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13.54\zaitaku\①在宅支援係\★高齢者住宅担当\018 施設一覧\02 HP掲載(ichiran)\ＨＰ掲載用(ichiran)\R7(2025)\"/>
    </mc:Choice>
  </mc:AlternateContent>
  <xr:revisionPtr revIDLastSave="0" documentId="13_ncr:1_{AAC163E9-71DA-4B43-89AA-ADDE7186E06B}" xr6:coauthVersionLast="47" xr6:coauthVersionMax="47" xr10:uidLastSave="{00000000-0000-0000-0000-000000000000}"/>
  <bookViews>
    <workbookView xWindow="-108" yWindow="-108" windowWidth="23256" windowHeight="12456" tabRatio="699" xr2:uid="{00000000-000D-0000-FFFF-FFFF00000000}"/>
  </bookViews>
  <sheets>
    <sheet name="2025.6（区市町村別）" sheetId="17" r:id="rId1"/>
    <sheet name="2025.6（開設済・有老該当・区市町村別）" sheetId="18" r:id="rId2"/>
    <sheet name="2025.6（未開設・有老該当予定・区市町村別）" sheetId="19" r:id="rId3"/>
  </sheets>
  <externalReferences>
    <externalReference r:id="rId4"/>
  </externalReferences>
  <definedNames>
    <definedName name="_xlnm._FilterDatabase" localSheetId="1" hidden="1">'2025.6（開設済・有老該当・区市町村別）'!$A$7:$Y$417</definedName>
    <definedName name="_xlnm._FilterDatabase" localSheetId="0" hidden="1">'2025.6（区市町村別）'!$B$7:$X$435</definedName>
    <definedName name="_xlnm._FilterDatabase" localSheetId="2" hidden="1">'2025.6（未開設・有老該当予定・区市町村別）'!$A$7:$Y$7</definedName>
    <definedName name="_xlnm.Print_Area" localSheetId="1">'2025.6（開設済・有老該当・区市町村別）'!$B$1:$W$417</definedName>
    <definedName name="_xlnm.Print_Area" localSheetId="0">'2025.6（区市町村別）'!$B$1:$W$435</definedName>
    <definedName name="_xlnm.Print_Area" localSheetId="2">'2025.6（未開設・有老該当予定・区市町村別）'!$B$1:$W$17</definedName>
    <definedName name="_xlnm.Print_Titles" localSheetId="1">'2025.6（開設済・有老該当・区市町村別）'!$2:$7</definedName>
    <definedName name="_xlnm.Print_Titles" localSheetId="0">'2025.6（区市町村別）'!$2:$7</definedName>
    <definedName name="_xlnm.Print_Titles" localSheetId="2">'2025.6（未開設・有老該当予定・区市町村別）'!$2:$7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6" i="18" l="1"/>
  <c r="M416" i="18"/>
  <c r="L416" i="18"/>
  <c r="K416" i="18"/>
  <c r="J416" i="18"/>
  <c r="I416" i="18"/>
  <c r="H416" i="18"/>
  <c r="N414" i="18"/>
  <c r="M414" i="18"/>
  <c r="L414" i="18"/>
  <c r="K414" i="18"/>
  <c r="J414" i="18"/>
  <c r="I414" i="18"/>
  <c r="H414" i="18"/>
  <c r="R417" i="18"/>
  <c r="Q417" i="18"/>
  <c r="Q414" i="18"/>
  <c r="W413" i="18"/>
  <c r="T413" i="18"/>
  <c r="S413" i="18"/>
  <c r="R413" i="18"/>
  <c r="Q413" i="18"/>
  <c r="P413" i="18"/>
  <c r="O413" i="18"/>
  <c r="N413" i="18"/>
  <c r="M413" i="18"/>
  <c r="L413" i="18"/>
  <c r="K413" i="18"/>
  <c r="J413" i="18"/>
  <c r="I413" i="18"/>
  <c r="H413" i="18"/>
  <c r="G413" i="18"/>
  <c r="F413" i="18"/>
  <c r="E413" i="18"/>
  <c r="D413" i="18"/>
  <c r="W412" i="18"/>
  <c r="T412" i="18"/>
  <c r="S412" i="18"/>
  <c r="R412" i="18"/>
  <c r="Q412" i="18"/>
  <c r="P412" i="18"/>
  <c r="O412" i="18"/>
  <c r="N412" i="18"/>
  <c r="M412" i="18"/>
  <c r="L412" i="18"/>
  <c r="K412" i="18"/>
  <c r="J412" i="18"/>
  <c r="I412" i="18"/>
  <c r="H412" i="18"/>
  <c r="G412" i="18"/>
  <c r="F412" i="18"/>
  <c r="E412" i="18"/>
  <c r="D412" i="18"/>
  <c r="W411" i="18"/>
  <c r="T411" i="18"/>
  <c r="S411" i="18"/>
  <c r="R411" i="18"/>
  <c r="Q411" i="18"/>
  <c r="P411" i="18"/>
  <c r="O411" i="18"/>
  <c r="N411" i="18"/>
  <c r="M411" i="18"/>
  <c r="L411" i="18"/>
  <c r="K411" i="18"/>
  <c r="J411" i="18"/>
  <c r="I411" i="18"/>
  <c r="H411" i="18"/>
  <c r="G411" i="18"/>
  <c r="F411" i="18"/>
  <c r="E411" i="18"/>
  <c r="D411" i="18"/>
  <c r="W410" i="18"/>
  <c r="T410" i="18"/>
  <c r="S410" i="18"/>
  <c r="R410" i="18"/>
  <c r="Q410" i="18"/>
  <c r="P410" i="18"/>
  <c r="O410" i="18"/>
  <c r="N410" i="18"/>
  <c r="M410" i="18"/>
  <c r="L410" i="18"/>
  <c r="K410" i="18"/>
  <c r="J410" i="18"/>
  <c r="I410" i="18"/>
  <c r="H410" i="18"/>
  <c r="G410" i="18"/>
  <c r="F410" i="18"/>
  <c r="E410" i="18"/>
  <c r="D410" i="18"/>
  <c r="W409" i="18"/>
  <c r="T409" i="18"/>
  <c r="S409" i="18"/>
  <c r="R409" i="18"/>
  <c r="Q409" i="18"/>
  <c r="P409" i="18"/>
  <c r="O409" i="18"/>
  <c r="N409" i="18"/>
  <c r="M409" i="18"/>
  <c r="L409" i="18"/>
  <c r="K409" i="18"/>
  <c r="J409" i="18"/>
  <c r="I409" i="18"/>
  <c r="H409" i="18"/>
  <c r="G409" i="18"/>
  <c r="F409" i="18"/>
  <c r="E409" i="18"/>
  <c r="D409" i="18"/>
  <c r="W408" i="18"/>
  <c r="T408" i="18"/>
  <c r="S408" i="18"/>
  <c r="R408" i="18"/>
  <c r="Q408" i="18"/>
  <c r="P408" i="18"/>
  <c r="O408" i="18"/>
  <c r="N408" i="18"/>
  <c r="M408" i="18"/>
  <c r="L408" i="18"/>
  <c r="K408" i="18"/>
  <c r="J408" i="18"/>
  <c r="I408" i="18"/>
  <c r="H408" i="18"/>
  <c r="G408" i="18"/>
  <c r="F408" i="18"/>
  <c r="E408" i="18"/>
  <c r="D408" i="18"/>
  <c r="W407" i="18"/>
  <c r="T407" i="18"/>
  <c r="S407" i="18"/>
  <c r="R407" i="18"/>
  <c r="Q407" i="18"/>
  <c r="P407" i="18"/>
  <c r="O407" i="18"/>
  <c r="N407" i="18"/>
  <c r="M407" i="18"/>
  <c r="L407" i="18"/>
  <c r="K407" i="18"/>
  <c r="J407" i="18"/>
  <c r="I407" i="18"/>
  <c r="H407" i="18"/>
  <c r="G407" i="18"/>
  <c r="F407" i="18"/>
  <c r="E407" i="18"/>
  <c r="D407" i="18"/>
  <c r="W406" i="18"/>
  <c r="T406" i="18"/>
  <c r="S406" i="18"/>
  <c r="R406" i="18"/>
  <c r="Q406" i="18"/>
  <c r="P406" i="18"/>
  <c r="O406" i="18"/>
  <c r="N406" i="18"/>
  <c r="M406" i="18"/>
  <c r="L406" i="18"/>
  <c r="K406" i="18"/>
  <c r="J406" i="18"/>
  <c r="I406" i="18"/>
  <c r="H406" i="18"/>
  <c r="G406" i="18"/>
  <c r="F406" i="18"/>
  <c r="E406" i="18"/>
  <c r="D406" i="18"/>
  <c r="W405" i="18"/>
  <c r="T405" i="18"/>
  <c r="S405" i="18"/>
  <c r="R405" i="18"/>
  <c r="Q405" i="18"/>
  <c r="P405" i="18"/>
  <c r="O405" i="18"/>
  <c r="N405" i="18"/>
  <c r="M405" i="18"/>
  <c r="L405" i="18"/>
  <c r="K405" i="18"/>
  <c r="J405" i="18"/>
  <c r="I405" i="18"/>
  <c r="H405" i="18"/>
  <c r="G405" i="18"/>
  <c r="F405" i="18"/>
  <c r="E405" i="18"/>
  <c r="D405" i="18"/>
  <c r="W404" i="18"/>
  <c r="T404" i="18"/>
  <c r="S404" i="18"/>
  <c r="R404" i="18"/>
  <c r="Q404" i="18"/>
  <c r="P404" i="18"/>
  <c r="O404" i="18"/>
  <c r="N404" i="18"/>
  <c r="M404" i="18"/>
  <c r="L404" i="18"/>
  <c r="K404" i="18"/>
  <c r="J404" i="18"/>
  <c r="I404" i="18"/>
  <c r="H404" i="18"/>
  <c r="G404" i="18"/>
  <c r="F404" i="18"/>
  <c r="E404" i="18"/>
  <c r="D404" i="18"/>
  <c r="W403" i="18"/>
  <c r="T403" i="18"/>
  <c r="S403" i="18"/>
  <c r="R403" i="18"/>
  <c r="Q403" i="18"/>
  <c r="P403" i="18"/>
  <c r="O403" i="18"/>
  <c r="N403" i="18"/>
  <c r="M403" i="18"/>
  <c r="L403" i="18"/>
  <c r="K403" i="18"/>
  <c r="J403" i="18"/>
  <c r="I403" i="18"/>
  <c r="H403" i="18"/>
  <c r="G403" i="18"/>
  <c r="F403" i="18"/>
  <c r="E403" i="18"/>
  <c r="D403" i="18"/>
  <c r="W402" i="18"/>
  <c r="T402" i="18"/>
  <c r="S402" i="18"/>
  <c r="R402" i="18"/>
  <c r="Q402" i="18"/>
  <c r="P402" i="18"/>
  <c r="O402" i="18"/>
  <c r="N402" i="18"/>
  <c r="M402" i="18"/>
  <c r="L402" i="18"/>
  <c r="K402" i="18"/>
  <c r="J402" i="18"/>
  <c r="I402" i="18"/>
  <c r="H402" i="18"/>
  <c r="G402" i="18"/>
  <c r="F402" i="18"/>
  <c r="E402" i="18"/>
  <c r="D402" i="18"/>
  <c r="W401" i="18"/>
  <c r="T401" i="18"/>
  <c r="S401" i="18"/>
  <c r="R401" i="18"/>
  <c r="Q401" i="18"/>
  <c r="P401" i="18"/>
  <c r="O401" i="18"/>
  <c r="N401" i="18"/>
  <c r="M401" i="18"/>
  <c r="L401" i="18"/>
  <c r="K401" i="18"/>
  <c r="J401" i="18"/>
  <c r="I401" i="18"/>
  <c r="H401" i="18"/>
  <c r="G401" i="18"/>
  <c r="F401" i="18"/>
  <c r="E401" i="18"/>
  <c r="D401" i="18"/>
  <c r="W400" i="18"/>
  <c r="T400" i="18"/>
  <c r="S400" i="18"/>
  <c r="R400" i="18"/>
  <c r="Q400" i="18"/>
  <c r="P400" i="18"/>
  <c r="O400" i="18"/>
  <c r="N400" i="18"/>
  <c r="M400" i="18"/>
  <c r="L400" i="18"/>
  <c r="K400" i="18"/>
  <c r="J400" i="18"/>
  <c r="I400" i="18"/>
  <c r="H400" i="18"/>
  <c r="G400" i="18"/>
  <c r="F400" i="18"/>
  <c r="E400" i="18"/>
  <c r="D400" i="18"/>
  <c r="W399" i="18"/>
  <c r="T399" i="18"/>
  <c r="S399" i="18"/>
  <c r="R399" i="18"/>
  <c r="Q399" i="18"/>
  <c r="P399" i="18"/>
  <c r="O399" i="18"/>
  <c r="N399" i="18"/>
  <c r="M399" i="18"/>
  <c r="L399" i="18"/>
  <c r="K399" i="18"/>
  <c r="J399" i="18"/>
  <c r="I399" i="18"/>
  <c r="H399" i="18"/>
  <c r="G399" i="18"/>
  <c r="F399" i="18"/>
  <c r="E399" i="18"/>
  <c r="D399" i="18"/>
  <c r="W398" i="18"/>
  <c r="T398" i="18"/>
  <c r="S398" i="18"/>
  <c r="R398" i="18"/>
  <c r="Q398" i="18"/>
  <c r="P398" i="18"/>
  <c r="O398" i="18"/>
  <c r="N398" i="18"/>
  <c r="M398" i="18"/>
  <c r="L398" i="18"/>
  <c r="K398" i="18"/>
  <c r="J398" i="18"/>
  <c r="I398" i="18"/>
  <c r="H398" i="18"/>
  <c r="G398" i="18"/>
  <c r="F398" i="18"/>
  <c r="E398" i="18"/>
  <c r="D398" i="18"/>
  <c r="W397" i="18"/>
  <c r="T397" i="18"/>
  <c r="S397" i="18"/>
  <c r="R397" i="18"/>
  <c r="Q397" i="18"/>
  <c r="P397" i="18"/>
  <c r="O397" i="18"/>
  <c r="N397" i="18"/>
  <c r="M397" i="18"/>
  <c r="L397" i="18"/>
  <c r="K397" i="18"/>
  <c r="J397" i="18"/>
  <c r="I397" i="18"/>
  <c r="H397" i="18"/>
  <c r="G397" i="18"/>
  <c r="F397" i="18"/>
  <c r="E397" i="18"/>
  <c r="D397" i="18"/>
  <c r="W396" i="18"/>
  <c r="T396" i="18"/>
  <c r="S396" i="18"/>
  <c r="R396" i="18"/>
  <c r="Q396" i="18"/>
  <c r="P396" i="18"/>
  <c r="O396" i="18"/>
  <c r="N396" i="18"/>
  <c r="M396" i="18"/>
  <c r="L396" i="18"/>
  <c r="K396" i="18"/>
  <c r="J396" i="18"/>
  <c r="I396" i="18"/>
  <c r="H396" i="18"/>
  <c r="G396" i="18"/>
  <c r="F396" i="18"/>
  <c r="E396" i="18"/>
  <c r="D396" i="18"/>
  <c r="W395" i="18"/>
  <c r="T395" i="18"/>
  <c r="S395" i="18"/>
  <c r="R395" i="18"/>
  <c r="Q395" i="18"/>
  <c r="P395" i="18"/>
  <c r="O395" i="18"/>
  <c r="N395" i="18"/>
  <c r="M395" i="18"/>
  <c r="L395" i="18"/>
  <c r="K395" i="18"/>
  <c r="J395" i="18"/>
  <c r="I395" i="18"/>
  <c r="H395" i="18"/>
  <c r="G395" i="18"/>
  <c r="F395" i="18"/>
  <c r="E395" i="18"/>
  <c r="D395" i="18"/>
  <c r="W394" i="18"/>
  <c r="T394" i="18"/>
  <c r="S394" i="18"/>
  <c r="R394" i="18"/>
  <c r="Q394" i="18"/>
  <c r="P394" i="18"/>
  <c r="O394" i="18"/>
  <c r="N394" i="18"/>
  <c r="M394" i="18"/>
  <c r="L394" i="18"/>
  <c r="K394" i="18"/>
  <c r="J394" i="18"/>
  <c r="I394" i="18"/>
  <c r="H394" i="18"/>
  <c r="G394" i="18"/>
  <c r="F394" i="18"/>
  <c r="E394" i="18"/>
  <c r="D394" i="18"/>
  <c r="W393" i="18"/>
  <c r="T393" i="18"/>
  <c r="S393" i="18"/>
  <c r="R393" i="18"/>
  <c r="Q393" i="18"/>
  <c r="P393" i="18"/>
  <c r="O393" i="18"/>
  <c r="N393" i="18"/>
  <c r="M393" i="18"/>
  <c r="L393" i="18"/>
  <c r="K393" i="18"/>
  <c r="J393" i="18"/>
  <c r="I393" i="18"/>
  <c r="H393" i="18"/>
  <c r="G393" i="18"/>
  <c r="F393" i="18"/>
  <c r="E393" i="18"/>
  <c r="D393" i="18"/>
  <c r="W392" i="18"/>
  <c r="T392" i="18"/>
  <c r="S392" i="18"/>
  <c r="R392" i="18"/>
  <c r="Q392" i="18"/>
  <c r="P392" i="18"/>
  <c r="O392" i="18"/>
  <c r="N392" i="18"/>
  <c r="M392" i="18"/>
  <c r="L392" i="18"/>
  <c r="K392" i="18"/>
  <c r="J392" i="18"/>
  <c r="I392" i="18"/>
  <c r="H392" i="18"/>
  <c r="G392" i="18"/>
  <c r="F392" i="18"/>
  <c r="E392" i="18"/>
  <c r="D392" i="18"/>
  <c r="W391" i="18"/>
  <c r="T391" i="18"/>
  <c r="S391" i="18"/>
  <c r="R391" i="18"/>
  <c r="Q391" i="18"/>
  <c r="P391" i="18"/>
  <c r="O391" i="18"/>
  <c r="N391" i="18"/>
  <c r="M391" i="18"/>
  <c r="L391" i="18"/>
  <c r="K391" i="18"/>
  <c r="J391" i="18"/>
  <c r="I391" i="18"/>
  <c r="H391" i="18"/>
  <c r="G391" i="18"/>
  <c r="F391" i="18"/>
  <c r="E391" i="18"/>
  <c r="D391" i="18"/>
  <c r="W390" i="18"/>
  <c r="T390" i="18"/>
  <c r="S390" i="18"/>
  <c r="R390" i="18"/>
  <c r="Q390" i="18"/>
  <c r="P390" i="18"/>
  <c r="O390" i="18"/>
  <c r="N390" i="18"/>
  <c r="M390" i="18"/>
  <c r="L390" i="18"/>
  <c r="K390" i="18"/>
  <c r="J390" i="18"/>
  <c r="I390" i="18"/>
  <c r="H390" i="18"/>
  <c r="G390" i="18"/>
  <c r="F390" i="18"/>
  <c r="E390" i="18"/>
  <c r="D390" i="18"/>
  <c r="W389" i="18"/>
  <c r="T389" i="18"/>
  <c r="S389" i="18"/>
  <c r="R389" i="18"/>
  <c r="Q389" i="18"/>
  <c r="P389" i="18"/>
  <c r="O389" i="18"/>
  <c r="N389" i="18"/>
  <c r="M389" i="18"/>
  <c r="L389" i="18"/>
  <c r="K389" i="18"/>
  <c r="J389" i="18"/>
  <c r="I389" i="18"/>
  <c r="H389" i="18"/>
  <c r="G389" i="18"/>
  <c r="F389" i="18"/>
  <c r="E389" i="18"/>
  <c r="D389" i="18"/>
  <c r="W388" i="18"/>
  <c r="T388" i="18"/>
  <c r="S388" i="18"/>
  <c r="R388" i="18"/>
  <c r="Q388" i="18"/>
  <c r="P388" i="18"/>
  <c r="O388" i="18"/>
  <c r="N388" i="18"/>
  <c r="M388" i="18"/>
  <c r="L388" i="18"/>
  <c r="K388" i="18"/>
  <c r="J388" i="18"/>
  <c r="I388" i="18"/>
  <c r="H388" i="18"/>
  <c r="G388" i="18"/>
  <c r="F388" i="18"/>
  <c r="E388" i="18"/>
  <c r="D388" i="18"/>
  <c r="W387" i="18"/>
  <c r="T387" i="18"/>
  <c r="S387" i="18"/>
  <c r="R387" i="18"/>
  <c r="Q387" i="18"/>
  <c r="P387" i="18"/>
  <c r="O387" i="18"/>
  <c r="N387" i="18"/>
  <c r="M387" i="18"/>
  <c r="L387" i="18"/>
  <c r="K387" i="18"/>
  <c r="J387" i="18"/>
  <c r="I387" i="18"/>
  <c r="H387" i="18"/>
  <c r="G387" i="18"/>
  <c r="F387" i="18"/>
  <c r="E387" i="18"/>
  <c r="D387" i="18"/>
  <c r="W386" i="18"/>
  <c r="T386" i="18"/>
  <c r="S386" i="18"/>
  <c r="R386" i="18"/>
  <c r="Q386" i="18"/>
  <c r="P386" i="18"/>
  <c r="O386" i="18"/>
  <c r="N386" i="18"/>
  <c r="M386" i="18"/>
  <c r="L386" i="18"/>
  <c r="K386" i="18"/>
  <c r="J386" i="18"/>
  <c r="I386" i="18"/>
  <c r="H386" i="18"/>
  <c r="G386" i="18"/>
  <c r="F386" i="18"/>
  <c r="E386" i="18"/>
  <c r="D386" i="18"/>
  <c r="W385" i="18"/>
  <c r="T385" i="18"/>
  <c r="S385" i="18"/>
  <c r="R385" i="18"/>
  <c r="Q385" i="18"/>
  <c r="P385" i="18"/>
  <c r="O385" i="18"/>
  <c r="N385" i="18"/>
  <c r="M385" i="18"/>
  <c r="L385" i="18"/>
  <c r="K385" i="18"/>
  <c r="J385" i="18"/>
  <c r="I385" i="18"/>
  <c r="H385" i="18"/>
  <c r="G385" i="18"/>
  <c r="F385" i="18"/>
  <c r="E385" i="18"/>
  <c r="D385" i="18"/>
  <c r="W384" i="18"/>
  <c r="T384" i="18"/>
  <c r="S384" i="18"/>
  <c r="R384" i="18"/>
  <c r="Q384" i="18"/>
  <c r="P384" i="18"/>
  <c r="O384" i="18"/>
  <c r="N384" i="18"/>
  <c r="M384" i="18"/>
  <c r="L384" i="18"/>
  <c r="K384" i="18"/>
  <c r="J384" i="18"/>
  <c r="I384" i="18"/>
  <c r="H384" i="18"/>
  <c r="G384" i="18"/>
  <c r="F384" i="18"/>
  <c r="E384" i="18"/>
  <c r="D384" i="18"/>
  <c r="W383" i="18"/>
  <c r="T383" i="18"/>
  <c r="S383" i="18"/>
  <c r="R383" i="18"/>
  <c r="Q383" i="18"/>
  <c r="P383" i="18"/>
  <c r="O383" i="18"/>
  <c r="N383" i="18"/>
  <c r="M383" i="18"/>
  <c r="L383" i="18"/>
  <c r="K383" i="18"/>
  <c r="J383" i="18"/>
  <c r="I383" i="18"/>
  <c r="H383" i="18"/>
  <c r="G383" i="18"/>
  <c r="F383" i="18"/>
  <c r="E383" i="18"/>
  <c r="D383" i="18"/>
  <c r="W382" i="18"/>
  <c r="T382" i="18"/>
  <c r="S382" i="18"/>
  <c r="R382" i="18"/>
  <c r="Q382" i="18"/>
  <c r="P382" i="18"/>
  <c r="O382" i="18"/>
  <c r="N382" i="18"/>
  <c r="M382" i="18"/>
  <c r="L382" i="18"/>
  <c r="K382" i="18"/>
  <c r="J382" i="18"/>
  <c r="I382" i="18"/>
  <c r="H382" i="18"/>
  <c r="G382" i="18"/>
  <c r="F382" i="18"/>
  <c r="E382" i="18"/>
  <c r="D382" i="18"/>
  <c r="W381" i="18"/>
  <c r="U381" i="18"/>
  <c r="T381" i="18"/>
  <c r="S381" i="18"/>
  <c r="R381" i="18"/>
  <c r="Q381" i="18"/>
  <c r="P381" i="18"/>
  <c r="O381" i="18"/>
  <c r="N381" i="18"/>
  <c r="M381" i="18"/>
  <c r="L381" i="18"/>
  <c r="K381" i="18"/>
  <c r="J381" i="18"/>
  <c r="I381" i="18"/>
  <c r="H381" i="18"/>
  <c r="G381" i="18"/>
  <c r="F381" i="18"/>
  <c r="E381" i="18"/>
  <c r="D381" i="18"/>
  <c r="W380" i="18"/>
  <c r="T380" i="18"/>
  <c r="S380" i="18"/>
  <c r="R380" i="18"/>
  <c r="Q380" i="18"/>
  <c r="P380" i="18"/>
  <c r="O380" i="18"/>
  <c r="N380" i="18"/>
  <c r="M380" i="18"/>
  <c r="L380" i="18"/>
  <c r="K380" i="18"/>
  <c r="J380" i="18"/>
  <c r="I380" i="18"/>
  <c r="H380" i="18"/>
  <c r="G380" i="18"/>
  <c r="F380" i="18"/>
  <c r="E380" i="18"/>
  <c r="D380" i="18"/>
  <c r="W379" i="18"/>
  <c r="T379" i="18"/>
  <c r="S379" i="18"/>
  <c r="R379" i="18"/>
  <c r="Q379" i="18"/>
  <c r="P379" i="18"/>
  <c r="O379" i="18"/>
  <c r="N379" i="18"/>
  <c r="M379" i="18"/>
  <c r="L379" i="18"/>
  <c r="K379" i="18"/>
  <c r="J379" i="18"/>
  <c r="I379" i="18"/>
  <c r="H379" i="18"/>
  <c r="G379" i="18"/>
  <c r="F379" i="18"/>
  <c r="E379" i="18"/>
  <c r="D379" i="18"/>
  <c r="W378" i="18"/>
  <c r="T378" i="18"/>
  <c r="S378" i="18"/>
  <c r="R378" i="18"/>
  <c r="Q378" i="18"/>
  <c r="P378" i="18"/>
  <c r="O378" i="18"/>
  <c r="N378" i="18"/>
  <c r="M378" i="18"/>
  <c r="L378" i="18"/>
  <c r="K378" i="18"/>
  <c r="J378" i="18"/>
  <c r="I378" i="18"/>
  <c r="H378" i="18"/>
  <c r="G378" i="18"/>
  <c r="F378" i="18"/>
  <c r="E378" i="18"/>
  <c r="D378" i="18"/>
  <c r="W377" i="18"/>
  <c r="T377" i="18"/>
  <c r="S377" i="18"/>
  <c r="R377" i="18"/>
  <c r="Q377" i="18"/>
  <c r="P377" i="18"/>
  <c r="O377" i="18"/>
  <c r="N377" i="18"/>
  <c r="M377" i="18"/>
  <c r="L377" i="18"/>
  <c r="K377" i="18"/>
  <c r="J377" i="18"/>
  <c r="I377" i="18"/>
  <c r="H377" i="18"/>
  <c r="G377" i="18"/>
  <c r="F377" i="18"/>
  <c r="E377" i="18"/>
  <c r="D377" i="18"/>
  <c r="W376" i="18"/>
  <c r="T376" i="18"/>
  <c r="S376" i="18"/>
  <c r="R376" i="18"/>
  <c r="Q376" i="18"/>
  <c r="P376" i="18"/>
  <c r="O376" i="18"/>
  <c r="N376" i="18"/>
  <c r="M376" i="18"/>
  <c r="L376" i="18"/>
  <c r="K376" i="18"/>
  <c r="J376" i="18"/>
  <c r="I376" i="18"/>
  <c r="H376" i="18"/>
  <c r="G376" i="18"/>
  <c r="F376" i="18"/>
  <c r="E376" i="18"/>
  <c r="D376" i="18"/>
  <c r="W375" i="18"/>
  <c r="T375" i="18"/>
  <c r="S375" i="18"/>
  <c r="R375" i="18"/>
  <c r="Q375" i="18"/>
  <c r="P375" i="18"/>
  <c r="O375" i="18"/>
  <c r="N375" i="18"/>
  <c r="M375" i="18"/>
  <c r="L375" i="18"/>
  <c r="K375" i="18"/>
  <c r="J375" i="18"/>
  <c r="I375" i="18"/>
  <c r="H375" i="18"/>
  <c r="G375" i="18"/>
  <c r="F375" i="18"/>
  <c r="E375" i="18"/>
  <c r="D375" i="18"/>
  <c r="W374" i="18"/>
  <c r="T374" i="18"/>
  <c r="S374" i="18"/>
  <c r="R374" i="18"/>
  <c r="Q374" i="18"/>
  <c r="P374" i="18"/>
  <c r="O374" i="18"/>
  <c r="N374" i="18"/>
  <c r="M374" i="18"/>
  <c r="L374" i="18"/>
  <c r="K374" i="18"/>
  <c r="J374" i="18"/>
  <c r="I374" i="18"/>
  <c r="H374" i="18"/>
  <c r="G374" i="18"/>
  <c r="F374" i="18"/>
  <c r="E374" i="18"/>
  <c r="D374" i="18"/>
  <c r="W373" i="18"/>
  <c r="T373" i="18"/>
  <c r="S373" i="18"/>
  <c r="R373" i="18"/>
  <c r="Q373" i="18"/>
  <c r="P373" i="18"/>
  <c r="O373" i="18"/>
  <c r="N373" i="18"/>
  <c r="M373" i="18"/>
  <c r="L373" i="18"/>
  <c r="K373" i="18"/>
  <c r="J373" i="18"/>
  <c r="I373" i="18"/>
  <c r="H373" i="18"/>
  <c r="G373" i="18"/>
  <c r="F373" i="18"/>
  <c r="E373" i="18"/>
  <c r="D373" i="18"/>
  <c r="W372" i="18"/>
  <c r="T372" i="18"/>
  <c r="S372" i="18"/>
  <c r="R372" i="18"/>
  <c r="Q372" i="18"/>
  <c r="P372" i="18"/>
  <c r="O372" i="18"/>
  <c r="N372" i="18"/>
  <c r="M372" i="18"/>
  <c r="L372" i="18"/>
  <c r="K372" i="18"/>
  <c r="J372" i="18"/>
  <c r="I372" i="18"/>
  <c r="H372" i="18"/>
  <c r="G372" i="18"/>
  <c r="F372" i="18"/>
  <c r="E372" i="18"/>
  <c r="D372" i="18"/>
  <c r="W371" i="18"/>
  <c r="T371" i="18"/>
  <c r="S371" i="18"/>
  <c r="R371" i="18"/>
  <c r="Q371" i="18"/>
  <c r="P371" i="18"/>
  <c r="O371" i="18"/>
  <c r="N371" i="18"/>
  <c r="M371" i="18"/>
  <c r="L371" i="18"/>
  <c r="K371" i="18"/>
  <c r="J371" i="18"/>
  <c r="I371" i="18"/>
  <c r="H371" i="18"/>
  <c r="G371" i="18"/>
  <c r="F371" i="18"/>
  <c r="E371" i="18"/>
  <c r="D371" i="18"/>
  <c r="W370" i="18"/>
  <c r="T370" i="18"/>
  <c r="S370" i="18"/>
  <c r="R370" i="18"/>
  <c r="Q370" i="18"/>
  <c r="P370" i="18"/>
  <c r="O370" i="18"/>
  <c r="N370" i="18"/>
  <c r="M370" i="18"/>
  <c r="L370" i="18"/>
  <c r="K370" i="18"/>
  <c r="J370" i="18"/>
  <c r="I370" i="18"/>
  <c r="H370" i="18"/>
  <c r="G370" i="18"/>
  <c r="F370" i="18"/>
  <c r="E370" i="18"/>
  <c r="D370" i="18"/>
  <c r="W369" i="18"/>
  <c r="T369" i="18"/>
  <c r="S369" i="18"/>
  <c r="R369" i="18"/>
  <c r="Q369" i="18"/>
  <c r="P369" i="18"/>
  <c r="O369" i="18"/>
  <c r="N369" i="18"/>
  <c r="M369" i="18"/>
  <c r="L369" i="18"/>
  <c r="K369" i="18"/>
  <c r="J369" i="18"/>
  <c r="I369" i="18"/>
  <c r="H369" i="18"/>
  <c r="G369" i="18"/>
  <c r="F369" i="18"/>
  <c r="E369" i="18"/>
  <c r="D369" i="18"/>
  <c r="W368" i="18"/>
  <c r="T368" i="18"/>
  <c r="S368" i="18"/>
  <c r="R368" i="18"/>
  <c r="Q368" i="18"/>
  <c r="P368" i="18"/>
  <c r="O368" i="18"/>
  <c r="N368" i="18"/>
  <c r="M368" i="18"/>
  <c r="L368" i="18"/>
  <c r="K368" i="18"/>
  <c r="J368" i="18"/>
  <c r="I368" i="18"/>
  <c r="H368" i="18"/>
  <c r="G368" i="18"/>
  <c r="F368" i="18"/>
  <c r="E368" i="18"/>
  <c r="D368" i="18"/>
  <c r="W367" i="18"/>
  <c r="T367" i="18"/>
  <c r="S367" i="18"/>
  <c r="R367" i="18"/>
  <c r="Q367" i="18"/>
  <c r="P367" i="18"/>
  <c r="O367" i="18"/>
  <c r="N367" i="18"/>
  <c r="M367" i="18"/>
  <c r="L367" i="18"/>
  <c r="K367" i="18"/>
  <c r="J367" i="18"/>
  <c r="I367" i="18"/>
  <c r="H367" i="18"/>
  <c r="G367" i="18"/>
  <c r="F367" i="18"/>
  <c r="E367" i="18"/>
  <c r="D367" i="18"/>
  <c r="W366" i="18"/>
  <c r="U366" i="18"/>
  <c r="T366" i="18"/>
  <c r="S366" i="18"/>
  <c r="R366" i="18"/>
  <c r="Q366" i="18"/>
  <c r="P366" i="18"/>
  <c r="O366" i="18"/>
  <c r="N366" i="18"/>
  <c r="M366" i="18"/>
  <c r="L366" i="18"/>
  <c r="K366" i="18"/>
  <c r="J366" i="18"/>
  <c r="I366" i="18"/>
  <c r="H366" i="18"/>
  <c r="G366" i="18"/>
  <c r="F366" i="18"/>
  <c r="E366" i="18"/>
  <c r="D366" i="18"/>
  <c r="W365" i="18"/>
  <c r="T365" i="18"/>
  <c r="S365" i="18"/>
  <c r="R365" i="18"/>
  <c r="Q365" i="18"/>
  <c r="P365" i="18"/>
  <c r="O365" i="18"/>
  <c r="N365" i="18"/>
  <c r="M365" i="18"/>
  <c r="L365" i="18"/>
  <c r="K365" i="18"/>
  <c r="J365" i="18"/>
  <c r="I365" i="18"/>
  <c r="H365" i="18"/>
  <c r="G365" i="18"/>
  <c r="F365" i="18"/>
  <c r="E365" i="18"/>
  <c r="D365" i="18"/>
  <c r="W364" i="18"/>
  <c r="T364" i="18"/>
  <c r="S364" i="18"/>
  <c r="R364" i="18"/>
  <c r="Q364" i="18"/>
  <c r="P364" i="18"/>
  <c r="O364" i="18"/>
  <c r="N364" i="18"/>
  <c r="M364" i="18"/>
  <c r="L364" i="18"/>
  <c r="K364" i="18"/>
  <c r="J364" i="18"/>
  <c r="I364" i="18"/>
  <c r="H364" i="18"/>
  <c r="G364" i="18"/>
  <c r="F364" i="18"/>
  <c r="E364" i="18"/>
  <c r="D364" i="18"/>
  <c r="W363" i="18"/>
  <c r="T363" i="18"/>
  <c r="S363" i="18"/>
  <c r="U363" i="18" s="1"/>
  <c r="R363" i="18"/>
  <c r="Q363" i="18"/>
  <c r="P363" i="18"/>
  <c r="O363" i="18"/>
  <c r="N363" i="18"/>
  <c r="M363" i="18"/>
  <c r="L363" i="18"/>
  <c r="K363" i="18"/>
  <c r="J363" i="18"/>
  <c r="I363" i="18"/>
  <c r="H363" i="18"/>
  <c r="G363" i="18"/>
  <c r="F363" i="18"/>
  <c r="E363" i="18"/>
  <c r="D363" i="18"/>
  <c r="W362" i="18"/>
  <c r="T362" i="18"/>
  <c r="S362" i="18"/>
  <c r="R362" i="18"/>
  <c r="Q362" i="18"/>
  <c r="P362" i="18"/>
  <c r="O362" i="18"/>
  <c r="N362" i="18"/>
  <c r="M362" i="18"/>
  <c r="L362" i="18"/>
  <c r="K362" i="18"/>
  <c r="J362" i="18"/>
  <c r="I362" i="18"/>
  <c r="H362" i="18"/>
  <c r="G362" i="18"/>
  <c r="F362" i="18"/>
  <c r="E362" i="18"/>
  <c r="D362" i="18"/>
  <c r="W361" i="18"/>
  <c r="T361" i="18"/>
  <c r="S361" i="18"/>
  <c r="R361" i="18"/>
  <c r="Q361" i="18"/>
  <c r="P361" i="18"/>
  <c r="O361" i="18"/>
  <c r="N361" i="18"/>
  <c r="M361" i="18"/>
  <c r="L361" i="18"/>
  <c r="K361" i="18"/>
  <c r="J361" i="18"/>
  <c r="I361" i="18"/>
  <c r="H361" i="18"/>
  <c r="G361" i="18"/>
  <c r="F361" i="18"/>
  <c r="E361" i="18"/>
  <c r="D361" i="18"/>
  <c r="W360" i="18"/>
  <c r="T360" i="18"/>
  <c r="S360" i="18"/>
  <c r="R360" i="18"/>
  <c r="Q360" i="18"/>
  <c r="P360" i="18"/>
  <c r="O360" i="18"/>
  <c r="N360" i="18"/>
  <c r="M360" i="18"/>
  <c r="L360" i="18"/>
  <c r="K360" i="18"/>
  <c r="J360" i="18"/>
  <c r="I360" i="18"/>
  <c r="H360" i="18"/>
  <c r="G360" i="18"/>
  <c r="F360" i="18"/>
  <c r="E360" i="18"/>
  <c r="D360" i="18"/>
  <c r="W359" i="18"/>
  <c r="T359" i="18"/>
  <c r="S359" i="18"/>
  <c r="R359" i="18"/>
  <c r="Q359" i="18"/>
  <c r="P359" i="18"/>
  <c r="O359" i="18"/>
  <c r="N359" i="18"/>
  <c r="M359" i="18"/>
  <c r="L359" i="18"/>
  <c r="K359" i="18"/>
  <c r="J359" i="18"/>
  <c r="I359" i="18"/>
  <c r="H359" i="18"/>
  <c r="G359" i="18"/>
  <c r="F359" i="18"/>
  <c r="E359" i="18"/>
  <c r="D359" i="18"/>
  <c r="W358" i="18"/>
  <c r="T358" i="18"/>
  <c r="S358" i="18"/>
  <c r="R358" i="18"/>
  <c r="Q358" i="18"/>
  <c r="P358" i="18"/>
  <c r="O358" i="18"/>
  <c r="N358" i="18"/>
  <c r="M358" i="18"/>
  <c r="L358" i="18"/>
  <c r="K358" i="18"/>
  <c r="J358" i="18"/>
  <c r="I358" i="18"/>
  <c r="H358" i="18"/>
  <c r="G358" i="18"/>
  <c r="F358" i="18"/>
  <c r="E358" i="18"/>
  <c r="D358" i="18"/>
  <c r="W357" i="18"/>
  <c r="T357" i="18"/>
  <c r="S357" i="18"/>
  <c r="R357" i="18"/>
  <c r="Q357" i="18"/>
  <c r="P357" i="18"/>
  <c r="O357" i="18"/>
  <c r="N357" i="18"/>
  <c r="M357" i="18"/>
  <c r="L357" i="18"/>
  <c r="K357" i="18"/>
  <c r="J357" i="18"/>
  <c r="I357" i="18"/>
  <c r="H357" i="18"/>
  <c r="G357" i="18"/>
  <c r="F357" i="18"/>
  <c r="E357" i="18"/>
  <c r="D357" i="18"/>
  <c r="W356" i="18"/>
  <c r="T356" i="18"/>
  <c r="S356" i="18"/>
  <c r="R356" i="18"/>
  <c r="Q356" i="18"/>
  <c r="P356" i="18"/>
  <c r="O356" i="18"/>
  <c r="N356" i="18"/>
  <c r="M356" i="18"/>
  <c r="L356" i="18"/>
  <c r="K356" i="18"/>
  <c r="J356" i="18"/>
  <c r="I356" i="18"/>
  <c r="H356" i="18"/>
  <c r="G356" i="18"/>
  <c r="F356" i="18"/>
  <c r="E356" i="18"/>
  <c r="D356" i="18"/>
  <c r="W355" i="18"/>
  <c r="T355" i="18"/>
  <c r="S355" i="18"/>
  <c r="R355" i="18"/>
  <c r="Q355" i="18"/>
  <c r="P355" i="18"/>
  <c r="O355" i="18"/>
  <c r="N355" i="18"/>
  <c r="M355" i="18"/>
  <c r="L355" i="18"/>
  <c r="K355" i="18"/>
  <c r="J355" i="18"/>
  <c r="I355" i="18"/>
  <c r="H355" i="18"/>
  <c r="G355" i="18"/>
  <c r="F355" i="18"/>
  <c r="E355" i="18"/>
  <c r="D355" i="18"/>
  <c r="W354" i="18"/>
  <c r="T354" i="18"/>
  <c r="S354" i="18"/>
  <c r="R354" i="18"/>
  <c r="Q354" i="18"/>
  <c r="P354" i="18"/>
  <c r="O354" i="18"/>
  <c r="N354" i="18"/>
  <c r="M354" i="18"/>
  <c r="L354" i="18"/>
  <c r="K354" i="18"/>
  <c r="J354" i="18"/>
  <c r="I354" i="18"/>
  <c r="H354" i="18"/>
  <c r="G354" i="18"/>
  <c r="F354" i="18"/>
  <c r="E354" i="18"/>
  <c r="D354" i="18"/>
  <c r="W353" i="18"/>
  <c r="T353" i="18"/>
  <c r="S353" i="18"/>
  <c r="R353" i="18"/>
  <c r="Q353" i="18"/>
  <c r="P353" i="18"/>
  <c r="O353" i="18"/>
  <c r="N353" i="18"/>
  <c r="M353" i="18"/>
  <c r="L353" i="18"/>
  <c r="K353" i="18"/>
  <c r="J353" i="18"/>
  <c r="I353" i="18"/>
  <c r="H353" i="18"/>
  <c r="G353" i="18"/>
  <c r="F353" i="18"/>
  <c r="E353" i="18"/>
  <c r="D353" i="18"/>
  <c r="W352" i="18"/>
  <c r="T352" i="18"/>
  <c r="S352" i="18"/>
  <c r="R352" i="18"/>
  <c r="Q352" i="18"/>
  <c r="P352" i="18"/>
  <c r="O352" i="18"/>
  <c r="N352" i="18"/>
  <c r="M352" i="18"/>
  <c r="L352" i="18"/>
  <c r="K352" i="18"/>
  <c r="J352" i="18"/>
  <c r="I352" i="18"/>
  <c r="H352" i="18"/>
  <c r="G352" i="18"/>
  <c r="F352" i="18"/>
  <c r="E352" i="18"/>
  <c r="D352" i="18"/>
  <c r="W351" i="18"/>
  <c r="T351" i="18"/>
  <c r="S351" i="18"/>
  <c r="R351" i="18"/>
  <c r="Q351" i="18"/>
  <c r="P351" i="18"/>
  <c r="O351" i="18"/>
  <c r="N351" i="18"/>
  <c r="M351" i="18"/>
  <c r="L351" i="18"/>
  <c r="K351" i="18"/>
  <c r="J351" i="18"/>
  <c r="I351" i="18"/>
  <c r="H351" i="18"/>
  <c r="G351" i="18"/>
  <c r="F351" i="18"/>
  <c r="E351" i="18"/>
  <c r="D351" i="18"/>
  <c r="W350" i="18"/>
  <c r="T350" i="18"/>
  <c r="S350" i="18"/>
  <c r="R350" i="18"/>
  <c r="Q350" i="18"/>
  <c r="P350" i="18"/>
  <c r="O350" i="18"/>
  <c r="N350" i="18"/>
  <c r="M350" i="18"/>
  <c r="L350" i="18"/>
  <c r="K350" i="18"/>
  <c r="J350" i="18"/>
  <c r="I350" i="18"/>
  <c r="H350" i="18"/>
  <c r="G350" i="18"/>
  <c r="F350" i="18"/>
  <c r="E350" i="18"/>
  <c r="D350" i="18"/>
  <c r="W349" i="18"/>
  <c r="T349" i="18"/>
  <c r="S349" i="18"/>
  <c r="R349" i="18"/>
  <c r="Q349" i="18"/>
  <c r="P349" i="18"/>
  <c r="O349" i="18"/>
  <c r="N349" i="18"/>
  <c r="M349" i="18"/>
  <c r="L349" i="18"/>
  <c r="K349" i="18"/>
  <c r="J349" i="18"/>
  <c r="I349" i="18"/>
  <c r="H349" i="18"/>
  <c r="G349" i="18"/>
  <c r="F349" i="18"/>
  <c r="E349" i="18"/>
  <c r="D349" i="18"/>
  <c r="W348" i="18"/>
  <c r="T348" i="18"/>
  <c r="S348" i="18"/>
  <c r="R348" i="18"/>
  <c r="Q348" i="18"/>
  <c r="P348" i="18"/>
  <c r="O348" i="18"/>
  <c r="N348" i="18"/>
  <c r="M348" i="18"/>
  <c r="L348" i="18"/>
  <c r="K348" i="18"/>
  <c r="J348" i="18"/>
  <c r="I348" i="18"/>
  <c r="H348" i="18"/>
  <c r="G348" i="18"/>
  <c r="F348" i="18"/>
  <c r="E348" i="18"/>
  <c r="D348" i="18"/>
  <c r="W347" i="18"/>
  <c r="T347" i="18"/>
  <c r="S347" i="18"/>
  <c r="R347" i="18"/>
  <c r="Q347" i="18"/>
  <c r="P347" i="18"/>
  <c r="O347" i="18"/>
  <c r="N347" i="18"/>
  <c r="M347" i="18"/>
  <c r="L347" i="18"/>
  <c r="K347" i="18"/>
  <c r="J347" i="18"/>
  <c r="I347" i="18"/>
  <c r="H347" i="18"/>
  <c r="G347" i="18"/>
  <c r="F347" i="18"/>
  <c r="E347" i="18"/>
  <c r="D347" i="18"/>
  <c r="W346" i="18"/>
  <c r="T346" i="18"/>
  <c r="S346" i="18"/>
  <c r="R346" i="18"/>
  <c r="Q346" i="18"/>
  <c r="P346" i="18"/>
  <c r="O346" i="18"/>
  <c r="N346" i="18"/>
  <c r="M346" i="18"/>
  <c r="L346" i="18"/>
  <c r="K346" i="18"/>
  <c r="J346" i="18"/>
  <c r="I346" i="18"/>
  <c r="H346" i="18"/>
  <c r="G346" i="18"/>
  <c r="F346" i="18"/>
  <c r="E346" i="18"/>
  <c r="D346" i="18"/>
  <c r="W345" i="18"/>
  <c r="T345" i="18"/>
  <c r="S345" i="18"/>
  <c r="R345" i="18"/>
  <c r="Q345" i="18"/>
  <c r="P345" i="18"/>
  <c r="O345" i="18"/>
  <c r="N345" i="18"/>
  <c r="M345" i="18"/>
  <c r="L345" i="18"/>
  <c r="K345" i="18"/>
  <c r="J345" i="18"/>
  <c r="I345" i="18"/>
  <c r="H345" i="18"/>
  <c r="G345" i="18"/>
  <c r="F345" i="18"/>
  <c r="E345" i="18"/>
  <c r="D345" i="18"/>
  <c r="W344" i="18"/>
  <c r="T344" i="18"/>
  <c r="S344" i="18"/>
  <c r="R344" i="18"/>
  <c r="Q344" i="18"/>
  <c r="P344" i="18"/>
  <c r="O344" i="18"/>
  <c r="N344" i="18"/>
  <c r="M344" i="18"/>
  <c r="L344" i="18"/>
  <c r="K344" i="18"/>
  <c r="J344" i="18"/>
  <c r="I344" i="18"/>
  <c r="H344" i="18"/>
  <c r="G344" i="18"/>
  <c r="F344" i="18"/>
  <c r="E344" i="18"/>
  <c r="D344" i="18"/>
  <c r="W343" i="18"/>
  <c r="T343" i="18"/>
  <c r="S343" i="18"/>
  <c r="R343" i="18"/>
  <c r="Q343" i="18"/>
  <c r="P343" i="18"/>
  <c r="O343" i="18"/>
  <c r="N343" i="18"/>
  <c r="M343" i="18"/>
  <c r="L343" i="18"/>
  <c r="K343" i="18"/>
  <c r="J343" i="18"/>
  <c r="I343" i="18"/>
  <c r="H343" i="18"/>
  <c r="G343" i="18"/>
  <c r="F343" i="18"/>
  <c r="E343" i="18"/>
  <c r="D343" i="18"/>
  <c r="W342" i="18"/>
  <c r="T342" i="18"/>
  <c r="S342" i="18"/>
  <c r="R342" i="18"/>
  <c r="Q342" i="18"/>
  <c r="P342" i="18"/>
  <c r="O342" i="18"/>
  <c r="N342" i="18"/>
  <c r="M342" i="18"/>
  <c r="L342" i="18"/>
  <c r="K342" i="18"/>
  <c r="J342" i="18"/>
  <c r="I342" i="18"/>
  <c r="H342" i="18"/>
  <c r="G342" i="18"/>
  <c r="F342" i="18"/>
  <c r="E342" i="18"/>
  <c r="D342" i="18"/>
  <c r="W341" i="18"/>
  <c r="T341" i="18"/>
  <c r="S341" i="18"/>
  <c r="R341" i="18"/>
  <c r="Q341" i="18"/>
  <c r="P341" i="18"/>
  <c r="O341" i="18"/>
  <c r="N341" i="18"/>
  <c r="M341" i="18"/>
  <c r="L341" i="18"/>
  <c r="K341" i="18"/>
  <c r="J341" i="18"/>
  <c r="I341" i="18"/>
  <c r="H341" i="18"/>
  <c r="G341" i="18"/>
  <c r="F341" i="18"/>
  <c r="E341" i="18"/>
  <c r="D341" i="18"/>
  <c r="W340" i="18"/>
  <c r="S340" i="18"/>
  <c r="R340" i="18"/>
  <c r="Q340" i="18"/>
  <c r="P340" i="18"/>
  <c r="O340" i="18"/>
  <c r="N340" i="18"/>
  <c r="M340" i="18"/>
  <c r="L340" i="18"/>
  <c r="K340" i="18"/>
  <c r="J340" i="18"/>
  <c r="I340" i="18"/>
  <c r="H340" i="18"/>
  <c r="G340" i="18"/>
  <c r="F340" i="18"/>
  <c r="E340" i="18"/>
  <c r="D340" i="18"/>
  <c r="W339" i="18"/>
  <c r="T339" i="18"/>
  <c r="S339" i="18"/>
  <c r="R339" i="18"/>
  <c r="Q339" i="18"/>
  <c r="P339" i="18"/>
  <c r="O339" i="18"/>
  <c r="N339" i="18"/>
  <c r="M339" i="18"/>
  <c r="L339" i="18"/>
  <c r="K339" i="18"/>
  <c r="J339" i="18"/>
  <c r="I339" i="18"/>
  <c r="H339" i="18"/>
  <c r="G339" i="18"/>
  <c r="F339" i="18"/>
  <c r="E339" i="18"/>
  <c r="D339" i="18"/>
  <c r="W338" i="18"/>
  <c r="T338" i="18"/>
  <c r="S338" i="18"/>
  <c r="R338" i="18"/>
  <c r="Q338" i="18"/>
  <c r="P338" i="18"/>
  <c r="O338" i="18"/>
  <c r="N338" i="18"/>
  <c r="M338" i="18"/>
  <c r="L338" i="18"/>
  <c r="K338" i="18"/>
  <c r="J338" i="18"/>
  <c r="I338" i="18"/>
  <c r="H338" i="18"/>
  <c r="G338" i="18"/>
  <c r="F338" i="18"/>
  <c r="E338" i="18"/>
  <c r="D338" i="18"/>
  <c r="W337" i="18"/>
  <c r="T337" i="18"/>
  <c r="S337" i="18"/>
  <c r="R337" i="18"/>
  <c r="Q337" i="18"/>
  <c r="P337" i="18"/>
  <c r="O337" i="18"/>
  <c r="N337" i="18"/>
  <c r="M337" i="18"/>
  <c r="L337" i="18"/>
  <c r="K337" i="18"/>
  <c r="J337" i="18"/>
  <c r="I337" i="18"/>
  <c r="H337" i="18"/>
  <c r="G337" i="18"/>
  <c r="F337" i="18"/>
  <c r="E337" i="18"/>
  <c r="D337" i="18"/>
  <c r="W336" i="18"/>
  <c r="T336" i="18"/>
  <c r="S336" i="18"/>
  <c r="R336" i="18"/>
  <c r="Q336" i="18"/>
  <c r="P336" i="18"/>
  <c r="O336" i="18"/>
  <c r="N336" i="18"/>
  <c r="M336" i="18"/>
  <c r="L336" i="18"/>
  <c r="K336" i="18"/>
  <c r="J336" i="18"/>
  <c r="I336" i="18"/>
  <c r="H336" i="18"/>
  <c r="G336" i="18"/>
  <c r="F336" i="18"/>
  <c r="E336" i="18"/>
  <c r="D336" i="18"/>
  <c r="W335" i="18"/>
  <c r="T335" i="18"/>
  <c r="S335" i="18"/>
  <c r="R335" i="18"/>
  <c r="Q335" i="18"/>
  <c r="P335" i="18"/>
  <c r="O335" i="18"/>
  <c r="N335" i="18"/>
  <c r="M335" i="18"/>
  <c r="L335" i="18"/>
  <c r="K335" i="18"/>
  <c r="J335" i="18"/>
  <c r="I335" i="18"/>
  <c r="H335" i="18"/>
  <c r="G335" i="18"/>
  <c r="F335" i="18"/>
  <c r="E335" i="18"/>
  <c r="D335" i="18"/>
  <c r="W334" i="18"/>
  <c r="T334" i="18"/>
  <c r="S334" i="18"/>
  <c r="R334" i="18"/>
  <c r="Q334" i="18"/>
  <c r="P334" i="18"/>
  <c r="O334" i="18"/>
  <c r="N334" i="18"/>
  <c r="M334" i="18"/>
  <c r="L334" i="18"/>
  <c r="K334" i="18"/>
  <c r="J334" i="18"/>
  <c r="I334" i="18"/>
  <c r="H334" i="18"/>
  <c r="G334" i="18"/>
  <c r="F334" i="18"/>
  <c r="E334" i="18"/>
  <c r="D334" i="18"/>
  <c r="W333" i="18"/>
  <c r="T333" i="18"/>
  <c r="S333" i="18"/>
  <c r="R333" i="18"/>
  <c r="Q333" i="18"/>
  <c r="P333" i="18"/>
  <c r="O333" i="18"/>
  <c r="N333" i="18"/>
  <c r="M333" i="18"/>
  <c r="L333" i="18"/>
  <c r="K333" i="18"/>
  <c r="J333" i="18"/>
  <c r="I333" i="18"/>
  <c r="H333" i="18"/>
  <c r="G333" i="18"/>
  <c r="F333" i="18"/>
  <c r="E333" i="18"/>
  <c r="D333" i="18"/>
  <c r="W332" i="18"/>
  <c r="T332" i="18"/>
  <c r="S332" i="18"/>
  <c r="R332" i="18"/>
  <c r="Q332" i="18"/>
  <c r="P332" i="18"/>
  <c r="O332" i="18"/>
  <c r="N332" i="18"/>
  <c r="M332" i="18"/>
  <c r="L332" i="18"/>
  <c r="K332" i="18"/>
  <c r="J332" i="18"/>
  <c r="I332" i="18"/>
  <c r="H332" i="18"/>
  <c r="G332" i="18"/>
  <c r="F332" i="18"/>
  <c r="E332" i="18"/>
  <c r="D332" i="18"/>
  <c r="W331" i="18"/>
  <c r="T331" i="18"/>
  <c r="S331" i="18"/>
  <c r="R331" i="18"/>
  <c r="Q331" i="18"/>
  <c r="P331" i="18"/>
  <c r="O331" i="18"/>
  <c r="N331" i="18"/>
  <c r="M331" i="18"/>
  <c r="L331" i="18"/>
  <c r="K331" i="18"/>
  <c r="J331" i="18"/>
  <c r="I331" i="18"/>
  <c r="H331" i="18"/>
  <c r="G331" i="18"/>
  <c r="F331" i="18"/>
  <c r="E331" i="18"/>
  <c r="D331" i="18"/>
  <c r="W330" i="18"/>
  <c r="T330" i="18"/>
  <c r="S330" i="18"/>
  <c r="R330" i="18"/>
  <c r="Q330" i="18"/>
  <c r="P330" i="18"/>
  <c r="O330" i="18"/>
  <c r="N330" i="18"/>
  <c r="M330" i="18"/>
  <c r="L330" i="18"/>
  <c r="K330" i="18"/>
  <c r="J330" i="18"/>
  <c r="I330" i="18"/>
  <c r="H330" i="18"/>
  <c r="G330" i="18"/>
  <c r="F330" i="18"/>
  <c r="E330" i="18"/>
  <c r="D330" i="18"/>
  <c r="W329" i="18"/>
  <c r="T329" i="18"/>
  <c r="S329" i="18"/>
  <c r="R329" i="18"/>
  <c r="Q329" i="18"/>
  <c r="P329" i="18"/>
  <c r="O329" i="18"/>
  <c r="N329" i="18"/>
  <c r="M329" i="18"/>
  <c r="L329" i="18"/>
  <c r="K329" i="18"/>
  <c r="J329" i="18"/>
  <c r="I329" i="18"/>
  <c r="H329" i="18"/>
  <c r="G329" i="18"/>
  <c r="F329" i="18"/>
  <c r="E329" i="18"/>
  <c r="D329" i="18"/>
  <c r="W328" i="18"/>
  <c r="T328" i="18"/>
  <c r="S328" i="18"/>
  <c r="R328" i="18"/>
  <c r="Q328" i="18"/>
  <c r="P328" i="18"/>
  <c r="O328" i="18"/>
  <c r="N328" i="18"/>
  <c r="M328" i="18"/>
  <c r="L328" i="18"/>
  <c r="K328" i="18"/>
  <c r="J328" i="18"/>
  <c r="I328" i="18"/>
  <c r="H328" i="18"/>
  <c r="G328" i="18"/>
  <c r="F328" i="18"/>
  <c r="E328" i="18"/>
  <c r="D328" i="18"/>
  <c r="W327" i="18"/>
  <c r="T327" i="18"/>
  <c r="S327" i="18"/>
  <c r="R327" i="18"/>
  <c r="Q327" i="18"/>
  <c r="P327" i="18"/>
  <c r="O327" i="18"/>
  <c r="N327" i="18"/>
  <c r="M327" i="18"/>
  <c r="L327" i="18"/>
  <c r="K327" i="18"/>
  <c r="J327" i="18"/>
  <c r="I327" i="18"/>
  <c r="H327" i="18"/>
  <c r="G327" i="18"/>
  <c r="F327" i="18"/>
  <c r="E327" i="18"/>
  <c r="D327" i="18"/>
  <c r="W326" i="18"/>
  <c r="T326" i="18"/>
  <c r="S326" i="18"/>
  <c r="R326" i="18"/>
  <c r="Q326" i="18"/>
  <c r="P326" i="18"/>
  <c r="O326" i="18"/>
  <c r="N326" i="18"/>
  <c r="M326" i="18"/>
  <c r="L326" i="18"/>
  <c r="K326" i="18"/>
  <c r="J326" i="18"/>
  <c r="I326" i="18"/>
  <c r="H326" i="18"/>
  <c r="G326" i="18"/>
  <c r="F326" i="18"/>
  <c r="E326" i="18"/>
  <c r="D326" i="18"/>
  <c r="W325" i="18"/>
  <c r="T325" i="18"/>
  <c r="S325" i="18"/>
  <c r="R325" i="18"/>
  <c r="Q325" i="18"/>
  <c r="P325" i="18"/>
  <c r="O325" i="18"/>
  <c r="N325" i="18"/>
  <c r="M325" i="18"/>
  <c r="L325" i="18"/>
  <c r="K325" i="18"/>
  <c r="J325" i="18"/>
  <c r="I325" i="18"/>
  <c r="H325" i="18"/>
  <c r="G325" i="18"/>
  <c r="F325" i="18"/>
  <c r="E325" i="18"/>
  <c r="D325" i="18"/>
  <c r="W324" i="18"/>
  <c r="T324" i="18"/>
  <c r="S324" i="18"/>
  <c r="R324" i="18"/>
  <c r="Q324" i="18"/>
  <c r="P324" i="18"/>
  <c r="O324" i="18"/>
  <c r="N324" i="18"/>
  <c r="M324" i="18"/>
  <c r="L324" i="18"/>
  <c r="K324" i="18"/>
  <c r="J324" i="18"/>
  <c r="I324" i="18"/>
  <c r="H324" i="18"/>
  <c r="G324" i="18"/>
  <c r="F324" i="18"/>
  <c r="E324" i="18"/>
  <c r="D324" i="18"/>
  <c r="W323" i="18"/>
  <c r="T323" i="18"/>
  <c r="S323" i="18"/>
  <c r="R323" i="18"/>
  <c r="Q323" i="18"/>
  <c r="P323" i="18"/>
  <c r="O323" i="18"/>
  <c r="N323" i="18"/>
  <c r="M323" i="18"/>
  <c r="L323" i="18"/>
  <c r="K323" i="18"/>
  <c r="J323" i="18"/>
  <c r="I323" i="18"/>
  <c r="H323" i="18"/>
  <c r="G323" i="18"/>
  <c r="F323" i="18"/>
  <c r="E323" i="18"/>
  <c r="D323" i="18"/>
  <c r="W322" i="18"/>
  <c r="T322" i="18"/>
  <c r="S322" i="18"/>
  <c r="R322" i="18"/>
  <c r="Q322" i="18"/>
  <c r="P322" i="18"/>
  <c r="O322" i="18"/>
  <c r="N322" i="18"/>
  <c r="M322" i="18"/>
  <c r="L322" i="18"/>
  <c r="K322" i="18"/>
  <c r="J322" i="18"/>
  <c r="I322" i="18"/>
  <c r="H322" i="18"/>
  <c r="G322" i="18"/>
  <c r="F322" i="18"/>
  <c r="E322" i="18"/>
  <c r="D322" i="18"/>
  <c r="W321" i="18"/>
  <c r="T321" i="18"/>
  <c r="S321" i="18"/>
  <c r="R321" i="18"/>
  <c r="Q321" i="18"/>
  <c r="P321" i="18"/>
  <c r="O321" i="18"/>
  <c r="N321" i="18"/>
  <c r="M321" i="18"/>
  <c r="L321" i="18"/>
  <c r="K321" i="18"/>
  <c r="J321" i="18"/>
  <c r="I321" i="18"/>
  <c r="H321" i="18"/>
  <c r="G321" i="18"/>
  <c r="F321" i="18"/>
  <c r="E321" i="18"/>
  <c r="D321" i="18"/>
  <c r="W320" i="18"/>
  <c r="T320" i="18"/>
  <c r="S320" i="18"/>
  <c r="R320" i="18"/>
  <c r="Q320" i="18"/>
  <c r="P320" i="18"/>
  <c r="O320" i="18"/>
  <c r="N320" i="18"/>
  <c r="M320" i="18"/>
  <c r="L320" i="18"/>
  <c r="K320" i="18"/>
  <c r="J320" i="18"/>
  <c r="I320" i="18"/>
  <c r="H320" i="18"/>
  <c r="G320" i="18"/>
  <c r="F320" i="18"/>
  <c r="E320" i="18"/>
  <c r="D320" i="18"/>
  <c r="W319" i="18"/>
  <c r="T319" i="18"/>
  <c r="S319" i="18"/>
  <c r="R319" i="18"/>
  <c r="Q319" i="18"/>
  <c r="P319" i="18"/>
  <c r="O319" i="18"/>
  <c r="N319" i="18"/>
  <c r="M319" i="18"/>
  <c r="L319" i="18"/>
  <c r="K319" i="18"/>
  <c r="J319" i="18"/>
  <c r="I319" i="18"/>
  <c r="H319" i="18"/>
  <c r="G319" i="18"/>
  <c r="F319" i="18"/>
  <c r="E319" i="18"/>
  <c r="D319" i="18"/>
  <c r="W318" i="18"/>
  <c r="T318" i="18"/>
  <c r="S318" i="18"/>
  <c r="R318" i="18"/>
  <c r="Q318" i="18"/>
  <c r="P318" i="18"/>
  <c r="O318" i="18"/>
  <c r="N318" i="18"/>
  <c r="M318" i="18"/>
  <c r="L318" i="18"/>
  <c r="K318" i="18"/>
  <c r="J318" i="18"/>
  <c r="I318" i="18"/>
  <c r="H318" i="18"/>
  <c r="G318" i="18"/>
  <c r="F318" i="18"/>
  <c r="E318" i="18"/>
  <c r="D318" i="18"/>
  <c r="W317" i="18"/>
  <c r="T317" i="18"/>
  <c r="S317" i="18"/>
  <c r="R317" i="18"/>
  <c r="Q317" i="18"/>
  <c r="P317" i="18"/>
  <c r="O317" i="18"/>
  <c r="N317" i="18"/>
  <c r="M317" i="18"/>
  <c r="L317" i="18"/>
  <c r="K317" i="18"/>
  <c r="J317" i="18"/>
  <c r="I317" i="18"/>
  <c r="H317" i="18"/>
  <c r="G317" i="18"/>
  <c r="F317" i="18"/>
  <c r="E317" i="18"/>
  <c r="D317" i="18"/>
  <c r="W316" i="18"/>
  <c r="T316" i="18"/>
  <c r="S316" i="18"/>
  <c r="R316" i="18"/>
  <c r="Q316" i="18"/>
  <c r="P316" i="18"/>
  <c r="O316" i="18"/>
  <c r="N316" i="18"/>
  <c r="M316" i="18"/>
  <c r="L316" i="18"/>
  <c r="K316" i="18"/>
  <c r="J316" i="18"/>
  <c r="I316" i="18"/>
  <c r="H316" i="18"/>
  <c r="G316" i="18"/>
  <c r="F316" i="18"/>
  <c r="E316" i="18"/>
  <c r="D316" i="18"/>
  <c r="W315" i="18"/>
  <c r="T315" i="18"/>
  <c r="S315" i="18"/>
  <c r="R315" i="18"/>
  <c r="Q315" i="18"/>
  <c r="P315" i="18"/>
  <c r="O315" i="18"/>
  <c r="N315" i="18"/>
  <c r="M315" i="18"/>
  <c r="L315" i="18"/>
  <c r="K315" i="18"/>
  <c r="J315" i="18"/>
  <c r="I315" i="18"/>
  <c r="H315" i="18"/>
  <c r="G315" i="18"/>
  <c r="F315" i="18"/>
  <c r="E315" i="18"/>
  <c r="D315" i="18"/>
  <c r="W314" i="18"/>
  <c r="T314" i="18"/>
  <c r="S314" i="18"/>
  <c r="R314" i="18"/>
  <c r="Q314" i="18"/>
  <c r="P314" i="18"/>
  <c r="O314" i="18"/>
  <c r="N314" i="18"/>
  <c r="M314" i="18"/>
  <c r="L314" i="18"/>
  <c r="K314" i="18"/>
  <c r="J314" i="18"/>
  <c r="I314" i="18"/>
  <c r="H314" i="18"/>
  <c r="G314" i="18"/>
  <c r="F314" i="18"/>
  <c r="E314" i="18"/>
  <c r="D314" i="18"/>
  <c r="W313" i="18"/>
  <c r="T313" i="18"/>
  <c r="S313" i="18"/>
  <c r="R313" i="18"/>
  <c r="Q313" i="18"/>
  <c r="P313" i="18"/>
  <c r="O313" i="18"/>
  <c r="N313" i="18"/>
  <c r="M313" i="18"/>
  <c r="L313" i="18"/>
  <c r="K313" i="18"/>
  <c r="J313" i="18"/>
  <c r="I313" i="18"/>
  <c r="H313" i="18"/>
  <c r="G313" i="18"/>
  <c r="F313" i="18"/>
  <c r="E313" i="18"/>
  <c r="D313" i="18"/>
  <c r="W312" i="18"/>
  <c r="T312" i="18"/>
  <c r="S312" i="18"/>
  <c r="U312" i="18" s="1"/>
  <c r="R312" i="18"/>
  <c r="Q312" i="18"/>
  <c r="P312" i="18"/>
  <c r="O312" i="18"/>
  <c r="N312" i="18"/>
  <c r="M312" i="18"/>
  <c r="L312" i="18"/>
  <c r="K312" i="18"/>
  <c r="J312" i="18"/>
  <c r="I312" i="18"/>
  <c r="H312" i="18"/>
  <c r="G312" i="18"/>
  <c r="F312" i="18"/>
  <c r="E312" i="18"/>
  <c r="D312" i="18"/>
  <c r="W311" i="18"/>
  <c r="U311" i="18"/>
  <c r="T311" i="18"/>
  <c r="S311" i="18"/>
  <c r="R311" i="18"/>
  <c r="Q311" i="18"/>
  <c r="P311" i="18"/>
  <c r="O311" i="18"/>
  <c r="N311" i="18"/>
  <c r="M311" i="18"/>
  <c r="L311" i="18"/>
  <c r="K311" i="18"/>
  <c r="J311" i="18"/>
  <c r="I311" i="18"/>
  <c r="H311" i="18"/>
  <c r="G311" i="18"/>
  <c r="F311" i="18"/>
  <c r="E311" i="18"/>
  <c r="D311" i="18"/>
  <c r="W310" i="18"/>
  <c r="T310" i="18"/>
  <c r="S310" i="18"/>
  <c r="U310" i="18" s="1"/>
  <c r="R310" i="18"/>
  <c r="Q310" i="18"/>
  <c r="P310" i="18"/>
  <c r="O310" i="18"/>
  <c r="N310" i="18"/>
  <c r="M310" i="18"/>
  <c r="L310" i="18"/>
  <c r="K310" i="18"/>
  <c r="J310" i="18"/>
  <c r="I310" i="18"/>
  <c r="H310" i="18"/>
  <c r="G310" i="18"/>
  <c r="F310" i="18"/>
  <c r="E310" i="18"/>
  <c r="D310" i="18"/>
  <c r="W309" i="18"/>
  <c r="T309" i="18"/>
  <c r="S309" i="18"/>
  <c r="U309" i="18" s="1"/>
  <c r="R309" i="18"/>
  <c r="Q309" i="18"/>
  <c r="P309" i="18"/>
  <c r="O309" i="18"/>
  <c r="N309" i="18"/>
  <c r="M309" i="18"/>
  <c r="L309" i="18"/>
  <c r="K309" i="18"/>
  <c r="J309" i="18"/>
  <c r="I309" i="18"/>
  <c r="H309" i="18"/>
  <c r="G309" i="18"/>
  <c r="F309" i="18"/>
  <c r="E309" i="18"/>
  <c r="D309" i="18"/>
  <c r="W308" i="18"/>
  <c r="T308" i="18"/>
  <c r="S308" i="18"/>
  <c r="R308" i="18"/>
  <c r="Q308" i="18"/>
  <c r="P308" i="18"/>
  <c r="O308" i="18"/>
  <c r="N308" i="18"/>
  <c r="M308" i="18"/>
  <c r="L308" i="18"/>
  <c r="K308" i="18"/>
  <c r="J308" i="18"/>
  <c r="I308" i="18"/>
  <c r="H308" i="18"/>
  <c r="G308" i="18"/>
  <c r="F308" i="18"/>
  <c r="E308" i="18"/>
  <c r="D308" i="18"/>
  <c r="W307" i="18"/>
  <c r="U307" i="18"/>
  <c r="T307" i="18"/>
  <c r="S307" i="18"/>
  <c r="R307" i="18"/>
  <c r="Q307" i="18"/>
  <c r="P307" i="18"/>
  <c r="O307" i="18"/>
  <c r="N307" i="18"/>
  <c r="M307" i="18"/>
  <c r="L307" i="18"/>
  <c r="K307" i="18"/>
  <c r="J307" i="18"/>
  <c r="I307" i="18"/>
  <c r="H307" i="18"/>
  <c r="G307" i="18"/>
  <c r="F307" i="18"/>
  <c r="E307" i="18"/>
  <c r="D307" i="18"/>
  <c r="W306" i="18"/>
  <c r="T306" i="18"/>
  <c r="S306" i="18"/>
  <c r="R306" i="18"/>
  <c r="Q306" i="18"/>
  <c r="P306" i="18"/>
  <c r="O306" i="18"/>
  <c r="N306" i="18"/>
  <c r="M306" i="18"/>
  <c r="L306" i="18"/>
  <c r="K306" i="18"/>
  <c r="J306" i="18"/>
  <c r="I306" i="18"/>
  <c r="H306" i="18"/>
  <c r="G306" i="18"/>
  <c r="F306" i="18"/>
  <c r="E306" i="18"/>
  <c r="D306" i="18"/>
  <c r="W305" i="18"/>
  <c r="T305" i="18"/>
  <c r="S305" i="18"/>
  <c r="R305" i="18"/>
  <c r="Q305" i="18"/>
  <c r="P305" i="18"/>
  <c r="O305" i="18"/>
  <c r="N305" i="18"/>
  <c r="M305" i="18"/>
  <c r="L305" i="18"/>
  <c r="K305" i="18"/>
  <c r="J305" i="18"/>
  <c r="I305" i="18"/>
  <c r="H305" i="18"/>
  <c r="G305" i="18"/>
  <c r="F305" i="18"/>
  <c r="E305" i="18"/>
  <c r="D305" i="18"/>
  <c r="W304" i="18"/>
  <c r="T304" i="18"/>
  <c r="S304" i="18"/>
  <c r="U304" i="18" s="1"/>
  <c r="R304" i="18"/>
  <c r="Q304" i="18"/>
  <c r="P304" i="18"/>
  <c r="O304" i="18"/>
  <c r="N304" i="18"/>
  <c r="M304" i="18"/>
  <c r="L304" i="18"/>
  <c r="K304" i="18"/>
  <c r="J304" i="18"/>
  <c r="I304" i="18"/>
  <c r="H304" i="18"/>
  <c r="G304" i="18"/>
  <c r="F304" i="18"/>
  <c r="E304" i="18"/>
  <c r="D304" i="18"/>
  <c r="W303" i="18"/>
  <c r="T303" i="18"/>
  <c r="S303" i="18"/>
  <c r="R303" i="18"/>
  <c r="Q303" i="18"/>
  <c r="P303" i="18"/>
  <c r="O303" i="18"/>
  <c r="N303" i="18"/>
  <c r="M303" i="18"/>
  <c r="L303" i="18"/>
  <c r="K303" i="18"/>
  <c r="J303" i="18"/>
  <c r="I303" i="18"/>
  <c r="H303" i="18"/>
  <c r="G303" i="18"/>
  <c r="F303" i="18"/>
  <c r="E303" i="18"/>
  <c r="D303" i="18"/>
  <c r="W302" i="18"/>
  <c r="T302" i="18"/>
  <c r="S302" i="18"/>
  <c r="R302" i="18"/>
  <c r="Q302" i="18"/>
  <c r="P302" i="18"/>
  <c r="O302" i="18"/>
  <c r="N302" i="18"/>
  <c r="M302" i="18"/>
  <c r="L302" i="18"/>
  <c r="K302" i="18"/>
  <c r="J302" i="18"/>
  <c r="I302" i="18"/>
  <c r="H302" i="18"/>
  <c r="G302" i="18"/>
  <c r="F302" i="18"/>
  <c r="E302" i="18"/>
  <c r="D302" i="18"/>
  <c r="W301" i="18"/>
  <c r="T301" i="18"/>
  <c r="S301" i="18"/>
  <c r="R301" i="18"/>
  <c r="Q301" i="18"/>
  <c r="P301" i="18"/>
  <c r="O301" i="18"/>
  <c r="N301" i="18"/>
  <c r="M301" i="18"/>
  <c r="L301" i="18"/>
  <c r="K301" i="18"/>
  <c r="J301" i="18"/>
  <c r="I301" i="18"/>
  <c r="H301" i="18"/>
  <c r="G301" i="18"/>
  <c r="F301" i="18"/>
  <c r="E301" i="18"/>
  <c r="D301" i="18"/>
  <c r="W300" i="18"/>
  <c r="T300" i="18"/>
  <c r="S300" i="18"/>
  <c r="R300" i="18"/>
  <c r="Q300" i="18"/>
  <c r="P300" i="18"/>
  <c r="O300" i="18"/>
  <c r="N300" i="18"/>
  <c r="M300" i="18"/>
  <c r="L300" i="18"/>
  <c r="K300" i="18"/>
  <c r="J300" i="18"/>
  <c r="I300" i="18"/>
  <c r="H300" i="18"/>
  <c r="G300" i="18"/>
  <c r="F300" i="18"/>
  <c r="E300" i="18"/>
  <c r="D300" i="18"/>
  <c r="W299" i="18"/>
  <c r="T299" i="18"/>
  <c r="S299" i="18"/>
  <c r="R299" i="18"/>
  <c r="Q299" i="18"/>
  <c r="P299" i="18"/>
  <c r="O299" i="18"/>
  <c r="N299" i="18"/>
  <c r="M299" i="18"/>
  <c r="L299" i="18"/>
  <c r="K299" i="18"/>
  <c r="J299" i="18"/>
  <c r="I299" i="18"/>
  <c r="H299" i="18"/>
  <c r="G299" i="18"/>
  <c r="F299" i="18"/>
  <c r="E299" i="18"/>
  <c r="D299" i="18"/>
  <c r="W298" i="18"/>
  <c r="T298" i="18"/>
  <c r="S298" i="18"/>
  <c r="R298" i="18"/>
  <c r="Q298" i="18"/>
  <c r="P298" i="18"/>
  <c r="O298" i="18"/>
  <c r="N298" i="18"/>
  <c r="M298" i="18"/>
  <c r="L298" i="18"/>
  <c r="K298" i="18"/>
  <c r="J298" i="18"/>
  <c r="I298" i="18"/>
  <c r="H298" i="18"/>
  <c r="G298" i="18"/>
  <c r="F298" i="18"/>
  <c r="E298" i="18"/>
  <c r="D298" i="18"/>
  <c r="W297" i="18"/>
  <c r="T297" i="18"/>
  <c r="S297" i="18"/>
  <c r="R297" i="18"/>
  <c r="Q297" i="18"/>
  <c r="P297" i="18"/>
  <c r="O297" i="18"/>
  <c r="N297" i="18"/>
  <c r="M297" i="18"/>
  <c r="L297" i="18"/>
  <c r="K297" i="18"/>
  <c r="J297" i="18"/>
  <c r="I297" i="18"/>
  <c r="H297" i="18"/>
  <c r="G297" i="18"/>
  <c r="F297" i="18"/>
  <c r="E297" i="18"/>
  <c r="D297" i="18"/>
  <c r="W296" i="18"/>
  <c r="T296" i="18"/>
  <c r="S296" i="18"/>
  <c r="R296" i="18"/>
  <c r="Q296" i="18"/>
  <c r="P296" i="18"/>
  <c r="O296" i="18"/>
  <c r="N296" i="18"/>
  <c r="M296" i="18"/>
  <c r="L296" i="18"/>
  <c r="K296" i="18"/>
  <c r="J296" i="18"/>
  <c r="I296" i="18"/>
  <c r="H296" i="18"/>
  <c r="G296" i="18"/>
  <c r="F296" i="18"/>
  <c r="E296" i="18"/>
  <c r="D296" i="18"/>
  <c r="W295" i="18"/>
  <c r="T295" i="18"/>
  <c r="S295" i="18"/>
  <c r="R295" i="18"/>
  <c r="Q295" i="18"/>
  <c r="P295" i="18"/>
  <c r="O295" i="18"/>
  <c r="N295" i="18"/>
  <c r="M295" i="18"/>
  <c r="L295" i="18"/>
  <c r="K295" i="18"/>
  <c r="J295" i="18"/>
  <c r="I295" i="18"/>
  <c r="H295" i="18"/>
  <c r="G295" i="18"/>
  <c r="F295" i="18"/>
  <c r="E295" i="18"/>
  <c r="D295" i="18"/>
  <c r="W294" i="18"/>
  <c r="T294" i="18"/>
  <c r="S294" i="18"/>
  <c r="R294" i="18"/>
  <c r="Q294" i="18"/>
  <c r="P294" i="18"/>
  <c r="O294" i="18"/>
  <c r="N294" i="18"/>
  <c r="M294" i="18"/>
  <c r="L294" i="18"/>
  <c r="K294" i="18"/>
  <c r="J294" i="18"/>
  <c r="I294" i="18"/>
  <c r="H294" i="18"/>
  <c r="G294" i="18"/>
  <c r="F294" i="18"/>
  <c r="E294" i="18"/>
  <c r="D294" i="18"/>
  <c r="W293" i="18"/>
  <c r="T293" i="18"/>
  <c r="S293" i="18"/>
  <c r="R293" i="18"/>
  <c r="Q293" i="18"/>
  <c r="P293" i="18"/>
  <c r="O293" i="18"/>
  <c r="N293" i="18"/>
  <c r="M293" i="18"/>
  <c r="L293" i="18"/>
  <c r="K293" i="18"/>
  <c r="J293" i="18"/>
  <c r="I293" i="18"/>
  <c r="H293" i="18"/>
  <c r="G293" i="18"/>
  <c r="F293" i="18"/>
  <c r="E293" i="18"/>
  <c r="D293" i="18"/>
  <c r="W292" i="18"/>
  <c r="T292" i="18"/>
  <c r="S292" i="18"/>
  <c r="R292" i="18"/>
  <c r="Q292" i="18"/>
  <c r="P292" i="18"/>
  <c r="O292" i="18"/>
  <c r="N292" i="18"/>
  <c r="M292" i="18"/>
  <c r="L292" i="18"/>
  <c r="K292" i="18"/>
  <c r="J292" i="18"/>
  <c r="I292" i="18"/>
  <c r="H292" i="18"/>
  <c r="G292" i="18"/>
  <c r="F292" i="18"/>
  <c r="E292" i="18"/>
  <c r="D292" i="18"/>
  <c r="W291" i="18"/>
  <c r="T291" i="18"/>
  <c r="S291" i="18"/>
  <c r="R291" i="18"/>
  <c r="Q291" i="18"/>
  <c r="P291" i="18"/>
  <c r="O291" i="18"/>
  <c r="N291" i="18"/>
  <c r="M291" i="18"/>
  <c r="L291" i="18"/>
  <c r="K291" i="18"/>
  <c r="J291" i="18"/>
  <c r="I291" i="18"/>
  <c r="H291" i="18"/>
  <c r="G291" i="18"/>
  <c r="F291" i="18"/>
  <c r="E291" i="18"/>
  <c r="D291" i="18"/>
  <c r="W290" i="18"/>
  <c r="T290" i="18"/>
  <c r="S290" i="18"/>
  <c r="R290" i="18"/>
  <c r="Q290" i="18"/>
  <c r="P290" i="18"/>
  <c r="O290" i="18"/>
  <c r="N290" i="18"/>
  <c r="M290" i="18"/>
  <c r="L290" i="18"/>
  <c r="K290" i="18"/>
  <c r="J290" i="18"/>
  <c r="I290" i="18"/>
  <c r="H290" i="18"/>
  <c r="G290" i="18"/>
  <c r="F290" i="18"/>
  <c r="E290" i="18"/>
  <c r="D290" i="18"/>
  <c r="W289" i="18"/>
  <c r="T289" i="18"/>
  <c r="S289" i="18"/>
  <c r="R289" i="18"/>
  <c r="Q289" i="18"/>
  <c r="P289" i="18"/>
  <c r="O289" i="18"/>
  <c r="N289" i="18"/>
  <c r="M289" i="18"/>
  <c r="L289" i="18"/>
  <c r="K289" i="18"/>
  <c r="J289" i="18"/>
  <c r="I289" i="18"/>
  <c r="H289" i="18"/>
  <c r="G289" i="18"/>
  <c r="F289" i="18"/>
  <c r="E289" i="18"/>
  <c r="D289" i="18"/>
  <c r="W288" i="18"/>
  <c r="T288" i="18"/>
  <c r="S288" i="18"/>
  <c r="R288" i="18"/>
  <c r="Q288" i="18"/>
  <c r="P288" i="18"/>
  <c r="O288" i="18"/>
  <c r="N288" i="18"/>
  <c r="M288" i="18"/>
  <c r="L288" i="18"/>
  <c r="K288" i="18"/>
  <c r="J288" i="18"/>
  <c r="I288" i="18"/>
  <c r="H288" i="18"/>
  <c r="G288" i="18"/>
  <c r="F288" i="18"/>
  <c r="E288" i="18"/>
  <c r="D288" i="18"/>
  <c r="W287" i="18"/>
  <c r="T287" i="18"/>
  <c r="S287" i="18"/>
  <c r="R287" i="18"/>
  <c r="Q287" i="18"/>
  <c r="P287" i="18"/>
  <c r="O287" i="18"/>
  <c r="N287" i="18"/>
  <c r="M287" i="18"/>
  <c r="L287" i="18"/>
  <c r="K287" i="18"/>
  <c r="J287" i="18"/>
  <c r="I287" i="18"/>
  <c r="H287" i="18"/>
  <c r="G287" i="18"/>
  <c r="F287" i="18"/>
  <c r="E287" i="18"/>
  <c r="D287" i="18"/>
  <c r="W286" i="18"/>
  <c r="T286" i="18"/>
  <c r="S286" i="18"/>
  <c r="R286" i="18"/>
  <c r="Q286" i="18"/>
  <c r="P286" i="18"/>
  <c r="O286" i="18"/>
  <c r="N286" i="18"/>
  <c r="M286" i="18"/>
  <c r="L286" i="18"/>
  <c r="K286" i="18"/>
  <c r="J286" i="18"/>
  <c r="I286" i="18"/>
  <c r="H286" i="18"/>
  <c r="G286" i="18"/>
  <c r="F286" i="18"/>
  <c r="E286" i="18"/>
  <c r="D286" i="18"/>
  <c r="W285" i="18"/>
  <c r="T285" i="18"/>
  <c r="S285" i="18"/>
  <c r="R285" i="18"/>
  <c r="Q285" i="18"/>
  <c r="P285" i="18"/>
  <c r="O285" i="18"/>
  <c r="N285" i="18"/>
  <c r="M285" i="18"/>
  <c r="L285" i="18"/>
  <c r="K285" i="18"/>
  <c r="J285" i="18"/>
  <c r="I285" i="18"/>
  <c r="H285" i="18"/>
  <c r="G285" i="18"/>
  <c r="F285" i="18"/>
  <c r="E285" i="18"/>
  <c r="D285" i="18"/>
  <c r="W284" i="18"/>
  <c r="T284" i="18"/>
  <c r="S284" i="18"/>
  <c r="R284" i="18"/>
  <c r="Q284" i="18"/>
  <c r="P284" i="18"/>
  <c r="O284" i="18"/>
  <c r="N284" i="18"/>
  <c r="M284" i="18"/>
  <c r="L284" i="18"/>
  <c r="K284" i="18"/>
  <c r="J284" i="18"/>
  <c r="I284" i="18"/>
  <c r="H284" i="18"/>
  <c r="G284" i="18"/>
  <c r="F284" i="18"/>
  <c r="E284" i="18"/>
  <c r="D284" i="18"/>
  <c r="W283" i="18"/>
  <c r="T283" i="18"/>
  <c r="S283" i="18"/>
  <c r="R283" i="18"/>
  <c r="Q283" i="18"/>
  <c r="P283" i="18"/>
  <c r="O283" i="18"/>
  <c r="N283" i="18"/>
  <c r="M283" i="18"/>
  <c r="L283" i="18"/>
  <c r="K283" i="18"/>
  <c r="J283" i="18"/>
  <c r="I283" i="18"/>
  <c r="H283" i="18"/>
  <c r="G283" i="18"/>
  <c r="F283" i="18"/>
  <c r="E283" i="18"/>
  <c r="D283" i="18"/>
  <c r="W282" i="18"/>
  <c r="T282" i="18"/>
  <c r="S282" i="18"/>
  <c r="U282" i="18" s="1"/>
  <c r="R282" i="18"/>
  <c r="Q282" i="18"/>
  <c r="P282" i="18"/>
  <c r="O282" i="18"/>
  <c r="N282" i="18"/>
  <c r="M282" i="18"/>
  <c r="L282" i="18"/>
  <c r="K282" i="18"/>
  <c r="J282" i="18"/>
  <c r="I282" i="18"/>
  <c r="H282" i="18"/>
  <c r="G282" i="18"/>
  <c r="F282" i="18"/>
  <c r="E282" i="18"/>
  <c r="D282" i="18"/>
  <c r="W281" i="18"/>
  <c r="T281" i="18"/>
  <c r="S281" i="18"/>
  <c r="U281" i="18" s="1"/>
  <c r="R281" i="18"/>
  <c r="Q281" i="18"/>
  <c r="P281" i="18"/>
  <c r="O281" i="18"/>
  <c r="N281" i="18"/>
  <c r="M281" i="18"/>
  <c r="L281" i="18"/>
  <c r="K281" i="18"/>
  <c r="J281" i="18"/>
  <c r="I281" i="18"/>
  <c r="H281" i="18"/>
  <c r="G281" i="18"/>
  <c r="F281" i="18"/>
  <c r="E281" i="18"/>
  <c r="D281" i="18"/>
  <c r="W280" i="18"/>
  <c r="U280" i="18"/>
  <c r="T280" i="18"/>
  <c r="S280" i="18"/>
  <c r="R280" i="18"/>
  <c r="Q280" i="18"/>
  <c r="P280" i="18"/>
  <c r="O280" i="18"/>
  <c r="N280" i="18"/>
  <c r="M280" i="18"/>
  <c r="L280" i="18"/>
  <c r="K280" i="18"/>
  <c r="J280" i="18"/>
  <c r="I280" i="18"/>
  <c r="H280" i="18"/>
  <c r="G280" i="18"/>
  <c r="F280" i="18"/>
  <c r="E280" i="18"/>
  <c r="D280" i="18"/>
  <c r="W279" i="18"/>
  <c r="T279" i="18"/>
  <c r="S279" i="18"/>
  <c r="R279" i="18"/>
  <c r="Q279" i="18"/>
  <c r="P279" i="18"/>
  <c r="O279" i="18"/>
  <c r="N279" i="18"/>
  <c r="M279" i="18"/>
  <c r="L279" i="18"/>
  <c r="K279" i="18"/>
  <c r="J279" i="18"/>
  <c r="I279" i="18"/>
  <c r="H279" i="18"/>
  <c r="G279" i="18"/>
  <c r="F279" i="18"/>
  <c r="E279" i="18"/>
  <c r="D279" i="18"/>
  <c r="W278" i="18"/>
  <c r="T278" i="18"/>
  <c r="S278" i="18"/>
  <c r="R278" i="18"/>
  <c r="Q278" i="18"/>
  <c r="P278" i="18"/>
  <c r="O278" i="18"/>
  <c r="N278" i="18"/>
  <c r="M278" i="18"/>
  <c r="L278" i="18"/>
  <c r="K278" i="18"/>
  <c r="J278" i="18"/>
  <c r="I278" i="18"/>
  <c r="H278" i="18"/>
  <c r="G278" i="18"/>
  <c r="F278" i="18"/>
  <c r="E278" i="18"/>
  <c r="D278" i="18"/>
  <c r="W277" i="18"/>
  <c r="T277" i="18"/>
  <c r="S277" i="18"/>
  <c r="R277" i="18"/>
  <c r="Q277" i="18"/>
  <c r="P277" i="18"/>
  <c r="O277" i="18"/>
  <c r="N277" i="18"/>
  <c r="M277" i="18"/>
  <c r="L277" i="18"/>
  <c r="K277" i="18"/>
  <c r="J277" i="18"/>
  <c r="I277" i="18"/>
  <c r="H277" i="18"/>
  <c r="G277" i="18"/>
  <c r="F277" i="18"/>
  <c r="E277" i="18"/>
  <c r="D277" i="18"/>
  <c r="W276" i="18"/>
  <c r="T276" i="18"/>
  <c r="S276" i="18"/>
  <c r="R276" i="18"/>
  <c r="Q276" i="18"/>
  <c r="P276" i="18"/>
  <c r="O276" i="18"/>
  <c r="N276" i="18"/>
  <c r="M276" i="18"/>
  <c r="L276" i="18"/>
  <c r="K276" i="18"/>
  <c r="J276" i="18"/>
  <c r="I276" i="18"/>
  <c r="H276" i="18"/>
  <c r="G276" i="18"/>
  <c r="F276" i="18"/>
  <c r="E276" i="18"/>
  <c r="D276" i="18"/>
  <c r="W275" i="18"/>
  <c r="T275" i="18"/>
  <c r="S275" i="18"/>
  <c r="R275" i="18"/>
  <c r="Q275" i="18"/>
  <c r="P275" i="18"/>
  <c r="O275" i="18"/>
  <c r="N275" i="18"/>
  <c r="M275" i="18"/>
  <c r="L275" i="18"/>
  <c r="K275" i="18"/>
  <c r="J275" i="18"/>
  <c r="I275" i="18"/>
  <c r="H275" i="18"/>
  <c r="G275" i="18"/>
  <c r="F275" i="18"/>
  <c r="E275" i="18"/>
  <c r="D275" i="18"/>
  <c r="W274" i="18"/>
  <c r="T274" i="18"/>
  <c r="S274" i="18"/>
  <c r="R274" i="18"/>
  <c r="Q274" i="18"/>
  <c r="P274" i="18"/>
  <c r="O274" i="18"/>
  <c r="N274" i="18"/>
  <c r="M274" i="18"/>
  <c r="L274" i="18"/>
  <c r="K274" i="18"/>
  <c r="J274" i="18"/>
  <c r="I274" i="18"/>
  <c r="H274" i="18"/>
  <c r="G274" i="18"/>
  <c r="F274" i="18"/>
  <c r="E274" i="18"/>
  <c r="D274" i="18"/>
  <c r="W273" i="18"/>
  <c r="T273" i="18"/>
  <c r="S273" i="18"/>
  <c r="R273" i="18"/>
  <c r="Q273" i="18"/>
  <c r="P273" i="18"/>
  <c r="O273" i="18"/>
  <c r="N273" i="18"/>
  <c r="M273" i="18"/>
  <c r="L273" i="18"/>
  <c r="K273" i="18"/>
  <c r="J273" i="18"/>
  <c r="I273" i="18"/>
  <c r="H273" i="18"/>
  <c r="G273" i="18"/>
  <c r="F273" i="18"/>
  <c r="E273" i="18"/>
  <c r="D273" i="18"/>
  <c r="W272" i="18"/>
  <c r="T272" i="18"/>
  <c r="S272" i="18"/>
  <c r="R272" i="18"/>
  <c r="Q272" i="18"/>
  <c r="P272" i="18"/>
  <c r="O272" i="18"/>
  <c r="N272" i="18"/>
  <c r="M272" i="18"/>
  <c r="L272" i="18"/>
  <c r="K272" i="18"/>
  <c r="J272" i="18"/>
  <c r="I272" i="18"/>
  <c r="H272" i="18"/>
  <c r="G272" i="18"/>
  <c r="F272" i="18"/>
  <c r="E272" i="18"/>
  <c r="D272" i="18"/>
  <c r="W271" i="18"/>
  <c r="T271" i="18"/>
  <c r="S271" i="18"/>
  <c r="R271" i="18"/>
  <c r="Q271" i="18"/>
  <c r="P271" i="18"/>
  <c r="O271" i="18"/>
  <c r="N271" i="18"/>
  <c r="M271" i="18"/>
  <c r="L271" i="18"/>
  <c r="K271" i="18"/>
  <c r="J271" i="18"/>
  <c r="I271" i="18"/>
  <c r="H271" i="18"/>
  <c r="G271" i="18"/>
  <c r="F271" i="18"/>
  <c r="E271" i="18"/>
  <c r="D271" i="18"/>
  <c r="W270" i="18"/>
  <c r="T270" i="18"/>
  <c r="S270" i="18"/>
  <c r="R270" i="18"/>
  <c r="Q270" i="18"/>
  <c r="P270" i="18"/>
  <c r="O270" i="18"/>
  <c r="N270" i="18"/>
  <c r="M270" i="18"/>
  <c r="L270" i="18"/>
  <c r="K270" i="18"/>
  <c r="J270" i="18"/>
  <c r="I270" i="18"/>
  <c r="H270" i="18"/>
  <c r="G270" i="18"/>
  <c r="F270" i="18"/>
  <c r="E270" i="18"/>
  <c r="D270" i="18"/>
  <c r="W269" i="18"/>
  <c r="T269" i="18"/>
  <c r="S269" i="18"/>
  <c r="R269" i="18"/>
  <c r="Q269" i="18"/>
  <c r="P269" i="18"/>
  <c r="O269" i="18"/>
  <c r="N269" i="18"/>
  <c r="M269" i="18"/>
  <c r="L269" i="18"/>
  <c r="K269" i="18"/>
  <c r="J269" i="18"/>
  <c r="I269" i="18"/>
  <c r="H269" i="18"/>
  <c r="G269" i="18"/>
  <c r="F269" i="18"/>
  <c r="E269" i="18"/>
  <c r="D269" i="18"/>
  <c r="W268" i="18"/>
  <c r="T268" i="18"/>
  <c r="S268" i="18"/>
  <c r="R268" i="18"/>
  <c r="Q268" i="18"/>
  <c r="P268" i="18"/>
  <c r="O268" i="18"/>
  <c r="N268" i="18"/>
  <c r="M268" i="18"/>
  <c r="L268" i="18"/>
  <c r="K268" i="18"/>
  <c r="J268" i="18"/>
  <c r="I268" i="18"/>
  <c r="H268" i="18"/>
  <c r="G268" i="18"/>
  <c r="F268" i="18"/>
  <c r="E268" i="18"/>
  <c r="D268" i="18"/>
  <c r="W267" i="18"/>
  <c r="T267" i="18"/>
  <c r="S267" i="18"/>
  <c r="R267" i="18"/>
  <c r="Q267" i="18"/>
  <c r="P267" i="18"/>
  <c r="O267" i="18"/>
  <c r="N267" i="18"/>
  <c r="M267" i="18"/>
  <c r="L267" i="18"/>
  <c r="K267" i="18"/>
  <c r="J267" i="18"/>
  <c r="I267" i="18"/>
  <c r="H267" i="18"/>
  <c r="G267" i="18"/>
  <c r="F267" i="18"/>
  <c r="E267" i="18"/>
  <c r="D267" i="18"/>
  <c r="W266" i="18"/>
  <c r="T266" i="18"/>
  <c r="S266" i="18"/>
  <c r="R266" i="18"/>
  <c r="Q266" i="18"/>
  <c r="P266" i="18"/>
  <c r="O266" i="18"/>
  <c r="N266" i="18"/>
  <c r="M266" i="18"/>
  <c r="L266" i="18"/>
  <c r="K266" i="18"/>
  <c r="J266" i="18"/>
  <c r="I266" i="18"/>
  <c r="H266" i="18"/>
  <c r="G266" i="18"/>
  <c r="F266" i="18"/>
  <c r="E266" i="18"/>
  <c r="D266" i="18"/>
  <c r="W265" i="18"/>
  <c r="T265" i="18"/>
  <c r="S265" i="18"/>
  <c r="R265" i="18"/>
  <c r="Q265" i="18"/>
  <c r="P265" i="18"/>
  <c r="O265" i="18"/>
  <c r="N265" i="18"/>
  <c r="M265" i="18"/>
  <c r="L265" i="18"/>
  <c r="K265" i="18"/>
  <c r="J265" i="18"/>
  <c r="I265" i="18"/>
  <c r="H265" i="18"/>
  <c r="G265" i="18"/>
  <c r="F265" i="18"/>
  <c r="E265" i="18"/>
  <c r="D265" i="18"/>
  <c r="W264" i="18"/>
  <c r="T264" i="18"/>
  <c r="S264" i="18"/>
  <c r="R264" i="18"/>
  <c r="Q264" i="18"/>
  <c r="P264" i="18"/>
  <c r="O264" i="18"/>
  <c r="N264" i="18"/>
  <c r="M264" i="18"/>
  <c r="L264" i="18"/>
  <c r="K264" i="18"/>
  <c r="J264" i="18"/>
  <c r="I264" i="18"/>
  <c r="H264" i="18"/>
  <c r="G264" i="18"/>
  <c r="F264" i="18"/>
  <c r="E264" i="18"/>
  <c r="D264" i="18"/>
  <c r="W263" i="18"/>
  <c r="T263" i="18"/>
  <c r="S263" i="18"/>
  <c r="R263" i="18"/>
  <c r="Q263" i="18"/>
  <c r="P263" i="18"/>
  <c r="O263" i="18"/>
  <c r="N263" i="18"/>
  <c r="M263" i="18"/>
  <c r="L263" i="18"/>
  <c r="K263" i="18"/>
  <c r="J263" i="18"/>
  <c r="I263" i="18"/>
  <c r="H263" i="18"/>
  <c r="G263" i="18"/>
  <c r="F263" i="18"/>
  <c r="E263" i="18"/>
  <c r="D263" i="18"/>
  <c r="W262" i="18"/>
  <c r="T262" i="18"/>
  <c r="S262" i="18"/>
  <c r="R262" i="18"/>
  <c r="Q262" i="18"/>
  <c r="P262" i="18"/>
  <c r="O262" i="18"/>
  <c r="N262" i="18"/>
  <c r="M262" i="18"/>
  <c r="L262" i="18"/>
  <c r="K262" i="18"/>
  <c r="J262" i="18"/>
  <c r="I262" i="18"/>
  <c r="H262" i="18"/>
  <c r="G262" i="18"/>
  <c r="F262" i="18"/>
  <c r="E262" i="18"/>
  <c r="D262" i="18"/>
  <c r="W261" i="18"/>
  <c r="T261" i="18"/>
  <c r="S261" i="18"/>
  <c r="R261" i="18"/>
  <c r="Q261" i="18"/>
  <c r="P261" i="18"/>
  <c r="O261" i="18"/>
  <c r="N261" i="18"/>
  <c r="M261" i="18"/>
  <c r="L261" i="18"/>
  <c r="K261" i="18"/>
  <c r="J261" i="18"/>
  <c r="I261" i="18"/>
  <c r="H261" i="18"/>
  <c r="G261" i="18"/>
  <c r="F261" i="18"/>
  <c r="E261" i="18"/>
  <c r="D261" i="18"/>
  <c r="W260" i="18"/>
  <c r="T260" i="18"/>
  <c r="S260" i="18"/>
  <c r="R260" i="18"/>
  <c r="Q260" i="18"/>
  <c r="P260" i="18"/>
  <c r="O260" i="18"/>
  <c r="N260" i="18"/>
  <c r="M260" i="18"/>
  <c r="L260" i="18"/>
  <c r="K260" i="18"/>
  <c r="J260" i="18"/>
  <c r="I260" i="18"/>
  <c r="H260" i="18"/>
  <c r="G260" i="18"/>
  <c r="F260" i="18"/>
  <c r="E260" i="18"/>
  <c r="D260" i="18"/>
  <c r="W259" i="18"/>
  <c r="T259" i="18"/>
  <c r="S259" i="18"/>
  <c r="R259" i="18"/>
  <c r="Q259" i="18"/>
  <c r="P259" i="18"/>
  <c r="O259" i="18"/>
  <c r="N259" i="18"/>
  <c r="M259" i="18"/>
  <c r="L259" i="18"/>
  <c r="K259" i="18"/>
  <c r="J259" i="18"/>
  <c r="I259" i="18"/>
  <c r="H259" i="18"/>
  <c r="G259" i="18"/>
  <c r="F259" i="18"/>
  <c r="E259" i="18"/>
  <c r="D259" i="18"/>
  <c r="W258" i="18"/>
  <c r="T258" i="18"/>
  <c r="S258" i="18"/>
  <c r="R258" i="18"/>
  <c r="Q258" i="18"/>
  <c r="P258" i="18"/>
  <c r="O258" i="18"/>
  <c r="N258" i="18"/>
  <c r="M258" i="18"/>
  <c r="L258" i="18"/>
  <c r="K258" i="18"/>
  <c r="J258" i="18"/>
  <c r="I258" i="18"/>
  <c r="H258" i="18"/>
  <c r="G258" i="18"/>
  <c r="F258" i="18"/>
  <c r="E258" i="18"/>
  <c r="D258" i="18"/>
  <c r="W257" i="18"/>
  <c r="T257" i="18"/>
  <c r="S257" i="18"/>
  <c r="R257" i="18"/>
  <c r="Q257" i="18"/>
  <c r="P257" i="18"/>
  <c r="O257" i="18"/>
  <c r="N257" i="18"/>
  <c r="M257" i="18"/>
  <c r="L257" i="18"/>
  <c r="K257" i="18"/>
  <c r="J257" i="18"/>
  <c r="I257" i="18"/>
  <c r="H257" i="18"/>
  <c r="G257" i="18"/>
  <c r="F257" i="18"/>
  <c r="E257" i="18"/>
  <c r="D257" i="18"/>
  <c r="W256" i="18"/>
  <c r="S256" i="18"/>
  <c r="U256" i="18" s="1"/>
  <c r="R256" i="18"/>
  <c r="Q256" i="18"/>
  <c r="P256" i="18"/>
  <c r="O256" i="18"/>
  <c r="N256" i="18"/>
  <c r="M256" i="18"/>
  <c r="L256" i="18"/>
  <c r="K256" i="18"/>
  <c r="J256" i="18"/>
  <c r="I256" i="18"/>
  <c r="H256" i="18"/>
  <c r="G256" i="18"/>
  <c r="F256" i="18"/>
  <c r="E256" i="18"/>
  <c r="D256" i="18"/>
  <c r="W255" i="18"/>
  <c r="S255" i="18"/>
  <c r="U255" i="18" s="1"/>
  <c r="R255" i="18"/>
  <c r="Q255" i="18"/>
  <c r="P255" i="18"/>
  <c r="O255" i="18"/>
  <c r="N255" i="18"/>
  <c r="M255" i="18"/>
  <c r="L255" i="18"/>
  <c r="K255" i="18"/>
  <c r="J255" i="18"/>
  <c r="I255" i="18"/>
  <c r="H255" i="18"/>
  <c r="G255" i="18"/>
  <c r="F255" i="18"/>
  <c r="E255" i="18"/>
  <c r="D255" i="18"/>
  <c r="W254" i="18"/>
  <c r="S254" i="18"/>
  <c r="U254" i="18" s="1"/>
  <c r="R254" i="18"/>
  <c r="Q254" i="18"/>
  <c r="P254" i="18"/>
  <c r="O254" i="18"/>
  <c r="N254" i="18"/>
  <c r="M254" i="18"/>
  <c r="L254" i="18"/>
  <c r="K254" i="18"/>
  <c r="J254" i="18"/>
  <c r="I254" i="18"/>
  <c r="H254" i="18"/>
  <c r="G254" i="18"/>
  <c r="F254" i="18"/>
  <c r="E254" i="18"/>
  <c r="D254" i="18"/>
  <c r="W253" i="18"/>
  <c r="S253" i="18"/>
  <c r="U253" i="18" s="1"/>
  <c r="R253" i="18"/>
  <c r="Q253" i="18"/>
  <c r="P253" i="18"/>
  <c r="O253" i="18"/>
  <c r="N253" i="18"/>
  <c r="M253" i="18"/>
  <c r="L253" i="18"/>
  <c r="K253" i="18"/>
  <c r="J253" i="18"/>
  <c r="I253" i="18"/>
  <c r="H253" i="18"/>
  <c r="G253" i="18"/>
  <c r="F253" i="18"/>
  <c r="E253" i="18"/>
  <c r="D253" i="18"/>
  <c r="W252" i="18"/>
  <c r="S252" i="18"/>
  <c r="U252" i="18" s="1"/>
  <c r="R252" i="18"/>
  <c r="Q252" i="18"/>
  <c r="P252" i="18"/>
  <c r="O252" i="18"/>
  <c r="N252" i="18"/>
  <c r="M252" i="18"/>
  <c r="L252" i="18"/>
  <c r="K252" i="18"/>
  <c r="J252" i="18"/>
  <c r="I252" i="18"/>
  <c r="H252" i="18"/>
  <c r="G252" i="18"/>
  <c r="F252" i="18"/>
  <c r="E252" i="18"/>
  <c r="D252" i="18"/>
  <c r="W251" i="18"/>
  <c r="T251" i="18"/>
  <c r="S251" i="18"/>
  <c r="R251" i="18"/>
  <c r="Q251" i="18"/>
  <c r="P251" i="18"/>
  <c r="O251" i="18"/>
  <c r="N251" i="18"/>
  <c r="M251" i="18"/>
  <c r="L251" i="18"/>
  <c r="K251" i="18"/>
  <c r="J251" i="18"/>
  <c r="I251" i="18"/>
  <c r="H251" i="18"/>
  <c r="G251" i="18"/>
  <c r="F251" i="18"/>
  <c r="E251" i="18"/>
  <c r="D251" i="18"/>
  <c r="W250" i="18"/>
  <c r="T250" i="18"/>
  <c r="S250" i="18"/>
  <c r="R250" i="18"/>
  <c r="Q250" i="18"/>
  <c r="P250" i="18"/>
  <c r="O250" i="18"/>
  <c r="N250" i="18"/>
  <c r="M250" i="18"/>
  <c r="L250" i="18"/>
  <c r="K250" i="18"/>
  <c r="J250" i="18"/>
  <c r="I250" i="18"/>
  <c r="H250" i="18"/>
  <c r="G250" i="18"/>
  <c r="F250" i="18"/>
  <c r="E250" i="18"/>
  <c r="D250" i="18"/>
  <c r="W249" i="18"/>
  <c r="T249" i="18"/>
  <c r="S249" i="18"/>
  <c r="R249" i="18"/>
  <c r="Q249" i="18"/>
  <c r="P249" i="18"/>
  <c r="O249" i="18"/>
  <c r="N249" i="18"/>
  <c r="M249" i="18"/>
  <c r="L249" i="18"/>
  <c r="K249" i="18"/>
  <c r="J249" i="18"/>
  <c r="I249" i="18"/>
  <c r="H249" i="18"/>
  <c r="G249" i="18"/>
  <c r="F249" i="18"/>
  <c r="E249" i="18"/>
  <c r="D249" i="18"/>
  <c r="W248" i="18"/>
  <c r="T248" i="18"/>
  <c r="S248" i="18"/>
  <c r="R248" i="18"/>
  <c r="Q248" i="18"/>
  <c r="P248" i="18"/>
  <c r="O248" i="18"/>
  <c r="N248" i="18"/>
  <c r="M248" i="18"/>
  <c r="L248" i="18"/>
  <c r="K248" i="18"/>
  <c r="J248" i="18"/>
  <c r="I248" i="18"/>
  <c r="H248" i="18"/>
  <c r="G248" i="18"/>
  <c r="F248" i="18"/>
  <c r="E248" i="18"/>
  <c r="D248" i="18"/>
  <c r="W247" i="18"/>
  <c r="T247" i="18"/>
  <c r="S247" i="18"/>
  <c r="R247" i="18"/>
  <c r="Q247" i="18"/>
  <c r="P247" i="18"/>
  <c r="O247" i="18"/>
  <c r="N247" i="18"/>
  <c r="M247" i="18"/>
  <c r="L247" i="18"/>
  <c r="K247" i="18"/>
  <c r="J247" i="18"/>
  <c r="I247" i="18"/>
  <c r="H247" i="18"/>
  <c r="G247" i="18"/>
  <c r="F247" i="18"/>
  <c r="E247" i="18"/>
  <c r="D247" i="18"/>
  <c r="W246" i="18"/>
  <c r="T246" i="18"/>
  <c r="S246" i="18"/>
  <c r="R246" i="18"/>
  <c r="Q246" i="18"/>
  <c r="P246" i="18"/>
  <c r="O246" i="18"/>
  <c r="N246" i="18"/>
  <c r="M246" i="18"/>
  <c r="L246" i="18"/>
  <c r="K246" i="18"/>
  <c r="J246" i="18"/>
  <c r="I246" i="18"/>
  <c r="H246" i="18"/>
  <c r="G246" i="18"/>
  <c r="F246" i="18"/>
  <c r="E246" i="18"/>
  <c r="D246" i="18"/>
  <c r="W245" i="18"/>
  <c r="T245" i="18"/>
  <c r="S245" i="18"/>
  <c r="R245" i="18"/>
  <c r="Q245" i="18"/>
  <c r="P245" i="18"/>
  <c r="O245" i="18"/>
  <c r="N245" i="18"/>
  <c r="M245" i="18"/>
  <c r="L245" i="18"/>
  <c r="K245" i="18"/>
  <c r="J245" i="18"/>
  <c r="I245" i="18"/>
  <c r="H245" i="18"/>
  <c r="G245" i="18"/>
  <c r="F245" i="18"/>
  <c r="E245" i="18"/>
  <c r="D245" i="18"/>
  <c r="W244" i="18"/>
  <c r="T244" i="18"/>
  <c r="S244" i="18"/>
  <c r="R244" i="18"/>
  <c r="Q244" i="18"/>
  <c r="P244" i="18"/>
  <c r="O244" i="18"/>
  <c r="N244" i="18"/>
  <c r="M244" i="18"/>
  <c r="L244" i="18"/>
  <c r="K244" i="18"/>
  <c r="J244" i="18"/>
  <c r="I244" i="18"/>
  <c r="H244" i="18"/>
  <c r="G244" i="18"/>
  <c r="F244" i="18"/>
  <c r="E244" i="18"/>
  <c r="D244" i="18"/>
  <c r="W243" i="18"/>
  <c r="T243" i="18"/>
  <c r="S243" i="18"/>
  <c r="R243" i="18"/>
  <c r="Q243" i="18"/>
  <c r="P243" i="18"/>
  <c r="O243" i="18"/>
  <c r="N243" i="18"/>
  <c r="M243" i="18"/>
  <c r="L243" i="18"/>
  <c r="K243" i="18"/>
  <c r="J243" i="18"/>
  <c r="I243" i="18"/>
  <c r="H243" i="18"/>
  <c r="G243" i="18"/>
  <c r="F243" i="18"/>
  <c r="E243" i="18"/>
  <c r="D243" i="18"/>
  <c r="W242" i="18"/>
  <c r="T242" i="18"/>
  <c r="S242" i="18"/>
  <c r="R242" i="18"/>
  <c r="Q242" i="18"/>
  <c r="P242" i="18"/>
  <c r="O242" i="18"/>
  <c r="N242" i="18"/>
  <c r="M242" i="18"/>
  <c r="L242" i="18"/>
  <c r="K242" i="18"/>
  <c r="J242" i="18"/>
  <c r="I242" i="18"/>
  <c r="H242" i="18"/>
  <c r="G242" i="18"/>
  <c r="F242" i="18"/>
  <c r="E242" i="18"/>
  <c r="D242" i="18"/>
  <c r="W241" i="18"/>
  <c r="T241" i="18"/>
  <c r="S241" i="18"/>
  <c r="R241" i="18"/>
  <c r="Q241" i="18"/>
  <c r="P241" i="18"/>
  <c r="O241" i="18"/>
  <c r="N241" i="18"/>
  <c r="M241" i="18"/>
  <c r="L241" i="18"/>
  <c r="K241" i="18"/>
  <c r="J241" i="18"/>
  <c r="I241" i="18"/>
  <c r="H241" i="18"/>
  <c r="G241" i="18"/>
  <c r="F241" i="18"/>
  <c r="E241" i="18"/>
  <c r="D241" i="18"/>
  <c r="W240" i="18"/>
  <c r="T240" i="18"/>
  <c r="S240" i="18"/>
  <c r="R240" i="18"/>
  <c r="Q240" i="18"/>
  <c r="P240" i="18"/>
  <c r="O240" i="18"/>
  <c r="N240" i="18"/>
  <c r="M240" i="18"/>
  <c r="L240" i="18"/>
  <c r="K240" i="18"/>
  <c r="J240" i="18"/>
  <c r="I240" i="18"/>
  <c r="H240" i="18"/>
  <c r="G240" i="18"/>
  <c r="F240" i="18"/>
  <c r="E240" i="18"/>
  <c r="D240" i="18"/>
  <c r="W239" i="18"/>
  <c r="T239" i="18"/>
  <c r="S239" i="18"/>
  <c r="R239" i="18"/>
  <c r="Q239" i="18"/>
  <c r="P239" i="18"/>
  <c r="O239" i="18"/>
  <c r="N239" i="18"/>
  <c r="M239" i="18"/>
  <c r="L239" i="18"/>
  <c r="K239" i="18"/>
  <c r="J239" i="18"/>
  <c r="I239" i="18"/>
  <c r="H239" i="18"/>
  <c r="G239" i="18"/>
  <c r="F239" i="18"/>
  <c r="E239" i="18"/>
  <c r="D239" i="18"/>
  <c r="W238" i="18"/>
  <c r="T238" i="18"/>
  <c r="S238" i="18"/>
  <c r="R238" i="18"/>
  <c r="Q238" i="18"/>
  <c r="P238" i="18"/>
  <c r="O238" i="18"/>
  <c r="N238" i="18"/>
  <c r="M238" i="18"/>
  <c r="L238" i="18"/>
  <c r="K238" i="18"/>
  <c r="J238" i="18"/>
  <c r="I238" i="18"/>
  <c r="H238" i="18"/>
  <c r="G238" i="18"/>
  <c r="F238" i="18"/>
  <c r="E238" i="18"/>
  <c r="D238" i="18"/>
  <c r="W237" i="18"/>
  <c r="T237" i="18"/>
  <c r="S237" i="18"/>
  <c r="R237" i="18"/>
  <c r="Q237" i="18"/>
  <c r="P237" i="18"/>
  <c r="O237" i="18"/>
  <c r="N237" i="18"/>
  <c r="M237" i="18"/>
  <c r="L237" i="18"/>
  <c r="K237" i="18"/>
  <c r="J237" i="18"/>
  <c r="I237" i="18"/>
  <c r="H237" i="18"/>
  <c r="G237" i="18"/>
  <c r="F237" i="18"/>
  <c r="E237" i="18"/>
  <c r="D237" i="18"/>
  <c r="W236" i="18"/>
  <c r="T236" i="18"/>
  <c r="S236" i="18"/>
  <c r="R236" i="18"/>
  <c r="Q236" i="18"/>
  <c r="P236" i="18"/>
  <c r="O236" i="18"/>
  <c r="N236" i="18"/>
  <c r="M236" i="18"/>
  <c r="L236" i="18"/>
  <c r="K236" i="18"/>
  <c r="J236" i="18"/>
  <c r="I236" i="18"/>
  <c r="H236" i="18"/>
  <c r="G236" i="18"/>
  <c r="F236" i="18"/>
  <c r="E236" i="18"/>
  <c r="D236" i="18"/>
  <c r="W235" i="18"/>
  <c r="T235" i="18"/>
  <c r="S235" i="18"/>
  <c r="R235" i="18"/>
  <c r="Q235" i="18"/>
  <c r="P235" i="18"/>
  <c r="O235" i="18"/>
  <c r="N235" i="18"/>
  <c r="M235" i="18"/>
  <c r="L235" i="18"/>
  <c r="K235" i="18"/>
  <c r="J235" i="18"/>
  <c r="I235" i="18"/>
  <c r="H235" i="18"/>
  <c r="G235" i="18"/>
  <c r="F235" i="18"/>
  <c r="E235" i="18"/>
  <c r="D235" i="18"/>
  <c r="W234" i="18"/>
  <c r="T234" i="18"/>
  <c r="S234" i="18"/>
  <c r="R234" i="18"/>
  <c r="Q234" i="18"/>
  <c r="P234" i="18"/>
  <c r="O234" i="18"/>
  <c r="N234" i="18"/>
  <c r="M234" i="18"/>
  <c r="L234" i="18"/>
  <c r="K234" i="18"/>
  <c r="J234" i="18"/>
  <c r="I234" i="18"/>
  <c r="H234" i="18"/>
  <c r="G234" i="18"/>
  <c r="F234" i="18"/>
  <c r="E234" i="18"/>
  <c r="D234" i="18"/>
  <c r="W233" i="18"/>
  <c r="T233" i="18"/>
  <c r="S233" i="18"/>
  <c r="R233" i="18"/>
  <c r="Q233" i="18"/>
  <c r="P233" i="18"/>
  <c r="O233" i="18"/>
  <c r="N233" i="18"/>
  <c r="M233" i="18"/>
  <c r="L233" i="18"/>
  <c r="K233" i="18"/>
  <c r="J233" i="18"/>
  <c r="I233" i="18"/>
  <c r="H233" i="18"/>
  <c r="G233" i="18"/>
  <c r="F233" i="18"/>
  <c r="E233" i="18"/>
  <c r="D233" i="18"/>
  <c r="W232" i="18"/>
  <c r="T232" i="18"/>
  <c r="S232" i="18"/>
  <c r="R232" i="18"/>
  <c r="Q232" i="18"/>
  <c r="P232" i="18"/>
  <c r="O232" i="18"/>
  <c r="N232" i="18"/>
  <c r="M232" i="18"/>
  <c r="L232" i="18"/>
  <c r="K232" i="18"/>
  <c r="J232" i="18"/>
  <c r="I232" i="18"/>
  <c r="H232" i="18"/>
  <c r="G232" i="18"/>
  <c r="F232" i="18"/>
  <c r="E232" i="18"/>
  <c r="D232" i="18"/>
  <c r="W231" i="18"/>
  <c r="T231" i="18"/>
  <c r="S231" i="18"/>
  <c r="R231" i="18"/>
  <c r="Q231" i="18"/>
  <c r="P231" i="18"/>
  <c r="O231" i="18"/>
  <c r="N231" i="18"/>
  <c r="M231" i="18"/>
  <c r="L231" i="18"/>
  <c r="K231" i="18"/>
  <c r="J231" i="18"/>
  <c r="I231" i="18"/>
  <c r="H231" i="18"/>
  <c r="G231" i="18"/>
  <c r="F231" i="18"/>
  <c r="E231" i="18"/>
  <c r="D231" i="18"/>
  <c r="W230" i="18"/>
  <c r="T230" i="18"/>
  <c r="S230" i="18"/>
  <c r="R230" i="18"/>
  <c r="Q230" i="18"/>
  <c r="P230" i="18"/>
  <c r="O230" i="18"/>
  <c r="N230" i="18"/>
  <c r="M230" i="18"/>
  <c r="L230" i="18"/>
  <c r="K230" i="18"/>
  <c r="J230" i="18"/>
  <c r="I230" i="18"/>
  <c r="H230" i="18"/>
  <c r="G230" i="18"/>
  <c r="F230" i="18"/>
  <c r="E230" i="18"/>
  <c r="D230" i="18"/>
  <c r="W229" i="18"/>
  <c r="T229" i="18"/>
  <c r="S229" i="18"/>
  <c r="R229" i="18"/>
  <c r="Q229" i="18"/>
  <c r="P229" i="18"/>
  <c r="O229" i="18"/>
  <c r="N229" i="18"/>
  <c r="M229" i="18"/>
  <c r="L229" i="18"/>
  <c r="K229" i="18"/>
  <c r="J229" i="18"/>
  <c r="I229" i="18"/>
  <c r="H229" i="18"/>
  <c r="G229" i="18"/>
  <c r="F229" i="18"/>
  <c r="E229" i="18"/>
  <c r="D229" i="18"/>
  <c r="W228" i="18"/>
  <c r="T228" i="18"/>
  <c r="S228" i="18"/>
  <c r="R228" i="18"/>
  <c r="Q228" i="18"/>
  <c r="P228" i="18"/>
  <c r="O228" i="18"/>
  <c r="N228" i="18"/>
  <c r="M228" i="18"/>
  <c r="L228" i="18"/>
  <c r="K228" i="18"/>
  <c r="J228" i="18"/>
  <c r="I228" i="18"/>
  <c r="H228" i="18"/>
  <c r="G228" i="18"/>
  <c r="F228" i="18"/>
  <c r="E228" i="18"/>
  <c r="D228" i="18"/>
  <c r="W227" i="18"/>
  <c r="T227" i="18"/>
  <c r="S227" i="18"/>
  <c r="R227" i="18"/>
  <c r="Q227" i="18"/>
  <c r="P227" i="18"/>
  <c r="O227" i="18"/>
  <c r="N227" i="18"/>
  <c r="M227" i="18"/>
  <c r="L227" i="18"/>
  <c r="K227" i="18"/>
  <c r="J227" i="18"/>
  <c r="I227" i="18"/>
  <c r="H227" i="18"/>
  <c r="G227" i="18"/>
  <c r="F227" i="18"/>
  <c r="E227" i="18"/>
  <c r="D227" i="18"/>
  <c r="W226" i="18"/>
  <c r="T226" i="18"/>
  <c r="S226" i="18"/>
  <c r="R226" i="18"/>
  <c r="Q226" i="18"/>
  <c r="P226" i="18"/>
  <c r="O226" i="18"/>
  <c r="N226" i="18"/>
  <c r="M226" i="18"/>
  <c r="L226" i="18"/>
  <c r="K226" i="18"/>
  <c r="J226" i="18"/>
  <c r="I226" i="18"/>
  <c r="H226" i="18"/>
  <c r="G226" i="18"/>
  <c r="F226" i="18"/>
  <c r="E226" i="18"/>
  <c r="D226" i="18"/>
  <c r="W225" i="18"/>
  <c r="T225" i="18"/>
  <c r="S225" i="18"/>
  <c r="R225" i="18"/>
  <c r="Q225" i="18"/>
  <c r="P225" i="18"/>
  <c r="O225" i="18"/>
  <c r="N225" i="18"/>
  <c r="M225" i="18"/>
  <c r="L225" i="18"/>
  <c r="K225" i="18"/>
  <c r="J225" i="18"/>
  <c r="I225" i="18"/>
  <c r="H225" i="18"/>
  <c r="G225" i="18"/>
  <c r="F225" i="18"/>
  <c r="E225" i="18"/>
  <c r="D225" i="18"/>
  <c r="W224" i="18"/>
  <c r="T224" i="18"/>
  <c r="S224" i="18"/>
  <c r="R224" i="18"/>
  <c r="Q224" i="18"/>
  <c r="P224" i="18"/>
  <c r="O224" i="18"/>
  <c r="N224" i="18"/>
  <c r="M224" i="18"/>
  <c r="L224" i="18"/>
  <c r="K224" i="18"/>
  <c r="J224" i="18"/>
  <c r="I224" i="18"/>
  <c r="H224" i="18"/>
  <c r="G224" i="18"/>
  <c r="F224" i="18"/>
  <c r="E224" i="18"/>
  <c r="D224" i="18"/>
  <c r="W223" i="18"/>
  <c r="T223" i="18"/>
  <c r="S223" i="18"/>
  <c r="R223" i="18"/>
  <c r="Q223" i="18"/>
  <c r="P223" i="18"/>
  <c r="O223" i="18"/>
  <c r="N223" i="18"/>
  <c r="M223" i="18"/>
  <c r="L223" i="18"/>
  <c r="K223" i="18"/>
  <c r="J223" i="18"/>
  <c r="I223" i="18"/>
  <c r="H223" i="18"/>
  <c r="G223" i="18"/>
  <c r="F223" i="18"/>
  <c r="E223" i="18"/>
  <c r="D223" i="18"/>
  <c r="W222" i="18"/>
  <c r="T222" i="18"/>
  <c r="S222" i="18"/>
  <c r="R222" i="18"/>
  <c r="Q222" i="18"/>
  <c r="P222" i="18"/>
  <c r="O222" i="18"/>
  <c r="N222" i="18"/>
  <c r="M222" i="18"/>
  <c r="L222" i="18"/>
  <c r="K222" i="18"/>
  <c r="J222" i="18"/>
  <c r="I222" i="18"/>
  <c r="H222" i="18"/>
  <c r="G222" i="18"/>
  <c r="F222" i="18"/>
  <c r="E222" i="18"/>
  <c r="D222" i="18"/>
  <c r="W221" i="18"/>
  <c r="T221" i="18"/>
  <c r="S221" i="18"/>
  <c r="R221" i="18"/>
  <c r="Q221" i="18"/>
  <c r="P221" i="18"/>
  <c r="O221" i="18"/>
  <c r="N221" i="18"/>
  <c r="M221" i="18"/>
  <c r="L221" i="18"/>
  <c r="K221" i="18"/>
  <c r="J221" i="18"/>
  <c r="I221" i="18"/>
  <c r="H221" i="18"/>
  <c r="G221" i="18"/>
  <c r="F221" i="18"/>
  <c r="E221" i="18"/>
  <c r="D221" i="18"/>
  <c r="W220" i="18"/>
  <c r="T220" i="18"/>
  <c r="S220" i="18"/>
  <c r="R220" i="18"/>
  <c r="Q220" i="18"/>
  <c r="P220" i="18"/>
  <c r="O220" i="18"/>
  <c r="N220" i="18"/>
  <c r="M220" i="18"/>
  <c r="L220" i="18"/>
  <c r="K220" i="18"/>
  <c r="J220" i="18"/>
  <c r="I220" i="18"/>
  <c r="H220" i="18"/>
  <c r="G220" i="18"/>
  <c r="F220" i="18"/>
  <c r="E220" i="18"/>
  <c r="D220" i="18"/>
  <c r="W219" i="18"/>
  <c r="T219" i="18"/>
  <c r="S219" i="18"/>
  <c r="R219" i="18"/>
  <c r="Q219" i="18"/>
  <c r="P219" i="18"/>
  <c r="O219" i="18"/>
  <c r="N219" i="18"/>
  <c r="M219" i="18"/>
  <c r="L219" i="18"/>
  <c r="K219" i="18"/>
  <c r="J219" i="18"/>
  <c r="I219" i="18"/>
  <c r="H219" i="18"/>
  <c r="G219" i="18"/>
  <c r="F219" i="18"/>
  <c r="E219" i="18"/>
  <c r="D219" i="18"/>
  <c r="W218" i="18"/>
  <c r="T218" i="18"/>
  <c r="S218" i="18"/>
  <c r="R218" i="18"/>
  <c r="Q218" i="18"/>
  <c r="P218" i="18"/>
  <c r="O218" i="18"/>
  <c r="N218" i="18"/>
  <c r="M218" i="18"/>
  <c r="L218" i="18"/>
  <c r="K218" i="18"/>
  <c r="J218" i="18"/>
  <c r="I218" i="18"/>
  <c r="H218" i="18"/>
  <c r="G218" i="18"/>
  <c r="F218" i="18"/>
  <c r="E218" i="18"/>
  <c r="D218" i="18"/>
  <c r="W217" i="18"/>
  <c r="T217" i="18"/>
  <c r="S217" i="18"/>
  <c r="R217" i="18"/>
  <c r="Q217" i="18"/>
  <c r="P217" i="18"/>
  <c r="O217" i="18"/>
  <c r="N217" i="18"/>
  <c r="M217" i="18"/>
  <c r="L217" i="18"/>
  <c r="K217" i="18"/>
  <c r="J217" i="18"/>
  <c r="I217" i="18"/>
  <c r="H217" i="18"/>
  <c r="G217" i="18"/>
  <c r="F217" i="18"/>
  <c r="E217" i="18"/>
  <c r="D217" i="18"/>
  <c r="W216" i="18"/>
  <c r="T216" i="18"/>
  <c r="S216" i="18"/>
  <c r="R216" i="18"/>
  <c r="Q216" i="18"/>
  <c r="P216" i="18"/>
  <c r="O216" i="18"/>
  <c r="N216" i="18"/>
  <c r="M216" i="18"/>
  <c r="L216" i="18"/>
  <c r="K216" i="18"/>
  <c r="J216" i="18"/>
  <c r="I216" i="18"/>
  <c r="H216" i="18"/>
  <c r="G216" i="18"/>
  <c r="F216" i="18"/>
  <c r="E216" i="18"/>
  <c r="D216" i="18"/>
  <c r="W215" i="18"/>
  <c r="T215" i="18"/>
  <c r="S215" i="18"/>
  <c r="R215" i="18"/>
  <c r="Q215" i="18"/>
  <c r="P215" i="18"/>
  <c r="O215" i="18"/>
  <c r="N215" i="18"/>
  <c r="M215" i="18"/>
  <c r="L215" i="18"/>
  <c r="K215" i="18"/>
  <c r="J215" i="18"/>
  <c r="I215" i="18"/>
  <c r="H215" i="18"/>
  <c r="G215" i="18"/>
  <c r="F215" i="18"/>
  <c r="E215" i="18"/>
  <c r="D215" i="18"/>
  <c r="W214" i="18"/>
  <c r="T214" i="18"/>
  <c r="S214" i="18"/>
  <c r="R214" i="18"/>
  <c r="Q214" i="18"/>
  <c r="P214" i="18"/>
  <c r="O214" i="18"/>
  <c r="N214" i="18"/>
  <c r="M214" i="18"/>
  <c r="L214" i="18"/>
  <c r="K214" i="18"/>
  <c r="J214" i="18"/>
  <c r="I214" i="18"/>
  <c r="H214" i="18"/>
  <c r="G214" i="18"/>
  <c r="F214" i="18"/>
  <c r="E214" i="18"/>
  <c r="D214" i="18"/>
  <c r="W213" i="18"/>
  <c r="T213" i="18"/>
  <c r="S213" i="18"/>
  <c r="R213" i="18"/>
  <c r="Q213" i="18"/>
  <c r="P213" i="18"/>
  <c r="O213" i="18"/>
  <c r="N213" i="18"/>
  <c r="M213" i="18"/>
  <c r="L213" i="18"/>
  <c r="K213" i="18"/>
  <c r="J213" i="18"/>
  <c r="I213" i="18"/>
  <c r="H213" i="18"/>
  <c r="G213" i="18"/>
  <c r="F213" i="18"/>
  <c r="E213" i="18"/>
  <c r="D213" i="18"/>
  <c r="W212" i="18"/>
  <c r="T212" i="18"/>
  <c r="S212" i="18"/>
  <c r="R212" i="18"/>
  <c r="Q212" i="18"/>
  <c r="P212" i="18"/>
  <c r="O212" i="18"/>
  <c r="N212" i="18"/>
  <c r="M212" i="18"/>
  <c r="L212" i="18"/>
  <c r="K212" i="18"/>
  <c r="J212" i="18"/>
  <c r="I212" i="18"/>
  <c r="H212" i="18"/>
  <c r="G212" i="18"/>
  <c r="F212" i="18"/>
  <c r="E212" i="18"/>
  <c r="D212" i="18"/>
  <c r="W211" i="18"/>
  <c r="T211" i="18"/>
  <c r="S211" i="18"/>
  <c r="R211" i="18"/>
  <c r="Q211" i="18"/>
  <c r="P211" i="18"/>
  <c r="O211" i="18"/>
  <c r="N211" i="18"/>
  <c r="M211" i="18"/>
  <c r="L211" i="18"/>
  <c r="K211" i="18"/>
  <c r="J211" i="18"/>
  <c r="I211" i="18"/>
  <c r="H211" i="18"/>
  <c r="G211" i="18"/>
  <c r="F211" i="18"/>
  <c r="E211" i="18"/>
  <c r="D211" i="18"/>
  <c r="W210" i="18"/>
  <c r="T210" i="18"/>
  <c r="S210" i="18"/>
  <c r="R210" i="18"/>
  <c r="Q210" i="18"/>
  <c r="P210" i="18"/>
  <c r="O210" i="18"/>
  <c r="N210" i="18"/>
  <c r="M210" i="18"/>
  <c r="L210" i="18"/>
  <c r="K210" i="18"/>
  <c r="J210" i="18"/>
  <c r="I210" i="18"/>
  <c r="H210" i="18"/>
  <c r="G210" i="18"/>
  <c r="F210" i="18"/>
  <c r="E210" i="18"/>
  <c r="D210" i="18"/>
  <c r="W209" i="18"/>
  <c r="T209" i="18"/>
  <c r="S209" i="18"/>
  <c r="U209" i="18" s="1"/>
  <c r="R209" i="18"/>
  <c r="Q209" i="18"/>
  <c r="P209" i="18"/>
  <c r="O209" i="18"/>
  <c r="N209" i="18"/>
  <c r="M209" i="18"/>
  <c r="L209" i="18"/>
  <c r="K209" i="18"/>
  <c r="J209" i="18"/>
  <c r="I209" i="18"/>
  <c r="H209" i="18"/>
  <c r="G209" i="18"/>
  <c r="F209" i="18"/>
  <c r="E209" i="18"/>
  <c r="D209" i="18"/>
  <c r="W208" i="18"/>
  <c r="T208" i="18"/>
  <c r="S208" i="18"/>
  <c r="R208" i="18"/>
  <c r="Q208" i="18"/>
  <c r="P208" i="18"/>
  <c r="O208" i="18"/>
  <c r="N208" i="18"/>
  <c r="M208" i="18"/>
  <c r="L208" i="18"/>
  <c r="K208" i="18"/>
  <c r="J208" i="18"/>
  <c r="I208" i="18"/>
  <c r="H208" i="18"/>
  <c r="G208" i="18"/>
  <c r="F208" i="18"/>
  <c r="E208" i="18"/>
  <c r="D208" i="18"/>
  <c r="W207" i="18"/>
  <c r="T207" i="18"/>
  <c r="S207" i="18"/>
  <c r="R207" i="18"/>
  <c r="Q207" i="18"/>
  <c r="P207" i="18"/>
  <c r="O207" i="18"/>
  <c r="N207" i="18"/>
  <c r="M207" i="18"/>
  <c r="L207" i="18"/>
  <c r="K207" i="18"/>
  <c r="J207" i="18"/>
  <c r="I207" i="18"/>
  <c r="H207" i="18"/>
  <c r="G207" i="18"/>
  <c r="F207" i="18"/>
  <c r="E207" i="18"/>
  <c r="D207" i="18"/>
  <c r="W206" i="18"/>
  <c r="T206" i="18"/>
  <c r="S206" i="18"/>
  <c r="R206" i="18"/>
  <c r="Q206" i="18"/>
  <c r="P206" i="18"/>
  <c r="O206" i="18"/>
  <c r="N206" i="18"/>
  <c r="M206" i="18"/>
  <c r="L206" i="18"/>
  <c r="K206" i="18"/>
  <c r="J206" i="18"/>
  <c r="I206" i="18"/>
  <c r="H206" i="18"/>
  <c r="G206" i="18"/>
  <c r="F206" i="18"/>
  <c r="E206" i="18"/>
  <c r="D206" i="18"/>
  <c r="W205" i="18"/>
  <c r="T205" i="18"/>
  <c r="S205" i="18"/>
  <c r="R205" i="18"/>
  <c r="Q205" i="18"/>
  <c r="P205" i="18"/>
  <c r="O205" i="18"/>
  <c r="N205" i="18"/>
  <c r="M205" i="18"/>
  <c r="L205" i="18"/>
  <c r="K205" i="18"/>
  <c r="J205" i="18"/>
  <c r="I205" i="18"/>
  <c r="H205" i="18"/>
  <c r="G205" i="18"/>
  <c r="F205" i="18"/>
  <c r="E205" i="18"/>
  <c r="D205" i="18"/>
  <c r="W204" i="18"/>
  <c r="U204" i="18"/>
  <c r="T204" i="18"/>
  <c r="S204" i="18"/>
  <c r="R204" i="18"/>
  <c r="Q204" i="18"/>
  <c r="P204" i="18"/>
  <c r="O204" i="18"/>
  <c r="N204" i="18"/>
  <c r="M204" i="18"/>
  <c r="L204" i="18"/>
  <c r="K204" i="18"/>
  <c r="J204" i="18"/>
  <c r="I204" i="18"/>
  <c r="H204" i="18"/>
  <c r="G204" i="18"/>
  <c r="F204" i="18"/>
  <c r="E204" i="18"/>
  <c r="D204" i="18"/>
  <c r="W203" i="18"/>
  <c r="T203" i="18"/>
  <c r="S203" i="18"/>
  <c r="R203" i="18"/>
  <c r="Q203" i="18"/>
  <c r="P203" i="18"/>
  <c r="O203" i="18"/>
  <c r="N203" i="18"/>
  <c r="M203" i="18"/>
  <c r="L203" i="18"/>
  <c r="K203" i="18"/>
  <c r="J203" i="18"/>
  <c r="I203" i="18"/>
  <c r="H203" i="18"/>
  <c r="G203" i="18"/>
  <c r="F203" i="18"/>
  <c r="E203" i="18"/>
  <c r="D203" i="18"/>
  <c r="W202" i="18"/>
  <c r="T202" i="18"/>
  <c r="S202" i="18"/>
  <c r="R202" i="18"/>
  <c r="Q202" i="18"/>
  <c r="P202" i="18"/>
  <c r="O202" i="18"/>
  <c r="N202" i="18"/>
  <c r="M202" i="18"/>
  <c r="L202" i="18"/>
  <c r="K202" i="18"/>
  <c r="J202" i="18"/>
  <c r="I202" i="18"/>
  <c r="H202" i="18"/>
  <c r="G202" i="18"/>
  <c r="F202" i="18"/>
  <c r="E202" i="18"/>
  <c r="D202" i="18"/>
  <c r="W201" i="18"/>
  <c r="T201" i="18"/>
  <c r="S201" i="18"/>
  <c r="R201" i="18"/>
  <c r="Q201" i="18"/>
  <c r="P201" i="18"/>
  <c r="O201" i="18"/>
  <c r="N201" i="18"/>
  <c r="M201" i="18"/>
  <c r="L201" i="18"/>
  <c r="K201" i="18"/>
  <c r="J201" i="18"/>
  <c r="I201" i="18"/>
  <c r="H201" i="18"/>
  <c r="G201" i="18"/>
  <c r="F201" i="18"/>
  <c r="E201" i="18"/>
  <c r="D201" i="18"/>
  <c r="W200" i="18"/>
  <c r="T200" i="18"/>
  <c r="S200" i="18"/>
  <c r="R200" i="18"/>
  <c r="Q200" i="18"/>
  <c r="P200" i="18"/>
  <c r="O200" i="18"/>
  <c r="N200" i="18"/>
  <c r="M200" i="18"/>
  <c r="L200" i="18"/>
  <c r="K200" i="18"/>
  <c r="J200" i="18"/>
  <c r="I200" i="18"/>
  <c r="H200" i="18"/>
  <c r="G200" i="18"/>
  <c r="F200" i="18"/>
  <c r="E200" i="18"/>
  <c r="D200" i="18"/>
  <c r="W199" i="18"/>
  <c r="T199" i="18"/>
  <c r="S199" i="18"/>
  <c r="R199" i="18"/>
  <c r="Q199" i="18"/>
  <c r="P199" i="18"/>
  <c r="O199" i="18"/>
  <c r="N199" i="18"/>
  <c r="M199" i="18"/>
  <c r="L199" i="18"/>
  <c r="K199" i="18"/>
  <c r="J199" i="18"/>
  <c r="I199" i="18"/>
  <c r="H199" i="18"/>
  <c r="G199" i="18"/>
  <c r="F199" i="18"/>
  <c r="E199" i="18"/>
  <c r="D199" i="18"/>
  <c r="W198" i="18"/>
  <c r="T198" i="18"/>
  <c r="S198" i="18"/>
  <c r="R198" i="18"/>
  <c r="Q198" i="18"/>
  <c r="P198" i="18"/>
  <c r="O198" i="18"/>
  <c r="N198" i="18"/>
  <c r="M198" i="18"/>
  <c r="L198" i="18"/>
  <c r="K198" i="18"/>
  <c r="J198" i="18"/>
  <c r="I198" i="18"/>
  <c r="H198" i="18"/>
  <c r="G198" i="18"/>
  <c r="F198" i="18"/>
  <c r="E198" i="18"/>
  <c r="D198" i="18"/>
  <c r="W197" i="18"/>
  <c r="T197" i="18"/>
  <c r="S197" i="18"/>
  <c r="R197" i="18"/>
  <c r="Q197" i="18"/>
  <c r="P197" i="18"/>
  <c r="O197" i="18"/>
  <c r="N197" i="18"/>
  <c r="M197" i="18"/>
  <c r="L197" i="18"/>
  <c r="K197" i="18"/>
  <c r="J197" i="18"/>
  <c r="I197" i="18"/>
  <c r="H197" i="18"/>
  <c r="G197" i="18"/>
  <c r="F197" i="18"/>
  <c r="E197" i="18"/>
  <c r="D197" i="18"/>
  <c r="W196" i="18"/>
  <c r="T196" i="18"/>
  <c r="S196" i="18"/>
  <c r="R196" i="18"/>
  <c r="Q196" i="18"/>
  <c r="P196" i="18"/>
  <c r="O196" i="18"/>
  <c r="N196" i="18"/>
  <c r="M196" i="18"/>
  <c r="L196" i="18"/>
  <c r="K196" i="18"/>
  <c r="J196" i="18"/>
  <c r="I196" i="18"/>
  <c r="H196" i="18"/>
  <c r="G196" i="18"/>
  <c r="F196" i="18"/>
  <c r="E196" i="18"/>
  <c r="D196" i="18"/>
  <c r="W195" i="18"/>
  <c r="T195" i="18"/>
  <c r="S195" i="18"/>
  <c r="R195" i="18"/>
  <c r="Q195" i="18"/>
  <c r="P195" i="18"/>
  <c r="O195" i="18"/>
  <c r="N195" i="18"/>
  <c r="M195" i="18"/>
  <c r="L195" i="18"/>
  <c r="K195" i="18"/>
  <c r="J195" i="18"/>
  <c r="I195" i="18"/>
  <c r="H195" i="18"/>
  <c r="G195" i="18"/>
  <c r="F195" i="18"/>
  <c r="E195" i="18"/>
  <c r="D195" i="18"/>
  <c r="W194" i="18"/>
  <c r="T194" i="18"/>
  <c r="S194" i="18"/>
  <c r="R194" i="18"/>
  <c r="Q194" i="18"/>
  <c r="P194" i="18"/>
  <c r="O194" i="18"/>
  <c r="N194" i="18"/>
  <c r="M194" i="18"/>
  <c r="L194" i="18"/>
  <c r="K194" i="18"/>
  <c r="J194" i="18"/>
  <c r="I194" i="18"/>
  <c r="H194" i="18"/>
  <c r="G194" i="18"/>
  <c r="F194" i="18"/>
  <c r="E194" i="18"/>
  <c r="D194" i="18"/>
  <c r="W193" i="18"/>
  <c r="T193" i="18"/>
  <c r="S193" i="18"/>
  <c r="R193" i="18"/>
  <c r="Q193" i="18"/>
  <c r="P193" i="18"/>
  <c r="O193" i="18"/>
  <c r="N193" i="18"/>
  <c r="M193" i="18"/>
  <c r="L193" i="18"/>
  <c r="K193" i="18"/>
  <c r="J193" i="18"/>
  <c r="I193" i="18"/>
  <c r="H193" i="18"/>
  <c r="G193" i="18"/>
  <c r="F193" i="18"/>
  <c r="E193" i="18"/>
  <c r="D193" i="18"/>
  <c r="W192" i="18"/>
  <c r="T192" i="18"/>
  <c r="S192" i="18"/>
  <c r="R192" i="18"/>
  <c r="Q192" i="18"/>
  <c r="P192" i="18"/>
  <c r="O192" i="18"/>
  <c r="N192" i="18"/>
  <c r="M192" i="18"/>
  <c r="L192" i="18"/>
  <c r="K192" i="18"/>
  <c r="J192" i="18"/>
  <c r="I192" i="18"/>
  <c r="H192" i="18"/>
  <c r="G192" i="18"/>
  <c r="F192" i="18"/>
  <c r="E192" i="18"/>
  <c r="D192" i="18"/>
  <c r="W191" i="18"/>
  <c r="T191" i="18"/>
  <c r="S191" i="18"/>
  <c r="R191" i="18"/>
  <c r="Q191" i="18"/>
  <c r="P191" i="18"/>
  <c r="O191" i="18"/>
  <c r="N191" i="18"/>
  <c r="M191" i="18"/>
  <c r="L191" i="18"/>
  <c r="K191" i="18"/>
  <c r="J191" i="18"/>
  <c r="I191" i="18"/>
  <c r="H191" i="18"/>
  <c r="G191" i="18"/>
  <c r="F191" i="18"/>
  <c r="E191" i="18"/>
  <c r="D191" i="18"/>
  <c r="W190" i="18"/>
  <c r="T190" i="18"/>
  <c r="S190" i="18"/>
  <c r="R190" i="18"/>
  <c r="Q190" i="18"/>
  <c r="P190" i="18"/>
  <c r="O190" i="18"/>
  <c r="N190" i="18"/>
  <c r="M190" i="18"/>
  <c r="L190" i="18"/>
  <c r="K190" i="18"/>
  <c r="J190" i="18"/>
  <c r="I190" i="18"/>
  <c r="H190" i="18"/>
  <c r="G190" i="18"/>
  <c r="F190" i="18"/>
  <c r="E190" i="18"/>
  <c r="D190" i="18"/>
  <c r="W189" i="18"/>
  <c r="T189" i="18"/>
  <c r="S189" i="18"/>
  <c r="R189" i="18"/>
  <c r="Q189" i="18"/>
  <c r="P189" i="18"/>
  <c r="O189" i="18"/>
  <c r="N189" i="18"/>
  <c r="M189" i="18"/>
  <c r="L189" i="18"/>
  <c r="K189" i="18"/>
  <c r="J189" i="18"/>
  <c r="I189" i="18"/>
  <c r="H189" i="18"/>
  <c r="G189" i="18"/>
  <c r="F189" i="18"/>
  <c r="E189" i="18"/>
  <c r="D189" i="18"/>
  <c r="W188" i="18"/>
  <c r="T188" i="18"/>
  <c r="S188" i="18"/>
  <c r="R188" i="18"/>
  <c r="Q188" i="18"/>
  <c r="P188" i="18"/>
  <c r="O188" i="18"/>
  <c r="N188" i="18"/>
  <c r="M188" i="18"/>
  <c r="L188" i="18"/>
  <c r="K188" i="18"/>
  <c r="J188" i="18"/>
  <c r="I188" i="18"/>
  <c r="H188" i="18"/>
  <c r="G188" i="18"/>
  <c r="F188" i="18"/>
  <c r="E188" i="18"/>
  <c r="D188" i="18"/>
  <c r="W187" i="18"/>
  <c r="T187" i="18"/>
  <c r="S187" i="18"/>
  <c r="R187" i="18"/>
  <c r="Q187" i="18"/>
  <c r="P187" i="18"/>
  <c r="O187" i="18"/>
  <c r="N187" i="18"/>
  <c r="M187" i="18"/>
  <c r="L187" i="18"/>
  <c r="K187" i="18"/>
  <c r="J187" i="18"/>
  <c r="I187" i="18"/>
  <c r="H187" i="18"/>
  <c r="G187" i="18"/>
  <c r="F187" i="18"/>
  <c r="E187" i="18"/>
  <c r="D187" i="18"/>
  <c r="W186" i="18"/>
  <c r="T186" i="18"/>
  <c r="S186" i="18"/>
  <c r="R186" i="18"/>
  <c r="Q186" i="18"/>
  <c r="P186" i="18"/>
  <c r="O186" i="18"/>
  <c r="N186" i="18"/>
  <c r="M186" i="18"/>
  <c r="L186" i="18"/>
  <c r="K186" i="18"/>
  <c r="J186" i="18"/>
  <c r="I186" i="18"/>
  <c r="H186" i="18"/>
  <c r="G186" i="18"/>
  <c r="F186" i="18"/>
  <c r="E186" i="18"/>
  <c r="D186" i="18"/>
  <c r="W185" i="18"/>
  <c r="T185" i="18"/>
  <c r="S185" i="18"/>
  <c r="R185" i="18"/>
  <c r="Q185" i="18"/>
  <c r="P185" i="18"/>
  <c r="O185" i="18"/>
  <c r="N185" i="18"/>
  <c r="M185" i="18"/>
  <c r="L185" i="18"/>
  <c r="K185" i="18"/>
  <c r="J185" i="18"/>
  <c r="I185" i="18"/>
  <c r="H185" i="18"/>
  <c r="G185" i="18"/>
  <c r="F185" i="18"/>
  <c r="E185" i="18"/>
  <c r="D185" i="18"/>
  <c r="W184" i="18"/>
  <c r="T184" i="18"/>
  <c r="S184" i="18"/>
  <c r="R184" i="18"/>
  <c r="Q184" i="18"/>
  <c r="P184" i="18"/>
  <c r="O184" i="18"/>
  <c r="N184" i="18"/>
  <c r="M184" i="18"/>
  <c r="L184" i="18"/>
  <c r="K184" i="18"/>
  <c r="J184" i="18"/>
  <c r="I184" i="18"/>
  <c r="H184" i="18"/>
  <c r="G184" i="18"/>
  <c r="F184" i="18"/>
  <c r="E184" i="18"/>
  <c r="D184" i="18"/>
  <c r="W183" i="18"/>
  <c r="T183" i="18"/>
  <c r="S183" i="18"/>
  <c r="R183" i="18"/>
  <c r="Q183" i="18"/>
  <c r="P183" i="18"/>
  <c r="O183" i="18"/>
  <c r="N183" i="18"/>
  <c r="M183" i="18"/>
  <c r="L183" i="18"/>
  <c r="K183" i="18"/>
  <c r="J183" i="18"/>
  <c r="I183" i="18"/>
  <c r="H183" i="18"/>
  <c r="G183" i="18"/>
  <c r="F183" i="18"/>
  <c r="E183" i="18"/>
  <c r="D183" i="18"/>
  <c r="W182" i="18"/>
  <c r="T182" i="18"/>
  <c r="S182" i="18"/>
  <c r="R182" i="18"/>
  <c r="Q182" i="18"/>
  <c r="P182" i="18"/>
  <c r="O182" i="18"/>
  <c r="N182" i="18"/>
  <c r="M182" i="18"/>
  <c r="L182" i="18"/>
  <c r="K182" i="18"/>
  <c r="J182" i="18"/>
  <c r="I182" i="18"/>
  <c r="H182" i="18"/>
  <c r="G182" i="18"/>
  <c r="F182" i="18"/>
  <c r="E182" i="18"/>
  <c r="D182" i="18"/>
  <c r="W181" i="18"/>
  <c r="T181" i="18"/>
  <c r="S181" i="18"/>
  <c r="R181" i="18"/>
  <c r="Q181" i="18"/>
  <c r="P181" i="18"/>
  <c r="O181" i="18"/>
  <c r="N181" i="18"/>
  <c r="M181" i="18"/>
  <c r="L181" i="18"/>
  <c r="K181" i="18"/>
  <c r="J181" i="18"/>
  <c r="I181" i="18"/>
  <c r="H181" i="18"/>
  <c r="G181" i="18"/>
  <c r="F181" i="18"/>
  <c r="E181" i="18"/>
  <c r="D181" i="18"/>
  <c r="W180" i="18"/>
  <c r="T180" i="18"/>
  <c r="S180" i="18"/>
  <c r="R180" i="18"/>
  <c r="Q180" i="18"/>
  <c r="P180" i="18"/>
  <c r="O180" i="18"/>
  <c r="N180" i="18"/>
  <c r="M180" i="18"/>
  <c r="L180" i="18"/>
  <c r="K180" i="18"/>
  <c r="J180" i="18"/>
  <c r="I180" i="18"/>
  <c r="H180" i="18"/>
  <c r="G180" i="18"/>
  <c r="F180" i="18"/>
  <c r="E180" i="18"/>
  <c r="D180" i="18"/>
  <c r="W179" i="18"/>
  <c r="T179" i="18"/>
  <c r="S179" i="18"/>
  <c r="R179" i="18"/>
  <c r="Q179" i="18"/>
  <c r="P179" i="18"/>
  <c r="O179" i="18"/>
  <c r="N179" i="18"/>
  <c r="M179" i="18"/>
  <c r="L179" i="18"/>
  <c r="K179" i="18"/>
  <c r="J179" i="18"/>
  <c r="I179" i="18"/>
  <c r="H179" i="18"/>
  <c r="G179" i="18"/>
  <c r="F179" i="18"/>
  <c r="E179" i="18"/>
  <c r="D179" i="18"/>
  <c r="W178" i="18"/>
  <c r="T178" i="18"/>
  <c r="S178" i="18"/>
  <c r="R178" i="18"/>
  <c r="Q178" i="18"/>
  <c r="P178" i="18"/>
  <c r="O178" i="18"/>
  <c r="N178" i="18"/>
  <c r="M178" i="18"/>
  <c r="L178" i="18"/>
  <c r="K178" i="18"/>
  <c r="J178" i="18"/>
  <c r="I178" i="18"/>
  <c r="H178" i="18"/>
  <c r="G178" i="18"/>
  <c r="F178" i="18"/>
  <c r="E178" i="18"/>
  <c r="D178" i="18"/>
  <c r="W177" i="18"/>
  <c r="T177" i="18"/>
  <c r="S177" i="18"/>
  <c r="R177" i="18"/>
  <c r="Q177" i="18"/>
  <c r="P177" i="18"/>
  <c r="O177" i="18"/>
  <c r="N177" i="18"/>
  <c r="M177" i="18"/>
  <c r="L177" i="18"/>
  <c r="K177" i="18"/>
  <c r="J177" i="18"/>
  <c r="I177" i="18"/>
  <c r="H177" i="18"/>
  <c r="G177" i="18"/>
  <c r="F177" i="18"/>
  <c r="E177" i="18"/>
  <c r="D177" i="18"/>
  <c r="W176" i="18"/>
  <c r="T176" i="18"/>
  <c r="S176" i="18"/>
  <c r="R176" i="18"/>
  <c r="Q176" i="18"/>
  <c r="P176" i="18"/>
  <c r="O176" i="18"/>
  <c r="N176" i="18"/>
  <c r="M176" i="18"/>
  <c r="L176" i="18"/>
  <c r="K176" i="18"/>
  <c r="J176" i="18"/>
  <c r="I176" i="18"/>
  <c r="H176" i="18"/>
  <c r="G176" i="18"/>
  <c r="F176" i="18"/>
  <c r="E176" i="18"/>
  <c r="D176" i="18"/>
  <c r="W175" i="18"/>
  <c r="T175" i="18"/>
  <c r="S175" i="18"/>
  <c r="R175" i="18"/>
  <c r="Q175" i="18"/>
  <c r="P175" i="18"/>
  <c r="O175" i="18"/>
  <c r="N175" i="18"/>
  <c r="M175" i="18"/>
  <c r="L175" i="18"/>
  <c r="K175" i="18"/>
  <c r="J175" i="18"/>
  <c r="I175" i="18"/>
  <c r="H175" i="18"/>
  <c r="G175" i="18"/>
  <c r="F175" i="18"/>
  <c r="E175" i="18"/>
  <c r="D175" i="18"/>
  <c r="W174" i="18"/>
  <c r="T174" i="18"/>
  <c r="S174" i="18"/>
  <c r="R174" i="18"/>
  <c r="Q174" i="18"/>
  <c r="P174" i="18"/>
  <c r="O174" i="18"/>
  <c r="N174" i="18"/>
  <c r="M174" i="18"/>
  <c r="L174" i="18"/>
  <c r="K174" i="18"/>
  <c r="J174" i="18"/>
  <c r="I174" i="18"/>
  <c r="H174" i="18"/>
  <c r="G174" i="18"/>
  <c r="F174" i="18"/>
  <c r="E174" i="18"/>
  <c r="D174" i="18"/>
  <c r="W173" i="18"/>
  <c r="T173" i="18"/>
  <c r="S173" i="18"/>
  <c r="R173" i="18"/>
  <c r="Q173" i="18"/>
  <c r="P173" i="18"/>
  <c r="O173" i="18"/>
  <c r="N173" i="18"/>
  <c r="M173" i="18"/>
  <c r="L173" i="18"/>
  <c r="K173" i="18"/>
  <c r="J173" i="18"/>
  <c r="I173" i="18"/>
  <c r="H173" i="18"/>
  <c r="G173" i="18"/>
  <c r="F173" i="18"/>
  <c r="E173" i="18"/>
  <c r="D173" i="18"/>
  <c r="W172" i="18"/>
  <c r="T172" i="18"/>
  <c r="S172" i="18"/>
  <c r="R172" i="18"/>
  <c r="Q172" i="18"/>
  <c r="P172" i="18"/>
  <c r="O172" i="18"/>
  <c r="N172" i="18"/>
  <c r="M172" i="18"/>
  <c r="L172" i="18"/>
  <c r="K172" i="18"/>
  <c r="J172" i="18"/>
  <c r="I172" i="18"/>
  <c r="H172" i="18"/>
  <c r="G172" i="18"/>
  <c r="F172" i="18"/>
  <c r="E172" i="18"/>
  <c r="D172" i="18"/>
  <c r="W171" i="18"/>
  <c r="T171" i="18"/>
  <c r="S171" i="18"/>
  <c r="R171" i="18"/>
  <c r="Q171" i="18"/>
  <c r="P171" i="18"/>
  <c r="O171" i="18"/>
  <c r="N171" i="18"/>
  <c r="M171" i="18"/>
  <c r="L171" i="18"/>
  <c r="K171" i="18"/>
  <c r="J171" i="18"/>
  <c r="I171" i="18"/>
  <c r="H171" i="18"/>
  <c r="G171" i="18"/>
  <c r="F171" i="18"/>
  <c r="E171" i="18"/>
  <c r="D171" i="18"/>
  <c r="W170" i="18"/>
  <c r="T170" i="18"/>
  <c r="S170" i="18"/>
  <c r="R170" i="18"/>
  <c r="Q170" i="18"/>
  <c r="P170" i="18"/>
  <c r="O170" i="18"/>
  <c r="N170" i="18"/>
  <c r="M170" i="18"/>
  <c r="L170" i="18"/>
  <c r="K170" i="18"/>
  <c r="J170" i="18"/>
  <c r="I170" i="18"/>
  <c r="H170" i="18"/>
  <c r="G170" i="18"/>
  <c r="F170" i="18"/>
  <c r="E170" i="18"/>
  <c r="D170" i="18"/>
  <c r="W169" i="18"/>
  <c r="T169" i="18"/>
  <c r="S169" i="18"/>
  <c r="R169" i="18"/>
  <c r="Q169" i="18"/>
  <c r="P169" i="18"/>
  <c r="O169" i="18"/>
  <c r="N169" i="18"/>
  <c r="M169" i="18"/>
  <c r="L169" i="18"/>
  <c r="K169" i="18"/>
  <c r="J169" i="18"/>
  <c r="I169" i="18"/>
  <c r="H169" i="18"/>
  <c r="G169" i="18"/>
  <c r="F169" i="18"/>
  <c r="E169" i="18"/>
  <c r="D169" i="18"/>
  <c r="W168" i="18"/>
  <c r="T168" i="18"/>
  <c r="S168" i="18"/>
  <c r="R168" i="18"/>
  <c r="Q168" i="18"/>
  <c r="P168" i="18"/>
  <c r="O168" i="18"/>
  <c r="N168" i="18"/>
  <c r="M168" i="18"/>
  <c r="L168" i="18"/>
  <c r="K168" i="18"/>
  <c r="J168" i="18"/>
  <c r="I168" i="18"/>
  <c r="H168" i="18"/>
  <c r="G168" i="18"/>
  <c r="F168" i="18"/>
  <c r="E168" i="18"/>
  <c r="D168" i="18"/>
  <c r="W167" i="18"/>
  <c r="T167" i="18"/>
  <c r="S167" i="18"/>
  <c r="R167" i="18"/>
  <c r="Q167" i="18"/>
  <c r="O167" i="18"/>
  <c r="N167" i="18"/>
  <c r="M167" i="18"/>
  <c r="L167" i="18"/>
  <c r="K167" i="18"/>
  <c r="J167" i="18"/>
  <c r="I167" i="18"/>
  <c r="H167" i="18"/>
  <c r="G167" i="18"/>
  <c r="F167" i="18"/>
  <c r="E167" i="18"/>
  <c r="D167" i="18"/>
  <c r="W166" i="18"/>
  <c r="T166" i="18"/>
  <c r="S166" i="18"/>
  <c r="R166" i="18"/>
  <c r="Q166" i="18"/>
  <c r="P166" i="18"/>
  <c r="O166" i="18"/>
  <c r="N166" i="18"/>
  <c r="M166" i="18"/>
  <c r="L166" i="18"/>
  <c r="K166" i="18"/>
  <c r="J166" i="18"/>
  <c r="I166" i="18"/>
  <c r="H166" i="18"/>
  <c r="G166" i="18"/>
  <c r="F166" i="18"/>
  <c r="E166" i="18"/>
  <c r="D166" i="18"/>
  <c r="W165" i="18"/>
  <c r="T165" i="18"/>
  <c r="S165" i="18"/>
  <c r="R165" i="18"/>
  <c r="Q165" i="18"/>
  <c r="P165" i="18"/>
  <c r="O165" i="18"/>
  <c r="N165" i="18"/>
  <c r="M165" i="18"/>
  <c r="L165" i="18"/>
  <c r="K165" i="18"/>
  <c r="J165" i="18"/>
  <c r="I165" i="18"/>
  <c r="H165" i="18"/>
  <c r="G165" i="18"/>
  <c r="F165" i="18"/>
  <c r="E165" i="18"/>
  <c r="D165" i="18"/>
  <c r="W164" i="18"/>
  <c r="T164" i="18"/>
  <c r="S164" i="18"/>
  <c r="R164" i="18"/>
  <c r="Q164" i="18"/>
  <c r="P164" i="18"/>
  <c r="O164" i="18"/>
  <c r="N164" i="18"/>
  <c r="M164" i="18"/>
  <c r="L164" i="18"/>
  <c r="K164" i="18"/>
  <c r="J164" i="18"/>
  <c r="I164" i="18"/>
  <c r="H164" i="18"/>
  <c r="G164" i="18"/>
  <c r="F164" i="18"/>
  <c r="E164" i="18"/>
  <c r="D164" i="18"/>
  <c r="W163" i="18"/>
  <c r="T163" i="18"/>
  <c r="S163" i="18"/>
  <c r="R163" i="18"/>
  <c r="Q163" i="18"/>
  <c r="P163" i="18"/>
  <c r="O163" i="18"/>
  <c r="N163" i="18"/>
  <c r="M163" i="18"/>
  <c r="L163" i="18"/>
  <c r="K163" i="18"/>
  <c r="J163" i="18"/>
  <c r="I163" i="18"/>
  <c r="H163" i="18"/>
  <c r="G163" i="18"/>
  <c r="F163" i="18"/>
  <c r="E163" i="18"/>
  <c r="D163" i="18"/>
  <c r="W162" i="18"/>
  <c r="T162" i="18"/>
  <c r="S162" i="18"/>
  <c r="R162" i="18"/>
  <c r="Q162" i="18"/>
  <c r="P162" i="18"/>
  <c r="O162" i="18"/>
  <c r="N162" i="18"/>
  <c r="M162" i="18"/>
  <c r="L162" i="18"/>
  <c r="K162" i="18"/>
  <c r="J162" i="18"/>
  <c r="I162" i="18"/>
  <c r="H162" i="18"/>
  <c r="G162" i="18"/>
  <c r="F162" i="18"/>
  <c r="E162" i="18"/>
  <c r="D162" i="18"/>
  <c r="W161" i="18"/>
  <c r="T161" i="18"/>
  <c r="S161" i="18"/>
  <c r="R161" i="18"/>
  <c r="Q161" i="18"/>
  <c r="P161" i="18"/>
  <c r="O161" i="18"/>
  <c r="N161" i="18"/>
  <c r="M161" i="18"/>
  <c r="L161" i="18"/>
  <c r="K161" i="18"/>
  <c r="J161" i="18"/>
  <c r="I161" i="18"/>
  <c r="H161" i="18"/>
  <c r="G161" i="18"/>
  <c r="F161" i="18"/>
  <c r="E161" i="18"/>
  <c r="D161" i="18"/>
  <c r="W160" i="18"/>
  <c r="T160" i="18"/>
  <c r="S160" i="18"/>
  <c r="R160" i="18"/>
  <c r="Q160" i="18"/>
  <c r="P160" i="18"/>
  <c r="O160" i="18"/>
  <c r="N160" i="18"/>
  <c r="M160" i="18"/>
  <c r="L160" i="18"/>
  <c r="K160" i="18"/>
  <c r="J160" i="18"/>
  <c r="I160" i="18"/>
  <c r="H160" i="18"/>
  <c r="G160" i="18"/>
  <c r="F160" i="18"/>
  <c r="E160" i="18"/>
  <c r="D160" i="18"/>
  <c r="W159" i="18"/>
  <c r="T159" i="18"/>
  <c r="S159" i="18"/>
  <c r="R159" i="18"/>
  <c r="Q159" i="18"/>
  <c r="P159" i="18"/>
  <c r="O159" i="18"/>
  <c r="N159" i="18"/>
  <c r="M159" i="18"/>
  <c r="L159" i="18"/>
  <c r="K159" i="18"/>
  <c r="J159" i="18"/>
  <c r="I159" i="18"/>
  <c r="H159" i="18"/>
  <c r="G159" i="18"/>
  <c r="F159" i="18"/>
  <c r="E159" i="18"/>
  <c r="D159" i="18"/>
  <c r="W158" i="18"/>
  <c r="T158" i="18"/>
  <c r="S158" i="18"/>
  <c r="R158" i="18"/>
  <c r="Q158" i="18"/>
  <c r="P158" i="18"/>
  <c r="O158" i="18"/>
  <c r="N158" i="18"/>
  <c r="M158" i="18"/>
  <c r="L158" i="18"/>
  <c r="K158" i="18"/>
  <c r="J158" i="18"/>
  <c r="I158" i="18"/>
  <c r="H158" i="18"/>
  <c r="G158" i="18"/>
  <c r="F158" i="18"/>
  <c r="E158" i="18"/>
  <c r="D158" i="18"/>
  <c r="W157" i="18"/>
  <c r="T157" i="18"/>
  <c r="S157" i="18"/>
  <c r="R157" i="18"/>
  <c r="Q157" i="18"/>
  <c r="P157" i="18"/>
  <c r="O157" i="18"/>
  <c r="N157" i="18"/>
  <c r="M157" i="18"/>
  <c r="L157" i="18"/>
  <c r="K157" i="18"/>
  <c r="J157" i="18"/>
  <c r="I157" i="18"/>
  <c r="H157" i="18"/>
  <c r="G157" i="18"/>
  <c r="F157" i="18"/>
  <c r="E157" i="18"/>
  <c r="D157" i="18"/>
  <c r="W156" i="18"/>
  <c r="T156" i="18"/>
  <c r="S156" i="18"/>
  <c r="R156" i="18"/>
  <c r="Q156" i="18"/>
  <c r="P156" i="18"/>
  <c r="O156" i="18"/>
  <c r="N156" i="18"/>
  <c r="M156" i="18"/>
  <c r="L156" i="18"/>
  <c r="K156" i="18"/>
  <c r="J156" i="18"/>
  <c r="I156" i="18"/>
  <c r="H156" i="18"/>
  <c r="G156" i="18"/>
  <c r="F156" i="18"/>
  <c r="E156" i="18"/>
  <c r="D156" i="18"/>
  <c r="W155" i="18"/>
  <c r="T155" i="18"/>
  <c r="S155" i="18"/>
  <c r="R155" i="18"/>
  <c r="Q155" i="18"/>
  <c r="P155" i="18"/>
  <c r="O155" i="18"/>
  <c r="N155" i="18"/>
  <c r="M155" i="18"/>
  <c r="L155" i="18"/>
  <c r="K155" i="18"/>
  <c r="J155" i="18"/>
  <c r="I155" i="18"/>
  <c r="H155" i="18"/>
  <c r="G155" i="18"/>
  <c r="F155" i="18"/>
  <c r="E155" i="18"/>
  <c r="D155" i="18"/>
  <c r="W154" i="18"/>
  <c r="T154" i="18"/>
  <c r="S154" i="18"/>
  <c r="R154" i="18"/>
  <c r="Q154" i="18"/>
  <c r="P154" i="18"/>
  <c r="O154" i="18"/>
  <c r="N154" i="18"/>
  <c r="M154" i="18"/>
  <c r="L154" i="18"/>
  <c r="K154" i="18"/>
  <c r="J154" i="18"/>
  <c r="I154" i="18"/>
  <c r="H154" i="18"/>
  <c r="G154" i="18"/>
  <c r="F154" i="18"/>
  <c r="E154" i="18"/>
  <c r="D154" i="18"/>
  <c r="W153" i="18"/>
  <c r="T153" i="18"/>
  <c r="S153" i="18"/>
  <c r="R153" i="18"/>
  <c r="Q153" i="18"/>
  <c r="P153" i="18"/>
  <c r="O153" i="18"/>
  <c r="N153" i="18"/>
  <c r="M153" i="18"/>
  <c r="L153" i="18"/>
  <c r="K153" i="18"/>
  <c r="J153" i="18"/>
  <c r="I153" i="18"/>
  <c r="H153" i="18"/>
  <c r="G153" i="18"/>
  <c r="F153" i="18"/>
  <c r="E153" i="18"/>
  <c r="D153" i="18"/>
  <c r="W152" i="18"/>
  <c r="T152" i="18"/>
  <c r="S152" i="18"/>
  <c r="R152" i="18"/>
  <c r="Q152" i="18"/>
  <c r="P152" i="18"/>
  <c r="O152" i="18"/>
  <c r="N152" i="18"/>
  <c r="M152" i="18"/>
  <c r="L152" i="18"/>
  <c r="K152" i="18"/>
  <c r="J152" i="18"/>
  <c r="I152" i="18"/>
  <c r="H152" i="18"/>
  <c r="G152" i="18"/>
  <c r="F152" i="18"/>
  <c r="E152" i="18"/>
  <c r="D152" i="18"/>
  <c r="W151" i="18"/>
  <c r="T151" i="18"/>
  <c r="S151" i="18"/>
  <c r="R151" i="18"/>
  <c r="Q151" i="18"/>
  <c r="P151" i="18"/>
  <c r="O151" i="18"/>
  <c r="N151" i="18"/>
  <c r="M151" i="18"/>
  <c r="L151" i="18"/>
  <c r="K151" i="18"/>
  <c r="J151" i="18"/>
  <c r="I151" i="18"/>
  <c r="H151" i="18"/>
  <c r="G151" i="18"/>
  <c r="F151" i="18"/>
  <c r="E151" i="18"/>
  <c r="D151" i="18"/>
  <c r="W150" i="18"/>
  <c r="T150" i="18"/>
  <c r="S150" i="18"/>
  <c r="R150" i="18"/>
  <c r="Q150" i="18"/>
  <c r="P150" i="18"/>
  <c r="O150" i="18"/>
  <c r="N150" i="18"/>
  <c r="M150" i="18"/>
  <c r="L150" i="18"/>
  <c r="K150" i="18"/>
  <c r="J150" i="18"/>
  <c r="I150" i="18"/>
  <c r="H150" i="18"/>
  <c r="G150" i="18"/>
  <c r="F150" i="18"/>
  <c r="E150" i="18"/>
  <c r="D150" i="18"/>
  <c r="W149" i="18"/>
  <c r="T149" i="18"/>
  <c r="S149" i="18"/>
  <c r="R149" i="18"/>
  <c r="Q149" i="18"/>
  <c r="P149" i="18"/>
  <c r="O149" i="18"/>
  <c r="N149" i="18"/>
  <c r="M149" i="18"/>
  <c r="L149" i="18"/>
  <c r="K149" i="18"/>
  <c r="J149" i="18"/>
  <c r="I149" i="18"/>
  <c r="H149" i="18"/>
  <c r="G149" i="18"/>
  <c r="F149" i="18"/>
  <c r="E149" i="18"/>
  <c r="D149" i="18"/>
  <c r="W148" i="18"/>
  <c r="T148" i="18"/>
  <c r="S148" i="18"/>
  <c r="R148" i="18"/>
  <c r="Q148" i="18"/>
  <c r="P148" i="18"/>
  <c r="O148" i="18"/>
  <c r="N148" i="18"/>
  <c r="M148" i="18"/>
  <c r="L148" i="18"/>
  <c r="K148" i="18"/>
  <c r="J148" i="18"/>
  <c r="I148" i="18"/>
  <c r="H148" i="18"/>
  <c r="G148" i="18"/>
  <c r="F148" i="18"/>
  <c r="E148" i="18"/>
  <c r="D148" i="18"/>
  <c r="W147" i="18"/>
  <c r="T147" i="18"/>
  <c r="S147" i="18"/>
  <c r="R147" i="18"/>
  <c r="Q147" i="18"/>
  <c r="P147" i="18"/>
  <c r="O147" i="18"/>
  <c r="N147" i="18"/>
  <c r="M147" i="18"/>
  <c r="L147" i="18"/>
  <c r="K147" i="18"/>
  <c r="J147" i="18"/>
  <c r="I147" i="18"/>
  <c r="H147" i="18"/>
  <c r="G147" i="18"/>
  <c r="F147" i="18"/>
  <c r="E147" i="18"/>
  <c r="D147" i="18"/>
  <c r="W146" i="18"/>
  <c r="U146" i="18"/>
  <c r="T146" i="18"/>
  <c r="S146" i="18"/>
  <c r="R146" i="18"/>
  <c r="Q146" i="18"/>
  <c r="P146" i="18"/>
  <c r="O146" i="18"/>
  <c r="N146" i="18"/>
  <c r="M146" i="18"/>
  <c r="L146" i="18"/>
  <c r="K146" i="18"/>
  <c r="J146" i="18"/>
  <c r="I146" i="18"/>
  <c r="H146" i="18"/>
  <c r="G146" i="18"/>
  <c r="F146" i="18"/>
  <c r="E146" i="18"/>
  <c r="D146" i="18"/>
  <c r="W145" i="18"/>
  <c r="T145" i="18"/>
  <c r="S145" i="18"/>
  <c r="R145" i="18"/>
  <c r="Q145" i="18"/>
  <c r="P145" i="18"/>
  <c r="O145" i="18"/>
  <c r="N145" i="18"/>
  <c r="M145" i="18"/>
  <c r="L145" i="18"/>
  <c r="K145" i="18"/>
  <c r="J145" i="18"/>
  <c r="I145" i="18"/>
  <c r="H145" i="18"/>
  <c r="G145" i="18"/>
  <c r="F145" i="18"/>
  <c r="E145" i="18"/>
  <c r="D145" i="18"/>
  <c r="W144" i="18"/>
  <c r="T144" i="18"/>
  <c r="S144" i="18"/>
  <c r="R144" i="18"/>
  <c r="Q144" i="18"/>
  <c r="P144" i="18"/>
  <c r="O144" i="18"/>
  <c r="N144" i="18"/>
  <c r="M144" i="18"/>
  <c r="L144" i="18"/>
  <c r="K144" i="18"/>
  <c r="J144" i="18"/>
  <c r="I144" i="18"/>
  <c r="H144" i="18"/>
  <c r="G144" i="18"/>
  <c r="F144" i="18"/>
  <c r="E144" i="18"/>
  <c r="D144" i="18"/>
  <c r="W143" i="18"/>
  <c r="T143" i="18"/>
  <c r="S143" i="18"/>
  <c r="R143" i="18"/>
  <c r="Q143" i="18"/>
  <c r="P143" i="18"/>
  <c r="O143" i="18"/>
  <c r="N143" i="18"/>
  <c r="M143" i="18"/>
  <c r="L143" i="18"/>
  <c r="K143" i="18"/>
  <c r="J143" i="18"/>
  <c r="I143" i="18"/>
  <c r="H143" i="18"/>
  <c r="G143" i="18"/>
  <c r="F143" i="18"/>
  <c r="E143" i="18"/>
  <c r="D143" i="18"/>
  <c r="W142" i="18"/>
  <c r="T142" i="18"/>
  <c r="S142" i="18"/>
  <c r="R142" i="18"/>
  <c r="Q142" i="18"/>
  <c r="P142" i="18"/>
  <c r="O142" i="18"/>
  <c r="N142" i="18"/>
  <c r="M142" i="18"/>
  <c r="L142" i="18"/>
  <c r="K142" i="18"/>
  <c r="J142" i="18"/>
  <c r="I142" i="18"/>
  <c r="H142" i="18"/>
  <c r="G142" i="18"/>
  <c r="F142" i="18"/>
  <c r="E142" i="18"/>
  <c r="D142" i="18"/>
  <c r="W141" i="18"/>
  <c r="T141" i="18"/>
  <c r="S141" i="18"/>
  <c r="R141" i="18"/>
  <c r="Q141" i="18"/>
  <c r="P141" i="18"/>
  <c r="O141" i="18"/>
  <c r="N141" i="18"/>
  <c r="M141" i="18"/>
  <c r="L141" i="18"/>
  <c r="K141" i="18"/>
  <c r="J141" i="18"/>
  <c r="I141" i="18"/>
  <c r="H141" i="18"/>
  <c r="G141" i="18"/>
  <c r="F141" i="18"/>
  <c r="E141" i="18"/>
  <c r="D141" i="18"/>
  <c r="W140" i="18"/>
  <c r="T140" i="18"/>
  <c r="S140" i="18"/>
  <c r="R140" i="18"/>
  <c r="Q140" i="18"/>
  <c r="P140" i="18"/>
  <c r="O140" i="18"/>
  <c r="N140" i="18"/>
  <c r="M140" i="18"/>
  <c r="L140" i="18"/>
  <c r="K140" i="18"/>
  <c r="J140" i="18"/>
  <c r="I140" i="18"/>
  <c r="H140" i="18"/>
  <c r="G140" i="18"/>
  <c r="F140" i="18"/>
  <c r="E140" i="18"/>
  <c r="D140" i="18"/>
  <c r="W139" i="18"/>
  <c r="T139" i="18"/>
  <c r="S139" i="18"/>
  <c r="R139" i="18"/>
  <c r="Q139" i="18"/>
  <c r="P139" i="18"/>
  <c r="O139" i="18"/>
  <c r="N139" i="18"/>
  <c r="M139" i="18"/>
  <c r="L139" i="18"/>
  <c r="K139" i="18"/>
  <c r="J139" i="18"/>
  <c r="I139" i="18"/>
  <c r="H139" i="18"/>
  <c r="G139" i="18"/>
  <c r="F139" i="18"/>
  <c r="E139" i="18"/>
  <c r="D139" i="18"/>
  <c r="W138" i="18"/>
  <c r="T138" i="18"/>
  <c r="S138" i="18"/>
  <c r="R138" i="18"/>
  <c r="Q138" i="18"/>
  <c r="P138" i="18"/>
  <c r="O138" i="18"/>
  <c r="N138" i="18"/>
  <c r="M138" i="18"/>
  <c r="L138" i="18"/>
  <c r="K138" i="18"/>
  <c r="J138" i="18"/>
  <c r="I138" i="18"/>
  <c r="H138" i="18"/>
  <c r="G138" i="18"/>
  <c r="F138" i="18"/>
  <c r="E138" i="18"/>
  <c r="D138" i="18"/>
  <c r="W137" i="18"/>
  <c r="T137" i="18"/>
  <c r="S137" i="18"/>
  <c r="R137" i="18"/>
  <c r="Q137" i="18"/>
  <c r="P137" i="18"/>
  <c r="O137" i="18"/>
  <c r="N137" i="18"/>
  <c r="M137" i="18"/>
  <c r="L137" i="18"/>
  <c r="K137" i="18"/>
  <c r="J137" i="18"/>
  <c r="I137" i="18"/>
  <c r="H137" i="18"/>
  <c r="G137" i="18"/>
  <c r="F137" i="18"/>
  <c r="E137" i="18"/>
  <c r="D137" i="18"/>
  <c r="W136" i="18"/>
  <c r="T136" i="18"/>
  <c r="S136" i="18"/>
  <c r="R136" i="18"/>
  <c r="Q136" i="18"/>
  <c r="P136" i="18"/>
  <c r="O136" i="18"/>
  <c r="N136" i="18"/>
  <c r="M136" i="18"/>
  <c r="L136" i="18"/>
  <c r="K136" i="18"/>
  <c r="J136" i="18"/>
  <c r="I136" i="18"/>
  <c r="H136" i="18"/>
  <c r="G136" i="18"/>
  <c r="F136" i="18"/>
  <c r="E136" i="18"/>
  <c r="D136" i="18"/>
  <c r="W135" i="18"/>
  <c r="T135" i="18"/>
  <c r="S135" i="18"/>
  <c r="R135" i="18"/>
  <c r="Q135" i="18"/>
  <c r="P135" i="18"/>
  <c r="O135" i="18"/>
  <c r="N135" i="18"/>
  <c r="M135" i="18"/>
  <c r="L135" i="18"/>
  <c r="K135" i="18"/>
  <c r="J135" i="18"/>
  <c r="I135" i="18"/>
  <c r="H135" i="18"/>
  <c r="G135" i="18"/>
  <c r="F135" i="18"/>
  <c r="E135" i="18"/>
  <c r="D135" i="18"/>
  <c r="W134" i="18"/>
  <c r="T134" i="18"/>
  <c r="S134" i="18"/>
  <c r="R134" i="18"/>
  <c r="Q134" i="18"/>
  <c r="P134" i="18"/>
  <c r="O134" i="18"/>
  <c r="N134" i="18"/>
  <c r="M134" i="18"/>
  <c r="L134" i="18"/>
  <c r="K134" i="18"/>
  <c r="J134" i="18"/>
  <c r="I134" i="18"/>
  <c r="H134" i="18"/>
  <c r="G134" i="18"/>
  <c r="F134" i="18"/>
  <c r="E134" i="18"/>
  <c r="D134" i="18"/>
  <c r="W133" i="18"/>
  <c r="T133" i="18"/>
  <c r="S133" i="18"/>
  <c r="R133" i="18"/>
  <c r="Q133" i="18"/>
  <c r="P133" i="18"/>
  <c r="O133" i="18"/>
  <c r="N133" i="18"/>
  <c r="M133" i="18"/>
  <c r="L133" i="18"/>
  <c r="K133" i="18"/>
  <c r="J133" i="18"/>
  <c r="I133" i="18"/>
  <c r="H133" i="18"/>
  <c r="G133" i="18"/>
  <c r="F133" i="18"/>
  <c r="E133" i="18"/>
  <c r="D133" i="18"/>
  <c r="W132" i="18"/>
  <c r="T132" i="18"/>
  <c r="S132" i="18"/>
  <c r="R132" i="18"/>
  <c r="Q132" i="18"/>
  <c r="P132" i="18"/>
  <c r="O132" i="18"/>
  <c r="N132" i="18"/>
  <c r="M132" i="18"/>
  <c r="L132" i="18"/>
  <c r="K132" i="18"/>
  <c r="J132" i="18"/>
  <c r="I132" i="18"/>
  <c r="H132" i="18"/>
  <c r="G132" i="18"/>
  <c r="F132" i="18"/>
  <c r="E132" i="18"/>
  <c r="D132" i="18"/>
  <c r="W131" i="18"/>
  <c r="T131" i="18"/>
  <c r="S131" i="18"/>
  <c r="R131" i="18"/>
  <c r="Q131" i="18"/>
  <c r="P131" i="18"/>
  <c r="O131" i="18"/>
  <c r="N131" i="18"/>
  <c r="M131" i="18"/>
  <c r="L131" i="18"/>
  <c r="K131" i="18"/>
  <c r="J131" i="18"/>
  <c r="I131" i="18"/>
  <c r="H131" i="18"/>
  <c r="G131" i="18"/>
  <c r="F131" i="18"/>
  <c r="E131" i="18"/>
  <c r="D131" i="18"/>
  <c r="W130" i="18"/>
  <c r="T130" i="18"/>
  <c r="S130" i="18"/>
  <c r="R130" i="18"/>
  <c r="Q130" i="18"/>
  <c r="P130" i="18"/>
  <c r="O130" i="18"/>
  <c r="N130" i="18"/>
  <c r="M130" i="18"/>
  <c r="L130" i="18"/>
  <c r="K130" i="18"/>
  <c r="J130" i="18"/>
  <c r="I130" i="18"/>
  <c r="H130" i="18"/>
  <c r="G130" i="18"/>
  <c r="F130" i="18"/>
  <c r="E130" i="18"/>
  <c r="D130" i="18"/>
  <c r="W129" i="18"/>
  <c r="T129" i="18"/>
  <c r="S129" i="18"/>
  <c r="R129" i="18"/>
  <c r="Q129" i="18"/>
  <c r="P129" i="18"/>
  <c r="O129" i="18"/>
  <c r="N129" i="18"/>
  <c r="M129" i="18"/>
  <c r="L129" i="18"/>
  <c r="K129" i="18"/>
  <c r="J129" i="18"/>
  <c r="I129" i="18"/>
  <c r="H129" i="18"/>
  <c r="G129" i="18"/>
  <c r="F129" i="18"/>
  <c r="E129" i="18"/>
  <c r="D129" i="18"/>
  <c r="W128" i="18"/>
  <c r="T128" i="18"/>
  <c r="S128" i="18"/>
  <c r="R128" i="18"/>
  <c r="Q128" i="18"/>
  <c r="P128" i="18"/>
  <c r="O128" i="18"/>
  <c r="N128" i="18"/>
  <c r="M128" i="18"/>
  <c r="L128" i="18"/>
  <c r="K128" i="18"/>
  <c r="J128" i="18"/>
  <c r="I128" i="18"/>
  <c r="H128" i="18"/>
  <c r="G128" i="18"/>
  <c r="F128" i="18"/>
  <c r="E128" i="18"/>
  <c r="D128" i="18"/>
  <c r="W127" i="18"/>
  <c r="T127" i="18"/>
  <c r="S127" i="18"/>
  <c r="R127" i="18"/>
  <c r="Q127" i="18"/>
  <c r="P127" i="18"/>
  <c r="O127" i="18"/>
  <c r="N127" i="18"/>
  <c r="M127" i="18"/>
  <c r="L127" i="18"/>
  <c r="K127" i="18"/>
  <c r="J127" i="18"/>
  <c r="I127" i="18"/>
  <c r="H127" i="18"/>
  <c r="G127" i="18"/>
  <c r="F127" i="18"/>
  <c r="E127" i="18"/>
  <c r="D127" i="18"/>
  <c r="W126" i="18"/>
  <c r="T126" i="18"/>
  <c r="S126" i="18"/>
  <c r="R126" i="18"/>
  <c r="Q126" i="18"/>
  <c r="P126" i="18"/>
  <c r="O126" i="18"/>
  <c r="N126" i="18"/>
  <c r="M126" i="18"/>
  <c r="L126" i="18"/>
  <c r="K126" i="18"/>
  <c r="J126" i="18"/>
  <c r="I126" i="18"/>
  <c r="H126" i="18"/>
  <c r="G126" i="18"/>
  <c r="F126" i="18"/>
  <c r="E126" i="18"/>
  <c r="D126" i="18"/>
  <c r="W125" i="18"/>
  <c r="T125" i="18"/>
  <c r="S125" i="18"/>
  <c r="R125" i="18"/>
  <c r="Q125" i="18"/>
  <c r="P125" i="18"/>
  <c r="O125" i="18"/>
  <c r="N125" i="18"/>
  <c r="M125" i="18"/>
  <c r="L125" i="18"/>
  <c r="K125" i="18"/>
  <c r="J125" i="18"/>
  <c r="I125" i="18"/>
  <c r="H125" i="18"/>
  <c r="G125" i="18"/>
  <c r="F125" i="18"/>
  <c r="E125" i="18"/>
  <c r="D125" i="18"/>
  <c r="W124" i="18"/>
  <c r="T124" i="18"/>
  <c r="S124" i="18"/>
  <c r="R124" i="18"/>
  <c r="Q124" i="18"/>
  <c r="P124" i="18"/>
  <c r="O124" i="18"/>
  <c r="N124" i="18"/>
  <c r="M124" i="18"/>
  <c r="L124" i="18"/>
  <c r="K124" i="18"/>
  <c r="J124" i="18"/>
  <c r="I124" i="18"/>
  <c r="H124" i="18"/>
  <c r="G124" i="18"/>
  <c r="F124" i="18"/>
  <c r="E124" i="18"/>
  <c r="D124" i="18"/>
  <c r="W123" i="18"/>
  <c r="T123" i="18"/>
  <c r="S123" i="18"/>
  <c r="R123" i="18"/>
  <c r="Q123" i="18"/>
  <c r="P123" i="18"/>
  <c r="O123" i="18"/>
  <c r="N123" i="18"/>
  <c r="M123" i="18"/>
  <c r="L123" i="18"/>
  <c r="K123" i="18"/>
  <c r="J123" i="18"/>
  <c r="I123" i="18"/>
  <c r="H123" i="18"/>
  <c r="G123" i="18"/>
  <c r="F123" i="18"/>
  <c r="E123" i="18"/>
  <c r="D123" i="18"/>
  <c r="W122" i="18"/>
  <c r="T122" i="18"/>
  <c r="S122" i="18"/>
  <c r="R122" i="18"/>
  <c r="Q122" i="18"/>
  <c r="P122" i="18"/>
  <c r="O122" i="18"/>
  <c r="N122" i="18"/>
  <c r="M122" i="18"/>
  <c r="L122" i="18"/>
  <c r="K122" i="18"/>
  <c r="J122" i="18"/>
  <c r="I122" i="18"/>
  <c r="H122" i="18"/>
  <c r="G122" i="18"/>
  <c r="F122" i="18"/>
  <c r="E122" i="18"/>
  <c r="D122" i="18"/>
  <c r="W121" i="18"/>
  <c r="T121" i="18"/>
  <c r="S121" i="18"/>
  <c r="R121" i="18"/>
  <c r="Q121" i="18"/>
  <c r="P121" i="18"/>
  <c r="O121" i="18"/>
  <c r="N121" i="18"/>
  <c r="M121" i="18"/>
  <c r="L121" i="18"/>
  <c r="K121" i="18"/>
  <c r="J121" i="18"/>
  <c r="I121" i="18"/>
  <c r="H121" i="18"/>
  <c r="G121" i="18"/>
  <c r="F121" i="18"/>
  <c r="E121" i="18"/>
  <c r="D121" i="18"/>
  <c r="W120" i="18"/>
  <c r="T120" i="18"/>
  <c r="S120" i="18"/>
  <c r="R120" i="18"/>
  <c r="Q120" i="18"/>
  <c r="P120" i="18"/>
  <c r="O120" i="18"/>
  <c r="N120" i="18"/>
  <c r="M120" i="18"/>
  <c r="L120" i="18"/>
  <c r="K120" i="18"/>
  <c r="J120" i="18"/>
  <c r="I120" i="18"/>
  <c r="H120" i="18"/>
  <c r="G120" i="18"/>
  <c r="F120" i="18"/>
  <c r="E120" i="18"/>
  <c r="D120" i="18"/>
  <c r="W119" i="18"/>
  <c r="T119" i="18"/>
  <c r="S119" i="18"/>
  <c r="R119" i="18"/>
  <c r="Q119" i="18"/>
  <c r="P119" i="18"/>
  <c r="O119" i="18"/>
  <c r="N119" i="18"/>
  <c r="M119" i="18"/>
  <c r="L119" i="18"/>
  <c r="K119" i="18"/>
  <c r="J119" i="18"/>
  <c r="I119" i="18"/>
  <c r="H119" i="18"/>
  <c r="G119" i="18"/>
  <c r="F119" i="18"/>
  <c r="E119" i="18"/>
  <c r="D119" i="18"/>
  <c r="W118" i="18"/>
  <c r="T118" i="18"/>
  <c r="S118" i="18"/>
  <c r="R118" i="18"/>
  <c r="Q118" i="18"/>
  <c r="P118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W117" i="18"/>
  <c r="T117" i="18"/>
  <c r="S117" i="18"/>
  <c r="R117" i="18"/>
  <c r="Q117" i="18"/>
  <c r="P117" i="18"/>
  <c r="O117" i="18"/>
  <c r="N117" i="18"/>
  <c r="M117" i="18"/>
  <c r="L117" i="18"/>
  <c r="K117" i="18"/>
  <c r="J117" i="18"/>
  <c r="I117" i="18"/>
  <c r="H117" i="18"/>
  <c r="G117" i="18"/>
  <c r="F117" i="18"/>
  <c r="E117" i="18"/>
  <c r="D117" i="18"/>
  <c r="W116" i="18"/>
  <c r="T116" i="18"/>
  <c r="S116" i="18"/>
  <c r="R116" i="18"/>
  <c r="Q116" i="18"/>
  <c r="P116" i="18"/>
  <c r="O116" i="18"/>
  <c r="N116" i="18"/>
  <c r="M116" i="18"/>
  <c r="L116" i="18"/>
  <c r="K116" i="18"/>
  <c r="J116" i="18"/>
  <c r="I116" i="18"/>
  <c r="H116" i="18"/>
  <c r="G116" i="18"/>
  <c r="F116" i="18"/>
  <c r="E116" i="18"/>
  <c r="D116" i="18"/>
  <c r="W115" i="18"/>
  <c r="T115" i="18"/>
  <c r="S115" i="18"/>
  <c r="R115" i="18"/>
  <c r="Q115" i="18"/>
  <c r="P115" i="18"/>
  <c r="O115" i="18"/>
  <c r="N115" i="18"/>
  <c r="M115" i="18"/>
  <c r="L115" i="18"/>
  <c r="K115" i="18"/>
  <c r="J115" i="18"/>
  <c r="I115" i="18"/>
  <c r="H115" i="18"/>
  <c r="G115" i="18"/>
  <c r="F115" i="18"/>
  <c r="E115" i="18"/>
  <c r="D115" i="18"/>
  <c r="W114" i="18"/>
  <c r="T114" i="18"/>
  <c r="S114" i="18"/>
  <c r="R114" i="18"/>
  <c r="Q114" i="18"/>
  <c r="P114" i="18"/>
  <c r="O114" i="18"/>
  <c r="N114" i="18"/>
  <c r="M114" i="18"/>
  <c r="L114" i="18"/>
  <c r="K114" i="18"/>
  <c r="J114" i="18"/>
  <c r="I114" i="18"/>
  <c r="H114" i="18"/>
  <c r="G114" i="18"/>
  <c r="F114" i="18"/>
  <c r="E114" i="18"/>
  <c r="D114" i="18"/>
  <c r="W113" i="18"/>
  <c r="T113" i="18"/>
  <c r="S113" i="18"/>
  <c r="R113" i="18"/>
  <c r="Q113" i="18"/>
  <c r="P113" i="18"/>
  <c r="O113" i="18"/>
  <c r="N113" i="18"/>
  <c r="M113" i="18"/>
  <c r="L113" i="18"/>
  <c r="K113" i="18"/>
  <c r="J113" i="18"/>
  <c r="I113" i="18"/>
  <c r="H113" i="18"/>
  <c r="G113" i="18"/>
  <c r="F113" i="18"/>
  <c r="E113" i="18"/>
  <c r="D113" i="18"/>
  <c r="W112" i="18"/>
  <c r="T112" i="18"/>
  <c r="S112" i="18"/>
  <c r="R112" i="18"/>
  <c r="Q112" i="18"/>
  <c r="P112" i="18"/>
  <c r="O112" i="18"/>
  <c r="N112" i="18"/>
  <c r="M112" i="18"/>
  <c r="L112" i="18"/>
  <c r="K112" i="18"/>
  <c r="J112" i="18"/>
  <c r="I112" i="18"/>
  <c r="H112" i="18"/>
  <c r="G112" i="18"/>
  <c r="F112" i="18"/>
  <c r="E112" i="18"/>
  <c r="D112" i="18"/>
  <c r="W111" i="18"/>
  <c r="T111" i="18"/>
  <c r="S111" i="18"/>
  <c r="R111" i="18"/>
  <c r="Q111" i="18"/>
  <c r="P111" i="18"/>
  <c r="O111" i="18"/>
  <c r="N111" i="18"/>
  <c r="M111" i="18"/>
  <c r="L111" i="18"/>
  <c r="K111" i="18"/>
  <c r="J111" i="18"/>
  <c r="I111" i="18"/>
  <c r="H111" i="18"/>
  <c r="G111" i="18"/>
  <c r="F111" i="18"/>
  <c r="E111" i="18"/>
  <c r="D111" i="18"/>
  <c r="W110" i="18"/>
  <c r="T110" i="18"/>
  <c r="S110" i="18"/>
  <c r="R110" i="18"/>
  <c r="Q110" i="18"/>
  <c r="P110" i="18"/>
  <c r="O110" i="18"/>
  <c r="N110" i="18"/>
  <c r="M110" i="18"/>
  <c r="L110" i="18"/>
  <c r="K110" i="18"/>
  <c r="J110" i="18"/>
  <c r="I110" i="18"/>
  <c r="H110" i="18"/>
  <c r="G110" i="18"/>
  <c r="F110" i="18"/>
  <c r="E110" i="18"/>
  <c r="D110" i="18"/>
  <c r="W109" i="18"/>
  <c r="T109" i="18"/>
  <c r="S109" i="18"/>
  <c r="R109" i="18"/>
  <c r="Q109" i="18"/>
  <c r="P109" i="18"/>
  <c r="O109" i="18"/>
  <c r="N109" i="18"/>
  <c r="M109" i="18"/>
  <c r="L109" i="18"/>
  <c r="K109" i="18"/>
  <c r="J109" i="18"/>
  <c r="I109" i="18"/>
  <c r="H109" i="18"/>
  <c r="G109" i="18"/>
  <c r="F109" i="18"/>
  <c r="E109" i="18"/>
  <c r="D109" i="18"/>
  <c r="W108" i="18"/>
  <c r="T108" i="18"/>
  <c r="S108" i="18"/>
  <c r="R108" i="18"/>
  <c r="Q108" i="18"/>
  <c r="P108" i="18"/>
  <c r="O108" i="18"/>
  <c r="N108" i="18"/>
  <c r="M108" i="18"/>
  <c r="L108" i="18"/>
  <c r="K108" i="18"/>
  <c r="J108" i="18"/>
  <c r="I108" i="18"/>
  <c r="H108" i="18"/>
  <c r="G108" i="18"/>
  <c r="F108" i="18"/>
  <c r="E108" i="18"/>
  <c r="D108" i="18"/>
  <c r="W107" i="18"/>
  <c r="T107" i="18"/>
  <c r="S107" i="18"/>
  <c r="R107" i="18"/>
  <c r="Q107" i="18"/>
  <c r="P107" i="18"/>
  <c r="O107" i="18"/>
  <c r="N107" i="18"/>
  <c r="M107" i="18"/>
  <c r="L107" i="18"/>
  <c r="K107" i="18"/>
  <c r="J107" i="18"/>
  <c r="I107" i="18"/>
  <c r="H107" i="18"/>
  <c r="G107" i="18"/>
  <c r="F107" i="18"/>
  <c r="E107" i="18"/>
  <c r="D107" i="18"/>
  <c r="W106" i="18"/>
  <c r="T106" i="18"/>
  <c r="S106" i="18"/>
  <c r="R106" i="18"/>
  <c r="Q106" i="18"/>
  <c r="P106" i="18"/>
  <c r="O106" i="18"/>
  <c r="N106" i="18"/>
  <c r="M106" i="18"/>
  <c r="L106" i="18"/>
  <c r="K106" i="18"/>
  <c r="J106" i="18"/>
  <c r="I106" i="18"/>
  <c r="H106" i="18"/>
  <c r="G106" i="18"/>
  <c r="F106" i="18"/>
  <c r="E106" i="18"/>
  <c r="D106" i="18"/>
  <c r="W105" i="18"/>
  <c r="T105" i="18"/>
  <c r="S105" i="18"/>
  <c r="R105" i="18"/>
  <c r="Q105" i="18"/>
  <c r="P105" i="18"/>
  <c r="O105" i="18"/>
  <c r="N105" i="18"/>
  <c r="M105" i="18"/>
  <c r="L105" i="18"/>
  <c r="K105" i="18"/>
  <c r="J105" i="18"/>
  <c r="I105" i="18"/>
  <c r="H105" i="18"/>
  <c r="G105" i="18"/>
  <c r="F105" i="18"/>
  <c r="E105" i="18"/>
  <c r="D105" i="18"/>
  <c r="W104" i="18"/>
  <c r="T104" i="18"/>
  <c r="S104" i="18"/>
  <c r="R104" i="18"/>
  <c r="Q104" i="18"/>
  <c r="P104" i="18"/>
  <c r="O104" i="18"/>
  <c r="N104" i="18"/>
  <c r="M104" i="18"/>
  <c r="L104" i="18"/>
  <c r="K104" i="18"/>
  <c r="J104" i="18"/>
  <c r="I104" i="18"/>
  <c r="H104" i="18"/>
  <c r="G104" i="18"/>
  <c r="F104" i="18"/>
  <c r="E104" i="18"/>
  <c r="D104" i="18"/>
  <c r="W103" i="18"/>
  <c r="T103" i="18"/>
  <c r="S103" i="18"/>
  <c r="R103" i="18"/>
  <c r="Q103" i="18"/>
  <c r="P103" i="18"/>
  <c r="O103" i="18"/>
  <c r="N103" i="18"/>
  <c r="M103" i="18"/>
  <c r="L103" i="18"/>
  <c r="K103" i="18"/>
  <c r="J103" i="18"/>
  <c r="I103" i="18"/>
  <c r="H103" i="18"/>
  <c r="G103" i="18"/>
  <c r="F103" i="18"/>
  <c r="E103" i="18"/>
  <c r="D103" i="18"/>
  <c r="W102" i="18"/>
  <c r="T102" i="18"/>
  <c r="S102" i="18"/>
  <c r="R102" i="18"/>
  <c r="Q102" i="18"/>
  <c r="P102" i="18"/>
  <c r="O102" i="18"/>
  <c r="N102" i="18"/>
  <c r="M102" i="18"/>
  <c r="L102" i="18"/>
  <c r="K102" i="18"/>
  <c r="J102" i="18"/>
  <c r="I102" i="18"/>
  <c r="H102" i="18"/>
  <c r="G102" i="18"/>
  <c r="F102" i="18"/>
  <c r="E102" i="18"/>
  <c r="D102" i="18"/>
  <c r="W101" i="18"/>
  <c r="T101" i="18"/>
  <c r="S101" i="18"/>
  <c r="R101" i="18"/>
  <c r="Q101" i="18"/>
  <c r="P101" i="18"/>
  <c r="O101" i="18"/>
  <c r="N101" i="18"/>
  <c r="M101" i="18"/>
  <c r="L101" i="18"/>
  <c r="K101" i="18"/>
  <c r="J101" i="18"/>
  <c r="I101" i="18"/>
  <c r="H101" i="18"/>
  <c r="G101" i="18"/>
  <c r="F101" i="18"/>
  <c r="E101" i="18"/>
  <c r="D101" i="18"/>
  <c r="W100" i="18"/>
  <c r="T100" i="18"/>
  <c r="S100" i="18"/>
  <c r="R100" i="18"/>
  <c r="Q100" i="18"/>
  <c r="P100" i="18"/>
  <c r="O100" i="18"/>
  <c r="N100" i="18"/>
  <c r="M100" i="18"/>
  <c r="L100" i="18"/>
  <c r="K100" i="18"/>
  <c r="J100" i="18"/>
  <c r="I100" i="18"/>
  <c r="H100" i="18"/>
  <c r="G100" i="18"/>
  <c r="F100" i="18"/>
  <c r="E100" i="18"/>
  <c r="D100" i="18"/>
  <c r="W99" i="18"/>
  <c r="T99" i="18"/>
  <c r="S99" i="18"/>
  <c r="R99" i="18"/>
  <c r="Q99" i="18"/>
  <c r="P99" i="18"/>
  <c r="O99" i="18"/>
  <c r="N99" i="18"/>
  <c r="M99" i="18"/>
  <c r="L99" i="18"/>
  <c r="K99" i="18"/>
  <c r="J99" i="18"/>
  <c r="I99" i="18"/>
  <c r="H99" i="18"/>
  <c r="G99" i="18"/>
  <c r="F99" i="18"/>
  <c r="E99" i="18"/>
  <c r="D99" i="18"/>
  <c r="W98" i="18"/>
  <c r="T98" i="18"/>
  <c r="S98" i="18"/>
  <c r="R98" i="18"/>
  <c r="Q98" i="18"/>
  <c r="P98" i="18"/>
  <c r="O98" i="18"/>
  <c r="N98" i="18"/>
  <c r="M98" i="18"/>
  <c r="L98" i="18"/>
  <c r="K98" i="18"/>
  <c r="J98" i="18"/>
  <c r="I98" i="18"/>
  <c r="H98" i="18"/>
  <c r="G98" i="18"/>
  <c r="F98" i="18"/>
  <c r="E98" i="18"/>
  <c r="D98" i="18"/>
  <c r="W97" i="18"/>
  <c r="T97" i="18"/>
  <c r="S97" i="18"/>
  <c r="R97" i="18"/>
  <c r="Q97" i="18"/>
  <c r="P97" i="18"/>
  <c r="O97" i="18"/>
  <c r="N97" i="18"/>
  <c r="M97" i="18"/>
  <c r="L97" i="18"/>
  <c r="K97" i="18"/>
  <c r="J97" i="18"/>
  <c r="I97" i="18"/>
  <c r="H97" i="18"/>
  <c r="G97" i="18"/>
  <c r="F97" i="18"/>
  <c r="E97" i="18"/>
  <c r="D97" i="18"/>
  <c r="W96" i="18"/>
  <c r="T96" i="18"/>
  <c r="S96" i="18"/>
  <c r="R96" i="18"/>
  <c r="Q96" i="18"/>
  <c r="P96" i="18"/>
  <c r="O96" i="18"/>
  <c r="N96" i="18"/>
  <c r="M96" i="18"/>
  <c r="L96" i="18"/>
  <c r="K96" i="18"/>
  <c r="J96" i="18"/>
  <c r="I96" i="18"/>
  <c r="H96" i="18"/>
  <c r="G96" i="18"/>
  <c r="F96" i="18"/>
  <c r="E96" i="18"/>
  <c r="D96" i="18"/>
  <c r="W95" i="18"/>
  <c r="T95" i="18"/>
  <c r="S95" i="18"/>
  <c r="R95" i="18"/>
  <c r="Q95" i="18"/>
  <c r="P95" i="18"/>
  <c r="O95" i="18"/>
  <c r="N95" i="18"/>
  <c r="M95" i="18"/>
  <c r="L95" i="18"/>
  <c r="K95" i="18"/>
  <c r="J95" i="18"/>
  <c r="I95" i="18"/>
  <c r="H95" i="18"/>
  <c r="G95" i="18"/>
  <c r="F95" i="18"/>
  <c r="E95" i="18"/>
  <c r="D95" i="18"/>
  <c r="W94" i="18"/>
  <c r="T94" i="18"/>
  <c r="S94" i="18"/>
  <c r="R94" i="18"/>
  <c r="Q94" i="18"/>
  <c r="P94" i="18"/>
  <c r="O94" i="18"/>
  <c r="N94" i="18"/>
  <c r="M94" i="18"/>
  <c r="L94" i="18"/>
  <c r="K94" i="18"/>
  <c r="J94" i="18"/>
  <c r="I94" i="18"/>
  <c r="H94" i="18"/>
  <c r="G94" i="18"/>
  <c r="F94" i="18"/>
  <c r="E94" i="18"/>
  <c r="D94" i="18"/>
  <c r="W93" i="18"/>
  <c r="T93" i="18"/>
  <c r="S93" i="18"/>
  <c r="R93" i="18"/>
  <c r="Q93" i="18"/>
  <c r="P93" i="18"/>
  <c r="O93" i="18"/>
  <c r="N93" i="18"/>
  <c r="M93" i="18"/>
  <c r="L93" i="18"/>
  <c r="K93" i="18"/>
  <c r="J93" i="18"/>
  <c r="I93" i="18"/>
  <c r="H93" i="18"/>
  <c r="G93" i="18"/>
  <c r="F93" i="18"/>
  <c r="E93" i="18"/>
  <c r="D93" i="18"/>
  <c r="W92" i="18"/>
  <c r="T92" i="18"/>
  <c r="S92" i="18"/>
  <c r="R92" i="18"/>
  <c r="Q92" i="18"/>
  <c r="P92" i="18"/>
  <c r="O92" i="18"/>
  <c r="N92" i="18"/>
  <c r="M92" i="18"/>
  <c r="L92" i="18"/>
  <c r="K92" i="18"/>
  <c r="J92" i="18"/>
  <c r="I92" i="18"/>
  <c r="H92" i="18"/>
  <c r="G92" i="18"/>
  <c r="F92" i="18"/>
  <c r="E92" i="18"/>
  <c r="D92" i="18"/>
  <c r="W91" i="18"/>
  <c r="T91" i="18"/>
  <c r="S91" i="18"/>
  <c r="R91" i="18"/>
  <c r="Q91" i="18"/>
  <c r="P91" i="18"/>
  <c r="O91" i="18"/>
  <c r="N91" i="18"/>
  <c r="M91" i="18"/>
  <c r="L91" i="18"/>
  <c r="K91" i="18"/>
  <c r="J91" i="18"/>
  <c r="I91" i="18"/>
  <c r="H91" i="18"/>
  <c r="G91" i="18"/>
  <c r="F91" i="18"/>
  <c r="E91" i="18"/>
  <c r="D91" i="18"/>
  <c r="W90" i="18"/>
  <c r="T90" i="18"/>
  <c r="S90" i="18"/>
  <c r="R90" i="18"/>
  <c r="Q90" i="18"/>
  <c r="P90" i="18"/>
  <c r="O90" i="18"/>
  <c r="N90" i="18"/>
  <c r="M90" i="18"/>
  <c r="L90" i="18"/>
  <c r="K90" i="18"/>
  <c r="J90" i="18"/>
  <c r="I90" i="18"/>
  <c r="H90" i="18"/>
  <c r="G90" i="18"/>
  <c r="F90" i="18"/>
  <c r="E90" i="18"/>
  <c r="D90" i="18"/>
  <c r="W89" i="18"/>
  <c r="T89" i="18"/>
  <c r="S89" i="18"/>
  <c r="R89" i="18"/>
  <c r="Q89" i="18"/>
  <c r="P89" i="18"/>
  <c r="O89" i="18"/>
  <c r="N89" i="18"/>
  <c r="M89" i="18"/>
  <c r="L89" i="18"/>
  <c r="K89" i="18"/>
  <c r="J89" i="18"/>
  <c r="I89" i="18"/>
  <c r="H89" i="18"/>
  <c r="G89" i="18"/>
  <c r="F89" i="18"/>
  <c r="E89" i="18"/>
  <c r="D89" i="18"/>
  <c r="W88" i="18"/>
  <c r="T88" i="18"/>
  <c r="S88" i="18"/>
  <c r="R88" i="18"/>
  <c r="Q88" i="18"/>
  <c r="P88" i="18"/>
  <c r="O88" i="18"/>
  <c r="N88" i="18"/>
  <c r="M88" i="18"/>
  <c r="L88" i="18"/>
  <c r="K88" i="18"/>
  <c r="J88" i="18"/>
  <c r="I88" i="18"/>
  <c r="H88" i="18"/>
  <c r="G88" i="18"/>
  <c r="F88" i="18"/>
  <c r="E88" i="18"/>
  <c r="D88" i="18"/>
  <c r="W87" i="18"/>
  <c r="T87" i="18"/>
  <c r="S87" i="18"/>
  <c r="R87" i="18"/>
  <c r="Q87" i="18"/>
  <c r="P87" i="18"/>
  <c r="O87" i="18"/>
  <c r="N87" i="18"/>
  <c r="M87" i="18"/>
  <c r="L87" i="18"/>
  <c r="K87" i="18"/>
  <c r="J87" i="18"/>
  <c r="I87" i="18"/>
  <c r="H87" i="18"/>
  <c r="G87" i="18"/>
  <c r="F87" i="18"/>
  <c r="E87" i="18"/>
  <c r="D87" i="18"/>
  <c r="W86" i="18"/>
  <c r="T86" i="18"/>
  <c r="S86" i="18"/>
  <c r="R86" i="18"/>
  <c r="Q86" i="18"/>
  <c r="P86" i="18"/>
  <c r="O86" i="18"/>
  <c r="N86" i="18"/>
  <c r="M86" i="18"/>
  <c r="L86" i="18"/>
  <c r="K86" i="18"/>
  <c r="J86" i="18"/>
  <c r="I86" i="18"/>
  <c r="H86" i="18"/>
  <c r="G86" i="18"/>
  <c r="F86" i="18"/>
  <c r="E86" i="18"/>
  <c r="D86" i="18"/>
  <c r="W85" i="18"/>
  <c r="T85" i="18"/>
  <c r="S85" i="18"/>
  <c r="R85" i="18"/>
  <c r="Q85" i="18"/>
  <c r="P85" i="18"/>
  <c r="O85" i="18"/>
  <c r="N85" i="18"/>
  <c r="M85" i="18"/>
  <c r="L85" i="18"/>
  <c r="K85" i="18"/>
  <c r="J85" i="18"/>
  <c r="I85" i="18"/>
  <c r="H85" i="18"/>
  <c r="G85" i="18"/>
  <c r="F85" i="18"/>
  <c r="E85" i="18"/>
  <c r="D85" i="18"/>
  <c r="W84" i="18"/>
  <c r="T84" i="18"/>
  <c r="S84" i="18"/>
  <c r="R84" i="18"/>
  <c r="Q84" i="18"/>
  <c r="P84" i="18"/>
  <c r="O84" i="18"/>
  <c r="N84" i="18"/>
  <c r="M84" i="18"/>
  <c r="L84" i="18"/>
  <c r="K84" i="18"/>
  <c r="J84" i="18"/>
  <c r="I84" i="18"/>
  <c r="H84" i="18"/>
  <c r="G84" i="18"/>
  <c r="F84" i="18"/>
  <c r="E84" i="18"/>
  <c r="D84" i="18"/>
  <c r="W83" i="18"/>
  <c r="T83" i="18"/>
  <c r="S83" i="18"/>
  <c r="R83" i="18"/>
  <c r="Q83" i="18"/>
  <c r="P83" i="18"/>
  <c r="O83" i="18"/>
  <c r="N83" i="18"/>
  <c r="M83" i="18"/>
  <c r="L83" i="18"/>
  <c r="K83" i="18"/>
  <c r="J83" i="18"/>
  <c r="I83" i="18"/>
  <c r="H83" i="18"/>
  <c r="G83" i="18"/>
  <c r="F83" i="18"/>
  <c r="E83" i="18"/>
  <c r="D83" i="18"/>
  <c r="W82" i="18"/>
  <c r="T82" i="18"/>
  <c r="S82" i="18"/>
  <c r="R82" i="18"/>
  <c r="Q82" i="18"/>
  <c r="P82" i="18"/>
  <c r="O82" i="18"/>
  <c r="N82" i="18"/>
  <c r="M82" i="18"/>
  <c r="L82" i="18"/>
  <c r="K82" i="18"/>
  <c r="J82" i="18"/>
  <c r="I82" i="18"/>
  <c r="H82" i="18"/>
  <c r="G82" i="18"/>
  <c r="F82" i="18"/>
  <c r="E82" i="18"/>
  <c r="D82" i="18"/>
  <c r="W81" i="18"/>
  <c r="T81" i="18"/>
  <c r="S81" i="18"/>
  <c r="R81" i="18"/>
  <c r="Q81" i="18"/>
  <c r="P81" i="18"/>
  <c r="O81" i="18"/>
  <c r="N81" i="18"/>
  <c r="M81" i="18"/>
  <c r="L81" i="18"/>
  <c r="K81" i="18"/>
  <c r="J81" i="18"/>
  <c r="I81" i="18"/>
  <c r="H81" i="18"/>
  <c r="G81" i="18"/>
  <c r="F81" i="18"/>
  <c r="E81" i="18"/>
  <c r="D81" i="18"/>
  <c r="W80" i="18"/>
  <c r="T80" i="18"/>
  <c r="S80" i="18"/>
  <c r="R80" i="18"/>
  <c r="Q80" i="18"/>
  <c r="P80" i="18"/>
  <c r="O80" i="18"/>
  <c r="N80" i="18"/>
  <c r="M80" i="18"/>
  <c r="L80" i="18"/>
  <c r="K80" i="18"/>
  <c r="J80" i="18"/>
  <c r="I80" i="18"/>
  <c r="H80" i="18"/>
  <c r="G80" i="18"/>
  <c r="F80" i="18"/>
  <c r="E80" i="18"/>
  <c r="D80" i="18"/>
  <c r="W79" i="18"/>
  <c r="T79" i="18"/>
  <c r="S79" i="18"/>
  <c r="R79" i="18"/>
  <c r="Q79" i="18"/>
  <c r="P79" i="18"/>
  <c r="O79" i="18"/>
  <c r="N79" i="18"/>
  <c r="M79" i="18"/>
  <c r="L79" i="18"/>
  <c r="K79" i="18"/>
  <c r="J79" i="18"/>
  <c r="I79" i="18"/>
  <c r="H79" i="18"/>
  <c r="G79" i="18"/>
  <c r="F79" i="18"/>
  <c r="E79" i="18"/>
  <c r="D79" i="18"/>
  <c r="W78" i="18"/>
  <c r="T78" i="18"/>
  <c r="S78" i="18"/>
  <c r="R78" i="18"/>
  <c r="Q78" i="18"/>
  <c r="P78" i="18"/>
  <c r="O78" i="18"/>
  <c r="N78" i="18"/>
  <c r="M78" i="18"/>
  <c r="L78" i="18"/>
  <c r="K78" i="18"/>
  <c r="J78" i="18"/>
  <c r="I78" i="18"/>
  <c r="H78" i="18"/>
  <c r="G78" i="18"/>
  <c r="F78" i="18"/>
  <c r="E78" i="18"/>
  <c r="D78" i="18"/>
  <c r="W77" i="18"/>
  <c r="T77" i="18"/>
  <c r="S77" i="18"/>
  <c r="R77" i="18"/>
  <c r="Q77" i="18"/>
  <c r="P77" i="18"/>
  <c r="O77" i="18"/>
  <c r="N77" i="18"/>
  <c r="M77" i="18"/>
  <c r="L77" i="18"/>
  <c r="K77" i="18"/>
  <c r="J77" i="18"/>
  <c r="I77" i="18"/>
  <c r="H77" i="18"/>
  <c r="G77" i="18"/>
  <c r="F77" i="18"/>
  <c r="E77" i="18"/>
  <c r="D77" i="18"/>
  <c r="W76" i="18"/>
  <c r="T76" i="18"/>
  <c r="S76" i="18"/>
  <c r="R76" i="18"/>
  <c r="Q76" i="18"/>
  <c r="P76" i="18"/>
  <c r="O76" i="18"/>
  <c r="N76" i="18"/>
  <c r="M76" i="18"/>
  <c r="L76" i="18"/>
  <c r="K76" i="18"/>
  <c r="J76" i="18"/>
  <c r="I76" i="18"/>
  <c r="H76" i="18"/>
  <c r="G76" i="18"/>
  <c r="F76" i="18"/>
  <c r="E76" i="18"/>
  <c r="D76" i="18"/>
  <c r="W75" i="18"/>
  <c r="T75" i="18"/>
  <c r="S75" i="18"/>
  <c r="R75" i="18"/>
  <c r="Q75" i="18"/>
  <c r="P75" i="18"/>
  <c r="O75" i="18"/>
  <c r="N75" i="18"/>
  <c r="M75" i="18"/>
  <c r="L75" i="18"/>
  <c r="K75" i="18"/>
  <c r="J75" i="18"/>
  <c r="I75" i="18"/>
  <c r="H75" i="18"/>
  <c r="G75" i="18"/>
  <c r="F75" i="18"/>
  <c r="E75" i="18"/>
  <c r="D75" i="18"/>
  <c r="W74" i="18"/>
  <c r="T74" i="18"/>
  <c r="S74" i="18"/>
  <c r="R74" i="18"/>
  <c r="Q74" i="18"/>
  <c r="P74" i="18"/>
  <c r="O74" i="18"/>
  <c r="N74" i="18"/>
  <c r="M74" i="18"/>
  <c r="L74" i="18"/>
  <c r="K74" i="18"/>
  <c r="J74" i="18"/>
  <c r="I74" i="18"/>
  <c r="H74" i="18"/>
  <c r="G74" i="18"/>
  <c r="F74" i="18"/>
  <c r="E74" i="18"/>
  <c r="D74" i="18"/>
  <c r="W73" i="18"/>
  <c r="T73" i="18"/>
  <c r="S73" i="18"/>
  <c r="R73" i="18"/>
  <c r="Q73" i="18"/>
  <c r="P73" i="18"/>
  <c r="O73" i="18"/>
  <c r="N73" i="18"/>
  <c r="M73" i="18"/>
  <c r="K73" i="18"/>
  <c r="J73" i="18"/>
  <c r="I73" i="18"/>
  <c r="H73" i="18"/>
  <c r="G73" i="18"/>
  <c r="F73" i="18"/>
  <c r="E73" i="18"/>
  <c r="D73" i="18"/>
  <c r="W72" i="18"/>
  <c r="T72" i="18"/>
  <c r="S72" i="18"/>
  <c r="R72" i="18"/>
  <c r="Q72" i="18"/>
  <c r="P72" i="18"/>
  <c r="O72" i="18"/>
  <c r="N72" i="18"/>
  <c r="M72" i="18"/>
  <c r="L72" i="18"/>
  <c r="K72" i="18"/>
  <c r="J72" i="18"/>
  <c r="I72" i="18"/>
  <c r="H72" i="18"/>
  <c r="G72" i="18"/>
  <c r="F72" i="18"/>
  <c r="E72" i="18"/>
  <c r="D72" i="18"/>
  <c r="W71" i="18"/>
  <c r="T71" i="18"/>
  <c r="S71" i="18"/>
  <c r="R71" i="18"/>
  <c r="Q71" i="18"/>
  <c r="P71" i="18"/>
  <c r="O71" i="18"/>
  <c r="N71" i="18"/>
  <c r="M71" i="18"/>
  <c r="L71" i="18"/>
  <c r="K71" i="18"/>
  <c r="J71" i="18"/>
  <c r="I71" i="18"/>
  <c r="H71" i="18"/>
  <c r="G71" i="18"/>
  <c r="F71" i="18"/>
  <c r="E71" i="18"/>
  <c r="D71" i="18"/>
  <c r="W70" i="18"/>
  <c r="T70" i="18"/>
  <c r="S70" i="18"/>
  <c r="R70" i="18"/>
  <c r="Q70" i="18"/>
  <c r="P70" i="18"/>
  <c r="O70" i="18"/>
  <c r="N70" i="18"/>
  <c r="M70" i="18"/>
  <c r="L70" i="18"/>
  <c r="K70" i="18"/>
  <c r="J70" i="18"/>
  <c r="I70" i="18"/>
  <c r="H70" i="18"/>
  <c r="G70" i="18"/>
  <c r="F70" i="18"/>
  <c r="E70" i="18"/>
  <c r="D70" i="18"/>
  <c r="W69" i="18"/>
  <c r="T69" i="18"/>
  <c r="S69" i="18"/>
  <c r="R69" i="18"/>
  <c r="Q69" i="18"/>
  <c r="P69" i="18"/>
  <c r="O69" i="18"/>
  <c r="N69" i="18"/>
  <c r="M69" i="18"/>
  <c r="K69" i="18"/>
  <c r="J69" i="18"/>
  <c r="I69" i="18"/>
  <c r="H69" i="18"/>
  <c r="G69" i="18"/>
  <c r="F69" i="18"/>
  <c r="E69" i="18"/>
  <c r="D69" i="18"/>
  <c r="W68" i="18"/>
  <c r="T68" i="18"/>
  <c r="S68" i="18"/>
  <c r="R68" i="18"/>
  <c r="Q68" i="18"/>
  <c r="P68" i="18"/>
  <c r="O68" i="18"/>
  <c r="N68" i="18"/>
  <c r="M68" i="18"/>
  <c r="L68" i="18"/>
  <c r="K68" i="18"/>
  <c r="J68" i="18"/>
  <c r="I68" i="18"/>
  <c r="H68" i="18"/>
  <c r="G68" i="18"/>
  <c r="F68" i="18"/>
  <c r="E68" i="18"/>
  <c r="D68" i="18"/>
  <c r="W67" i="18"/>
  <c r="T67" i="18"/>
  <c r="S67" i="18"/>
  <c r="R67" i="18"/>
  <c r="Q67" i="18"/>
  <c r="P67" i="18"/>
  <c r="O67" i="18"/>
  <c r="N67" i="18"/>
  <c r="M67" i="18"/>
  <c r="L67" i="18"/>
  <c r="K67" i="18"/>
  <c r="J67" i="18"/>
  <c r="I67" i="18"/>
  <c r="H67" i="18"/>
  <c r="G67" i="18"/>
  <c r="F67" i="18"/>
  <c r="E67" i="18"/>
  <c r="D67" i="18"/>
  <c r="W66" i="18"/>
  <c r="T66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W65" i="18"/>
  <c r="T65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W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W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W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W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W60" i="18"/>
  <c r="T60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W59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W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F58" i="18"/>
  <c r="E58" i="18"/>
  <c r="D58" i="18"/>
  <c r="W57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W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W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W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W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W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W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W50" i="18"/>
  <c r="T50" i="18"/>
  <c r="S50" i="18"/>
  <c r="R50" i="18"/>
  <c r="Q50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W49" i="18"/>
  <c r="T49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W48" i="18"/>
  <c r="T48" i="18"/>
  <c r="S48" i="18"/>
  <c r="R48" i="18"/>
  <c r="Q48" i="18"/>
  <c r="P48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W47" i="18"/>
  <c r="T47" i="18"/>
  <c r="S47" i="18"/>
  <c r="R47" i="18"/>
  <c r="Q47" i="18"/>
  <c r="P47" i="18"/>
  <c r="O47" i="18"/>
  <c r="N47" i="18"/>
  <c r="M47" i="18"/>
  <c r="L47" i="18"/>
  <c r="K47" i="18"/>
  <c r="J47" i="18"/>
  <c r="I47" i="18"/>
  <c r="H47" i="18"/>
  <c r="G47" i="18"/>
  <c r="F47" i="18"/>
  <c r="E47" i="18"/>
  <c r="D47" i="18"/>
  <c r="W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W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W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W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W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W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W40" i="18"/>
  <c r="T40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W39" i="18"/>
  <c r="T39" i="18"/>
  <c r="S39" i="18"/>
  <c r="R39" i="18"/>
  <c r="Q39" i="18"/>
  <c r="P39" i="18"/>
  <c r="O39" i="18"/>
  <c r="N39" i="18"/>
  <c r="M39" i="18"/>
  <c r="L39" i="18"/>
  <c r="K39" i="18"/>
  <c r="J39" i="18"/>
  <c r="I39" i="18"/>
  <c r="H39" i="18"/>
  <c r="G39" i="18"/>
  <c r="F39" i="18"/>
  <c r="E39" i="18"/>
  <c r="D39" i="18"/>
  <c r="W38" i="18"/>
  <c r="T38" i="18"/>
  <c r="S38" i="18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W37" i="18"/>
  <c r="T37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W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W35" i="18"/>
  <c r="T3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W34" i="18"/>
  <c r="T34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W33" i="18"/>
  <c r="T33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W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W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W30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W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W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W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W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W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W24" i="18"/>
  <c r="T24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W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W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W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W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W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W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W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W16" i="18"/>
  <c r="T16" i="18"/>
  <c r="S16" i="18"/>
  <c r="U16" i="18" s="1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W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W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W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W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W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W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W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W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W12" i="19"/>
  <c r="T12" i="19"/>
  <c r="S12" i="19"/>
  <c r="U12" i="19" s="1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W11" i="19"/>
  <c r="T11" i="19"/>
  <c r="S11" i="19"/>
  <c r="U11" i="19" s="1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W10" i="19"/>
  <c r="T10" i="19"/>
  <c r="S10" i="19"/>
  <c r="U10" i="19" s="1"/>
  <c r="R10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D10" i="19"/>
  <c r="W9" i="19"/>
  <c r="T9" i="19"/>
  <c r="S9" i="19"/>
  <c r="U9" i="19" s="1"/>
  <c r="R9" i="19"/>
  <c r="Q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W8" i="19"/>
  <c r="T8" i="19"/>
  <c r="S8" i="19"/>
  <c r="U8" i="19" s="1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W432" i="17"/>
  <c r="T432" i="17"/>
  <c r="S432" i="17"/>
  <c r="R432" i="17"/>
  <c r="Q432" i="17"/>
  <c r="P432" i="17"/>
  <c r="O432" i="17"/>
  <c r="N432" i="17"/>
  <c r="M432" i="17"/>
  <c r="L432" i="17"/>
  <c r="K432" i="17"/>
  <c r="J432" i="17"/>
  <c r="I432" i="17"/>
  <c r="H432" i="17"/>
  <c r="G432" i="17"/>
  <c r="F432" i="17"/>
  <c r="E432" i="17"/>
  <c r="D432" i="17"/>
  <c r="W431" i="17"/>
  <c r="T431" i="17"/>
  <c r="S431" i="17"/>
  <c r="U431" i="17" s="1"/>
  <c r="R431" i="17"/>
  <c r="Q431" i="17"/>
  <c r="P431" i="17"/>
  <c r="O431" i="17"/>
  <c r="N431" i="17"/>
  <c r="M431" i="17"/>
  <c r="L431" i="17"/>
  <c r="K431" i="17"/>
  <c r="J431" i="17"/>
  <c r="I431" i="17"/>
  <c r="H431" i="17"/>
  <c r="G431" i="17"/>
  <c r="F431" i="17"/>
  <c r="E431" i="17"/>
  <c r="D431" i="17"/>
  <c r="W430" i="17"/>
  <c r="T430" i="17"/>
  <c r="S430" i="17"/>
  <c r="R430" i="17"/>
  <c r="Q430" i="17"/>
  <c r="P430" i="17"/>
  <c r="O430" i="17"/>
  <c r="N430" i="17"/>
  <c r="M430" i="17"/>
  <c r="L430" i="17"/>
  <c r="K430" i="17"/>
  <c r="J430" i="17"/>
  <c r="I430" i="17"/>
  <c r="H430" i="17"/>
  <c r="G430" i="17"/>
  <c r="F430" i="17"/>
  <c r="E430" i="17"/>
  <c r="D430" i="17"/>
  <c r="W429" i="17"/>
  <c r="T429" i="17"/>
  <c r="S429" i="17"/>
  <c r="R429" i="17"/>
  <c r="Q429" i="17"/>
  <c r="P429" i="17"/>
  <c r="O429" i="17"/>
  <c r="N429" i="17"/>
  <c r="M429" i="17"/>
  <c r="L429" i="17"/>
  <c r="K429" i="17"/>
  <c r="J429" i="17"/>
  <c r="I429" i="17"/>
  <c r="H429" i="17"/>
  <c r="G429" i="17"/>
  <c r="F429" i="17"/>
  <c r="E429" i="17"/>
  <c r="D429" i="17"/>
  <c r="W428" i="17"/>
  <c r="T428" i="17"/>
  <c r="S428" i="17"/>
  <c r="R428" i="17"/>
  <c r="Q428" i="17"/>
  <c r="P428" i="17"/>
  <c r="O428" i="17"/>
  <c r="N428" i="17"/>
  <c r="M428" i="17"/>
  <c r="L428" i="17"/>
  <c r="K428" i="17"/>
  <c r="J428" i="17"/>
  <c r="I428" i="17"/>
  <c r="H428" i="17"/>
  <c r="G428" i="17"/>
  <c r="F428" i="17"/>
  <c r="E428" i="17"/>
  <c r="D428" i="17"/>
  <c r="W427" i="17"/>
  <c r="T427" i="17"/>
  <c r="S427" i="17"/>
  <c r="R427" i="17"/>
  <c r="Q427" i="17"/>
  <c r="P427" i="17"/>
  <c r="O427" i="17"/>
  <c r="N427" i="17"/>
  <c r="M427" i="17"/>
  <c r="L427" i="17"/>
  <c r="K427" i="17"/>
  <c r="J427" i="17"/>
  <c r="I427" i="17"/>
  <c r="H427" i="17"/>
  <c r="G427" i="17"/>
  <c r="F427" i="17"/>
  <c r="E427" i="17"/>
  <c r="D427" i="17"/>
  <c r="W426" i="17"/>
  <c r="T426" i="17"/>
  <c r="S426" i="17"/>
  <c r="R426" i="17"/>
  <c r="Q426" i="17"/>
  <c r="P426" i="17"/>
  <c r="O426" i="17"/>
  <c r="N426" i="17"/>
  <c r="M426" i="17"/>
  <c r="L426" i="17"/>
  <c r="K426" i="17"/>
  <c r="J426" i="17"/>
  <c r="I426" i="17"/>
  <c r="H426" i="17"/>
  <c r="G426" i="17"/>
  <c r="F426" i="17"/>
  <c r="E426" i="17"/>
  <c r="D426" i="17"/>
  <c r="W425" i="17"/>
  <c r="T425" i="17"/>
  <c r="S425" i="17"/>
  <c r="R425" i="17"/>
  <c r="Q425" i="17"/>
  <c r="P425" i="17"/>
  <c r="O425" i="17"/>
  <c r="N425" i="17"/>
  <c r="M425" i="17"/>
  <c r="L425" i="17"/>
  <c r="K425" i="17"/>
  <c r="J425" i="17"/>
  <c r="I425" i="17"/>
  <c r="H425" i="17"/>
  <c r="G425" i="17"/>
  <c r="F425" i="17"/>
  <c r="E425" i="17"/>
  <c r="D425" i="17"/>
  <c r="W424" i="17"/>
  <c r="T424" i="17"/>
  <c r="S424" i="17"/>
  <c r="R424" i="17"/>
  <c r="Q424" i="17"/>
  <c r="P424" i="17"/>
  <c r="O424" i="17"/>
  <c r="N424" i="17"/>
  <c r="M424" i="17"/>
  <c r="L424" i="17"/>
  <c r="K424" i="17"/>
  <c r="J424" i="17"/>
  <c r="I424" i="17"/>
  <c r="H424" i="17"/>
  <c r="G424" i="17"/>
  <c r="F424" i="17"/>
  <c r="E424" i="17"/>
  <c r="D424" i="17"/>
  <c r="W423" i="17"/>
  <c r="T423" i="17"/>
  <c r="S423" i="17"/>
  <c r="R423" i="17"/>
  <c r="Q423" i="17"/>
  <c r="P423" i="17"/>
  <c r="O423" i="17"/>
  <c r="N423" i="17"/>
  <c r="M423" i="17"/>
  <c r="L423" i="17"/>
  <c r="K423" i="17"/>
  <c r="J423" i="17"/>
  <c r="I423" i="17"/>
  <c r="H423" i="17"/>
  <c r="G423" i="17"/>
  <c r="F423" i="17"/>
  <c r="E423" i="17"/>
  <c r="D423" i="17"/>
  <c r="W422" i="17"/>
  <c r="T422" i="17"/>
  <c r="S422" i="17"/>
  <c r="R422" i="17"/>
  <c r="Q422" i="17"/>
  <c r="P422" i="17"/>
  <c r="O422" i="17"/>
  <c r="N422" i="17"/>
  <c r="M422" i="17"/>
  <c r="L422" i="17"/>
  <c r="K422" i="17"/>
  <c r="J422" i="17"/>
  <c r="I422" i="17"/>
  <c r="H422" i="17"/>
  <c r="G422" i="17"/>
  <c r="F422" i="17"/>
  <c r="E422" i="17"/>
  <c r="D422" i="17"/>
  <c r="W421" i="17"/>
  <c r="T421" i="17"/>
  <c r="S421" i="17"/>
  <c r="R421" i="17"/>
  <c r="Q421" i="17"/>
  <c r="P421" i="17"/>
  <c r="O421" i="17"/>
  <c r="N421" i="17"/>
  <c r="M421" i="17"/>
  <c r="L421" i="17"/>
  <c r="K421" i="17"/>
  <c r="J421" i="17"/>
  <c r="I421" i="17"/>
  <c r="H421" i="17"/>
  <c r="G421" i="17"/>
  <c r="F421" i="17"/>
  <c r="E421" i="17"/>
  <c r="D421" i="17"/>
  <c r="W420" i="17"/>
  <c r="T420" i="17"/>
  <c r="S420" i="17"/>
  <c r="R420" i="17"/>
  <c r="Q420" i="17"/>
  <c r="P420" i="17"/>
  <c r="O420" i="17"/>
  <c r="N420" i="17"/>
  <c r="M420" i="17"/>
  <c r="L420" i="17"/>
  <c r="K420" i="17"/>
  <c r="J420" i="17"/>
  <c r="I420" i="17"/>
  <c r="H420" i="17"/>
  <c r="G420" i="17"/>
  <c r="F420" i="17"/>
  <c r="E420" i="17"/>
  <c r="D420" i="17"/>
  <c r="W419" i="17"/>
  <c r="T419" i="17"/>
  <c r="S419" i="17"/>
  <c r="R419" i="17"/>
  <c r="Q419" i="17"/>
  <c r="P419" i="17"/>
  <c r="O419" i="17"/>
  <c r="N419" i="17"/>
  <c r="M419" i="17"/>
  <c r="L419" i="17"/>
  <c r="K419" i="17"/>
  <c r="J419" i="17"/>
  <c r="I419" i="17"/>
  <c r="H419" i="17"/>
  <c r="G419" i="17"/>
  <c r="F419" i="17"/>
  <c r="E419" i="17"/>
  <c r="D419" i="17"/>
  <c r="W418" i="17"/>
  <c r="T418" i="17"/>
  <c r="S418" i="17"/>
  <c r="R418" i="17"/>
  <c r="Q418" i="17"/>
  <c r="P418" i="17"/>
  <c r="O418" i="17"/>
  <c r="N418" i="17"/>
  <c r="M418" i="17"/>
  <c r="L418" i="17"/>
  <c r="K418" i="17"/>
  <c r="J418" i="17"/>
  <c r="I418" i="17"/>
  <c r="H418" i="17"/>
  <c r="G418" i="17"/>
  <c r="F418" i="17"/>
  <c r="E418" i="17"/>
  <c r="D418" i="17"/>
  <c r="W417" i="17"/>
  <c r="T417" i="17"/>
  <c r="S417" i="17"/>
  <c r="R417" i="17"/>
  <c r="Q417" i="17"/>
  <c r="P417" i="17"/>
  <c r="O417" i="17"/>
  <c r="N417" i="17"/>
  <c r="M417" i="17"/>
  <c r="L417" i="17"/>
  <c r="K417" i="17"/>
  <c r="J417" i="17"/>
  <c r="I417" i="17"/>
  <c r="H417" i="17"/>
  <c r="G417" i="17"/>
  <c r="F417" i="17"/>
  <c r="E417" i="17"/>
  <c r="D417" i="17"/>
  <c r="W416" i="17"/>
  <c r="T416" i="17"/>
  <c r="S416" i="17"/>
  <c r="R416" i="17"/>
  <c r="Q416" i="17"/>
  <c r="P416" i="17"/>
  <c r="O416" i="17"/>
  <c r="N416" i="17"/>
  <c r="M416" i="17"/>
  <c r="L416" i="17"/>
  <c r="K416" i="17"/>
  <c r="J416" i="17"/>
  <c r="I416" i="17"/>
  <c r="H416" i="17"/>
  <c r="G416" i="17"/>
  <c r="F416" i="17"/>
  <c r="E416" i="17"/>
  <c r="D416" i="17"/>
  <c r="W415" i="17"/>
  <c r="T415" i="17"/>
  <c r="S415" i="17"/>
  <c r="R415" i="17"/>
  <c r="Q415" i="17"/>
  <c r="P415" i="17"/>
  <c r="O415" i="17"/>
  <c r="N415" i="17"/>
  <c r="M415" i="17"/>
  <c r="L415" i="17"/>
  <c r="K415" i="17"/>
  <c r="J415" i="17"/>
  <c r="I415" i="17"/>
  <c r="H415" i="17"/>
  <c r="G415" i="17"/>
  <c r="F415" i="17"/>
  <c r="E415" i="17"/>
  <c r="D415" i="17"/>
  <c r="W414" i="17"/>
  <c r="T414" i="17"/>
  <c r="S414" i="17"/>
  <c r="R414" i="17"/>
  <c r="Q414" i="17"/>
  <c r="P414" i="17"/>
  <c r="O414" i="17"/>
  <c r="N414" i="17"/>
  <c r="M414" i="17"/>
  <c r="L414" i="17"/>
  <c r="K414" i="17"/>
  <c r="J414" i="17"/>
  <c r="I414" i="17"/>
  <c r="H414" i="17"/>
  <c r="G414" i="17"/>
  <c r="F414" i="17"/>
  <c r="E414" i="17"/>
  <c r="D414" i="17"/>
  <c r="W413" i="17"/>
  <c r="T413" i="17"/>
  <c r="S413" i="17"/>
  <c r="R413" i="17"/>
  <c r="Q413" i="17"/>
  <c r="P413" i="17"/>
  <c r="O413" i="17"/>
  <c r="N413" i="17"/>
  <c r="M413" i="17"/>
  <c r="L413" i="17"/>
  <c r="K413" i="17"/>
  <c r="J413" i="17"/>
  <c r="I413" i="17"/>
  <c r="H413" i="17"/>
  <c r="G413" i="17"/>
  <c r="F413" i="17"/>
  <c r="E413" i="17"/>
  <c r="D413" i="17"/>
  <c r="W412" i="17"/>
  <c r="T412" i="17"/>
  <c r="S412" i="17"/>
  <c r="R412" i="17"/>
  <c r="Q412" i="17"/>
  <c r="P412" i="17"/>
  <c r="O412" i="17"/>
  <c r="N412" i="17"/>
  <c r="M412" i="17"/>
  <c r="L412" i="17"/>
  <c r="K412" i="17"/>
  <c r="J412" i="17"/>
  <c r="I412" i="17"/>
  <c r="H412" i="17"/>
  <c r="G412" i="17"/>
  <c r="F412" i="17"/>
  <c r="E412" i="17"/>
  <c r="D412" i="17"/>
  <c r="W411" i="17"/>
  <c r="T411" i="17"/>
  <c r="S411" i="17"/>
  <c r="R411" i="17"/>
  <c r="Q411" i="17"/>
  <c r="P411" i="17"/>
  <c r="O411" i="17"/>
  <c r="N411" i="17"/>
  <c r="M411" i="17"/>
  <c r="L411" i="17"/>
  <c r="K411" i="17"/>
  <c r="J411" i="17"/>
  <c r="I411" i="17"/>
  <c r="H411" i="17"/>
  <c r="G411" i="17"/>
  <c r="F411" i="17"/>
  <c r="E411" i="17"/>
  <c r="D411" i="17"/>
  <c r="W410" i="17"/>
  <c r="T410" i="17"/>
  <c r="S410" i="17"/>
  <c r="R410" i="17"/>
  <c r="Q410" i="17"/>
  <c r="P410" i="17"/>
  <c r="O410" i="17"/>
  <c r="N410" i="17"/>
  <c r="M410" i="17"/>
  <c r="L410" i="17"/>
  <c r="K410" i="17"/>
  <c r="J410" i="17"/>
  <c r="I410" i="17"/>
  <c r="H410" i="17"/>
  <c r="G410" i="17"/>
  <c r="F410" i="17"/>
  <c r="E410" i="17"/>
  <c r="D410" i="17"/>
  <c r="W409" i="17"/>
  <c r="T409" i="17"/>
  <c r="S409" i="17"/>
  <c r="R409" i="17"/>
  <c r="Q409" i="17"/>
  <c r="P409" i="17"/>
  <c r="O409" i="17"/>
  <c r="N409" i="17"/>
  <c r="M409" i="17"/>
  <c r="L409" i="17"/>
  <c r="K409" i="17"/>
  <c r="J409" i="17"/>
  <c r="I409" i="17"/>
  <c r="H409" i="17"/>
  <c r="G409" i="17"/>
  <c r="F409" i="17"/>
  <c r="E409" i="17"/>
  <c r="D409" i="17"/>
  <c r="W408" i="17"/>
  <c r="T408" i="17"/>
  <c r="S408" i="17"/>
  <c r="R408" i="17"/>
  <c r="Q408" i="17"/>
  <c r="P408" i="17"/>
  <c r="O408" i="17"/>
  <c r="N408" i="17"/>
  <c r="M408" i="17"/>
  <c r="L408" i="17"/>
  <c r="K408" i="17"/>
  <c r="J408" i="17"/>
  <c r="I408" i="17"/>
  <c r="H408" i="17"/>
  <c r="G408" i="17"/>
  <c r="F408" i="17"/>
  <c r="E408" i="17"/>
  <c r="D408" i="17"/>
  <c r="W407" i="17"/>
  <c r="T407" i="17"/>
  <c r="S407" i="17"/>
  <c r="R407" i="17"/>
  <c r="Q407" i="17"/>
  <c r="P407" i="17"/>
  <c r="O407" i="17"/>
  <c r="N407" i="17"/>
  <c r="M407" i="17"/>
  <c r="L407" i="17"/>
  <c r="K407" i="17"/>
  <c r="J407" i="17"/>
  <c r="I407" i="17"/>
  <c r="H407" i="17"/>
  <c r="G407" i="17"/>
  <c r="F407" i="17"/>
  <c r="E407" i="17"/>
  <c r="D407" i="17"/>
  <c r="W406" i="17"/>
  <c r="T406" i="17"/>
  <c r="S406" i="17"/>
  <c r="R406" i="17"/>
  <c r="Q406" i="17"/>
  <c r="P406" i="17"/>
  <c r="O406" i="17"/>
  <c r="N406" i="17"/>
  <c r="M406" i="17"/>
  <c r="L406" i="17"/>
  <c r="K406" i="17"/>
  <c r="J406" i="17"/>
  <c r="I406" i="17"/>
  <c r="H406" i="17"/>
  <c r="G406" i="17"/>
  <c r="F406" i="17"/>
  <c r="E406" i="17"/>
  <c r="D406" i="17"/>
  <c r="W405" i="17"/>
  <c r="T405" i="17"/>
  <c r="S405" i="17"/>
  <c r="R405" i="17"/>
  <c r="Q405" i="17"/>
  <c r="P405" i="17"/>
  <c r="O405" i="17"/>
  <c r="N405" i="17"/>
  <c r="M405" i="17"/>
  <c r="L405" i="17"/>
  <c r="K405" i="17"/>
  <c r="J405" i="17"/>
  <c r="I405" i="17"/>
  <c r="H405" i="17"/>
  <c r="G405" i="17"/>
  <c r="F405" i="17"/>
  <c r="E405" i="17"/>
  <c r="D405" i="17"/>
  <c r="W404" i="17"/>
  <c r="T404" i="17"/>
  <c r="S404" i="17"/>
  <c r="R404" i="17"/>
  <c r="Q404" i="17"/>
  <c r="P404" i="17"/>
  <c r="O404" i="17"/>
  <c r="N404" i="17"/>
  <c r="M404" i="17"/>
  <c r="L404" i="17"/>
  <c r="K404" i="17"/>
  <c r="J404" i="17"/>
  <c r="I404" i="17"/>
  <c r="H404" i="17"/>
  <c r="G404" i="17"/>
  <c r="F404" i="17"/>
  <c r="E404" i="17"/>
  <c r="D404" i="17"/>
  <c r="W403" i="17"/>
  <c r="T403" i="17"/>
  <c r="S403" i="17"/>
  <c r="R403" i="17"/>
  <c r="Q403" i="17"/>
  <c r="P403" i="17"/>
  <c r="O403" i="17"/>
  <c r="N403" i="17"/>
  <c r="M403" i="17"/>
  <c r="L403" i="17"/>
  <c r="K403" i="17"/>
  <c r="J403" i="17"/>
  <c r="I403" i="17"/>
  <c r="H403" i="17"/>
  <c r="G403" i="17"/>
  <c r="F403" i="17"/>
  <c r="E403" i="17"/>
  <c r="D403" i="17"/>
  <c r="W402" i="17"/>
  <c r="T402" i="17"/>
  <c r="S402" i="17"/>
  <c r="R402" i="17"/>
  <c r="Q402" i="17"/>
  <c r="P402" i="17"/>
  <c r="O402" i="17"/>
  <c r="N402" i="17"/>
  <c r="M402" i="17"/>
  <c r="L402" i="17"/>
  <c r="K402" i="17"/>
  <c r="J402" i="17"/>
  <c r="I402" i="17"/>
  <c r="H402" i="17"/>
  <c r="G402" i="17"/>
  <c r="F402" i="17"/>
  <c r="E402" i="17"/>
  <c r="D402" i="17"/>
  <c r="W401" i="17"/>
  <c r="T401" i="17"/>
  <c r="S401" i="17"/>
  <c r="R401" i="17"/>
  <c r="Q401" i="17"/>
  <c r="P401" i="17"/>
  <c r="O401" i="17"/>
  <c r="N401" i="17"/>
  <c r="M401" i="17"/>
  <c r="L401" i="17"/>
  <c r="K401" i="17"/>
  <c r="J401" i="17"/>
  <c r="I401" i="17"/>
  <c r="H401" i="17"/>
  <c r="G401" i="17"/>
  <c r="F401" i="17"/>
  <c r="E401" i="17"/>
  <c r="D401" i="17"/>
  <c r="W400" i="17"/>
  <c r="T400" i="17"/>
  <c r="S400" i="17"/>
  <c r="R400" i="17"/>
  <c r="Q400" i="17"/>
  <c r="P400" i="17"/>
  <c r="O400" i="17"/>
  <c r="N400" i="17"/>
  <c r="M400" i="17"/>
  <c r="L400" i="17"/>
  <c r="K400" i="17"/>
  <c r="J400" i="17"/>
  <c r="I400" i="17"/>
  <c r="H400" i="17"/>
  <c r="G400" i="17"/>
  <c r="F400" i="17"/>
  <c r="E400" i="17"/>
  <c r="D400" i="17"/>
  <c r="W399" i="17"/>
  <c r="T399" i="17"/>
  <c r="S399" i="17"/>
  <c r="U399" i="17" s="1"/>
  <c r="R399" i="17"/>
  <c r="Q399" i="17"/>
  <c r="P399" i="17"/>
  <c r="O399" i="17"/>
  <c r="N399" i="17"/>
  <c r="M399" i="17"/>
  <c r="L399" i="17"/>
  <c r="K399" i="17"/>
  <c r="J399" i="17"/>
  <c r="I399" i="17"/>
  <c r="H399" i="17"/>
  <c r="G399" i="17"/>
  <c r="F399" i="17"/>
  <c r="E399" i="17"/>
  <c r="D399" i="17"/>
  <c r="W398" i="17"/>
  <c r="T398" i="17"/>
  <c r="S398" i="17"/>
  <c r="R398" i="17"/>
  <c r="Q398" i="17"/>
  <c r="P398" i="17"/>
  <c r="O398" i="17"/>
  <c r="N398" i="17"/>
  <c r="M398" i="17"/>
  <c r="L398" i="17"/>
  <c r="K398" i="17"/>
  <c r="J398" i="17"/>
  <c r="I398" i="17"/>
  <c r="H398" i="17"/>
  <c r="G398" i="17"/>
  <c r="F398" i="17"/>
  <c r="E398" i="17"/>
  <c r="D398" i="17"/>
  <c r="W397" i="17"/>
  <c r="T397" i="17"/>
  <c r="S397" i="17"/>
  <c r="R397" i="17"/>
  <c r="Q397" i="17"/>
  <c r="P397" i="17"/>
  <c r="O397" i="17"/>
  <c r="N397" i="17"/>
  <c r="M397" i="17"/>
  <c r="L397" i="17"/>
  <c r="K397" i="17"/>
  <c r="J397" i="17"/>
  <c r="I397" i="17"/>
  <c r="H397" i="17"/>
  <c r="G397" i="17"/>
  <c r="F397" i="17"/>
  <c r="E397" i="17"/>
  <c r="D397" i="17"/>
  <c r="W396" i="17"/>
  <c r="T396" i="17"/>
  <c r="S396" i="17"/>
  <c r="R396" i="17"/>
  <c r="Q396" i="17"/>
  <c r="P396" i="17"/>
  <c r="O396" i="17"/>
  <c r="N396" i="17"/>
  <c r="M396" i="17"/>
  <c r="L396" i="17"/>
  <c r="K396" i="17"/>
  <c r="J396" i="17"/>
  <c r="I396" i="17"/>
  <c r="H396" i="17"/>
  <c r="G396" i="17"/>
  <c r="F396" i="17"/>
  <c r="E396" i="17"/>
  <c r="D396" i="17"/>
  <c r="W395" i="17"/>
  <c r="T395" i="17"/>
  <c r="S395" i="17"/>
  <c r="R395" i="17"/>
  <c r="Q395" i="17"/>
  <c r="P395" i="17"/>
  <c r="O395" i="17"/>
  <c r="N395" i="17"/>
  <c r="M395" i="17"/>
  <c r="L395" i="17"/>
  <c r="K395" i="17"/>
  <c r="J395" i="17"/>
  <c r="I395" i="17"/>
  <c r="H395" i="17"/>
  <c r="G395" i="17"/>
  <c r="F395" i="17"/>
  <c r="E395" i="17"/>
  <c r="D395" i="17"/>
  <c r="W394" i="17"/>
  <c r="T394" i="17"/>
  <c r="S394" i="17"/>
  <c r="R394" i="17"/>
  <c r="Q394" i="17"/>
  <c r="P394" i="17"/>
  <c r="O394" i="17"/>
  <c r="N394" i="17"/>
  <c r="M394" i="17"/>
  <c r="L394" i="17"/>
  <c r="K394" i="17"/>
  <c r="J394" i="17"/>
  <c r="I394" i="17"/>
  <c r="H394" i="17"/>
  <c r="G394" i="17"/>
  <c r="F394" i="17"/>
  <c r="E394" i="17"/>
  <c r="D394" i="17"/>
  <c r="W393" i="17"/>
  <c r="T393" i="17"/>
  <c r="S393" i="17"/>
  <c r="R393" i="17"/>
  <c r="Q393" i="17"/>
  <c r="P393" i="17"/>
  <c r="O393" i="17"/>
  <c r="N393" i="17"/>
  <c r="M393" i="17"/>
  <c r="L393" i="17"/>
  <c r="K393" i="17"/>
  <c r="J393" i="17"/>
  <c r="I393" i="17"/>
  <c r="H393" i="17"/>
  <c r="G393" i="17"/>
  <c r="F393" i="17"/>
  <c r="E393" i="17"/>
  <c r="D393" i="17"/>
  <c r="W392" i="17"/>
  <c r="T392" i="17"/>
  <c r="S392" i="17"/>
  <c r="R392" i="17"/>
  <c r="Q392" i="17"/>
  <c r="P392" i="17"/>
  <c r="O392" i="17"/>
  <c r="N392" i="17"/>
  <c r="M392" i="17"/>
  <c r="L392" i="17"/>
  <c r="K392" i="17"/>
  <c r="J392" i="17"/>
  <c r="I392" i="17"/>
  <c r="H392" i="17"/>
  <c r="G392" i="17"/>
  <c r="F392" i="17"/>
  <c r="E392" i="17"/>
  <c r="D392" i="17"/>
  <c r="W391" i="17"/>
  <c r="T391" i="17"/>
  <c r="S391" i="17"/>
  <c r="R391" i="17"/>
  <c r="Q391" i="17"/>
  <c r="P391" i="17"/>
  <c r="O391" i="17"/>
  <c r="N391" i="17"/>
  <c r="M391" i="17"/>
  <c r="L391" i="17"/>
  <c r="K391" i="17"/>
  <c r="J391" i="17"/>
  <c r="I391" i="17"/>
  <c r="H391" i="17"/>
  <c r="G391" i="17"/>
  <c r="F391" i="17"/>
  <c r="E391" i="17"/>
  <c r="D391" i="17"/>
  <c r="W390" i="17"/>
  <c r="T390" i="17"/>
  <c r="S390" i="17"/>
  <c r="R390" i="17"/>
  <c r="Q390" i="17"/>
  <c r="P390" i="17"/>
  <c r="O390" i="17"/>
  <c r="N390" i="17"/>
  <c r="M390" i="17"/>
  <c r="L390" i="17"/>
  <c r="K390" i="17"/>
  <c r="J390" i="17"/>
  <c r="I390" i="17"/>
  <c r="H390" i="17"/>
  <c r="G390" i="17"/>
  <c r="F390" i="17"/>
  <c r="E390" i="17"/>
  <c r="D390" i="17"/>
  <c r="W389" i="17"/>
  <c r="T389" i="17"/>
  <c r="S389" i="17"/>
  <c r="R389" i="17"/>
  <c r="Q389" i="17"/>
  <c r="P389" i="17"/>
  <c r="O389" i="17"/>
  <c r="N389" i="17"/>
  <c r="M389" i="17"/>
  <c r="L389" i="17"/>
  <c r="K389" i="17"/>
  <c r="J389" i="17"/>
  <c r="I389" i="17"/>
  <c r="H389" i="17"/>
  <c r="G389" i="17"/>
  <c r="F389" i="17"/>
  <c r="E389" i="17"/>
  <c r="D389" i="17"/>
  <c r="W388" i="17"/>
  <c r="T388" i="17"/>
  <c r="S388" i="17"/>
  <c r="R388" i="17"/>
  <c r="Q388" i="17"/>
  <c r="P388" i="17"/>
  <c r="O388" i="17"/>
  <c r="N388" i="17"/>
  <c r="M388" i="17"/>
  <c r="L388" i="17"/>
  <c r="K388" i="17"/>
  <c r="J388" i="17"/>
  <c r="I388" i="17"/>
  <c r="H388" i="17"/>
  <c r="G388" i="17"/>
  <c r="F388" i="17"/>
  <c r="E388" i="17"/>
  <c r="D388" i="17"/>
  <c r="W387" i="17"/>
  <c r="T387" i="17"/>
  <c r="S387" i="17"/>
  <c r="R387" i="17"/>
  <c r="Q387" i="17"/>
  <c r="P387" i="17"/>
  <c r="O387" i="17"/>
  <c r="N387" i="17"/>
  <c r="M387" i="17"/>
  <c r="L387" i="17"/>
  <c r="K387" i="17"/>
  <c r="J387" i="17"/>
  <c r="I387" i="17"/>
  <c r="H387" i="17"/>
  <c r="G387" i="17"/>
  <c r="F387" i="17"/>
  <c r="E387" i="17"/>
  <c r="D387" i="17"/>
  <c r="W386" i="17"/>
  <c r="T386" i="17"/>
  <c r="S386" i="17"/>
  <c r="R386" i="17"/>
  <c r="Q386" i="17"/>
  <c r="P386" i="17"/>
  <c r="O386" i="17"/>
  <c r="N386" i="17"/>
  <c r="M386" i="17"/>
  <c r="L386" i="17"/>
  <c r="K386" i="17"/>
  <c r="J386" i="17"/>
  <c r="I386" i="17"/>
  <c r="H386" i="17"/>
  <c r="G386" i="17"/>
  <c r="F386" i="17"/>
  <c r="E386" i="17"/>
  <c r="D386" i="17"/>
  <c r="W385" i="17"/>
  <c r="T385" i="17"/>
  <c r="S385" i="17"/>
  <c r="R385" i="17"/>
  <c r="Q385" i="17"/>
  <c r="P385" i="17"/>
  <c r="O385" i="17"/>
  <c r="N385" i="17"/>
  <c r="M385" i="17"/>
  <c r="L385" i="17"/>
  <c r="K385" i="17"/>
  <c r="J385" i="17"/>
  <c r="I385" i="17"/>
  <c r="H385" i="17"/>
  <c r="G385" i="17"/>
  <c r="F385" i="17"/>
  <c r="E385" i="17"/>
  <c r="D385" i="17"/>
  <c r="W384" i="17"/>
  <c r="T384" i="17"/>
  <c r="S384" i="17"/>
  <c r="U384" i="17" s="1"/>
  <c r="R384" i="17"/>
  <c r="Q384" i="17"/>
  <c r="P384" i="17"/>
  <c r="O384" i="17"/>
  <c r="N384" i="17"/>
  <c r="M384" i="17"/>
  <c r="L384" i="17"/>
  <c r="K384" i="17"/>
  <c r="J384" i="17"/>
  <c r="I384" i="17"/>
  <c r="H384" i="17"/>
  <c r="G384" i="17"/>
  <c r="F384" i="17"/>
  <c r="E384" i="17"/>
  <c r="D384" i="17"/>
  <c r="W383" i="17"/>
  <c r="T383" i="17"/>
  <c r="S383" i="17"/>
  <c r="R383" i="17"/>
  <c r="Q383" i="17"/>
  <c r="P383" i="17"/>
  <c r="O383" i="17"/>
  <c r="N383" i="17"/>
  <c r="M383" i="17"/>
  <c r="L383" i="17"/>
  <c r="K383" i="17"/>
  <c r="J383" i="17"/>
  <c r="I383" i="17"/>
  <c r="H383" i="17"/>
  <c r="G383" i="17"/>
  <c r="F383" i="17"/>
  <c r="E383" i="17"/>
  <c r="D383" i="17"/>
  <c r="W382" i="17"/>
  <c r="T382" i="17"/>
  <c r="S382" i="17"/>
  <c r="R382" i="17"/>
  <c r="Q382" i="17"/>
  <c r="P382" i="17"/>
  <c r="O382" i="17"/>
  <c r="N382" i="17"/>
  <c r="M382" i="17"/>
  <c r="L382" i="17"/>
  <c r="K382" i="17"/>
  <c r="J382" i="17"/>
  <c r="I382" i="17"/>
  <c r="H382" i="17"/>
  <c r="G382" i="17"/>
  <c r="F382" i="17"/>
  <c r="E382" i="17"/>
  <c r="D382" i="17"/>
  <c r="W381" i="17"/>
  <c r="T381" i="17"/>
  <c r="S381" i="17"/>
  <c r="U381" i="17" s="1"/>
  <c r="R381" i="17"/>
  <c r="Q381" i="17"/>
  <c r="P381" i="17"/>
  <c r="O381" i="17"/>
  <c r="N381" i="17"/>
  <c r="M381" i="17"/>
  <c r="L381" i="17"/>
  <c r="K381" i="17"/>
  <c r="J381" i="17"/>
  <c r="I381" i="17"/>
  <c r="H381" i="17"/>
  <c r="G381" i="17"/>
  <c r="F381" i="17"/>
  <c r="E381" i="17"/>
  <c r="D381" i="17"/>
  <c r="W380" i="17"/>
  <c r="T380" i="17"/>
  <c r="S380" i="17"/>
  <c r="R380" i="17"/>
  <c r="Q380" i="17"/>
  <c r="P380" i="17"/>
  <c r="O380" i="17"/>
  <c r="N380" i="17"/>
  <c r="M380" i="17"/>
  <c r="L380" i="17"/>
  <c r="K380" i="17"/>
  <c r="J380" i="17"/>
  <c r="I380" i="17"/>
  <c r="H380" i="17"/>
  <c r="G380" i="17"/>
  <c r="F380" i="17"/>
  <c r="E380" i="17"/>
  <c r="D380" i="17"/>
  <c r="W379" i="17"/>
  <c r="T379" i="17"/>
  <c r="S379" i="17"/>
  <c r="R379" i="17"/>
  <c r="Q379" i="17"/>
  <c r="P379" i="17"/>
  <c r="O379" i="17"/>
  <c r="N379" i="17"/>
  <c r="M379" i="17"/>
  <c r="L379" i="17"/>
  <c r="K379" i="17"/>
  <c r="J379" i="17"/>
  <c r="I379" i="17"/>
  <c r="H379" i="17"/>
  <c r="G379" i="17"/>
  <c r="F379" i="17"/>
  <c r="E379" i="17"/>
  <c r="D379" i="17"/>
  <c r="W378" i="17"/>
  <c r="T378" i="17"/>
  <c r="S378" i="17"/>
  <c r="R378" i="17"/>
  <c r="Q378" i="17"/>
  <c r="P378" i="17"/>
  <c r="O378" i="17"/>
  <c r="N378" i="17"/>
  <c r="M378" i="17"/>
  <c r="L378" i="17"/>
  <c r="K378" i="17"/>
  <c r="J378" i="17"/>
  <c r="I378" i="17"/>
  <c r="H378" i="17"/>
  <c r="G378" i="17"/>
  <c r="F378" i="17"/>
  <c r="E378" i="17"/>
  <c r="D378" i="17"/>
  <c r="W377" i="17"/>
  <c r="T377" i="17"/>
  <c r="S377" i="17"/>
  <c r="R377" i="17"/>
  <c r="Q377" i="17"/>
  <c r="P377" i="17"/>
  <c r="O377" i="17"/>
  <c r="N377" i="17"/>
  <c r="M377" i="17"/>
  <c r="L377" i="17"/>
  <c r="K377" i="17"/>
  <c r="J377" i="17"/>
  <c r="I377" i="17"/>
  <c r="H377" i="17"/>
  <c r="G377" i="17"/>
  <c r="F377" i="17"/>
  <c r="E377" i="17"/>
  <c r="D377" i="17"/>
  <c r="W376" i="17"/>
  <c r="T376" i="17"/>
  <c r="S376" i="17"/>
  <c r="R376" i="17"/>
  <c r="Q376" i="17"/>
  <c r="P376" i="17"/>
  <c r="O376" i="17"/>
  <c r="N376" i="17"/>
  <c r="M376" i="17"/>
  <c r="L376" i="17"/>
  <c r="K376" i="17"/>
  <c r="J376" i="17"/>
  <c r="I376" i="17"/>
  <c r="H376" i="17"/>
  <c r="G376" i="17"/>
  <c r="F376" i="17"/>
  <c r="E376" i="17"/>
  <c r="D376" i="17"/>
  <c r="W375" i="17"/>
  <c r="T375" i="17"/>
  <c r="S375" i="17"/>
  <c r="R375" i="17"/>
  <c r="Q375" i="17"/>
  <c r="P375" i="17"/>
  <c r="O375" i="17"/>
  <c r="N375" i="17"/>
  <c r="M375" i="17"/>
  <c r="L375" i="17"/>
  <c r="K375" i="17"/>
  <c r="J375" i="17"/>
  <c r="I375" i="17"/>
  <c r="H375" i="17"/>
  <c r="G375" i="17"/>
  <c r="F375" i="17"/>
  <c r="E375" i="17"/>
  <c r="D375" i="17"/>
  <c r="W374" i="17"/>
  <c r="T374" i="17"/>
  <c r="S374" i="17"/>
  <c r="R374" i="17"/>
  <c r="Q374" i="17"/>
  <c r="P374" i="17"/>
  <c r="O374" i="17"/>
  <c r="N374" i="17"/>
  <c r="M374" i="17"/>
  <c r="L374" i="17"/>
  <c r="K374" i="17"/>
  <c r="J374" i="17"/>
  <c r="I374" i="17"/>
  <c r="H374" i="17"/>
  <c r="G374" i="17"/>
  <c r="F374" i="17"/>
  <c r="E374" i="17"/>
  <c r="D374" i="17"/>
  <c r="W373" i="17"/>
  <c r="T373" i="17"/>
  <c r="S373" i="17"/>
  <c r="R373" i="17"/>
  <c r="Q373" i="17"/>
  <c r="P373" i="17"/>
  <c r="O373" i="17"/>
  <c r="N373" i="17"/>
  <c r="M373" i="17"/>
  <c r="L373" i="17"/>
  <c r="K373" i="17"/>
  <c r="J373" i="17"/>
  <c r="I373" i="17"/>
  <c r="H373" i="17"/>
  <c r="G373" i="17"/>
  <c r="F373" i="17"/>
  <c r="E373" i="17"/>
  <c r="D373" i="17"/>
  <c r="W372" i="17"/>
  <c r="T372" i="17"/>
  <c r="S372" i="17"/>
  <c r="R372" i="17"/>
  <c r="Q372" i="17"/>
  <c r="P372" i="17"/>
  <c r="O372" i="17"/>
  <c r="N372" i="17"/>
  <c r="M372" i="17"/>
  <c r="L372" i="17"/>
  <c r="K372" i="17"/>
  <c r="J372" i="17"/>
  <c r="I372" i="17"/>
  <c r="H372" i="17"/>
  <c r="G372" i="17"/>
  <c r="F372" i="17"/>
  <c r="E372" i="17"/>
  <c r="D372" i="17"/>
  <c r="W371" i="17"/>
  <c r="T371" i="17"/>
  <c r="S371" i="17"/>
  <c r="R371" i="17"/>
  <c r="Q371" i="17"/>
  <c r="P371" i="17"/>
  <c r="O371" i="17"/>
  <c r="N371" i="17"/>
  <c r="M371" i="17"/>
  <c r="L371" i="17"/>
  <c r="K371" i="17"/>
  <c r="J371" i="17"/>
  <c r="I371" i="17"/>
  <c r="H371" i="17"/>
  <c r="G371" i="17"/>
  <c r="F371" i="17"/>
  <c r="E371" i="17"/>
  <c r="D371" i="17"/>
  <c r="W370" i="17"/>
  <c r="T370" i="17"/>
  <c r="S370" i="17"/>
  <c r="R370" i="17"/>
  <c r="Q370" i="17"/>
  <c r="P370" i="17"/>
  <c r="O370" i="17"/>
  <c r="N370" i="17"/>
  <c r="M370" i="17"/>
  <c r="L370" i="17"/>
  <c r="K370" i="17"/>
  <c r="J370" i="17"/>
  <c r="I370" i="17"/>
  <c r="H370" i="17"/>
  <c r="G370" i="17"/>
  <c r="F370" i="17"/>
  <c r="E370" i="17"/>
  <c r="D370" i="17"/>
  <c r="W369" i="17"/>
  <c r="T369" i="17"/>
  <c r="S369" i="17"/>
  <c r="R369" i="17"/>
  <c r="Q369" i="17"/>
  <c r="P369" i="17"/>
  <c r="O369" i="17"/>
  <c r="N369" i="17"/>
  <c r="M369" i="17"/>
  <c r="L369" i="17"/>
  <c r="K369" i="17"/>
  <c r="J369" i="17"/>
  <c r="I369" i="17"/>
  <c r="H369" i="17"/>
  <c r="G369" i="17"/>
  <c r="F369" i="17"/>
  <c r="E369" i="17"/>
  <c r="D369" i="17"/>
  <c r="W368" i="17"/>
  <c r="T368" i="17"/>
  <c r="S368" i="17"/>
  <c r="R368" i="17"/>
  <c r="Q368" i="17"/>
  <c r="P368" i="17"/>
  <c r="O368" i="17"/>
  <c r="N368" i="17"/>
  <c r="M368" i="17"/>
  <c r="L368" i="17"/>
  <c r="K368" i="17"/>
  <c r="J368" i="17"/>
  <c r="I368" i="17"/>
  <c r="H368" i="17"/>
  <c r="G368" i="17"/>
  <c r="F368" i="17"/>
  <c r="E368" i="17"/>
  <c r="D368" i="17"/>
  <c r="W367" i="17"/>
  <c r="T367" i="17"/>
  <c r="S367" i="17"/>
  <c r="R367" i="17"/>
  <c r="Q367" i="17"/>
  <c r="P367" i="17"/>
  <c r="O367" i="17"/>
  <c r="N367" i="17"/>
  <c r="M367" i="17"/>
  <c r="L367" i="17"/>
  <c r="K367" i="17"/>
  <c r="J367" i="17"/>
  <c r="I367" i="17"/>
  <c r="H367" i="17"/>
  <c r="G367" i="17"/>
  <c r="F367" i="17"/>
  <c r="E367" i="17"/>
  <c r="D367" i="17"/>
  <c r="W366" i="17"/>
  <c r="T366" i="17"/>
  <c r="S366" i="17"/>
  <c r="R366" i="17"/>
  <c r="Q366" i="17"/>
  <c r="P366" i="17"/>
  <c r="O366" i="17"/>
  <c r="N366" i="17"/>
  <c r="M366" i="17"/>
  <c r="L366" i="17"/>
  <c r="K366" i="17"/>
  <c r="J366" i="17"/>
  <c r="I366" i="17"/>
  <c r="H366" i="17"/>
  <c r="G366" i="17"/>
  <c r="F366" i="17"/>
  <c r="E366" i="17"/>
  <c r="D366" i="17"/>
  <c r="W365" i="17"/>
  <c r="T365" i="17"/>
  <c r="S365" i="17"/>
  <c r="R365" i="17"/>
  <c r="Q365" i="17"/>
  <c r="P365" i="17"/>
  <c r="O365" i="17"/>
  <c r="N365" i="17"/>
  <c r="M365" i="17"/>
  <c r="L365" i="17"/>
  <c r="K365" i="17"/>
  <c r="J365" i="17"/>
  <c r="I365" i="17"/>
  <c r="H365" i="17"/>
  <c r="G365" i="17"/>
  <c r="F365" i="17"/>
  <c r="E365" i="17"/>
  <c r="D365" i="17"/>
  <c r="W364" i="17"/>
  <c r="T364" i="17"/>
  <c r="S364" i="17"/>
  <c r="R364" i="17"/>
  <c r="Q364" i="17"/>
  <c r="P364" i="17"/>
  <c r="O364" i="17"/>
  <c r="N364" i="17"/>
  <c r="M364" i="17"/>
  <c r="L364" i="17"/>
  <c r="K364" i="17"/>
  <c r="J364" i="17"/>
  <c r="I364" i="17"/>
  <c r="H364" i="17"/>
  <c r="G364" i="17"/>
  <c r="F364" i="17"/>
  <c r="E364" i="17"/>
  <c r="D364" i="17"/>
  <c r="W363" i="17"/>
  <c r="T363" i="17"/>
  <c r="S363" i="17"/>
  <c r="R363" i="17"/>
  <c r="Q363" i="17"/>
  <c r="P363" i="17"/>
  <c r="O363" i="17"/>
  <c r="N363" i="17"/>
  <c r="M363" i="17"/>
  <c r="L363" i="17"/>
  <c r="K363" i="17"/>
  <c r="J363" i="17"/>
  <c r="I363" i="17"/>
  <c r="H363" i="17"/>
  <c r="G363" i="17"/>
  <c r="F363" i="17"/>
  <c r="E363" i="17"/>
  <c r="D363" i="17"/>
  <c r="W362" i="17"/>
  <c r="T362" i="17"/>
  <c r="S362" i="17"/>
  <c r="R362" i="17"/>
  <c r="Q362" i="17"/>
  <c r="P362" i="17"/>
  <c r="O362" i="17"/>
  <c r="N362" i="17"/>
  <c r="M362" i="17"/>
  <c r="L362" i="17"/>
  <c r="K362" i="17"/>
  <c r="J362" i="17"/>
  <c r="I362" i="17"/>
  <c r="H362" i="17"/>
  <c r="G362" i="17"/>
  <c r="F362" i="17"/>
  <c r="E362" i="17"/>
  <c r="D362" i="17"/>
  <c r="W361" i="17"/>
  <c r="T361" i="17"/>
  <c r="S361" i="17"/>
  <c r="R361" i="17"/>
  <c r="Q361" i="17"/>
  <c r="P361" i="17"/>
  <c r="O361" i="17"/>
  <c r="N361" i="17"/>
  <c r="M361" i="17"/>
  <c r="L361" i="17"/>
  <c r="K361" i="17"/>
  <c r="J361" i="17"/>
  <c r="I361" i="17"/>
  <c r="H361" i="17"/>
  <c r="G361" i="17"/>
  <c r="F361" i="17"/>
  <c r="E361" i="17"/>
  <c r="D361" i="17"/>
  <c r="W360" i="17"/>
  <c r="T360" i="17"/>
  <c r="S360" i="17"/>
  <c r="R360" i="17"/>
  <c r="Q360" i="17"/>
  <c r="P360" i="17"/>
  <c r="O360" i="17"/>
  <c r="N360" i="17"/>
  <c r="M360" i="17"/>
  <c r="L360" i="17"/>
  <c r="K360" i="17"/>
  <c r="J360" i="17"/>
  <c r="I360" i="17"/>
  <c r="H360" i="17"/>
  <c r="G360" i="17"/>
  <c r="F360" i="17"/>
  <c r="E360" i="17"/>
  <c r="D360" i="17"/>
  <c r="W359" i="17"/>
  <c r="T359" i="17"/>
  <c r="S359" i="17"/>
  <c r="R359" i="17"/>
  <c r="Q359" i="17"/>
  <c r="P359" i="17"/>
  <c r="O359" i="17"/>
  <c r="N359" i="17"/>
  <c r="M359" i="17"/>
  <c r="L359" i="17"/>
  <c r="K359" i="17"/>
  <c r="J359" i="17"/>
  <c r="I359" i="17"/>
  <c r="H359" i="17"/>
  <c r="G359" i="17"/>
  <c r="F359" i="17"/>
  <c r="E359" i="17"/>
  <c r="D359" i="17"/>
  <c r="W358" i="17"/>
  <c r="T358" i="17"/>
  <c r="S358" i="17"/>
  <c r="R358" i="17"/>
  <c r="Q358" i="17"/>
  <c r="P358" i="17"/>
  <c r="O358" i="17"/>
  <c r="N358" i="17"/>
  <c r="M358" i="17"/>
  <c r="L358" i="17"/>
  <c r="K358" i="17"/>
  <c r="J358" i="17"/>
  <c r="I358" i="17"/>
  <c r="H358" i="17"/>
  <c r="G358" i="17"/>
  <c r="F358" i="17"/>
  <c r="E358" i="17"/>
  <c r="D358" i="17"/>
  <c r="W357" i="17"/>
  <c r="T357" i="17"/>
  <c r="S357" i="17"/>
  <c r="R357" i="17"/>
  <c r="Q357" i="17"/>
  <c r="P357" i="17"/>
  <c r="O357" i="17"/>
  <c r="N357" i="17"/>
  <c r="M357" i="17"/>
  <c r="L357" i="17"/>
  <c r="K357" i="17"/>
  <c r="J357" i="17"/>
  <c r="I357" i="17"/>
  <c r="H357" i="17"/>
  <c r="G357" i="17"/>
  <c r="F357" i="17"/>
  <c r="E357" i="17"/>
  <c r="D357" i="17"/>
  <c r="W356" i="17"/>
  <c r="S356" i="17"/>
  <c r="R356" i="17"/>
  <c r="Q356" i="17"/>
  <c r="P356" i="17"/>
  <c r="O356" i="17"/>
  <c r="N356" i="17"/>
  <c r="M356" i="17"/>
  <c r="L356" i="17"/>
  <c r="K356" i="17"/>
  <c r="J356" i="17"/>
  <c r="I356" i="17"/>
  <c r="H356" i="17"/>
  <c r="G356" i="17"/>
  <c r="F356" i="17"/>
  <c r="E356" i="17"/>
  <c r="D356" i="17"/>
  <c r="W355" i="17"/>
  <c r="T355" i="17"/>
  <c r="S355" i="17"/>
  <c r="R355" i="17"/>
  <c r="Q355" i="17"/>
  <c r="P355" i="17"/>
  <c r="O355" i="17"/>
  <c r="N355" i="17"/>
  <c r="M355" i="17"/>
  <c r="L355" i="17"/>
  <c r="K355" i="17"/>
  <c r="J355" i="17"/>
  <c r="I355" i="17"/>
  <c r="H355" i="17"/>
  <c r="G355" i="17"/>
  <c r="F355" i="17"/>
  <c r="E355" i="17"/>
  <c r="D355" i="17"/>
  <c r="W354" i="17"/>
  <c r="T354" i="17"/>
  <c r="S354" i="17"/>
  <c r="R354" i="17"/>
  <c r="Q354" i="17"/>
  <c r="P354" i="17"/>
  <c r="O354" i="17"/>
  <c r="N354" i="17"/>
  <c r="M354" i="17"/>
  <c r="L354" i="17"/>
  <c r="K354" i="17"/>
  <c r="J354" i="17"/>
  <c r="I354" i="17"/>
  <c r="H354" i="17"/>
  <c r="G354" i="17"/>
  <c r="F354" i="17"/>
  <c r="E354" i="17"/>
  <c r="D354" i="17"/>
  <c r="W353" i="17"/>
  <c r="T353" i="17"/>
  <c r="S353" i="17"/>
  <c r="R353" i="17"/>
  <c r="Q353" i="17"/>
  <c r="P353" i="17"/>
  <c r="O353" i="17"/>
  <c r="N353" i="17"/>
  <c r="M353" i="17"/>
  <c r="L353" i="17"/>
  <c r="K353" i="17"/>
  <c r="J353" i="17"/>
  <c r="I353" i="17"/>
  <c r="H353" i="17"/>
  <c r="G353" i="17"/>
  <c r="F353" i="17"/>
  <c r="E353" i="17"/>
  <c r="D353" i="17"/>
  <c r="W352" i="17"/>
  <c r="T352" i="17"/>
  <c r="S352" i="17"/>
  <c r="R352" i="17"/>
  <c r="Q352" i="17"/>
  <c r="P352" i="17"/>
  <c r="O352" i="17"/>
  <c r="N352" i="17"/>
  <c r="M352" i="17"/>
  <c r="L352" i="17"/>
  <c r="K352" i="17"/>
  <c r="J352" i="17"/>
  <c r="I352" i="17"/>
  <c r="H352" i="17"/>
  <c r="G352" i="17"/>
  <c r="F352" i="17"/>
  <c r="E352" i="17"/>
  <c r="D352" i="17"/>
  <c r="W351" i="17"/>
  <c r="T351" i="17"/>
  <c r="S351" i="17"/>
  <c r="R351" i="17"/>
  <c r="Q351" i="17"/>
  <c r="P351" i="17"/>
  <c r="O351" i="17"/>
  <c r="N351" i="17"/>
  <c r="M351" i="17"/>
  <c r="L351" i="17"/>
  <c r="K351" i="17"/>
  <c r="J351" i="17"/>
  <c r="I351" i="17"/>
  <c r="H351" i="17"/>
  <c r="G351" i="17"/>
  <c r="F351" i="17"/>
  <c r="E351" i="17"/>
  <c r="D351" i="17"/>
  <c r="W350" i="17"/>
  <c r="T350" i="17"/>
  <c r="S350" i="17"/>
  <c r="R350" i="17"/>
  <c r="Q350" i="17"/>
  <c r="P350" i="17"/>
  <c r="O350" i="17"/>
  <c r="N350" i="17"/>
  <c r="M350" i="17"/>
  <c r="L350" i="17"/>
  <c r="K350" i="17"/>
  <c r="J350" i="17"/>
  <c r="I350" i="17"/>
  <c r="H350" i="17"/>
  <c r="G350" i="17"/>
  <c r="F350" i="17"/>
  <c r="E350" i="17"/>
  <c r="D350" i="17"/>
  <c r="W349" i="17"/>
  <c r="T349" i="17"/>
  <c r="S349" i="17"/>
  <c r="R349" i="17"/>
  <c r="Q349" i="17"/>
  <c r="P349" i="17"/>
  <c r="O349" i="17"/>
  <c r="N349" i="17"/>
  <c r="M349" i="17"/>
  <c r="L349" i="17"/>
  <c r="K349" i="17"/>
  <c r="J349" i="17"/>
  <c r="I349" i="17"/>
  <c r="H349" i="17"/>
  <c r="G349" i="17"/>
  <c r="F349" i="17"/>
  <c r="E349" i="17"/>
  <c r="D349" i="17"/>
  <c r="W348" i="17"/>
  <c r="T348" i="17"/>
  <c r="S348" i="17"/>
  <c r="R348" i="17"/>
  <c r="Q348" i="17"/>
  <c r="P348" i="17"/>
  <c r="O348" i="17"/>
  <c r="N348" i="17"/>
  <c r="M348" i="17"/>
  <c r="L348" i="17"/>
  <c r="K348" i="17"/>
  <c r="J348" i="17"/>
  <c r="I348" i="17"/>
  <c r="H348" i="17"/>
  <c r="G348" i="17"/>
  <c r="F348" i="17"/>
  <c r="E348" i="17"/>
  <c r="D348" i="17"/>
  <c r="W347" i="17"/>
  <c r="T347" i="17"/>
  <c r="S347" i="17"/>
  <c r="R347" i="17"/>
  <c r="Q347" i="17"/>
  <c r="P347" i="17"/>
  <c r="O347" i="17"/>
  <c r="N347" i="17"/>
  <c r="M347" i="17"/>
  <c r="L347" i="17"/>
  <c r="K347" i="17"/>
  <c r="J347" i="17"/>
  <c r="I347" i="17"/>
  <c r="H347" i="17"/>
  <c r="G347" i="17"/>
  <c r="F347" i="17"/>
  <c r="E347" i="17"/>
  <c r="D347" i="17"/>
  <c r="W346" i="17"/>
  <c r="T346" i="17"/>
  <c r="S346" i="17"/>
  <c r="R346" i="17"/>
  <c r="Q346" i="17"/>
  <c r="P346" i="17"/>
  <c r="O346" i="17"/>
  <c r="N346" i="17"/>
  <c r="M346" i="17"/>
  <c r="L346" i="17"/>
  <c r="K346" i="17"/>
  <c r="J346" i="17"/>
  <c r="I346" i="17"/>
  <c r="H346" i="17"/>
  <c r="G346" i="17"/>
  <c r="F346" i="17"/>
  <c r="E346" i="17"/>
  <c r="D346" i="17"/>
  <c r="W345" i="17"/>
  <c r="T345" i="17"/>
  <c r="S345" i="17"/>
  <c r="R345" i="17"/>
  <c r="Q345" i="17"/>
  <c r="P345" i="17"/>
  <c r="O345" i="17"/>
  <c r="N345" i="17"/>
  <c r="M345" i="17"/>
  <c r="L345" i="17"/>
  <c r="K345" i="17"/>
  <c r="J345" i="17"/>
  <c r="I345" i="17"/>
  <c r="H345" i="17"/>
  <c r="G345" i="17"/>
  <c r="F345" i="17"/>
  <c r="E345" i="17"/>
  <c r="D345" i="17"/>
  <c r="W344" i="17"/>
  <c r="T344" i="17"/>
  <c r="S344" i="17"/>
  <c r="R344" i="17"/>
  <c r="Q344" i="17"/>
  <c r="P344" i="17"/>
  <c r="O344" i="17"/>
  <c r="N344" i="17"/>
  <c r="M344" i="17"/>
  <c r="L344" i="17"/>
  <c r="K344" i="17"/>
  <c r="J344" i="17"/>
  <c r="I344" i="17"/>
  <c r="H344" i="17"/>
  <c r="G344" i="17"/>
  <c r="F344" i="17"/>
  <c r="E344" i="17"/>
  <c r="D344" i="17"/>
  <c r="W343" i="17"/>
  <c r="T343" i="17"/>
  <c r="S343" i="17"/>
  <c r="R343" i="17"/>
  <c r="Q343" i="17"/>
  <c r="P343" i="17"/>
  <c r="O343" i="17"/>
  <c r="N343" i="17"/>
  <c r="M343" i="17"/>
  <c r="L343" i="17"/>
  <c r="K343" i="17"/>
  <c r="J343" i="17"/>
  <c r="I343" i="17"/>
  <c r="H343" i="17"/>
  <c r="G343" i="17"/>
  <c r="F343" i="17"/>
  <c r="E343" i="17"/>
  <c r="D343" i="17"/>
  <c r="W342" i="17"/>
  <c r="T342" i="17"/>
  <c r="S342" i="17"/>
  <c r="R342" i="17"/>
  <c r="Q342" i="17"/>
  <c r="P342" i="17"/>
  <c r="O342" i="17"/>
  <c r="N342" i="17"/>
  <c r="M342" i="17"/>
  <c r="L342" i="17"/>
  <c r="K342" i="17"/>
  <c r="J342" i="17"/>
  <c r="I342" i="17"/>
  <c r="H342" i="17"/>
  <c r="G342" i="17"/>
  <c r="F342" i="17"/>
  <c r="E342" i="17"/>
  <c r="D342" i="17"/>
  <c r="W341" i="17"/>
  <c r="T341" i="17"/>
  <c r="S341" i="17"/>
  <c r="R341" i="17"/>
  <c r="Q341" i="17"/>
  <c r="P341" i="17"/>
  <c r="O341" i="17"/>
  <c r="N341" i="17"/>
  <c r="M341" i="17"/>
  <c r="L341" i="17"/>
  <c r="K341" i="17"/>
  <c r="J341" i="17"/>
  <c r="I341" i="17"/>
  <c r="H341" i="17"/>
  <c r="G341" i="17"/>
  <c r="F341" i="17"/>
  <c r="E341" i="17"/>
  <c r="D341" i="17"/>
  <c r="W340" i="17"/>
  <c r="T340" i="17"/>
  <c r="S340" i="17"/>
  <c r="R340" i="17"/>
  <c r="Q340" i="17"/>
  <c r="P340" i="17"/>
  <c r="O340" i="17"/>
  <c r="N340" i="17"/>
  <c r="M340" i="17"/>
  <c r="L340" i="17"/>
  <c r="K340" i="17"/>
  <c r="J340" i="17"/>
  <c r="I340" i="17"/>
  <c r="H340" i="17"/>
  <c r="G340" i="17"/>
  <c r="F340" i="17"/>
  <c r="E340" i="17"/>
  <c r="D340" i="17"/>
  <c r="W339" i="17"/>
  <c r="T339" i="17"/>
  <c r="S339" i="17"/>
  <c r="R339" i="17"/>
  <c r="Q339" i="17"/>
  <c r="P339" i="17"/>
  <c r="O339" i="17"/>
  <c r="N339" i="17"/>
  <c r="M339" i="17"/>
  <c r="L339" i="17"/>
  <c r="K339" i="17"/>
  <c r="J339" i="17"/>
  <c r="I339" i="17"/>
  <c r="H339" i="17"/>
  <c r="G339" i="17"/>
  <c r="F339" i="17"/>
  <c r="E339" i="17"/>
  <c r="D339" i="17"/>
  <c r="W338" i="17"/>
  <c r="T338" i="17"/>
  <c r="S338" i="17"/>
  <c r="R338" i="17"/>
  <c r="Q338" i="17"/>
  <c r="P338" i="17"/>
  <c r="O338" i="17"/>
  <c r="N338" i="17"/>
  <c r="M338" i="17"/>
  <c r="L338" i="17"/>
  <c r="K338" i="17"/>
  <c r="J338" i="17"/>
  <c r="I338" i="17"/>
  <c r="H338" i="17"/>
  <c r="G338" i="17"/>
  <c r="F338" i="17"/>
  <c r="E338" i="17"/>
  <c r="D338" i="17"/>
  <c r="W337" i="17"/>
  <c r="T337" i="17"/>
  <c r="S337" i="17"/>
  <c r="R337" i="17"/>
  <c r="Q337" i="17"/>
  <c r="P337" i="17"/>
  <c r="O337" i="17"/>
  <c r="N337" i="17"/>
  <c r="M337" i="17"/>
  <c r="L337" i="17"/>
  <c r="K337" i="17"/>
  <c r="J337" i="17"/>
  <c r="I337" i="17"/>
  <c r="H337" i="17"/>
  <c r="G337" i="17"/>
  <c r="F337" i="17"/>
  <c r="E337" i="17"/>
  <c r="D337" i="17"/>
  <c r="W336" i="17"/>
  <c r="T336" i="17"/>
  <c r="S336" i="17"/>
  <c r="R336" i="17"/>
  <c r="Q336" i="17"/>
  <c r="P336" i="17"/>
  <c r="O336" i="17"/>
  <c r="N336" i="17"/>
  <c r="M336" i="17"/>
  <c r="L336" i="17"/>
  <c r="K336" i="17"/>
  <c r="J336" i="17"/>
  <c r="I336" i="17"/>
  <c r="H336" i="17"/>
  <c r="G336" i="17"/>
  <c r="F336" i="17"/>
  <c r="E336" i="17"/>
  <c r="D336" i="17"/>
  <c r="W335" i="17"/>
  <c r="T335" i="17"/>
  <c r="S335" i="17"/>
  <c r="R335" i="17"/>
  <c r="Q335" i="17"/>
  <c r="P335" i="17"/>
  <c r="O335" i="17"/>
  <c r="N335" i="17"/>
  <c r="M335" i="17"/>
  <c r="L335" i="17"/>
  <c r="K335" i="17"/>
  <c r="J335" i="17"/>
  <c r="I335" i="17"/>
  <c r="H335" i="17"/>
  <c r="G335" i="17"/>
  <c r="F335" i="17"/>
  <c r="E335" i="17"/>
  <c r="D335" i="17"/>
  <c r="W334" i="17"/>
  <c r="T334" i="17"/>
  <c r="S334" i="17"/>
  <c r="R334" i="17"/>
  <c r="Q334" i="17"/>
  <c r="P334" i="17"/>
  <c r="O334" i="17"/>
  <c r="N334" i="17"/>
  <c r="M334" i="17"/>
  <c r="L334" i="17"/>
  <c r="K334" i="17"/>
  <c r="J334" i="17"/>
  <c r="I334" i="17"/>
  <c r="H334" i="17"/>
  <c r="G334" i="17"/>
  <c r="F334" i="17"/>
  <c r="E334" i="17"/>
  <c r="D334" i="17"/>
  <c r="W333" i="17"/>
  <c r="T333" i="17"/>
  <c r="S333" i="17"/>
  <c r="R333" i="17"/>
  <c r="Q333" i="17"/>
  <c r="P333" i="17"/>
  <c r="O333" i="17"/>
  <c r="N333" i="17"/>
  <c r="M333" i="17"/>
  <c r="L333" i="17"/>
  <c r="K333" i="17"/>
  <c r="J333" i="17"/>
  <c r="I333" i="17"/>
  <c r="H333" i="17"/>
  <c r="G333" i="17"/>
  <c r="F333" i="17"/>
  <c r="E333" i="17"/>
  <c r="D333" i="17"/>
  <c r="W332" i="17"/>
  <c r="T332" i="17"/>
  <c r="S332" i="17"/>
  <c r="R332" i="17"/>
  <c r="Q332" i="17"/>
  <c r="P332" i="17"/>
  <c r="O332" i="17"/>
  <c r="N332" i="17"/>
  <c r="M332" i="17"/>
  <c r="L332" i="17"/>
  <c r="K332" i="17"/>
  <c r="J332" i="17"/>
  <c r="I332" i="17"/>
  <c r="H332" i="17"/>
  <c r="G332" i="17"/>
  <c r="F332" i="17"/>
  <c r="E332" i="17"/>
  <c r="D332" i="17"/>
  <c r="W331" i="17"/>
  <c r="T331" i="17"/>
  <c r="S331" i="17"/>
  <c r="R331" i="17"/>
  <c r="Q331" i="17"/>
  <c r="P331" i="17"/>
  <c r="O331" i="17"/>
  <c r="N331" i="17"/>
  <c r="M331" i="17"/>
  <c r="L331" i="17"/>
  <c r="K331" i="17"/>
  <c r="J331" i="17"/>
  <c r="I331" i="17"/>
  <c r="H331" i="17"/>
  <c r="G331" i="17"/>
  <c r="F331" i="17"/>
  <c r="E331" i="17"/>
  <c r="D331" i="17"/>
  <c r="W330" i="17"/>
  <c r="T330" i="17"/>
  <c r="S330" i="17"/>
  <c r="R330" i="17"/>
  <c r="Q330" i="17"/>
  <c r="P330" i="17"/>
  <c r="O330" i="17"/>
  <c r="N330" i="17"/>
  <c r="M330" i="17"/>
  <c r="L330" i="17"/>
  <c r="K330" i="17"/>
  <c r="J330" i="17"/>
  <c r="I330" i="17"/>
  <c r="H330" i="17"/>
  <c r="G330" i="17"/>
  <c r="F330" i="17"/>
  <c r="E330" i="17"/>
  <c r="D330" i="17"/>
  <c r="W329" i="17"/>
  <c r="T329" i="17"/>
  <c r="S329" i="17"/>
  <c r="R329" i="17"/>
  <c r="Q329" i="17"/>
  <c r="P329" i="17"/>
  <c r="O329" i="17"/>
  <c r="N329" i="17"/>
  <c r="M329" i="17"/>
  <c r="L329" i="17"/>
  <c r="K329" i="17"/>
  <c r="J329" i="17"/>
  <c r="I329" i="17"/>
  <c r="H329" i="17"/>
  <c r="G329" i="17"/>
  <c r="F329" i="17"/>
  <c r="E329" i="17"/>
  <c r="D329" i="17"/>
  <c r="W328" i="17"/>
  <c r="T328" i="17"/>
  <c r="S328" i="17"/>
  <c r="U328" i="17" s="1"/>
  <c r="R328" i="17"/>
  <c r="Q328" i="17"/>
  <c r="P328" i="17"/>
  <c r="O328" i="17"/>
  <c r="N328" i="17"/>
  <c r="M328" i="17"/>
  <c r="L328" i="17"/>
  <c r="K328" i="17"/>
  <c r="J328" i="17"/>
  <c r="I328" i="17"/>
  <c r="H328" i="17"/>
  <c r="G328" i="17"/>
  <c r="F328" i="17"/>
  <c r="E328" i="17"/>
  <c r="D328" i="17"/>
  <c r="W327" i="17"/>
  <c r="T327" i="17"/>
  <c r="S327" i="17"/>
  <c r="U327" i="17" s="1"/>
  <c r="R327" i="17"/>
  <c r="Q327" i="17"/>
  <c r="P327" i="17"/>
  <c r="O327" i="17"/>
  <c r="N327" i="17"/>
  <c r="M327" i="17"/>
  <c r="L327" i="17"/>
  <c r="K327" i="17"/>
  <c r="J327" i="17"/>
  <c r="I327" i="17"/>
  <c r="H327" i="17"/>
  <c r="G327" i="17"/>
  <c r="F327" i="17"/>
  <c r="E327" i="17"/>
  <c r="D327" i="17"/>
  <c r="W326" i="17"/>
  <c r="T326" i="17"/>
  <c r="S326" i="17"/>
  <c r="U326" i="17" s="1"/>
  <c r="R326" i="17"/>
  <c r="Q326" i="17"/>
  <c r="P326" i="17"/>
  <c r="O326" i="17"/>
  <c r="N326" i="17"/>
  <c r="M326" i="17"/>
  <c r="L326" i="17"/>
  <c r="K326" i="17"/>
  <c r="J326" i="17"/>
  <c r="I326" i="17"/>
  <c r="H326" i="17"/>
  <c r="G326" i="17"/>
  <c r="F326" i="17"/>
  <c r="E326" i="17"/>
  <c r="D326" i="17"/>
  <c r="W325" i="17"/>
  <c r="T325" i="17"/>
  <c r="S325" i="17"/>
  <c r="U325" i="17" s="1"/>
  <c r="R325" i="17"/>
  <c r="Q325" i="17"/>
  <c r="P325" i="17"/>
  <c r="O325" i="17"/>
  <c r="N325" i="17"/>
  <c r="M325" i="17"/>
  <c r="L325" i="17"/>
  <c r="K325" i="17"/>
  <c r="J325" i="17"/>
  <c r="I325" i="17"/>
  <c r="H325" i="17"/>
  <c r="G325" i="17"/>
  <c r="F325" i="17"/>
  <c r="E325" i="17"/>
  <c r="D325" i="17"/>
  <c r="W324" i="17"/>
  <c r="T324" i="17"/>
  <c r="S324" i="17"/>
  <c r="R324" i="17"/>
  <c r="Q324" i="17"/>
  <c r="P324" i="17"/>
  <c r="O324" i="17"/>
  <c r="N324" i="17"/>
  <c r="M324" i="17"/>
  <c r="L324" i="17"/>
  <c r="K324" i="17"/>
  <c r="J324" i="17"/>
  <c r="I324" i="17"/>
  <c r="H324" i="17"/>
  <c r="G324" i="17"/>
  <c r="F324" i="17"/>
  <c r="E324" i="17"/>
  <c r="D324" i="17"/>
  <c r="W323" i="17"/>
  <c r="T323" i="17"/>
  <c r="S323" i="17"/>
  <c r="U323" i="17" s="1"/>
  <c r="R323" i="17"/>
  <c r="Q323" i="17"/>
  <c r="P323" i="17"/>
  <c r="O323" i="17"/>
  <c r="N323" i="17"/>
  <c r="M323" i="17"/>
  <c r="L323" i="17"/>
  <c r="K323" i="17"/>
  <c r="J323" i="17"/>
  <c r="I323" i="17"/>
  <c r="H323" i="17"/>
  <c r="G323" i="17"/>
  <c r="F323" i="17"/>
  <c r="E323" i="17"/>
  <c r="D323" i="17"/>
  <c r="W322" i="17"/>
  <c r="T322" i="17"/>
  <c r="S322" i="17"/>
  <c r="R322" i="17"/>
  <c r="Q322" i="17"/>
  <c r="P322" i="17"/>
  <c r="O322" i="17"/>
  <c r="N322" i="17"/>
  <c r="M322" i="17"/>
  <c r="L322" i="17"/>
  <c r="K322" i="17"/>
  <c r="J322" i="17"/>
  <c r="I322" i="17"/>
  <c r="H322" i="17"/>
  <c r="G322" i="17"/>
  <c r="F322" i="17"/>
  <c r="E322" i="17"/>
  <c r="D322" i="17"/>
  <c r="W321" i="17"/>
  <c r="T321" i="17"/>
  <c r="S321" i="17"/>
  <c r="R321" i="17"/>
  <c r="Q321" i="17"/>
  <c r="P321" i="17"/>
  <c r="O321" i="17"/>
  <c r="N321" i="17"/>
  <c r="M321" i="17"/>
  <c r="L321" i="17"/>
  <c r="K321" i="17"/>
  <c r="J321" i="17"/>
  <c r="I321" i="17"/>
  <c r="H321" i="17"/>
  <c r="G321" i="17"/>
  <c r="F321" i="17"/>
  <c r="E321" i="17"/>
  <c r="D321" i="17"/>
  <c r="W320" i="17"/>
  <c r="T320" i="17"/>
  <c r="S320" i="17"/>
  <c r="U320" i="17" s="1"/>
  <c r="R320" i="17"/>
  <c r="Q320" i="17"/>
  <c r="P320" i="17"/>
  <c r="O320" i="17"/>
  <c r="N320" i="17"/>
  <c r="M320" i="17"/>
  <c r="L320" i="17"/>
  <c r="K320" i="17"/>
  <c r="J320" i="17"/>
  <c r="I320" i="17"/>
  <c r="H320" i="17"/>
  <c r="G320" i="17"/>
  <c r="F320" i="17"/>
  <c r="E320" i="17"/>
  <c r="D320" i="17"/>
  <c r="W319" i="17"/>
  <c r="T319" i="17"/>
  <c r="S319" i="17"/>
  <c r="R319" i="17"/>
  <c r="Q319" i="17"/>
  <c r="P319" i="17"/>
  <c r="O319" i="17"/>
  <c r="N319" i="17"/>
  <c r="M319" i="17"/>
  <c r="L319" i="17"/>
  <c r="K319" i="17"/>
  <c r="J319" i="17"/>
  <c r="I319" i="17"/>
  <c r="H319" i="17"/>
  <c r="G319" i="17"/>
  <c r="F319" i="17"/>
  <c r="E319" i="17"/>
  <c r="D319" i="17"/>
  <c r="W318" i="17"/>
  <c r="T318" i="17"/>
  <c r="S318" i="17"/>
  <c r="R318" i="17"/>
  <c r="Q318" i="17"/>
  <c r="P318" i="17"/>
  <c r="O318" i="17"/>
  <c r="N318" i="17"/>
  <c r="M318" i="17"/>
  <c r="L318" i="17"/>
  <c r="K318" i="17"/>
  <c r="J318" i="17"/>
  <c r="I318" i="17"/>
  <c r="H318" i="17"/>
  <c r="G318" i="17"/>
  <c r="F318" i="17"/>
  <c r="E318" i="17"/>
  <c r="D318" i="17"/>
  <c r="W317" i="17"/>
  <c r="T317" i="17"/>
  <c r="S317" i="17"/>
  <c r="R317" i="17"/>
  <c r="Q317" i="17"/>
  <c r="P317" i="17"/>
  <c r="O317" i="17"/>
  <c r="N317" i="17"/>
  <c r="M317" i="17"/>
  <c r="L317" i="17"/>
  <c r="K317" i="17"/>
  <c r="J317" i="17"/>
  <c r="I317" i="17"/>
  <c r="H317" i="17"/>
  <c r="G317" i="17"/>
  <c r="F317" i="17"/>
  <c r="E317" i="17"/>
  <c r="D317" i="17"/>
  <c r="W316" i="17"/>
  <c r="T316" i="17"/>
  <c r="S316" i="17"/>
  <c r="R316" i="17"/>
  <c r="Q316" i="17"/>
  <c r="P316" i="17"/>
  <c r="O316" i="17"/>
  <c r="N316" i="17"/>
  <c r="M316" i="17"/>
  <c r="L316" i="17"/>
  <c r="K316" i="17"/>
  <c r="J316" i="17"/>
  <c r="I316" i="17"/>
  <c r="H316" i="17"/>
  <c r="G316" i="17"/>
  <c r="F316" i="17"/>
  <c r="E316" i="17"/>
  <c r="D316" i="17"/>
  <c r="W315" i="17"/>
  <c r="T315" i="17"/>
  <c r="S315" i="17"/>
  <c r="R315" i="17"/>
  <c r="Q315" i="17"/>
  <c r="P315" i="17"/>
  <c r="O315" i="17"/>
  <c r="N315" i="17"/>
  <c r="M315" i="17"/>
  <c r="L315" i="17"/>
  <c r="K315" i="17"/>
  <c r="J315" i="17"/>
  <c r="I315" i="17"/>
  <c r="H315" i="17"/>
  <c r="G315" i="17"/>
  <c r="F315" i="17"/>
  <c r="E315" i="17"/>
  <c r="D315" i="17"/>
  <c r="W314" i="17"/>
  <c r="T314" i="17"/>
  <c r="S314" i="17"/>
  <c r="R314" i="17"/>
  <c r="Q314" i="17"/>
  <c r="P314" i="17"/>
  <c r="O314" i="17"/>
  <c r="N314" i="17"/>
  <c r="M314" i="17"/>
  <c r="L314" i="17"/>
  <c r="K314" i="17"/>
  <c r="J314" i="17"/>
  <c r="I314" i="17"/>
  <c r="H314" i="17"/>
  <c r="G314" i="17"/>
  <c r="F314" i="17"/>
  <c r="E314" i="17"/>
  <c r="D314" i="17"/>
  <c r="W313" i="17"/>
  <c r="T313" i="17"/>
  <c r="S313" i="17"/>
  <c r="R313" i="17"/>
  <c r="Q313" i="17"/>
  <c r="P313" i="17"/>
  <c r="O313" i="17"/>
  <c r="N313" i="17"/>
  <c r="M313" i="17"/>
  <c r="L313" i="17"/>
  <c r="K313" i="17"/>
  <c r="J313" i="17"/>
  <c r="I313" i="17"/>
  <c r="H313" i="17"/>
  <c r="G313" i="17"/>
  <c r="F313" i="17"/>
  <c r="E313" i="17"/>
  <c r="D313" i="17"/>
  <c r="W312" i="17"/>
  <c r="T312" i="17"/>
  <c r="S312" i="17"/>
  <c r="R312" i="17"/>
  <c r="Q312" i="17"/>
  <c r="P312" i="17"/>
  <c r="O312" i="17"/>
  <c r="N312" i="17"/>
  <c r="M312" i="17"/>
  <c r="L312" i="17"/>
  <c r="K312" i="17"/>
  <c r="J312" i="17"/>
  <c r="I312" i="17"/>
  <c r="H312" i="17"/>
  <c r="G312" i="17"/>
  <c r="F312" i="17"/>
  <c r="E312" i="17"/>
  <c r="D312" i="17"/>
  <c r="W311" i="17"/>
  <c r="T311" i="17"/>
  <c r="S311" i="17"/>
  <c r="R311" i="17"/>
  <c r="Q311" i="17"/>
  <c r="P311" i="17"/>
  <c r="O311" i="17"/>
  <c r="N311" i="17"/>
  <c r="M311" i="17"/>
  <c r="L311" i="17"/>
  <c r="K311" i="17"/>
  <c r="J311" i="17"/>
  <c r="I311" i="17"/>
  <c r="H311" i="17"/>
  <c r="G311" i="17"/>
  <c r="F311" i="17"/>
  <c r="E311" i="17"/>
  <c r="D311" i="17"/>
  <c r="W310" i="17"/>
  <c r="T310" i="17"/>
  <c r="S310" i="17"/>
  <c r="R310" i="17"/>
  <c r="Q310" i="17"/>
  <c r="P310" i="17"/>
  <c r="O310" i="17"/>
  <c r="N310" i="17"/>
  <c r="M310" i="17"/>
  <c r="L310" i="17"/>
  <c r="K310" i="17"/>
  <c r="J310" i="17"/>
  <c r="I310" i="17"/>
  <c r="H310" i="17"/>
  <c r="G310" i="17"/>
  <c r="F310" i="17"/>
  <c r="E310" i="17"/>
  <c r="D310" i="17"/>
  <c r="W309" i="17"/>
  <c r="T309" i="17"/>
  <c r="S309" i="17"/>
  <c r="R309" i="17"/>
  <c r="Q309" i="17"/>
  <c r="P309" i="17"/>
  <c r="O309" i="17"/>
  <c r="N309" i="17"/>
  <c r="M309" i="17"/>
  <c r="L309" i="17"/>
  <c r="K309" i="17"/>
  <c r="J309" i="17"/>
  <c r="I309" i="17"/>
  <c r="H309" i="17"/>
  <c r="G309" i="17"/>
  <c r="F309" i="17"/>
  <c r="E309" i="17"/>
  <c r="D309" i="17"/>
  <c r="W308" i="17"/>
  <c r="T308" i="17"/>
  <c r="S308" i="17"/>
  <c r="R308" i="17"/>
  <c r="Q308" i="17"/>
  <c r="P308" i="17"/>
  <c r="O308" i="17"/>
  <c r="N308" i="17"/>
  <c r="M308" i="17"/>
  <c r="L308" i="17"/>
  <c r="K308" i="17"/>
  <c r="J308" i="17"/>
  <c r="I308" i="17"/>
  <c r="H308" i="17"/>
  <c r="G308" i="17"/>
  <c r="F308" i="17"/>
  <c r="E308" i="17"/>
  <c r="D308" i="17"/>
  <c r="W307" i="17"/>
  <c r="T307" i="17"/>
  <c r="S307" i="17"/>
  <c r="R307" i="17"/>
  <c r="Q307" i="17"/>
  <c r="P307" i="17"/>
  <c r="O307" i="17"/>
  <c r="N307" i="17"/>
  <c r="M307" i="17"/>
  <c r="L307" i="17"/>
  <c r="K307" i="17"/>
  <c r="J307" i="17"/>
  <c r="I307" i="17"/>
  <c r="H307" i="17"/>
  <c r="G307" i="17"/>
  <c r="F307" i="17"/>
  <c r="E307" i="17"/>
  <c r="D307" i="17"/>
  <c r="W306" i="17"/>
  <c r="T306" i="17"/>
  <c r="S306" i="17"/>
  <c r="R306" i="17"/>
  <c r="Q306" i="17"/>
  <c r="P306" i="17"/>
  <c r="O306" i="17"/>
  <c r="N306" i="17"/>
  <c r="M306" i="17"/>
  <c r="L306" i="17"/>
  <c r="K306" i="17"/>
  <c r="J306" i="17"/>
  <c r="I306" i="17"/>
  <c r="H306" i="17"/>
  <c r="G306" i="17"/>
  <c r="F306" i="17"/>
  <c r="E306" i="17"/>
  <c r="D306" i="17"/>
  <c r="W305" i="17"/>
  <c r="T305" i="17"/>
  <c r="S305" i="17"/>
  <c r="R305" i="17"/>
  <c r="Q305" i="17"/>
  <c r="P305" i="17"/>
  <c r="O305" i="17"/>
  <c r="N305" i="17"/>
  <c r="M305" i="17"/>
  <c r="L305" i="17"/>
  <c r="K305" i="17"/>
  <c r="J305" i="17"/>
  <c r="I305" i="17"/>
  <c r="H305" i="17"/>
  <c r="G305" i="17"/>
  <c r="F305" i="17"/>
  <c r="E305" i="17"/>
  <c r="D305" i="17"/>
  <c r="W304" i="17"/>
  <c r="T304" i="17"/>
  <c r="S304" i="17"/>
  <c r="R304" i="17"/>
  <c r="Q304" i="17"/>
  <c r="P304" i="17"/>
  <c r="O304" i="17"/>
  <c r="N304" i="17"/>
  <c r="M304" i="17"/>
  <c r="L304" i="17"/>
  <c r="K304" i="17"/>
  <c r="J304" i="17"/>
  <c r="I304" i="17"/>
  <c r="H304" i="17"/>
  <c r="G304" i="17"/>
  <c r="F304" i="17"/>
  <c r="E304" i="17"/>
  <c r="D304" i="17"/>
  <c r="W303" i="17"/>
  <c r="T303" i="17"/>
  <c r="S303" i="17"/>
  <c r="R303" i="17"/>
  <c r="Q303" i="17"/>
  <c r="P303" i="17"/>
  <c r="O303" i="17"/>
  <c r="N303" i="17"/>
  <c r="M303" i="17"/>
  <c r="L303" i="17"/>
  <c r="K303" i="17"/>
  <c r="J303" i="17"/>
  <c r="I303" i="17"/>
  <c r="H303" i="17"/>
  <c r="G303" i="17"/>
  <c r="F303" i="17"/>
  <c r="E303" i="17"/>
  <c r="D303" i="17"/>
  <c r="W302" i="17"/>
  <c r="T302" i="17"/>
  <c r="S302" i="17"/>
  <c r="R302" i="17"/>
  <c r="Q302" i="17"/>
  <c r="P302" i="17"/>
  <c r="O302" i="17"/>
  <c r="N302" i="17"/>
  <c r="M302" i="17"/>
  <c r="L302" i="17"/>
  <c r="K302" i="17"/>
  <c r="J302" i="17"/>
  <c r="I302" i="17"/>
  <c r="H302" i="17"/>
  <c r="G302" i="17"/>
  <c r="F302" i="17"/>
  <c r="E302" i="17"/>
  <c r="D302" i="17"/>
  <c r="W301" i="17"/>
  <c r="T301" i="17"/>
  <c r="S301" i="17"/>
  <c r="R301" i="17"/>
  <c r="Q301" i="17"/>
  <c r="P301" i="17"/>
  <c r="O301" i="17"/>
  <c r="N301" i="17"/>
  <c r="M301" i="17"/>
  <c r="L301" i="17"/>
  <c r="K301" i="17"/>
  <c r="J301" i="17"/>
  <c r="I301" i="17"/>
  <c r="H301" i="17"/>
  <c r="G301" i="17"/>
  <c r="F301" i="17"/>
  <c r="E301" i="17"/>
  <c r="D301" i="17"/>
  <c r="W300" i="17"/>
  <c r="T300" i="17"/>
  <c r="S300" i="17"/>
  <c r="R300" i="17"/>
  <c r="Q300" i="17"/>
  <c r="P300" i="17"/>
  <c r="O300" i="17"/>
  <c r="N300" i="17"/>
  <c r="M300" i="17"/>
  <c r="L300" i="17"/>
  <c r="K300" i="17"/>
  <c r="J300" i="17"/>
  <c r="I300" i="17"/>
  <c r="H300" i="17"/>
  <c r="G300" i="17"/>
  <c r="F300" i="17"/>
  <c r="E300" i="17"/>
  <c r="D300" i="17"/>
  <c r="W299" i="17"/>
  <c r="T299" i="17"/>
  <c r="S299" i="17"/>
  <c r="R299" i="17"/>
  <c r="Q299" i="17"/>
  <c r="P299" i="17"/>
  <c r="O299" i="17"/>
  <c r="N299" i="17"/>
  <c r="M299" i="17"/>
  <c r="L299" i="17"/>
  <c r="K299" i="17"/>
  <c r="J299" i="17"/>
  <c r="I299" i="17"/>
  <c r="H299" i="17"/>
  <c r="G299" i="17"/>
  <c r="F299" i="17"/>
  <c r="E299" i="17"/>
  <c r="D299" i="17"/>
  <c r="W298" i="17"/>
  <c r="T298" i="17"/>
  <c r="S298" i="17"/>
  <c r="R298" i="17"/>
  <c r="Q298" i="17"/>
  <c r="P298" i="17"/>
  <c r="O298" i="17"/>
  <c r="N298" i="17"/>
  <c r="M298" i="17"/>
  <c r="L298" i="17"/>
  <c r="K298" i="17"/>
  <c r="J298" i="17"/>
  <c r="I298" i="17"/>
  <c r="H298" i="17"/>
  <c r="G298" i="17"/>
  <c r="F298" i="17"/>
  <c r="E298" i="17"/>
  <c r="D298" i="17"/>
  <c r="W297" i="17"/>
  <c r="T297" i="17"/>
  <c r="S297" i="17"/>
  <c r="U297" i="17" s="1"/>
  <c r="R297" i="17"/>
  <c r="Q297" i="17"/>
  <c r="P297" i="17"/>
  <c r="O297" i="17"/>
  <c r="N297" i="17"/>
  <c r="M297" i="17"/>
  <c r="L297" i="17"/>
  <c r="K297" i="17"/>
  <c r="J297" i="17"/>
  <c r="I297" i="17"/>
  <c r="H297" i="17"/>
  <c r="G297" i="17"/>
  <c r="F297" i="17"/>
  <c r="E297" i="17"/>
  <c r="D297" i="17"/>
  <c r="W296" i="17"/>
  <c r="T296" i="17"/>
  <c r="S296" i="17"/>
  <c r="U296" i="17" s="1"/>
  <c r="R296" i="17"/>
  <c r="Q296" i="17"/>
  <c r="P296" i="17"/>
  <c r="O296" i="17"/>
  <c r="N296" i="17"/>
  <c r="M296" i="17"/>
  <c r="L296" i="17"/>
  <c r="K296" i="17"/>
  <c r="J296" i="17"/>
  <c r="I296" i="17"/>
  <c r="H296" i="17"/>
  <c r="G296" i="17"/>
  <c r="F296" i="17"/>
  <c r="E296" i="17"/>
  <c r="D296" i="17"/>
  <c r="W295" i="17"/>
  <c r="T295" i="17"/>
  <c r="S295" i="17"/>
  <c r="U295" i="17" s="1"/>
  <c r="R295" i="17"/>
  <c r="Q295" i="17"/>
  <c r="P295" i="17"/>
  <c r="O295" i="17"/>
  <c r="N295" i="17"/>
  <c r="M295" i="17"/>
  <c r="L295" i="17"/>
  <c r="K295" i="17"/>
  <c r="J295" i="17"/>
  <c r="I295" i="17"/>
  <c r="H295" i="17"/>
  <c r="G295" i="17"/>
  <c r="F295" i="17"/>
  <c r="E295" i="17"/>
  <c r="D295" i="17"/>
  <c r="W294" i="17"/>
  <c r="T294" i="17"/>
  <c r="S294" i="17"/>
  <c r="R294" i="17"/>
  <c r="Q294" i="17"/>
  <c r="P294" i="17"/>
  <c r="O294" i="17"/>
  <c r="N294" i="17"/>
  <c r="M294" i="17"/>
  <c r="L294" i="17"/>
  <c r="K294" i="17"/>
  <c r="J294" i="17"/>
  <c r="I294" i="17"/>
  <c r="H294" i="17"/>
  <c r="G294" i="17"/>
  <c r="F294" i="17"/>
  <c r="E294" i="17"/>
  <c r="D294" i="17"/>
  <c r="W293" i="17"/>
  <c r="T293" i="17"/>
  <c r="S293" i="17"/>
  <c r="R293" i="17"/>
  <c r="Q293" i="17"/>
  <c r="P293" i="17"/>
  <c r="O293" i="17"/>
  <c r="N293" i="17"/>
  <c r="M293" i="17"/>
  <c r="L293" i="17"/>
  <c r="K293" i="17"/>
  <c r="J293" i="17"/>
  <c r="I293" i="17"/>
  <c r="H293" i="17"/>
  <c r="G293" i="17"/>
  <c r="F293" i="17"/>
  <c r="E293" i="17"/>
  <c r="D293" i="17"/>
  <c r="W292" i="17"/>
  <c r="T292" i="17"/>
  <c r="S292" i="17"/>
  <c r="R292" i="17"/>
  <c r="Q292" i="17"/>
  <c r="P292" i="17"/>
  <c r="O292" i="17"/>
  <c r="N292" i="17"/>
  <c r="M292" i="17"/>
  <c r="L292" i="17"/>
  <c r="K292" i="17"/>
  <c r="J292" i="17"/>
  <c r="I292" i="17"/>
  <c r="H292" i="17"/>
  <c r="G292" i="17"/>
  <c r="F292" i="17"/>
  <c r="E292" i="17"/>
  <c r="D292" i="17"/>
  <c r="W291" i="17"/>
  <c r="T291" i="17"/>
  <c r="S291" i="17"/>
  <c r="R291" i="17"/>
  <c r="Q291" i="17"/>
  <c r="P291" i="17"/>
  <c r="O291" i="17"/>
  <c r="N291" i="17"/>
  <c r="M291" i="17"/>
  <c r="L291" i="17"/>
  <c r="K291" i="17"/>
  <c r="J291" i="17"/>
  <c r="I291" i="17"/>
  <c r="H291" i="17"/>
  <c r="G291" i="17"/>
  <c r="F291" i="17"/>
  <c r="E291" i="17"/>
  <c r="D291" i="17"/>
  <c r="W290" i="17"/>
  <c r="T290" i="17"/>
  <c r="S290" i="17"/>
  <c r="R290" i="17"/>
  <c r="Q290" i="17"/>
  <c r="P290" i="17"/>
  <c r="O290" i="17"/>
  <c r="N290" i="17"/>
  <c r="M290" i="17"/>
  <c r="L290" i="17"/>
  <c r="K290" i="17"/>
  <c r="J290" i="17"/>
  <c r="I290" i="17"/>
  <c r="H290" i="17"/>
  <c r="G290" i="17"/>
  <c r="F290" i="17"/>
  <c r="E290" i="17"/>
  <c r="D290" i="17"/>
  <c r="W289" i="17"/>
  <c r="T289" i="17"/>
  <c r="S289" i="17"/>
  <c r="R289" i="17"/>
  <c r="Q289" i="17"/>
  <c r="P289" i="17"/>
  <c r="O289" i="17"/>
  <c r="N289" i="17"/>
  <c r="M289" i="17"/>
  <c r="L289" i="17"/>
  <c r="K289" i="17"/>
  <c r="J289" i="17"/>
  <c r="I289" i="17"/>
  <c r="H289" i="17"/>
  <c r="G289" i="17"/>
  <c r="F289" i="17"/>
  <c r="E289" i="17"/>
  <c r="D289" i="17"/>
  <c r="W288" i="17"/>
  <c r="T288" i="17"/>
  <c r="S288" i="17"/>
  <c r="R288" i="17"/>
  <c r="Q288" i="17"/>
  <c r="P288" i="17"/>
  <c r="O288" i="17"/>
  <c r="N288" i="17"/>
  <c r="M288" i="17"/>
  <c r="L288" i="17"/>
  <c r="K288" i="17"/>
  <c r="J288" i="17"/>
  <c r="I288" i="17"/>
  <c r="H288" i="17"/>
  <c r="G288" i="17"/>
  <c r="F288" i="17"/>
  <c r="E288" i="17"/>
  <c r="D288" i="17"/>
  <c r="W287" i="17"/>
  <c r="T287" i="17"/>
  <c r="S287" i="17"/>
  <c r="R287" i="17"/>
  <c r="Q287" i="17"/>
  <c r="P287" i="17"/>
  <c r="O287" i="17"/>
  <c r="N287" i="17"/>
  <c r="M287" i="17"/>
  <c r="L287" i="17"/>
  <c r="K287" i="17"/>
  <c r="J287" i="17"/>
  <c r="I287" i="17"/>
  <c r="H287" i="17"/>
  <c r="G287" i="17"/>
  <c r="F287" i="17"/>
  <c r="E287" i="17"/>
  <c r="D287" i="17"/>
  <c r="W286" i="17"/>
  <c r="T286" i="17"/>
  <c r="S286" i="17"/>
  <c r="R286" i="17"/>
  <c r="Q286" i="17"/>
  <c r="P286" i="17"/>
  <c r="O286" i="17"/>
  <c r="N286" i="17"/>
  <c r="M286" i="17"/>
  <c r="L286" i="17"/>
  <c r="K286" i="17"/>
  <c r="J286" i="17"/>
  <c r="I286" i="17"/>
  <c r="H286" i="17"/>
  <c r="G286" i="17"/>
  <c r="F286" i="17"/>
  <c r="E286" i="17"/>
  <c r="D286" i="17"/>
  <c r="W285" i="17"/>
  <c r="T285" i="17"/>
  <c r="S285" i="17"/>
  <c r="R285" i="17"/>
  <c r="Q285" i="17"/>
  <c r="P285" i="17"/>
  <c r="O285" i="17"/>
  <c r="N285" i="17"/>
  <c r="M285" i="17"/>
  <c r="L285" i="17"/>
  <c r="K285" i="17"/>
  <c r="J285" i="17"/>
  <c r="I285" i="17"/>
  <c r="H285" i="17"/>
  <c r="G285" i="17"/>
  <c r="F285" i="17"/>
  <c r="E285" i="17"/>
  <c r="D285" i="17"/>
  <c r="W284" i="17"/>
  <c r="T284" i="17"/>
  <c r="S284" i="17"/>
  <c r="R284" i="17"/>
  <c r="Q284" i="17"/>
  <c r="P284" i="17"/>
  <c r="O284" i="17"/>
  <c r="N284" i="17"/>
  <c r="M284" i="17"/>
  <c r="L284" i="17"/>
  <c r="K284" i="17"/>
  <c r="J284" i="17"/>
  <c r="I284" i="17"/>
  <c r="H284" i="17"/>
  <c r="G284" i="17"/>
  <c r="F284" i="17"/>
  <c r="E284" i="17"/>
  <c r="D284" i="17"/>
  <c r="W283" i="17"/>
  <c r="T283" i="17"/>
  <c r="S283" i="17"/>
  <c r="R283" i="17"/>
  <c r="Q283" i="17"/>
  <c r="P283" i="17"/>
  <c r="O283" i="17"/>
  <c r="N283" i="17"/>
  <c r="M283" i="17"/>
  <c r="L283" i="17"/>
  <c r="K283" i="17"/>
  <c r="J283" i="17"/>
  <c r="I283" i="17"/>
  <c r="H283" i="17"/>
  <c r="G283" i="17"/>
  <c r="F283" i="17"/>
  <c r="E283" i="17"/>
  <c r="D283" i="17"/>
  <c r="W282" i="17"/>
  <c r="T282" i="17"/>
  <c r="S282" i="17"/>
  <c r="R282" i="17"/>
  <c r="Q282" i="17"/>
  <c r="P282" i="17"/>
  <c r="O282" i="17"/>
  <c r="N282" i="17"/>
  <c r="M282" i="17"/>
  <c r="L282" i="17"/>
  <c r="K282" i="17"/>
  <c r="J282" i="17"/>
  <c r="I282" i="17"/>
  <c r="H282" i="17"/>
  <c r="G282" i="17"/>
  <c r="F282" i="17"/>
  <c r="E282" i="17"/>
  <c r="D282" i="17"/>
  <c r="W281" i="17"/>
  <c r="T281" i="17"/>
  <c r="S281" i="17"/>
  <c r="R281" i="17"/>
  <c r="Q281" i="17"/>
  <c r="P281" i="17"/>
  <c r="O281" i="17"/>
  <c r="N281" i="17"/>
  <c r="M281" i="17"/>
  <c r="L281" i="17"/>
  <c r="K281" i="17"/>
  <c r="J281" i="17"/>
  <c r="I281" i="17"/>
  <c r="H281" i="17"/>
  <c r="G281" i="17"/>
  <c r="F281" i="17"/>
  <c r="E281" i="17"/>
  <c r="D281" i="17"/>
  <c r="W280" i="17"/>
  <c r="T280" i="17"/>
  <c r="S280" i="17"/>
  <c r="R280" i="17"/>
  <c r="Q280" i="17"/>
  <c r="P280" i="17"/>
  <c r="O280" i="17"/>
  <c r="N280" i="17"/>
  <c r="M280" i="17"/>
  <c r="L280" i="17"/>
  <c r="K280" i="17"/>
  <c r="J280" i="17"/>
  <c r="I280" i="17"/>
  <c r="H280" i="17"/>
  <c r="G280" i="17"/>
  <c r="F280" i="17"/>
  <c r="E280" i="17"/>
  <c r="D280" i="17"/>
  <c r="W279" i="17"/>
  <c r="T279" i="17"/>
  <c r="S279" i="17"/>
  <c r="R279" i="17"/>
  <c r="Q279" i="17"/>
  <c r="P279" i="17"/>
  <c r="O279" i="17"/>
  <c r="N279" i="17"/>
  <c r="M279" i="17"/>
  <c r="L279" i="17"/>
  <c r="K279" i="17"/>
  <c r="J279" i="17"/>
  <c r="I279" i="17"/>
  <c r="H279" i="17"/>
  <c r="G279" i="17"/>
  <c r="F279" i="17"/>
  <c r="E279" i="17"/>
  <c r="D279" i="17"/>
  <c r="W278" i="17"/>
  <c r="T278" i="17"/>
  <c r="S278" i="17"/>
  <c r="R278" i="17"/>
  <c r="Q278" i="17"/>
  <c r="P278" i="17"/>
  <c r="O278" i="17"/>
  <c r="N278" i="17"/>
  <c r="M278" i="17"/>
  <c r="L278" i="17"/>
  <c r="K278" i="17"/>
  <c r="J278" i="17"/>
  <c r="I278" i="17"/>
  <c r="H278" i="17"/>
  <c r="G278" i="17"/>
  <c r="F278" i="17"/>
  <c r="E278" i="17"/>
  <c r="D278" i="17"/>
  <c r="W277" i="17"/>
  <c r="T277" i="17"/>
  <c r="S277" i="17"/>
  <c r="R277" i="17"/>
  <c r="Q277" i="17"/>
  <c r="P277" i="17"/>
  <c r="O277" i="17"/>
  <c r="N277" i="17"/>
  <c r="M277" i="17"/>
  <c r="L277" i="17"/>
  <c r="K277" i="17"/>
  <c r="J277" i="17"/>
  <c r="I277" i="17"/>
  <c r="H277" i="17"/>
  <c r="G277" i="17"/>
  <c r="F277" i="17"/>
  <c r="E277" i="17"/>
  <c r="D277" i="17"/>
  <c r="W276" i="17"/>
  <c r="T276" i="17"/>
  <c r="S276" i="17"/>
  <c r="R276" i="17"/>
  <c r="Q276" i="17"/>
  <c r="P276" i="17"/>
  <c r="O276" i="17"/>
  <c r="N276" i="17"/>
  <c r="M276" i="17"/>
  <c r="L276" i="17"/>
  <c r="K276" i="17"/>
  <c r="J276" i="17"/>
  <c r="I276" i="17"/>
  <c r="H276" i="17"/>
  <c r="G276" i="17"/>
  <c r="F276" i="17"/>
  <c r="E276" i="17"/>
  <c r="D276" i="17"/>
  <c r="W275" i="17"/>
  <c r="T275" i="17"/>
  <c r="S275" i="17"/>
  <c r="R275" i="17"/>
  <c r="Q275" i="17"/>
  <c r="P275" i="17"/>
  <c r="O275" i="17"/>
  <c r="N275" i="17"/>
  <c r="M275" i="17"/>
  <c r="L275" i="17"/>
  <c r="K275" i="17"/>
  <c r="J275" i="17"/>
  <c r="I275" i="17"/>
  <c r="H275" i="17"/>
  <c r="G275" i="17"/>
  <c r="F275" i="17"/>
  <c r="E275" i="17"/>
  <c r="D275" i="17"/>
  <c r="W274" i="17"/>
  <c r="T274" i="17"/>
  <c r="S274" i="17"/>
  <c r="R274" i="17"/>
  <c r="Q274" i="17"/>
  <c r="P274" i="17"/>
  <c r="O274" i="17"/>
  <c r="N274" i="17"/>
  <c r="M274" i="17"/>
  <c r="L274" i="17"/>
  <c r="K274" i="17"/>
  <c r="J274" i="17"/>
  <c r="I274" i="17"/>
  <c r="H274" i="17"/>
  <c r="G274" i="17"/>
  <c r="F274" i="17"/>
  <c r="E274" i="17"/>
  <c r="D274" i="17"/>
  <c r="W273" i="17"/>
  <c r="T273" i="17"/>
  <c r="S273" i="17"/>
  <c r="R273" i="17"/>
  <c r="Q273" i="17"/>
  <c r="P273" i="17"/>
  <c r="O273" i="17"/>
  <c r="N273" i="17"/>
  <c r="M273" i="17"/>
  <c r="L273" i="17"/>
  <c r="K273" i="17"/>
  <c r="J273" i="17"/>
  <c r="I273" i="17"/>
  <c r="H273" i="17"/>
  <c r="G273" i="17"/>
  <c r="F273" i="17"/>
  <c r="E273" i="17"/>
  <c r="D273" i="17"/>
  <c r="W272" i="17"/>
  <c r="T272" i="17"/>
  <c r="S272" i="17"/>
  <c r="R272" i="17"/>
  <c r="Q272" i="17"/>
  <c r="P272" i="17"/>
  <c r="O272" i="17"/>
  <c r="N272" i="17"/>
  <c r="M272" i="17"/>
  <c r="L272" i="17"/>
  <c r="K272" i="17"/>
  <c r="J272" i="17"/>
  <c r="I272" i="17"/>
  <c r="H272" i="17"/>
  <c r="G272" i="17"/>
  <c r="F272" i="17"/>
  <c r="E272" i="17"/>
  <c r="D272" i="17"/>
  <c r="W271" i="17"/>
  <c r="S271" i="17"/>
  <c r="U271" i="17" s="1"/>
  <c r="R271" i="17"/>
  <c r="Q271" i="17"/>
  <c r="P271" i="17"/>
  <c r="O271" i="17"/>
  <c r="N271" i="17"/>
  <c r="M271" i="17"/>
  <c r="L271" i="17"/>
  <c r="K271" i="17"/>
  <c r="J271" i="17"/>
  <c r="I271" i="17"/>
  <c r="H271" i="17"/>
  <c r="G271" i="17"/>
  <c r="F271" i="17"/>
  <c r="E271" i="17"/>
  <c r="D271" i="17"/>
  <c r="W270" i="17"/>
  <c r="S270" i="17"/>
  <c r="U270" i="17" s="1"/>
  <c r="R270" i="17"/>
  <c r="Q270" i="17"/>
  <c r="P270" i="17"/>
  <c r="O270" i="17"/>
  <c r="N270" i="17"/>
  <c r="M270" i="17"/>
  <c r="L270" i="17"/>
  <c r="K270" i="17"/>
  <c r="J270" i="17"/>
  <c r="I270" i="17"/>
  <c r="H270" i="17"/>
  <c r="G270" i="17"/>
  <c r="F270" i="17"/>
  <c r="E270" i="17"/>
  <c r="D270" i="17"/>
  <c r="W269" i="17"/>
  <c r="S269" i="17"/>
  <c r="U269" i="17" s="1"/>
  <c r="R269" i="17"/>
  <c r="Q269" i="17"/>
  <c r="P269" i="17"/>
  <c r="O269" i="17"/>
  <c r="N269" i="17"/>
  <c r="M269" i="17"/>
  <c r="L269" i="17"/>
  <c r="K269" i="17"/>
  <c r="J269" i="17"/>
  <c r="I269" i="17"/>
  <c r="H269" i="17"/>
  <c r="G269" i="17"/>
  <c r="F269" i="17"/>
  <c r="E269" i="17"/>
  <c r="D269" i="17"/>
  <c r="W268" i="17"/>
  <c r="S268" i="17"/>
  <c r="U268" i="17" s="1"/>
  <c r="R268" i="17"/>
  <c r="Q268" i="17"/>
  <c r="P268" i="17"/>
  <c r="O268" i="17"/>
  <c r="N268" i="17"/>
  <c r="M268" i="17"/>
  <c r="L268" i="17"/>
  <c r="K268" i="17"/>
  <c r="J268" i="17"/>
  <c r="I268" i="17"/>
  <c r="H268" i="17"/>
  <c r="G268" i="17"/>
  <c r="F268" i="17"/>
  <c r="E268" i="17"/>
  <c r="D268" i="17"/>
  <c r="W267" i="17"/>
  <c r="S267" i="17"/>
  <c r="U267" i="17" s="1"/>
  <c r="R267" i="17"/>
  <c r="Q267" i="17"/>
  <c r="P267" i="17"/>
  <c r="O267" i="17"/>
  <c r="N267" i="17"/>
  <c r="M267" i="17"/>
  <c r="L267" i="17"/>
  <c r="K267" i="17"/>
  <c r="J267" i="17"/>
  <c r="I267" i="17"/>
  <c r="H267" i="17"/>
  <c r="G267" i="17"/>
  <c r="F267" i="17"/>
  <c r="E267" i="17"/>
  <c r="D267" i="17"/>
  <c r="W266" i="17"/>
  <c r="T266" i="17"/>
  <c r="S266" i="17"/>
  <c r="R266" i="17"/>
  <c r="Q266" i="17"/>
  <c r="P266" i="17"/>
  <c r="O266" i="17"/>
  <c r="N266" i="17"/>
  <c r="M266" i="17"/>
  <c r="L266" i="17"/>
  <c r="K266" i="17"/>
  <c r="J266" i="17"/>
  <c r="I266" i="17"/>
  <c r="H266" i="17"/>
  <c r="G266" i="17"/>
  <c r="F266" i="17"/>
  <c r="E266" i="17"/>
  <c r="D266" i="17"/>
  <c r="W265" i="17"/>
  <c r="T265" i="17"/>
  <c r="S265" i="17"/>
  <c r="R265" i="17"/>
  <c r="Q265" i="17"/>
  <c r="P265" i="17"/>
  <c r="O265" i="17"/>
  <c r="N265" i="17"/>
  <c r="M265" i="17"/>
  <c r="L265" i="17"/>
  <c r="K265" i="17"/>
  <c r="J265" i="17"/>
  <c r="I265" i="17"/>
  <c r="H265" i="17"/>
  <c r="G265" i="17"/>
  <c r="F265" i="17"/>
  <c r="E265" i="17"/>
  <c r="D265" i="17"/>
  <c r="W264" i="17"/>
  <c r="T264" i="17"/>
  <c r="S264" i="17"/>
  <c r="R264" i="17"/>
  <c r="Q264" i="17"/>
  <c r="P264" i="17"/>
  <c r="O264" i="17"/>
  <c r="N264" i="17"/>
  <c r="M264" i="17"/>
  <c r="L264" i="17"/>
  <c r="K264" i="17"/>
  <c r="J264" i="17"/>
  <c r="I264" i="17"/>
  <c r="H264" i="17"/>
  <c r="G264" i="17"/>
  <c r="F264" i="17"/>
  <c r="E264" i="17"/>
  <c r="D264" i="17"/>
  <c r="W263" i="17"/>
  <c r="T263" i="17"/>
  <c r="S263" i="17"/>
  <c r="R263" i="17"/>
  <c r="Q263" i="17"/>
  <c r="P263" i="17"/>
  <c r="O263" i="17"/>
  <c r="N263" i="17"/>
  <c r="M263" i="17"/>
  <c r="L263" i="17"/>
  <c r="K263" i="17"/>
  <c r="J263" i="17"/>
  <c r="I263" i="17"/>
  <c r="H263" i="17"/>
  <c r="G263" i="17"/>
  <c r="F263" i="17"/>
  <c r="E263" i="17"/>
  <c r="D263" i="17"/>
  <c r="W262" i="17"/>
  <c r="T262" i="17"/>
  <c r="S262" i="17"/>
  <c r="R262" i="17"/>
  <c r="Q262" i="17"/>
  <c r="P262" i="17"/>
  <c r="O262" i="17"/>
  <c r="N262" i="17"/>
  <c r="M262" i="17"/>
  <c r="L262" i="17"/>
  <c r="K262" i="17"/>
  <c r="J262" i="17"/>
  <c r="I262" i="17"/>
  <c r="H262" i="17"/>
  <c r="G262" i="17"/>
  <c r="F262" i="17"/>
  <c r="E262" i="17"/>
  <c r="D262" i="17"/>
  <c r="W261" i="17"/>
  <c r="T261" i="17"/>
  <c r="S261" i="17"/>
  <c r="R261" i="17"/>
  <c r="Q261" i="17"/>
  <c r="P261" i="17"/>
  <c r="O261" i="17"/>
  <c r="N261" i="17"/>
  <c r="M261" i="17"/>
  <c r="L261" i="17"/>
  <c r="K261" i="17"/>
  <c r="J261" i="17"/>
  <c r="I261" i="17"/>
  <c r="H261" i="17"/>
  <c r="G261" i="17"/>
  <c r="F261" i="17"/>
  <c r="E261" i="17"/>
  <c r="D261" i="17"/>
  <c r="W260" i="17"/>
  <c r="T260" i="17"/>
  <c r="S260" i="17"/>
  <c r="R260" i="17"/>
  <c r="Q260" i="17"/>
  <c r="P260" i="17"/>
  <c r="O260" i="17"/>
  <c r="N260" i="17"/>
  <c r="M260" i="17"/>
  <c r="L260" i="17"/>
  <c r="K260" i="17"/>
  <c r="J260" i="17"/>
  <c r="I260" i="17"/>
  <c r="H260" i="17"/>
  <c r="G260" i="17"/>
  <c r="F260" i="17"/>
  <c r="E260" i="17"/>
  <c r="D260" i="17"/>
  <c r="W259" i="17"/>
  <c r="T259" i="17"/>
  <c r="S259" i="17"/>
  <c r="R259" i="17"/>
  <c r="Q259" i="17"/>
  <c r="P259" i="17"/>
  <c r="O259" i="17"/>
  <c r="N259" i="17"/>
  <c r="M259" i="17"/>
  <c r="L259" i="17"/>
  <c r="K259" i="17"/>
  <c r="J259" i="17"/>
  <c r="I259" i="17"/>
  <c r="H259" i="17"/>
  <c r="G259" i="17"/>
  <c r="F259" i="17"/>
  <c r="E259" i="17"/>
  <c r="D259" i="17"/>
  <c r="W258" i="17"/>
  <c r="T258" i="17"/>
  <c r="S258" i="17"/>
  <c r="R258" i="17"/>
  <c r="Q258" i="17"/>
  <c r="P258" i="17"/>
  <c r="O258" i="17"/>
  <c r="N258" i="17"/>
  <c r="M258" i="17"/>
  <c r="L258" i="17"/>
  <c r="K258" i="17"/>
  <c r="J258" i="17"/>
  <c r="I258" i="17"/>
  <c r="H258" i="17"/>
  <c r="G258" i="17"/>
  <c r="F258" i="17"/>
  <c r="E258" i="17"/>
  <c r="D258" i="17"/>
  <c r="W257" i="17"/>
  <c r="T257" i="17"/>
  <c r="S257" i="17"/>
  <c r="R257" i="17"/>
  <c r="Q257" i="17"/>
  <c r="P257" i="17"/>
  <c r="O257" i="17"/>
  <c r="N257" i="17"/>
  <c r="M257" i="17"/>
  <c r="L257" i="17"/>
  <c r="K257" i="17"/>
  <c r="J257" i="17"/>
  <c r="I257" i="17"/>
  <c r="H257" i="17"/>
  <c r="G257" i="17"/>
  <c r="F257" i="17"/>
  <c r="E257" i="17"/>
  <c r="D257" i="17"/>
  <c r="W256" i="17"/>
  <c r="T256" i="17"/>
  <c r="S256" i="17"/>
  <c r="R256" i="17"/>
  <c r="Q256" i="17"/>
  <c r="P256" i="17"/>
  <c r="O256" i="17"/>
  <c r="N256" i="17"/>
  <c r="M256" i="17"/>
  <c r="L256" i="17"/>
  <c r="K256" i="17"/>
  <c r="J256" i="17"/>
  <c r="I256" i="17"/>
  <c r="H256" i="17"/>
  <c r="G256" i="17"/>
  <c r="F256" i="17"/>
  <c r="E256" i="17"/>
  <c r="D256" i="17"/>
  <c r="W255" i="17"/>
  <c r="T255" i="17"/>
  <c r="S255" i="17"/>
  <c r="R255" i="17"/>
  <c r="Q255" i="17"/>
  <c r="P255" i="17"/>
  <c r="O255" i="17"/>
  <c r="N255" i="17"/>
  <c r="M255" i="17"/>
  <c r="L255" i="17"/>
  <c r="K255" i="17"/>
  <c r="J255" i="17"/>
  <c r="I255" i="17"/>
  <c r="H255" i="17"/>
  <c r="G255" i="17"/>
  <c r="F255" i="17"/>
  <c r="E255" i="17"/>
  <c r="D255" i="17"/>
  <c r="W254" i="17"/>
  <c r="T254" i="17"/>
  <c r="S254" i="17"/>
  <c r="R254" i="17"/>
  <c r="Q254" i="17"/>
  <c r="P254" i="17"/>
  <c r="O254" i="17"/>
  <c r="N254" i="17"/>
  <c r="M254" i="17"/>
  <c r="L254" i="17"/>
  <c r="K254" i="17"/>
  <c r="J254" i="17"/>
  <c r="I254" i="17"/>
  <c r="H254" i="17"/>
  <c r="G254" i="17"/>
  <c r="F254" i="17"/>
  <c r="E254" i="17"/>
  <c r="D254" i="17"/>
  <c r="W253" i="17"/>
  <c r="T253" i="17"/>
  <c r="S253" i="17"/>
  <c r="R253" i="17"/>
  <c r="Q253" i="17"/>
  <c r="P253" i="17"/>
  <c r="O253" i="17"/>
  <c r="N253" i="17"/>
  <c r="M253" i="17"/>
  <c r="L253" i="17"/>
  <c r="K253" i="17"/>
  <c r="J253" i="17"/>
  <c r="I253" i="17"/>
  <c r="H253" i="17"/>
  <c r="G253" i="17"/>
  <c r="F253" i="17"/>
  <c r="E253" i="17"/>
  <c r="D253" i="17"/>
  <c r="W252" i="17"/>
  <c r="T252" i="17"/>
  <c r="S252" i="17"/>
  <c r="R252" i="17"/>
  <c r="Q252" i="17"/>
  <c r="P252" i="17"/>
  <c r="O252" i="17"/>
  <c r="N252" i="17"/>
  <c r="M252" i="17"/>
  <c r="L252" i="17"/>
  <c r="K252" i="17"/>
  <c r="J252" i="17"/>
  <c r="I252" i="17"/>
  <c r="H252" i="17"/>
  <c r="G252" i="17"/>
  <c r="F252" i="17"/>
  <c r="E252" i="17"/>
  <c r="D252" i="17"/>
  <c r="W251" i="17"/>
  <c r="T251" i="17"/>
  <c r="S251" i="17"/>
  <c r="R251" i="17"/>
  <c r="Q251" i="17"/>
  <c r="P251" i="17"/>
  <c r="O251" i="17"/>
  <c r="N251" i="17"/>
  <c r="M251" i="17"/>
  <c r="L251" i="17"/>
  <c r="K251" i="17"/>
  <c r="J251" i="17"/>
  <c r="I251" i="17"/>
  <c r="H251" i="17"/>
  <c r="G251" i="17"/>
  <c r="F251" i="17"/>
  <c r="E251" i="17"/>
  <c r="D251" i="17"/>
  <c r="W250" i="17"/>
  <c r="T250" i="17"/>
  <c r="S250" i="17"/>
  <c r="R250" i="17"/>
  <c r="Q250" i="17"/>
  <c r="P250" i="17"/>
  <c r="O250" i="17"/>
  <c r="N250" i="17"/>
  <c r="M250" i="17"/>
  <c r="L250" i="17"/>
  <c r="K250" i="17"/>
  <c r="J250" i="17"/>
  <c r="I250" i="17"/>
  <c r="H250" i="17"/>
  <c r="G250" i="17"/>
  <c r="F250" i="17"/>
  <c r="E250" i="17"/>
  <c r="D250" i="17"/>
  <c r="W249" i="17"/>
  <c r="T249" i="17"/>
  <c r="S249" i="17"/>
  <c r="R249" i="17"/>
  <c r="Q249" i="17"/>
  <c r="P249" i="17"/>
  <c r="O249" i="17"/>
  <c r="N249" i="17"/>
  <c r="M249" i="17"/>
  <c r="L249" i="17"/>
  <c r="K249" i="17"/>
  <c r="J249" i="17"/>
  <c r="I249" i="17"/>
  <c r="H249" i="17"/>
  <c r="G249" i="17"/>
  <c r="F249" i="17"/>
  <c r="E249" i="17"/>
  <c r="D249" i="17"/>
  <c r="W248" i="17"/>
  <c r="T248" i="17"/>
  <c r="S248" i="17"/>
  <c r="R248" i="17"/>
  <c r="Q248" i="17"/>
  <c r="P248" i="17"/>
  <c r="O248" i="17"/>
  <c r="N248" i="17"/>
  <c r="M248" i="17"/>
  <c r="L248" i="17"/>
  <c r="K248" i="17"/>
  <c r="J248" i="17"/>
  <c r="I248" i="17"/>
  <c r="H248" i="17"/>
  <c r="G248" i="17"/>
  <c r="F248" i="17"/>
  <c r="E248" i="17"/>
  <c r="D248" i="17"/>
  <c r="W247" i="17"/>
  <c r="T247" i="17"/>
  <c r="S247" i="17"/>
  <c r="R247" i="17"/>
  <c r="Q247" i="17"/>
  <c r="P247" i="17"/>
  <c r="O247" i="17"/>
  <c r="N247" i="17"/>
  <c r="M247" i="17"/>
  <c r="L247" i="17"/>
  <c r="K247" i="17"/>
  <c r="J247" i="17"/>
  <c r="I247" i="17"/>
  <c r="H247" i="17"/>
  <c r="G247" i="17"/>
  <c r="F247" i="17"/>
  <c r="E247" i="17"/>
  <c r="D247" i="17"/>
  <c r="W246" i="17"/>
  <c r="T246" i="17"/>
  <c r="S246" i="17"/>
  <c r="R246" i="17"/>
  <c r="Q246" i="17"/>
  <c r="P246" i="17"/>
  <c r="O246" i="17"/>
  <c r="N246" i="17"/>
  <c r="M246" i="17"/>
  <c r="L246" i="17"/>
  <c r="K246" i="17"/>
  <c r="J246" i="17"/>
  <c r="I246" i="17"/>
  <c r="H246" i="17"/>
  <c r="G246" i="17"/>
  <c r="F246" i="17"/>
  <c r="E246" i="17"/>
  <c r="D246" i="17"/>
  <c r="W245" i="17"/>
  <c r="T245" i="17"/>
  <c r="S245" i="17"/>
  <c r="R245" i="17"/>
  <c r="Q245" i="17"/>
  <c r="P245" i="17"/>
  <c r="O245" i="17"/>
  <c r="N245" i="17"/>
  <c r="M245" i="17"/>
  <c r="L245" i="17"/>
  <c r="K245" i="17"/>
  <c r="J245" i="17"/>
  <c r="I245" i="17"/>
  <c r="H245" i="17"/>
  <c r="G245" i="17"/>
  <c r="F245" i="17"/>
  <c r="E245" i="17"/>
  <c r="D245" i="17"/>
  <c r="W244" i="17"/>
  <c r="T244" i="17"/>
  <c r="S244" i="17"/>
  <c r="R244" i="17"/>
  <c r="Q244" i="17"/>
  <c r="P244" i="17"/>
  <c r="O244" i="17"/>
  <c r="N244" i="17"/>
  <c r="M244" i="17"/>
  <c r="L244" i="17"/>
  <c r="K244" i="17"/>
  <c r="J244" i="17"/>
  <c r="I244" i="17"/>
  <c r="H244" i="17"/>
  <c r="G244" i="17"/>
  <c r="F244" i="17"/>
  <c r="E244" i="17"/>
  <c r="D244" i="17"/>
  <c r="W243" i="17"/>
  <c r="T243" i="17"/>
  <c r="S243" i="17"/>
  <c r="R243" i="17"/>
  <c r="Q243" i="17"/>
  <c r="P243" i="17"/>
  <c r="O243" i="17"/>
  <c r="N243" i="17"/>
  <c r="M243" i="17"/>
  <c r="L243" i="17"/>
  <c r="K243" i="17"/>
  <c r="J243" i="17"/>
  <c r="I243" i="17"/>
  <c r="H243" i="17"/>
  <c r="G243" i="17"/>
  <c r="F243" i="17"/>
  <c r="E243" i="17"/>
  <c r="D243" i="17"/>
  <c r="W242" i="17"/>
  <c r="T242" i="17"/>
  <c r="S242" i="17"/>
  <c r="R242" i="17"/>
  <c r="Q242" i="17"/>
  <c r="P242" i="17"/>
  <c r="O242" i="17"/>
  <c r="N242" i="17"/>
  <c r="M242" i="17"/>
  <c r="L242" i="17"/>
  <c r="K242" i="17"/>
  <c r="J242" i="17"/>
  <c r="I242" i="17"/>
  <c r="H242" i="17"/>
  <c r="G242" i="17"/>
  <c r="F242" i="17"/>
  <c r="E242" i="17"/>
  <c r="D242" i="17"/>
  <c r="W241" i="17"/>
  <c r="T241" i="17"/>
  <c r="S241" i="17"/>
  <c r="R241" i="17"/>
  <c r="Q241" i="17"/>
  <c r="P241" i="17"/>
  <c r="O241" i="17"/>
  <c r="N241" i="17"/>
  <c r="M241" i="17"/>
  <c r="L241" i="17"/>
  <c r="K241" i="17"/>
  <c r="J241" i="17"/>
  <c r="I241" i="17"/>
  <c r="H241" i="17"/>
  <c r="G241" i="17"/>
  <c r="F241" i="17"/>
  <c r="E241" i="17"/>
  <c r="D241" i="17"/>
  <c r="W240" i="17"/>
  <c r="T240" i="17"/>
  <c r="S240" i="17"/>
  <c r="R240" i="17"/>
  <c r="Q240" i="17"/>
  <c r="P240" i="17"/>
  <c r="O240" i="17"/>
  <c r="N240" i="17"/>
  <c r="M240" i="17"/>
  <c r="L240" i="17"/>
  <c r="K240" i="17"/>
  <c r="J240" i="17"/>
  <c r="I240" i="17"/>
  <c r="H240" i="17"/>
  <c r="G240" i="17"/>
  <c r="F240" i="17"/>
  <c r="E240" i="17"/>
  <c r="D240" i="17"/>
  <c r="W239" i="17"/>
  <c r="T239" i="17"/>
  <c r="S239" i="17"/>
  <c r="R239" i="17"/>
  <c r="Q239" i="17"/>
  <c r="P239" i="17"/>
  <c r="O239" i="17"/>
  <c r="N239" i="17"/>
  <c r="M239" i="17"/>
  <c r="L239" i="17"/>
  <c r="K239" i="17"/>
  <c r="J239" i="17"/>
  <c r="I239" i="17"/>
  <c r="H239" i="17"/>
  <c r="G239" i="17"/>
  <c r="F239" i="17"/>
  <c r="E239" i="17"/>
  <c r="D239" i="17"/>
  <c r="W238" i="17"/>
  <c r="T238" i="17"/>
  <c r="S238" i="17"/>
  <c r="R238" i="17"/>
  <c r="Q238" i="17"/>
  <c r="P238" i="17"/>
  <c r="O238" i="17"/>
  <c r="N238" i="17"/>
  <c r="M238" i="17"/>
  <c r="L238" i="17"/>
  <c r="K238" i="17"/>
  <c r="J238" i="17"/>
  <c r="I238" i="17"/>
  <c r="H238" i="17"/>
  <c r="G238" i="17"/>
  <c r="F238" i="17"/>
  <c r="E238" i="17"/>
  <c r="D238" i="17"/>
  <c r="W237" i="17"/>
  <c r="T237" i="17"/>
  <c r="S237" i="17"/>
  <c r="R237" i="17"/>
  <c r="Q237" i="17"/>
  <c r="P237" i="17"/>
  <c r="O237" i="17"/>
  <c r="N237" i="17"/>
  <c r="M237" i="17"/>
  <c r="L237" i="17"/>
  <c r="K237" i="17"/>
  <c r="J237" i="17"/>
  <c r="I237" i="17"/>
  <c r="H237" i="17"/>
  <c r="G237" i="17"/>
  <c r="F237" i="17"/>
  <c r="E237" i="17"/>
  <c r="D237" i="17"/>
  <c r="W236" i="17"/>
  <c r="T236" i="17"/>
  <c r="S236" i="17"/>
  <c r="R236" i="17"/>
  <c r="Q236" i="17"/>
  <c r="P236" i="17"/>
  <c r="O236" i="17"/>
  <c r="N236" i="17"/>
  <c r="M236" i="17"/>
  <c r="L236" i="17"/>
  <c r="K236" i="17"/>
  <c r="J236" i="17"/>
  <c r="I236" i="17"/>
  <c r="H236" i="17"/>
  <c r="G236" i="17"/>
  <c r="F236" i="17"/>
  <c r="E236" i="17"/>
  <c r="D236" i="17"/>
  <c r="W235" i="17"/>
  <c r="T235" i="17"/>
  <c r="S235" i="17"/>
  <c r="R235" i="17"/>
  <c r="Q235" i="17"/>
  <c r="P235" i="17"/>
  <c r="O235" i="17"/>
  <c r="N235" i="17"/>
  <c r="M235" i="17"/>
  <c r="L235" i="17"/>
  <c r="K235" i="17"/>
  <c r="J235" i="17"/>
  <c r="I235" i="17"/>
  <c r="H235" i="17"/>
  <c r="G235" i="17"/>
  <c r="F235" i="17"/>
  <c r="E235" i="17"/>
  <c r="D235" i="17"/>
  <c r="W234" i="17"/>
  <c r="T234" i="17"/>
  <c r="S234" i="17"/>
  <c r="R234" i="17"/>
  <c r="Q234" i="17"/>
  <c r="P234" i="17"/>
  <c r="O234" i="17"/>
  <c r="N234" i="17"/>
  <c r="M234" i="17"/>
  <c r="L234" i="17"/>
  <c r="K234" i="17"/>
  <c r="J234" i="17"/>
  <c r="I234" i="17"/>
  <c r="H234" i="17"/>
  <c r="G234" i="17"/>
  <c r="F234" i="17"/>
  <c r="E234" i="17"/>
  <c r="D234" i="17"/>
  <c r="W233" i="17"/>
  <c r="T233" i="17"/>
  <c r="S233" i="17"/>
  <c r="R233" i="17"/>
  <c r="Q233" i="17"/>
  <c r="P233" i="17"/>
  <c r="O233" i="17"/>
  <c r="N233" i="17"/>
  <c r="M233" i="17"/>
  <c r="L233" i="17"/>
  <c r="K233" i="17"/>
  <c r="J233" i="17"/>
  <c r="I233" i="17"/>
  <c r="H233" i="17"/>
  <c r="G233" i="17"/>
  <c r="F233" i="17"/>
  <c r="E233" i="17"/>
  <c r="D233" i="17"/>
  <c r="W232" i="17"/>
  <c r="T232" i="17"/>
  <c r="S232" i="17"/>
  <c r="R232" i="17"/>
  <c r="Q232" i="17"/>
  <c r="P232" i="17"/>
  <c r="O232" i="17"/>
  <c r="N232" i="17"/>
  <c r="M232" i="17"/>
  <c r="L232" i="17"/>
  <c r="K232" i="17"/>
  <c r="J232" i="17"/>
  <c r="I232" i="17"/>
  <c r="H232" i="17"/>
  <c r="G232" i="17"/>
  <c r="F232" i="17"/>
  <c r="E232" i="17"/>
  <c r="D232" i="17"/>
  <c r="W231" i="17"/>
  <c r="T231" i="17"/>
  <c r="S231" i="17"/>
  <c r="R231" i="17"/>
  <c r="Q231" i="17"/>
  <c r="P231" i="17"/>
  <c r="O231" i="17"/>
  <c r="N231" i="17"/>
  <c r="M231" i="17"/>
  <c r="L231" i="17"/>
  <c r="K231" i="17"/>
  <c r="J231" i="17"/>
  <c r="I231" i="17"/>
  <c r="H231" i="17"/>
  <c r="G231" i="17"/>
  <c r="F231" i="17"/>
  <c r="E231" i="17"/>
  <c r="D231" i="17"/>
  <c r="W230" i="17"/>
  <c r="T230" i="17"/>
  <c r="S230" i="17"/>
  <c r="R230" i="17"/>
  <c r="Q230" i="17"/>
  <c r="P230" i="17"/>
  <c r="O230" i="17"/>
  <c r="N230" i="17"/>
  <c r="M230" i="17"/>
  <c r="L230" i="17"/>
  <c r="K230" i="17"/>
  <c r="J230" i="17"/>
  <c r="I230" i="17"/>
  <c r="H230" i="17"/>
  <c r="G230" i="17"/>
  <c r="F230" i="17"/>
  <c r="E230" i="17"/>
  <c r="D230" i="17"/>
  <c r="W229" i="17"/>
  <c r="T229" i="17"/>
  <c r="S229" i="17"/>
  <c r="R229" i="17"/>
  <c r="Q229" i="17"/>
  <c r="P229" i="17"/>
  <c r="O229" i="17"/>
  <c r="N229" i="17"/>
  <c r="M229" i="17"/>
  <c r="L229" i="17"/>
  <c r="K229" i="17"/>
  <c r="J229" i="17"/>
  <c r="I229" i="17"/>
  <c r="H229" i="17"/>
  <c r="G229" i="17"/>
  <c r="F229" i="17"/>
  <c r="E229" i="17"/>
  <c r="D229" i="17"/>
  <c r="W228" i="17"/>
  <c r="T228" i="17"/>
  <c r="S228" i="17"/>
  <c r="R228" i="17"/>
  <c r="Q228" i="17"/>
  <c r="P228" i="17"/>
  <c r="O228" i="17"/>
  <c r="N228" i="17"/>
  <c r="M228" i="17"/>
  <c r="L228" i="17"/>
  <c r="K228" i="17"/>
  <c r="J228" i="17"/>
  <c r="I228" i="17"/>
  <c r="H228" i="17"/>
  <c r="G228" i="17"/>
  <c r="F228" i="17"/>
  <c r="E228" i="17"/>
  <c r="D228" i="17"/>
  <c r="W227" i="17"/>
  <c r="T227" i="17"/>
  <c r="S227" i="17"/>
  <c r="R227" i="17"/>
  <c r="Q227" i="17"/>
  <c r="P227" i="17"/>
  <c r="O227" i="17"/>
  <c r="N227" i="17"/>
  <c r="M227" i="17"/>
  <c r="L227" i="17"/>
  <c r="K227" i="17"/>
  <c r="J227" i="17"/>
  <c r="I227" i="17"/>
  <c r="H227" i="17"/>
  <c r="G227" i="17"/>
  <c r="F227" i="17"/>
  <c r="E227" i="17"/>
  <c r="D227" i="17"/>
  <c r="W226" i="17"/>
  <c r="T226" i="17"/>
  <c r="S226" i="17"/>
  <c r="R226" i="17"/>
  <c r="Q226" i="17"/>
  <c r="P226" i="17"/>
  <c r="O226" i="17"/>
  <c r="N226" i="17"/>
  <c r="M226" i="17"/>
  <c r="L226" i="17"/>
  <c r="K226" i="17"/>
  <c r="J226" i="17"/>
  <c r="I226" i="17"/>
  <c r="H226" i="17"/>
  <c r="G226" i="17"/>
  <c r="F226" i="17"/>
  <c r="E226" i="17"/>
  <c r="D226" i="17"/>
  <c r="W225" i="17"/>
  <c r="T225" i="17"/>
  <c r="S225" i="17"/>
  <c r="R225" i="17"/>
  <c r="Q225" i="17"/>
  <c r="P225" i="17"/>
  <c r="O225" i="17"/>
  <c r="N225" i="17"/>
  <c r="M225" i="17"/>
  <c r="L225" i="17"/>
  <c r="K225" i="17"/>
  <c r="J225" i="17"/>
  <c r="I225" i="17"/>
  <c r="H225" i="17"/>
  <c r="G225" i="17"/>
  <c r="F225" i="17"/>
  <c r="E225" i="17"/>
  <c r="D225" i="17"/>
  <c r="W224" i="17"/>
  <c r="T224" i="17"/>
  <c r="S224" i="17"/>
  <c r="U224" i="17" s="1"/>
  <c r="R224" i="17"/>
  <c r="Q224" i="17"/>
  <c r="P224" i="17"/>
  <c r="O224" i="17"/>
  <c r="N224" i="17"/>
  <c r="M224" i="17"/>
  <c r="L224" i="17"/>
  <c r="K224" i="17"/>
  <c r="J224" i="17"/>
  <c r="I224" i="17"/>
  <c r="H224" i="17"/>
  <c r="G224" i="17"/>
  <c r="F224" i="17"/>
  <c r="E224" i="17"/>
  <c r="D224" i="17"/>
  <c r="W223" i="17"/>
  <c r="T223" i="17"/>
  <c r="S223" i="17"/>
  <c r="R223" i="17"/>
  <c r="Q223" i="17"/>
  <c r="P223" i="17"/>
  <c r="O223" i="17"/>
  <c r="N223" i="17"/>
  <c r="M223" i="17"/>
  <c r="L223" i="17"/>
  <c r="K223" i="17"/>
  <c r="J223" i="17"/>
  <c r="I223" i="17"/>
  <c r="H223" i="17"/>
  <c r="G223" i="17"/>
  <c r="F223" i="17"/>
  <c r="E223" i="17"/>
  <c r="D223" i="17"/>
  <c r="W222" i="17"/>
  <c r="T222" i="17"/>
  <c r="S222" i="17"/>
  <c r="R222" i="17"/>
  <c r="Q222" i="17"/>
  <c r="P222" i="17"/>
  <c r="O222" i="17"/>
  <c r="N222" i="17"/>
  <c r="M222" i="17"/>
  <c r="L222" i="17"/>
  <c r="K222" i="17"/>
  <c r="J222" i="17"/>
  <c r="I222" i="17"/>
  <c r="H222" i="17"/>
  <c r="G222" i="17"/>
  <c r="F222" i="17"/>
  <c r="E222" i="17"/>
  <c r="D222" i="17"/>
  <c r="W221" i="17"/>
  <c r="T221" i="17"/>
  <c r="S221" i="17"/>
  <c r="U221" i="17" s="1"/>
  <c r="R221" i="17"/>
  <c r="Q221" i="17"/>
  <c r="P221" i="17"/>
  <c r="O221" i="17"/>
  <c r="N221" i="17"/>
  <c r="M221" i="17"/>
  <c r="L221" i="17"/>
  <c r="K221" i="17"/>
  <c r="J221" i="17"/>
  <c r="I221" i="17"/>
  <c r="H221" i="17"/>
  <c r="G221" i="17"/>
  <c r="F221" i="17"/>
  <c r="E221" i="17"/>
  <c r="D221" i="17"/>
  <c r="W220" i="17"/>
  <c r="T220" i="17"/>
  <c r="S220" i="17"/>
  <c r="R220" i="17"/>
  <c r="Q220" i="17"/>
  <c r="P220" i="17"/>
  <c r="O220" i="17"/>
  <c r="N220" i="17"/>
  <c r="M220" i="17"/>
  <c r="L220" i="17"/>
  <c r="K220" i="17"/>
  <c r="J220" i="17"/>
  <c r="I220" i="17"/>
  <c r="H220" i="17"/>
  <c r="G220" i="17"/>
  <c r="F220" i="17"/>
  <c r="E220" i="17"/>
  <c r="D220" i="17"/>
  <c r="W219" i="17"/>
  <c r="T219" i="17"/>
  <c r="S219" i="17"/>
  <c r="R219" i="17"/>
  <c r="Q219" i="17"/>
  <c r="P219" i="17"/>
  <c r="O219" i="17"/>
  <c r="N219" i="17"/>
  <c r="M219" i="17"/>
  <c r="L219" i="17"/>
  <c r="K219" i="17"/>
  <c r="J219" i="17"/>
  <c r="I219" i="17"/>
  <c r="H219" i="17"/>
  <c r="G219" i="17"/>
  <c r="F219" i="17"/>
  <c r="E219" i="17"/>
  <c r="D219" i="17"/>
  <c r="W218" i="17"/>
  <c r="T218" i="17"/>
  <c r="S218" i="17"/>
  <c r="R218" i="17"/>
  <c r="Q218" i="17"/>
  <c r="P218" i="17"/>
  <c r="O218" i="17"/>
  <c r="N218" i="17"/>
  <c r="M218" i="17"/>
  <c r="L218" i="17"/>
  <c r="K218" i="17"/>
  <c r="J218" i="17"/>
  <c r="I218" i="17"/>
  <c r="H218" i="17"/>
  <c r="G218" i="17"/>
  <c r="F218" i="17"/>
  <c r="E218" i="17"/>
  <c r="D218" i="17"/>
  <c r="W217" i="17"/>
  <c r="T217" i="17"/>
  <c r="S217" i="17"/>
  <c r="R217" i="17"/>
  <c r="Q217" i="17"/>
  <c r="P217" i="17"/>
  <c r="O217" i="17"/>
  <c r="N217" i="17"/>
  <c r="M217" i="17"/>
  <c r="L217" i="17"/>
  <c r="K217" i="17"/>
  <c r="J217" i="17"/>
  <c r="I217" i="17"/>
  <c r="H217" i="17"/>
  <c r="G217" i="17"/>
  <c r="F217" i="17"/>
  <c r="E217" i="17"/>
  <c r="D217" i="17"/>
  <c r="W216" i="17"/>
  <c r="T216" i="17"/>
  <c r="S216" i="17"/>
  <c r="U216" i="17" s="1"/>
  <c r="R216" i="17"/>
  <c r="Q216" i="17"/>
  <c r="P216" i="17"/>
  <c r="O216" i="17"/>
  <c r="N216" i="17"/>
  <c r="M216" i="17"/>
  <c r="L216" i="17"/>
  <c r="K216" i="17"/>
  <c r="J216" i="17"/>
  <c r="I216" i="17"/>
  <c r="H216" i="17"/>
  <c r="G216" i="17"/>
  <c r="F216" i="17"/>
  <c r="E216" i="17"/>
  <c r="D216" i="17"/>
  <c r="W215" i="17"/>
  <c r="T215" i="17"/>
  <c r="S215" i="17"/>
  <c r="R215" i="17"/>
  <c r="Q215" i="17"/>
  <c r="P215" i="17"/>
  <c r="O215" i="17"/>
  <c r="N215" i="17"/>
  <c r="M215" i="17"/>
  <c r="L215" i="17"/>
  <c r="K215" i="17"/>
  <c r="J215" i="17"/>
  <c r="I215" i="17"/>
  <c r="H215" i="17"/>
  <c r="G215" i="17"/>
  <c r="F215" i="17"/>
  <c r="E215" i="17"/>
  <c r="D215" i="17"/>
  <c r="W214" i="17"/>
  <c r="T214" i="17"/>
  <c r="S214" i="17"/>
  <c r="R214" i="17"/>
  <c r="Q214" i="17"/>
  <c r="P214" i="17"/>
  <c r="O214" i="17"/>
  <c r="N214" i="17"/>
  <c r="M214" i="17"/>
  <c r="L214" i="17"/>
  <c r="K214" i="17"/>
  <c r="J214" i="17"/>
  <c r="I214" i="17"/>
  <c r="H214" i="17"/>
  <c r="G214" i="17"/>
  <c r="F214" i="17"/>
  <c r="E214" i="17"/>
  <c r="D214" i="17"/>
  <c r="W213" i="17"/>
  <c r="T213" i="17"/>
  <c r="S213" i="17"/>
  <c r="R213" i="17"/>
  <c r="Q213" i="17"/>
  <c r="P213" i="17"/>
  <c r="O213" i="17"/>
  <c r="N213" i="17"/>
  <c r="M213" i="17"/>
  <c r="L213" i="17"/>
  <c r="K213" i="17"/>
  <c r="J213" i="17"/>
  <c r="I213" i="17"/>
  <c r="H213" i="17"/>
  <c r="G213" i="17"/>
  <c r="F213" i="17"/>
  <c r="E213" i="17"/>
  <c r="D213" i="17"/>
  <c r="W212" i="17"/>
  <c r="T212" i="17"/>
  <c r="S212" i="17"/>
  <c r="R212" i="17"/>
  <c r="Q212" i="17"/>
  <c r="P212" i="17"/>
  <c r="O212" i="17"/>
  <c r="N212" i="17"/>
  <c r="M212" i="17"/>
  <c r="L212" i="17"/>
  <c r="K212" i="17"/>
  <c r="J212" i="17"/>
  <c r="I212" i="17"/>
  <c r="H212" i="17"/>
  <c r="G212" i="17"/>
  <c r="F212" i="17"/>
  <c r="E212" i="17"/>
  <c r="D212" i="17"/>
  <c r="W211" i="17"/>
  <c r="T211" i="17"/>
  <c r="S211" i="17"/>
  <c r="R211" i="17"/>
  <c r="Q211" i="17"/>
  <c r="P211" i="17"/>
  <c r="O211" i="17"/>
  <c r="N211" i="17"/>
  <c r="M211" i="17"/>
  <c r="L211" i="17"/>
  <c r="K211" i="17"/>
  <c r="J211" i="17"/>
  <c r="I211" i="17"/>
  <c r="H211" i="17"/>
  <c r="G211" i="17"/>
  <c r="F211" i="17"/>
  <c r="E211" i="17"/>
  <c r="D211" i="17"/>
  <c r="W210" i="17"/>
  <c r="T210" i="17"/>
  <c r="S210" i="17"/>
  <c r="R210" i="17"/>
  <c r="Q210" i="17"/>
  <c r="P210" i="17"/>
  <c r="O210" i="17"/>
  <c r="N210" i="17"/>
  <c r="M210" i="17"/>
  <c r="L210" i="17"/>
  <c r="K210" i="17"/>
  <c r="J210" i="17"/>
  <c r="I210" i="17"/>
  <c r="H210" i="17"/>
  <c r="G210" i="17"/>
  <c r="F210" i="17"/>
  <c r="E210" i="17"/>
  <c r="D210" i="17"/>
  <c r="W209" i="17"/>
  <c r="T209" i="17"/>
  <c r="S209" i="17"/>
  <c r="R209" i="17"/>
  <c r="Q209" i="17"/>
  <c r="P209" i="17"/>
  <c r="O209" i="17"/>
  <c r="N209" i="17"/>
  <c r="M209" i="17"/>
  <c r="L209" i="17"/>
  <c r="K209" i="17"/>
  <c r="J209" i="17"/>
  <c r="I209" i="17"/>
  <c r="H209" i="17"/>
  <c r="G209" i="17"/>
  <c r="F209" i="17"/>
  <c r="E209" i="17"/>
  <c r="D209" i="17"/>
  <c r="W208" i="17"/>
  <c r="T208" i="17"/>
  <c r="S208" i="17"/>
  <c r="R208" i="17"/>
  <c r="Q208" i="17"/>
  <c r="P208" i="17"/>
  <c r="O208" i="17"/>
  <c r="N208" i="17"/>
  <c r="M208" i="17"/>
  <c r="L208" i="17"/>
  <c r="K208" i="17"/>
  <c r="J208" i="17"/>
  <c r="I208" i="17"/>
  <c r="H208" i="17"/>
  <c r="G208" i="17"/>
  <c r="F208" i="17"/>
  <c r="E208" i="17"/>
  <c r="D208" i="17"/>
  <c r="W207" i="17"/>
  <c r="T207" i="17"/>
  <c r="S207" i="17"/>
  <c r="R207" i="17"/>
  <c r="Q207" i="17"/>
  <c r="P207" i="17"/>
  <c r="O207" i="17"/>
  <c r="N207" i="17"/>
  <c r="M207" i="17"/>
  <c r="L207" i="17"/>
  <c r="K207" i="17"/>
  <c r="J207" i="17"/>
  <c r="I207" i="17"/>
  <c r="H207" i="17"/>
  <c r="G207" i="17"/>
  <c r="F207" i="17"/>
  <c r="E207" i="17"/>
  <c r="D207" i="17"/>
  <c r="W206" i="17"/>
  <c r="T206" i="17"/>
  <c r="S206" i="17"/>
  <c r="R206" i="17"/>
  <c r="Q206" i="17"/>
  <c r="P206" i="17"/>
  <c r="O206" i="17"/>
  <c r="N206" i="17"/>
  <c r="M206" i="17"/>
  <c r="L206" i="17"/>
  <c r="K206" i="17"/>
  <c r="J206" i="17"/>
  <c r="I206" i="17"/>
  <c r="H206" i="17"/>
  <c r="G206" i="17"/>
  <c r="F206" i="17"/>
  <c r="E206" i="17"/>
  <c r="D206" i="17"/>
  <c r="W205" i="17"/>
  <c r="T205" i="17"/>
  <c r="S205" i="17"/>
  <c r="R205" i="17"/>
  <c r="Q205" i="17"/>
  <c r="P205" i="17"/>
  <c r="O205" i="17"/>
  <c r="N205" i="17"/>
  <c r="M205" i="17"/>
  <c r="L205" i="17"/>
  <c r="K205" i="17"/>
  <c r="J205" i="17"/>
  <c r="I205" i="17"/>
  <c r="H205" i="17"/>
  <c r="G205" i="17"/>
  <c r="F205" i="17"/>
  <c r="E205" i="17"/>
  <c r="D205" i="17"/>
  <c r="W204" i="17"/>
  <c r="T204" i="17"/>
  <c r="S204" i="17"/>
  <c r="R204" i="17"/>
  <c r="Q204" i="17"/>
  <c r="P204" i="17"/>
  <c r="O204" i="17"/>
  <c r="N204" i="17"/>
  <c r="M204" i="17"/>
  <c r="L204" i="17"/>
  <c r="K204" i="17"/>
  <c r="J204" i="17"/>
  <c r="I204" i="17"/>
  <c r="H204" i="17"/>
  <c r="G204" i="17"/>
  <c r="F204" i="17"/>
  <c r="E204" i="17"/>
  <c r="D204" i="17"/>
  <c r="W203" i="17"/>
  <c r="T203" i="17"/>
  <c r="S203" i="17"/>
  <c r="R203" i="17"/>
  <c r="Q203" i="17"/>
  <c r="P203" i="17"/>
  <c r="O203" i="17"/>
  <c r="N203" i="17"/>
  <c r="M203" i="17"/>
  <c r="L203" i="17"/>
  <c r="K203" i="17"/>
  <c r="J203" i="17"/>
  <c r="I203" i="17"/>
  <c r="H203" i="17"/>
  <c r="G203" i="17"/>
  <c r="F203" i="17"/>
  <c r="E203" i="17"/>
  <c r="D203" i="17"/>
  <c r="W202" i="17"/>
  <c r="T202" i="17"/>
  <c r="S202" i="17"/>
  <c r="R202" i="17"/>
  <c r="Q202" i="17"/>
  <c r="P202" i="17"/>
  <c r="O202" i="17"/>
  <c r="N202" i="17"/>
  <c r="M202" i="17"/>
  <c r="L202" i="17"/>
  <c r="K202" i="17"/>
  <c r="J202" i="17"/>
  <c r="I202" i="17"/>
  <c r="H202" i="17"/>
  <c r="G202" i="17"/>
  <c r="F202" i="17"/>
  <c r="E202" i="17"/>
  <c r="D202" i="17"/>
  <c r="W201" i="17"/>
  <c r="T201" i="17"/>
  <c r="S201" i="17"/>
  <c r="R201" i="17"/>
  <c r="Q201" i="17"/>
  <c r="P201" i="17"/>
  <c r="O201" i="17"/>
  <c r="N201" i="17"/>
  <c r="M201" i="17"/>
  <c r="L201" i="17"/>
  <c r="K201" i="17"/>
  <c r="J201" i="17"/>
  <c r="I201" i="17"/>
  <c r="H201" i="17"/>
  <c r="G201" i="17"/>
  <c r="F201" i="17"/>
  <c r="E201" i="17"/>
  <c r="D201" i="17"/>
  <c r="W200" i="17"/>
  <c r="T200" i="17"/>
  <c r="S200" i="17"/>
  <c r="R200" i="17"/>
  <c r="Q200" i="17"/>
  <c r="P200" i="17"/>
  <c r="O200" i="17"/>
  <c r="N200" i="17"/>
  <c r="M200" i="17"/>
  <c r="L200" i="17"/>
  <c r="K200" i="17"/>
  <c r="J200" i="17"/>
  <c r="I200" i="17"/>
  <c r="H200" i="17"/>
  <c r="G200" i="17"/>
  <c r="F200" i="17"/>
  <c r="E200" i="17"/>
  <c r="D200" i="17"/>
  <c r="W199" i="17"/>
  <c r="T199" i="17"/>
  <c r="S199" i="17"/>
  <c r="R199" i="17"/>
  <c r="Q199" i="17"/>
  <c r="P199" i="17"/>
  <c r="O199" i="17"/>
  <c r="N199" i="17"/>
  <c r="M199" i="17"/>
  <c r="L199" i="17"/>
  <c r="K199" i="17"/>
  <c r="J199" i="17"/>
  <c r="I199" i="17"/>
  <c r="H199" i="17"/>
  <c r="G199" i="17"/>
  <c r="F199" i="17"/>
  <c r="E199" i="17"/>
  <c r="D199" i="17"/>
  <c r="W198" i="17"/>
  <c r="T198" i="17"/>
  <c r="S198" i="17"/>
  <c r="R198" i="17"/>
  <c r="Q198" i="17"/>
  <c r="P198" i="17"/>
  <c r="O198" i="17"/>
  <c r="N198" i="17"/>
  <c r="M198" i="17"/>
  <c r="L198" i="17"/>
  <c r="K198" i="17"/>
  <c r="J198" i="17"/>
  <c r="I198" i="17"/>
  <c r="H198" i="17"/>
  <c r="G198" i="17"/>
  <c r="F198" i="17"/>
  <c r="E198" i="17"/>
  <c r="D198" i="17"/>
  <c r="W197" i="17"/>
  <c r="T197" i="17"/>
  <c r="S197" i="17"/>
  <c r="R197" i="17"/>
  <c r="Q197" i="17"/>
  <c r="P197" i="17"/>
  <c r="O197" i="17"/>
  <c r="N197" i="17"/>
  <c r="M197" i="17"/>
  <c r="L197" i="17"/>
  <c r="K197" i="17"/>
  <c r="J197" i="17"/>
  <c r="I197" i="17"/>
  <c r="H197" i="17"/>
  <c r="G197" i="17"/>
  <c r="F197" i="17"/>
  <c r="E197" i="17"/>
  <c r="D197" i="17"/>
  <c r="W196" i="17"/>
  <c r="T196" i="17"/>
  <c r="S196" i="17"/>
  <c r="R196" i="17"/>
  <c r="Q196" i="17"/>
  <c r="P196" i="17"/>
  <c r="O196" i="17"/>
  <c r="N196" i="17"/>
  <c r="M196" i="17"/>
  <c r="L196" i="17"/>
  <c r="K196" i="17"/>
  <c r="J196" i="17"/>
  <c r="I196" i="17"/>
  <c r="H196" i="17"/>
  <c r="G196" i="17"/>
  <c r="F196" i="17"/>
  <c r="E196" i="17"/>
  <c r="D196" i="17"/>
  <c r="W195" i="17"/>
  <c r="T195" i="17"/>
  <c r="S195" i="17"/>
  <c r="R195" i="17"/>
  <c r="Q195" i="17"/>
  <c r="P195" i="17"/>
  <c r="O195" i="17"/>
  <c r="N195" i="17"/>
  <c r="M195" i="17"/>
  <c r="L195" i="17"/>
  <c r="K195" i="17"/>
  <c r="J195" i="17"/>
  <c r="I195" i="17"/>
  <c r="H195" i="17"/>
  <c r="G195" i="17"/>
  <c r="F195" i="17"/>
  <c r="E195" i="17"/>
  <c r="D195" i="17"/>
  <c r="W194" i="17"/>
  <c r="T194" i="17"/>
  <c r="S194" i="17"/>
  <c r="R194" i="17"/>
  <c r="Q194" i="17"/>
  <c r="P194" i="17"/>
  <c r="O194" i="17"/>
  <c r="N194" i="17"/>
  <c r="M194" i="17"/>
  <c r="L194" i="17"/>
  <c r="K194" i="17"/>
  <c r="J194" i="17"/>
  <c r="I194" i="17"/>
  <c r="H194" i="17"/>
  <c r="G194" i="17"/>
  <c r="F194" i="17"/>
  <c r="E194" i="17"/>
  <c r="D194" i="17"/>
  <c r="W193" i="17"/>
  <c r="T193" i="17"/>
  <c r="S193" i="17"/>
  <c r="R193" i="17"/>
  <c r="Q193" i="17"/>
  <c r="P193" i="17"/>
  <c r="O193" i="17"/>
  <c r="N193" i="17"/>
  <c r="M193" i="17"/>
  <c r="L193" i="17"/>
  <c r="K193" i="17"/>
  <c r="J193" i="17"/>
  <c r="I193" i="17"/>
  <c r="H193" i="17"/>
  <c r="G193" i="17"/>
  <c r="F193" i="17"/>
  <c r="E193" i="17"/>
  <c r="D193" i="17"/>
  <c r="W192" i="17"/>
  <c r="T192" i="17"/>
  <c r="S192" i="17"/>
  <c r="R192" i="17"/>
  <c r="Q192" i="17"/>
  <c r="P192" i="17"/>
  <c r="O192" i="17"/>
  <c r="N192" i="17"/>
  <c r="M192" i="17"/>
  <c r="L192" i="17"/>
  <c r="K192" i="17"/>
  <c r="J192" i="17"/>
  <c r="I192" i="17"/>
  <c r="H192" i="17"/>
  <c r="G192" i="17"/>
  <c r="F192" i="17"/>
  <c r="E192" i="17"/>
  <c r="D192" i="17"/>
  <c r="W191" i="17"/>
  <c r="T191" i="17"/>
  <c r="S191" i="17"/>
  <c r="R191" i="17"/>
  <c r="Q191" i="17"/>
  <c r="P191" i="17"/>
  <c r="O191" i="17"/>
  <c r="N191" i="17"/>
  <c r="M191" i="17"/>
  <c r="L191" i="17"/>
  <c r="K191" i="17"/>
  <c r="J191" i="17"/>
  <c r="I191" i="17"/>
  <c r="H191" i="17"/>
  <c r="G191" i="17"/>
  <c r="F191" i="17"/>
  <c r="E191" i="17"/>
  <c r="D191" i="17"/>
  <c r="W190" i="17"/>
  <c r="T190" i="17"/>
  <c r="S190" i="17"/>
  <c r="R190" i="17"/>
  <c r="Q190" i="17"/>
  <c r="P190" i="17"/>
  <c r="O190" i="17"/>
  <c r="N190" i="17"/>
  <c r="M190" i="17"/>
  <c r="L190" i="17"/>
  <c r="K190" i="17"/>
  <c r="J190" i="17"/>
  <c r="I190" i="17"/>
  <c r="H190" i="17"/>
  <c r="G190" i="17"/>
  <c r="F190" i="17"/>
  <c r="E190" i="17"/>
  <c r="D190" i="17"/>
  <c r="W189" i="17"/>
  <c r="T189" i="17"/>
  <c r="S189" i="17"/>
  <c r="R189" i="17"/>
  <c r="Q189" i="17"/>
  <c r="P189" i="17"/>
  <c r="O189" i="17"/>
  <c r="N189" i="17"/>
  <c r="M189" i="17"/>
  <c r="L189" i="17"/>
  <c r="K189" i="17"/>
  <c r="J189" i="17"/>
  <c r="I189" i="17"/>
  <c r="H189" i="17"/>
  <c r="G189" i="17"/>
  <c r="F189" i="17"/>
  <c r="E189" i="17"/>
  <c r="D189" i="17"/>
  <c r="W188" i="17"/>
  <c r="T188" i="17"/>
  <c r="S188" i="17"/>
  <c r="R188" i="17"/>
  <c r="Q188" i="17"/>
  <c r="P188" i="17"/>
  <c r="O188" i="17"/>
  <c r="N188" i="17"/>
  <c r="M188" i="17"/>
  <c r="L188" i="17"/>
  <c r="K188" i="17"/>
  <c r="J188" i="17"/>
  <c r="I188" i="17"/>
  <c r="H188" i="17"/>
  <c r="G188" i="17"/>
  <c r="F188" i="17"/>
  <c r="E188" i="17"/>
  <c r="D188" i="17"/>
  <c r="W187" i="17"/>
  <c r="T187" i="17"/>
  <c r="S187" i="17"/>
  <c r="R187" i="17"/>
  <c r="Q187" i="17"/>
  <c r="P187" i="17"/>
  <c r="O187" i="17"/>
  <c r="N187" i="17"/>
  <c r="M187" i="17"/>
  <c r="L187" i="17"/>
  <c r="K187" i="17"/>
  <c r="J187" i="17"/>
  <c r="I187" i="17"/>
  <c r="H187" i="17"/>
  <c r="G187" i="17"/>
  <c r="F187" i="17"/>
  <c r="E187" i="17"/>
  <c r="D187" i="17"/>
  <c r="W186" i="17"/>
  <c r="T186" i="17"/>
  <c r="S186" i="17"/>
  <c r="R186" i="17"/>
  <c r="Q186" i="17"/>
  <c r="P186" i="17"/>
  <c r="O186" i="17"/>
  <c r="N186" i="17"/>
  <c r="M186" i="17"/>
  <c r="L186" i="17"/>
  <c r="K186" i="17"/>
  <c r="J186" i="17"/>
  <c r="I186" i="17"/>
  <c r="H186" i="17"/>
  <c r="G186" i="17"/>
  <c r="F186" i="17"/>
  <c r="E186" i="17"/>
  <c r="D186" i="17"/>
  <c r="W185" i="17"/>
  <c r="T185" i="17"/>
  <c r="S185" i="17"/>
  <c r="R185" i="17"/>
  <c r="Q185" i="17"/>
  <c r="P185" i="17"/>
  <c r="O185" i="17"/>
  <c r="N185" i="17"/>
  <c r="M185" i="17"/>
  <c r="L185" i="17"/>
  <c r="K185" i="17"/>
  <c r="J185" i="17"/>
  <c r="I185" i="17"/>
  <c r="H185" i="17"/>
  <c r="G185" i="17"/>
  <c r="F185" i="17"/>
  <c r="E185" i="17"/>
  <c r="D185" i="17"/>
  <c r="W184" i="17"/>
  <c r="T184" i="17"/>
  <c r="S184" i="17"/>
  <c r="R184" i="17"/>
  <c r="Q184" i="17"/>
  <c r="P184" i="17"/>
  <c r="O184" i="17"/>
  <c r="N184" i="17"/>
  <c r="M184" i="17"/>
  <c r="L184" i="17"/>
  <c r="K184" i="17"/>
  <c r="J184" i="17"/>
  <c r="I184" i="17"/>
  <c r="H184" i="17"/>
  <c r="G184" i="17"/>
  <c r="F184" i="17"/>
  <c r="E184" i="17"/>
  <c r="D184" i="17"/>
  <c r="W183" i="17"/>
  <c r="T183" i="17"/>
  <c r="S183" i="17"/>
  <c r="R183" i="17"/>
  <c r="Q183" i="17"/>
  <c r="P183" i="17"/>
  <c r="O183" i="17"/>
  <c r="N183" i="17"/>
  <c r="M183" i="17"/>
  <c r="L183" i="17"/>
  <c r="K183" i="17"/>
  <c r="J183" i="17"/>
  <c r="I183" i="17"/>
  <c r="H183" i="17"/>
  <c r="G183" i="17"/>
  <c r="F183" i="17"/>
  <c r="E183" i="17"/>
  <c r="D183" i="17"/>
  <c r="W182" i="17"/>
  <c r="T182" i="17"/>
  <c r="S182" i="17"/>
  <c r="R182" i="17"/>
  <c r="Q182" i="17"/>
  <c r="P182" i="17"/>
  <c r="O182" i="17"/>
  <c r="N182" i="17"/>
  <c r="M182" i="17"/>
  <c r="L182" i="17"/>
  <c r="K182" i="17"/>
  <c r="J182" i="17"/>
  <c r="I182" i="17"/>
  <c r="H182" i="17"/>
  <c r="G182" i="17"/>
  <c r="F182" i="17"/>
  <c r="E182" i="17"/>
  <c r="D182" i="17"/>
  <c r="W181" i="17"/>
  <c r="T181" i="17"/>
  <c r="S181" i="17"/>
  <c r="R181" i="17"/>
  <c r="Q181" i="17"/>
  <c r="P181" i="17"/>
  <c r="O181" i="17"/>
  <c r="N181" i="17"/>
  <c r="M181" i="17"/>
  <c r="L181" i="17"/>
  <c r="K181" i="17"/>
  <c r="J181" i="17"/>
  <c r="I181" i="17"/>
  <c r="H181" i="17"/>
  <c r="G181" i="17"/>
  <c r="F181" i="17"/>
  <c r="E181" i="17"/>
  <c r="D181" i="17"/>
  <c r="W180" i="17"/>
  <c r="T180" i="17"/>
  <c r="S180" i="17"/>
  <c r="R180" i="17"/>
  <c r="Q180" i="17"/>
  <c r="P180" i="17"/>
  <c r="O180" i="17"/>
  <c r="N180" i="17"/>
  <c r="M180" i="17"/>
  <c r="L180" i="17"/>
  <c r="K180" i="17"/>
  <c r="J180" i="17"/>
  <c r="I180" i="17"/>
  <c r="H180" i="17"/>
  <c r="G180" i="17"/>
  <c r="F180" i="17"/>
  <c r="E180" i="17"/>
  <c r="D180" i="17"/>
  <c r="W179" i="17"/>
  <c r="T179" i="17"/>
  <c r="S179" i="17"/>
  <c r="R179" i="17"/>
  <c r="Q179" i="17"/>
  <c r="O179" i="17"/>
  <c r="N179" i="17"/>
  <c r="M179" i="17"/>
  <c r="L179" i="17"/>
  <c r="K179" i="17"/>
  <c r="J179" i="17"/>
  <c r="I179" i="17"/>
  <c r="H179" i="17"/>
  <c r="G179" i="17"/>
  <c r="F179" i="17"/>
  <c r="E179" i="17"/>
  <c r="D179" i="17"/>
  <c r="W178" i="17"/>
  <c r="T178" i="17"/>
  <c r="S178" i="17"/>
  <c r="R178" i="17"/>
  <c r="Q178" i="17"/>
  <c r="P178" i="17"/>
  <c r="O178" i="17"/>
  <c r="N178" i="17"/>
  <c r="M178" i="17"/>
  <c r="L178" i="17"/>
  <c r="K178" i="17"/>
  <c r="J178" i="17"/>
  <c r="I178" i="17"/>
  <c r="H178" i="17"/>
  <c r="G178" i="17"/>
  <c r="F178" i="17"/>
  <c r="E178" i="17"/>
  <c r="D178" i="17"/>
  <c r="W177" i="17"/>
  <c r="T177" i="17"/>
  <c r="S177" i="17"/>
  <c r="R177" i="17"/>
  <c r="Q177" i="17"/>
  <c r="P177" i="17"/>
  <c r="O177" i="17"/>
  <c r="N177" i="17"/>
  <c r="M177" i="17"/>
  <c r="L177" i="17"/>
  <c r="K177" i="17"/>
  <c r="J177" i="17"/>
  <c r="I177" i="17"/>
  <c r="H177" i="17"/>
  <c r="G177" i="17"/>
  <c r="F177" i="17"/>
  <c r="E177" i="17"/>
  <c r="D177" i="17"/>
  <c r="W176" i="17"/>
  <c r="T176" i="17"/>
  <c r="S176" i="17"/>
  <c r="R176" i="17"/>
  <c r="Q176" i="17"/>
  <c r="P176" i="17"/>
  <c r="O176" i="17"/>
  <c r="N176" i="17"/>
  <c r="M176" i="17"/>
  <c r="L176" i="17"/>
  <c r="K176" i="17"/>
  <c r="J176" i="17"/>
  <c r="I176" i="17"/>
  <c r="H176" i="17"/>
  <c r="G176" i="17"/>
  <c r="F176" i="17"/>
  <c r="E176" i="17"/>
  <c r="D176" i="17"/>
  <c r="W175" i="17"/>
  <c r="T175" i="17"/>
  <c r="S175" i="17"/>
  <c r="R175" i="17"/>
  <c r="Q175" i="17"/>
  <c r="P175" i="17"/>
  <c r="O175" i="17"/>
  <c r="N175" i="17"/>
  <c r="M175" i="17"/>
  <c r="L175" i="17"/>
  <c r="K175" i="17"/>
  <c r="J175" i="17"/>
  <c r="I175" i="17"/>
  <c r="H175" i="17"/>
  <c r="G175" i="17"/>
  <c r="F175" i="17"/>
  <c r="E175" i="17"/>
  <c r="D175" i="17"/>
  <c r="W174" i="17"/>
  <c r="T174" i="17"/>
  <c r="S174" i="17"/>
  <c r="R174" i="17"/>
  <c r="Q174" i="17"/>
  <c r="P174" i="17"/>
  <c r="O174" i="17"/>
  <c r="N174" i="17"/>
  <c r="M174" i="17"/>
  <c r="L174" i="17"/>
  <c r="K174" i="17"/>
  <c r="J174" i="17"/>
  <c r="I174" i="17"/>
  <c r="H174" i="17"/>
  <c r="G174" i="17"/>
  <c r="F174" i="17"/>
  <c r="E174" i="17"/>
  <c r="D174" i="17"/>
  <c r="W173" i="17"/>
  <c r="T173" i="17"/>
  <c r="S173" i="17"/>
  <c r="R173" i="17"/>
  <c r="Q173" i="17"/>
  <c r="P173" i="17"/>
  <c r="O173" i="17"/>
  <c r="N173" i="17"/>
  <c r="M173" i="17"/>
  <c r="L173" i="17"/>
  <c r="K173" i="17"/>
  <c r="J173" i="17"/>
  <c r="I173" i="17"/>
  <c r="H173" i="17"/>
  <c r="G173" i="17"/>
  <c r="F173" i="17"/>
  <c r="E173" i="17"/>
  <c r="D173" i="17"/>
  <c r="W172" i="17"/>
  <c r="T172" i="17"/>
  <c r="S172" i="17"/>
  <c r="R172" i="17"/>
  <c r="Q172" i="17"/>
  <c r="P172" i="17"/>
  <c r="O172" i="17"/>
  <c r="N172" i="17"/>
  <c r="M172" i="17"/>
  <c r="L172" i="17"/>
  <c r="K172" i="17"/>
  <c r="J172" i="17"/>
  <c r="I172" i="17"/>
  <c r="H172" i="17"/>
  <c r="G172" i="17"/>
  <c r="F172" i="17"/>
  <c r="E172" i="17"/>
  <c r="D172" i="17"/>
  <c r="W171" i="17"/>
  <c r="T171" i="17"/>
  <c r="S171" i="17"/>
  <c r="R171" i="17"/>
  <c r="Q171" i="17"/>
  <c r="P171" i="17"/>
  <c r="O171" i="17"/>
  <c r="N171" i="17"/>
  <c r="M171" i="17"/>
  <c r="L171" i="17"/>
  <c r="K171" i="17"/>
  <c r="J171" i="17"/>
  <c r="I171" i="17"/>
  <c r="H171" i="17"/>
  <c r="G171" i="17"/>
  <c r="F171" i="17"/>
  <c r="E171" i="17"/>
  <c r="D171" i="17"/>
  <c r="W170" i="17"/>
  <c r="T170" i="17"/>
  <c r="S170" i="17"/>
  <c r="R170" i="17"/>
  <c r="Q170" i="17"/>
  <c r="P170" i="17"/>
  <c r="O170" i="17"/>
  <c r="N170" i="17"/>
  <c r="M170" i="17"/>
  <c r="L170" i="17"/>
  <c r="K170" i="17"/>
  <c r="J170" i="17"/>
  <c r="I170" i="17"/>
  <c r="H170" i="17"/>
  <c r="G170" i="17"/>
  <c r="F170" i="17"/>
  <c r="E170" i="17"/>
  <c r="D170" i="17"/>
  <c r="W169" i="17"/>
  <c r="T169" i="17"/>
  <c r="S169" i="17"/>
  <c r="R169" i="17"/>
  <c r="Q169" i="17"/>
  <c r="P169" i="17"/>
  <c r="O169" i="17"/>
  <c r="N169" i="17"/>
  <c r="M169" i="17"/>
  <c r="L169" i="17"/>
  <c r="K169" i="17"/>
  <c r="J169" i="17"/>
  <c r="I169" i="17"/>
  <c r="H169" i="17"/>
  <c r="G169" i="17"/>
  <c r="F169" i="17"/>
  <c r="E169" i="17"/>
  <c r="D169" i="17"/>
  <c r="W168" i="17"/>
  <c r="T168" i="17"/>
  <c r="S168" i="17"/>
  <c r="R168" i="17"/>
  <c r="Q168" i="17"/>
  <c r="P168" i="17"/>
  <c r="O168" i="17"/>
  <c r="N168" i="17"/>
  <c r="M168" i="17"/>
  <c r="L168" i="17"/>
  <c r="K168" i="17"/>
  <c r="J168" i="17"/>
  <c r="I168" i="17"/>
  <c r="H168" i="17"/>
  <c r="G168" i="17"/>
  <c r="F168" i="17"/>
  <c r="E168" i="17"/>
  <c r="D168" i="17"/>
  <c r="W167" i="17"/>
  <c r="T167" i="17"/>
  <c r="S167" i="17"/>
  <c r="R167" i="17"/>
  <c r="Q167" i="17"/>
  <c r="P167" i="17"/>
  <c r="O167" i="17"/>
  <c r="N167" i="17"/>
  <c r="M167" i="17"/>
  <c r="L167" i="17"/>
  <c r="K167" i="17"/>
  <c r="J167" i="17"/>
  <c r="I167" i="17"/>
  <c r="H167" i="17"/>
  <c r="G167" i="17"/>
  <c r="F167" i="17"/>
  <c r="E167" i="17"/>
  <c r="D167" i="17"/>
  <c r="W166" i="17"/>
  <c r="T166" i="17"/>
  <c r="S166" i="17"/>
  <c r="R166" i="17"/>
  <c r="Q166" i="17"/>
  <c r="P166" i="17"/>
  <c r="O166" i="17"/>
  <c r="N166" i="17"/>
  <c r="M166" i="17"/>
  <c r="L166" i="17"/>
  <c r="K166" i="17"/>
  <c r="J166" i="17"/>
  <c r="I166" i="17"/>
  <c r="H166" i="17"/>
  <c r="G166" i="17"/>
  <c r="F166" i="17"/>
  <c r="E166" i="17"/>
  <c r="D166" i="17"/>
  <c r="W165" i="17"/>
  <c r="T165" i="17"/>
  <c r="S165" i="17"/>
  <c r="R165" i="17"/>
  <c r="Q165" i="17"/>
  <c r="P165" i="17"/>
  <c r="O165" i="17"/>
  <c r="N165" i="17"/>
  <c r="M165" i="17"/>
  <c r="L165" i="17"/>
  <c r="K165" i="17"/>
  <c r="J165" i="17"/>
  <c r="I165" i="17"/>
  <c r="H165" i="17"/>
  <c r="G165" i="17"/>
  <c r="F165" i="17"/>
  <c r="E165" i="17"/>
  <c r="D165" i="17"/>
  <c r="W164" i="17"/>
  <c r="T164" i="17"/>
  <c r="S164" i="17"/>
  <c r="R164" i="17"/>
  <c r="Q164" i="17"/>
  <c r="P164" i="17"/>
  <c r="O164" i="17"/>
  <c r="N164" i="17"/>
  <c r="M164" i="17"/>
  <c r="L164" i="17"/>
  <c r="K164" i="17"/>
  <c r="J164" i="17"/>
  <c r="I164" i="17"/>
  <c r="H164" i="17"/>
  <c r="G164" i="17"/>
  <c r="F164" i="17"/>
  <c r="E164" i="17"/>
  <c r="D164" i="17"/>
  <c r="W163" i="17"/>
  <c r="T163" i="17"/>
  <c r="S163" i="17"/>
  <c r="R163" i="17"/>
  <c r="Q163" i="17"/>
  <c r="P163" i="17"/>
  <c r="O163" i="17"/>
  <c r="N163" i="17"/>
  <c r="M163" i="17"/>
  <c r="L163" i="17"/>
  <c r="K163" i="17"/>
  <c r="J163" i="17"/>
  <c r="I163" i="17"/>
  <c r="H163" i="17"/>
  <c r="G163" i="17"/>
  <c r="F163" i="17"/>
  <c r="E163" i="17"/>
  <c r="D163" i="17"/>
  <c r="W162" i="17"/>
  <c r="T162" i="17"/>
  <c r="S162" i="17"/>
  <c r="R162" i="17"/>
  <c r="Q162" i="17"/>
  <c r="P162" i="17"/>
  <c r="O162" i="17"/>
  <c r="N162" i="17"/>
  <c r="M162" i="17"/>
  <c r="L162" i="17"/>
  <c r="K162" i="17"/>
  <c r="J162" i="17"/>
  <c r="I162" i="17"/>
  <c r="H162" i="17"/>
  <c r="G162" i="17"/>
  <c r="F162" i="17"/>
  <c r="E162" i="17"/>
  <c r="D162" i="17"/>
  <c r="W161" i="17"/>
  <c r="T161" i="17"/>
  <c r="S161" i="17"/>
  <c r="R161" i="17"/>
  <c r="Q161" i="17"/>
  <c r="P161" i="17"/>
  <c r="O161" i="17"/>
  <c r="N161" i="17"/>
  <c r="M161" i="17"/>
  <c r="L161" i="17"/>
  <c r="K161" i="17"/>
  <c r="J161" i="17"/>
  <c r="I161" i="17"/>
  <c r="H161" i="17"/>
  <c r="G161" i="17"/>
  <c r="F161" i="17"/>
  <c r="E161" i="17"/>
  <c r="D161" i="17"/>
  <c r="W160" i="17"/>
  <c r="T160" i="17"/>
  <c r="S160" i="17"/>
  <c r="R160" i="17"/>
  <c r="Q160" i="17"/>
  <c r="P160" i="17"/>
  <c r="O160" i="17"/>
  <c r="N160" i="17"/>
  <c r="M160" i="17"/>
  <c r="L160" i="17"/>
  <c r="K160" i="17"/>
  <c r="J160" i="17"/>
  <c r="I160" i="17"/>
  <c r="H160" i="17"/>
  <c r="G160" i="17"/>
  <c r="F160" i="17"/>
  <c r="E160" i="17"/>
  <c r="D160" i="17"/>
  <c r="W159" i="17"/>
  <c r="T159" i="17"/>
  <c r="S159" i="17"/>
  <c r="R159" i="17"/>
  <c r="Q159" i="17"/>
  <c r="P159" i="17"/>
  <c r="O159" i="17"/>
  <c r="N159" i="17"/>
  <c r="M159" i="17"/>
  <c r="L159" i="17"/>
  <c r="K159" i="17"/>
  <c r="J159" i="17"/>
  <c r="I159" i="17"/>
  <c r="H159" i="17"/>
  <c r="G159" i="17"/>
  <c r="F159" i="17"/>
  <c r="E159" i="17"/>
  <c r="D159" i="17"/>
  <c r="W158" i="17"/>
  <c r="T158" i="17"/>
  <c r="S158" i="17"/>
  <c r="U158" i="17" s="1"/>
  <c r="R158" i="17"/>
  <c r="Q158" i="17"/>
  <c r="P158" i="17"/>
  <c r="O158" i="17"/>
  <c r="N158" i="17"/>
  <c r="M158" i="17"/>
  <c r="L158" i="17"/>
  <c r="K158" i="17"/>
  <c r="J158" i="17"/>
  <c r="I158" i="17"/>
  <c r="H158" i="17"/>
  <c r="G158" i="17"/>
  <c r="F158" i="17"/>
  <c r="E158" i="17"/>
  <c r="D158" i="17"/>
  <c r="W157" i="17"/>
  <c r="T157" i="17"/>
  <c r="S157" i="17"/>
  <c r="R157" i="17"/>
  <c r="Q157" i="17"/>
  <c r="P157" i="17"/>
  <c r="O157" i="17"/>
  <c r="N157" i="17"/>
  <c r="M157" i="17"/>
  <c r="L157" i="17"/>
  <c r="K157" i="17"/>
  <c r="J157" i="17"/>
  <c r="I157" i="17"/>
  <c r="H157" i="17"/>
  <c r="G157" i="17"/>
  <c r="F157" i="17"/>
  <c r="E157" i="17"/>
  <c r="D157" i="17"/>
  <c r="W156" i="17"/>
  <c r="T156" i="17"/>
  <c r="S156" i="17"/>
  <c r="R156" i="17"/>
  <c r="Q156" i="17"/>
  <c r="P156" i="17"/>
  <c r="O156" i="17"/>
  <c r="N156" i="17"/>
  <c r="M156" i="17"/>
  <c r="L156" i="17"/>
  <c r="K156" i="17"/>
  <c r="J156" i="17"/>
  <c r="I156" i="17"/>
  <c r="H156" i="17"/>
  <c r="G156" i="17"/>
  <c r="F156" i="17"/>
  <c r="E156" i="17"/>
  <c r="D156" i="17"/>
  <c r="W155" i="17"/>
  <c r="T155" i="17"/>
  <c r="S155" i="17"/>
  <c r="R155" i="17"/>
  <c r="Q155" i="17"/>
  <c r="P155" i="17"/>
  <c r="O155" i="17"/>
  <c r="N155" i="17"/>
  <c r="M155" i="17"/>
  <c r="L155" i="17"/>
  <c r="K155" i="17"/>
  <c r="J155" i="17"/>
  <c r="I155" i="17"/>
  <c r="H155" i="17"/>
  <c r="G155" i="17"/>
  <c r="F155" i="17"/>
  <c r="E155" i="17"/>
  <c r="D155" i="17"/>
  <c r="W154" i="17"/>
  <c r="T154" i="17"/>
  <c r="S154" i="17"/>
  <c r="R154" i="17"/>
  <c r="Q154" i="17"/>
  <c r="P154" i="17"/>
  <c r="O154" i="17"/>
  <c r="N154" i="17"/>
  <c r="M154" i="17"/>
  <c r="L154" i="17"/>
  <c r="K154" i="17"/>
  <c r="J154" i="17"/>
  <c r="I154" i="17"/>
  <c r="H154" i="17"/>
  <c r="G154" i="17"/>
  <c r="F154" i="17"/>
  <c r="E154" i="17"/>
  <c r="D154" i="17"/>
  <c r="W153" i="17"/>
  <c r="T153" i="17"/>
  <c r="S153" i="17"/>
  <c r="R153" i="17"/>
  <c r="Q153" i="17"/>
  <c r="P153" i="17"/>
  <c r="O153" i="17"/>
  <c r="N153" i="17"/>
  <c r="M153" i="17"/>
  <c r="L153" i="17"/>
  <c r="K153" i="17"/>
  <c r="J153" i="17"/>
  <c r="I153" i="17"/>
  <c r="H153" i="17"/>
  <c r="G153" i="17"/>
  <c r="F153" i="17"/>
  <c r="E153" i="17"/>
  <c r="D153" i="17"/>
  <c r="W152" i="17"/>
  <c r="T152" i="17"/>
  <c r="S152" i="17"/>
  <c r="R152" i="17"/>
  <c r="Q152" i="17"/>
  <c r="P152" i="17"/>
  <c r="O152" i="17"/>
  <c r="N152" i="17"/>
  <c r="M152" i="17"/>
  <c r="L152" i="17"/>
  <c r="K152" i="17"/>
  <c r="J152" i="17"/>
  <c r="I152" i="17"/>
  <c r="H152" i="17"/>
  <c r="G152" i="17"/>
  <c r="F152" i="17"/>
  <c r="E152" i="17"/>
  <c r="D152" i="17"/>
  <c r="W151" i="17"/>
  <c r="T151" i="17"/>
  <c r="S151" i="17"/>
  <c r="R151" i="17"/>
  <c r="Q151" i="17"/>
  <c r="P151" i="17"/>
  <c r="O151" i="17"/>
  <c r="N151" i="17"/>
  <c r="M151" i="17"/>
  <c r="L151" i="17"/>
  <c r="K151" i="17"/>
  <c r="J151" i="17"/>
  <c r="I151" i="17"/>
  <c r="H151" i="17"/>
  <c r="G151" i="17"/>
  <c r="F151" i="17"/>
  <c r="E151" i="17"/>
  <c r="D151" i="17"/>
  <c r="W150" i="17"/>
  <c r="T150" i="17"/>
  <c r="S150" i="17"/>
  <c r="R150" i="17"/>
  <c r="Q150" i="17"/>
  <c r="P150" i="17"/>
  <c r="O150" i="17"/>
  <c r="N150" i="17"/>
  <c r="M150" i="17"/>
  <c r="L150" i="17"/>
  <c r="K150" i="17"/>
  <c r="J150" i="17"/>
  <c r="I150" i="17"/>
  <c r="H150" i="17"/>
  <c r="G150" i="17"/>
  <c r="F150" i="17"/>
  <c r="E150" i="17"/>
  <c r="D150" i="17"/>
  <c r="W149" i="17"/>
  <c r="T149" i="17"/>
  <c r="S149" i="17"/>
  <c r="R149" i="17"/>
  <c r="Q149" i="17"/>
  <c r="P149" i="17"/>
  <c r="O149" i="17"/>
  <c r="N149" i="17"/>
  <c r="M149" i="17"/>
  <c r="L149" i="17"/>
  <c r="K149" i="17"/>
  <c r="J149" i="17"/>
  <c r="I149" i="17"/>
  <c r="H149" i="17"/>
  <c r="G149" i="17"/>
  <c r="F149" i="17"/>
  <c r="E149" i="17"/>
  <c r="D149" i="17"/>
  <c r="W148" i="17"/>
  <c r="T148" i="17"/>
  <c r="S148" i="17"/>
  <c r="R148" i="17"/>
  <c r="Q148" i="17"/>
  <c r="P148" i="17"/>
  <c r="O148" i="17"/>
  <c r="N148" i="17"/>
  <c r="M148" i="17"/>
  <c r="L148" i="17"/>
  <c r="K148" i="17"/>
  <c r="J148" i="17"/>
  <c r="I148" i="17"/>
  <c r="H148" i="17"/>
  <c r="G148" i="17"/>
  <c r="F148" i="17"/>
  <c r="E148" i="17"/>
  <c r="D148" i="17"/>
  <c r="W147" i="17"/>
  <c r="T147" i="17"/>
  <c r="S147" i="17"/>
  <c r="R147" i="17"/>
  <c r="Q147" i="17"/>
  <c r="P147" i="17"/>
  <c r="O147" i="17"/>
  <c r="N147" i="17"/>
  <c r="M147" i="17"/>
  <c r="L147" i="17"/>
  <c r="K147" i="17"/>
  <c r="J147" i="17"/>
  <c r="I147" i="17"/>
  <c r="H147" i="17"/>
  <c r="G147" i="17"/>
  <c r="F147" i="17"/>
  <c r="E147" i="17"/>
  <c r="D147" i="17"/>
  <c r="W146" i="17"/>
  <c r="T146" i="17"/>
  <c r="S146" i="17"/>
  <c r="R146" i="17"/>
  <c r="Q146" i="17"/>
  <c r="P146" i="17"/>
  <c r="O146" i="17"/>
  <c r="N146" i="17"/>
  <c r="M146" i="17"/>
  <c r="L146" i="17"/>
  <c r="K146" i="17"/>
  <c r="J146" i="17"/>
  <c r="I146" i="17"/>
  <c r="H146" i="17"/>
  <c r="G146" i="17"/>
  <c r="F146" i="17"/>
  <c r="E146" i="17"/>
  <c r="D146" i="17"/>
  <c r="W145" i="17"/>
  <c r="T145" i="17"/>
  <c r="S145" i="17"/>
  <c r="R145" i="17"/>
  <c r="Q145" i="17"/>
  <c r="P145" i="17"/>
  <c r="O145" i="17"/>
  <c r="N145" i="17"/>
  <c r="M145" i="17"/>
  <c r="L145" i="17"/>
  <c r="K145" i="17"/>
  <c r="J145" i="17"/>
  <c r="I145" i="17"/>
  <c r="H145" i="17"/>
  <c r="G145" i="17"/>
  <c r="F145" i="17"/>
  <c r="E145" i="17"/>
  <c r="D145" i="17"/>
  <c r="W144" i="17"/>
  <c r="T144" i="17"/>
  <c r="S144" i="17"/>
  <c r="R144" i="17"/>
  <c r="Q144" i="17"/>
  <c r="P144" i="17"/>
  <c r="O144" i="17"/>
  <c r="N144" i="17"/>
  <c r="M144" i="17"/>
  <c r="L144" i="17"/>
  <c r="K144" i="17"/>
  <c r="J144" i="17"/>
  <c r="I144" i="17"/>
  <c r="H144" i="17"/>
  <c r="G144" i="17"/>
  <c r="F144" i="17"/>
  <c r="E144" i="17"/>
  <c r="D144" i="17"/>
  <c r="W143" i="17"/>
  <c r="T143" i="17"/>
  <c r="S143" i="17"/>
  <c r="R143" i="17"/>
  <c r="Q143" i="17"/>
  <c r="P143" i="17"/>
  <c r="O143" i="17"/>
  <c r="N143" i="17"/>
  <c r="M143" i="17"/>
  <c r="L143" i="17"/>
  <c r="K143" i="17"/>
  <c r="J143" i="17"/>
  <c r="I143" i="17"/>
  <c r="H143" i="17"/>
  <c r="G143" i="17"/>
  <c r="F143" i="17"/>
  <c r="E143" i="17"/>
  <c r="D143" i="17"/>
  <c r="W142" i="17"/>
  <c r="T142" i="17"/>
  <c r="S142" i="17"/>
  <c r="R142" i="17"/>
  <c r="Q142" i="17"/>
  <c r="P142" i="17"/>
  <c r="O142" i="17"/>
  <c r="N142" i="17"/>
  <c r="M142" i="17"/>
  <c r="L142" i="17"/>
  <c r="K142" i="17"/>
  <c r="J142" i="17"/>
  <c r="I142" i="17"/>
  <c r="H142" i="17"/>
  <c r="G142" i="17"/>
  <c r="F142" i="17"/>
  <c r="E142" i="17"/>
  <c r="D142" i="17"/>
  <c r="W141" i="17"/>
  <c r="T141" i="17"/>
  <c r="S141" i="17"/>
  <c r="R141" i="17"/>
  <c r="Q141" i="17"/>
  <c r="P141" i="17"/>
  <c r="O141" i="17"/>
  <c r="N141" i="17"/>
  <c r="M141" i="17"/>
  <c r="L141" i="17"/>
  <c r="K141" i="17"/>
  <c r="J141" i="17"/>
  <c r="I141" i="17"/>
  <c r="H141" i="17"/>
  <c r="G141" i="17"/>
  <c r="F141" i="17"/>
  <c r="E141" i="17"/>
  <c r="D141" i="17"/>
  <c r="W140" i="17"/>
  <c r="T140" i="17"/>
  <c r="S140" i="17"/>
  <c r="R140" i="17"/>
  <c r="Q140" i="17"/>
  <c r="P140" i="17"/>
  <c r="O140" i="17"/>
  <c r="N140" i="17"/>
  <c r="M140" i="17"/>
  <c r="L140" i="17"/>
  <c r="K140" i="17"/>
  <c r="J140" i="17"/>
  <c r="I140" i="17"/>
  <c r="H140" i="17"/>
  <c r="G140" i="17"/>
  <c r="F140" i="17"/>
  <c r="E140" i="17"/>
  <c r="D140" i="17"/>
  <c r="W139" i="17"/>
  <c r="T139" i="17"/>
  <c r="S139" i="17"/>
  <c r="R139" i="17"/>
  <c r="Q139" i="17"/>
  <c r="P139" i="17"/>
  <c r="O139" i="17"/>
  <c r="N139" i="17"/>
  <c r="M139" i="17"/>
  <c r="L139" i="17"/>
  <c r="K139" i="17"/>
  <c r="J139" i="17"/>
  <c r="I139" i="17"/>
  <c r="H139" i="17"/>
  <c r="G139" i="17"/>
  <c r="F139" i="17"/>
  <c r="E139" i="17"/>
  <c r="D139" i="17"/>
  <c r="W138" i="17"/>
  <c r="T138" i="17"/>
  <c r="S138" i="17"/>
  <c r="R138" i="17"/>
  <c r="Q138" i="17"/>
  <c r="P138" i="17"/>
  <c r="O138" i="17"/>
  <c r="N138" i="17"/>
  <c r="M138" i="17"/>
  <c r="L138" i="17"/>
  <c r="K138" i="17"/>
  <c r="J138" i="17"/>
  <c r="I138" i="17"/>
  <c r="H138" i="17"/>
  <c r="G138" i="17"/>
  <c r="F138" i="17"/>
  <c r="E138" i="17"/>
  <c r="D138" i="17"/>
  <c r="W137" i="17"/>
  <c r="T137" i="17"/>
  <c r="S137" i="17"/>
  <c r="R137" i="17"/>
  <c r="Q137" i="17"/>
  <c r="P137" i="17"/>
  <c r="O137" i="17"/>
  <c r="N137" i="17"/>
  <c r="M137" i="17"/>
  <c r="L137" i="17"/>
  <c r="K137" i="17"/>
  <c r="J137" i="17"/>
  <c r="I137" i="17"/>
  <c r="H137" i="17"/>
  <c r="G137" i="17"/>
  <c r="F137" i="17"/>
  <c r="E137" i="17"/>
  <c r="D137" i="17"/>
  <c r="W136" i="17"/>
  <c r="T136" i="17"/>
  <c r="S136" i="17"/>
  <c r="R136" i="17"/>
  <c r="Q136" i="17"/>
  <c r="P136" i="17"/>
  <c r="O136" i="17"/>
  <c r="N136" i="17"/>
  <c r="M136" i="17"/>
  <c r="L136" i="17"/>
  <c r="K136" i="17"/>
  <c r="J136" i="17"/>
  <c r="I136" i="17"/>
  <c r="H136" i="17"/>
  <c r="G136" i="17"/>
  <c r="F136" i="17"/>
  <c r="E136" i="17"/>
  <c r="D136" i="17"/>
  <c r="W135" i="17"/>
  <c r="T135" i="17"/>
  <c r="S135" i="17"/>
  <c r="U135" i="17" s="1"/>
  <c r="R135" i="17"/>
  <c r="Q135" i="17"/>
  <c r="P135" i="17"/>
  <c r="O135" i="17"/>
  <c r="N135" i="17"/>
  <c r="M135" i="17"/>
  <c r="L135" i="17"/>
  <c r="K135" i="17"/>
  <c r="J135" i="17"/>
  <c r="I135" i="17"/>
  <c r="H135" i="17"/>
  <c r="G135" i="17"/>
  <c r="F135" i="17"/>
  <c r="D135" i="17"/>
  <c r="W134" i="17"/>
  <c r="T134" i="17"/>
  <c r="S134" i="17"/>
  <c r="R134" i="17"/>
  <c r="Q134" i="17"/>
  <c r="P134" i="17"/>
  <c r="O134" i="17"/>
  <c r="N134" i="17"/>
  <c r="M134" i="17"/>
  <c r="L134" i="17"/>
  <c r="K134" i="17"/>
  <c r="J134" i="17"/>
  <c r="I134" i="17"/>
  <c r="H134" i="17"/>
  <c r="G134" i="17"/>
  <c r="F134" i="17"/>
  <c r="E134" i="17"/>
  <c r="D134" i="17"/>
  <c r="W133" i="17"/>
  <c r="T133" i="17"/>
  <c r="S133" i="17"/>
  <c r="R133" i="17"/>
  <c r="Q133" i="17"/>
  <c r="P133" i="17"/>
  <c r="O133" i="17"/>
  <c r="N133" i="17"/>
  <c r="M133" i="17"/>
  <c r="L133" i="17"/>
  <c r="K133" i="17"/>
  <c r="J133" i="17"/>
  <c r="I133" i="17"/>
  <c r="H133" i="17"/>
  <c r="G133" i="17"/>
  <c r="F133" i="17"/>
  <c r="E133" i="17"/>
  <c r="D133" i="17"/>
  <c r="W132" i="17"/>
  <c r="T132" i="17"/>
  <c r="S132" i="17"/>
  <c r="R132" i="17"/>
  <c r="Q132" i="17"/>
  <c r="P132" i="17"/>
  <c r="O132" i="17"/>
  <c r="N132" i="17"/>
  <c r="M132" i="17"/>
  <c r="L132" i="17"/>
  <c r="K132" i="17"/>
  <c r="J132" i="17"/>
  <c r="I132" i="17"/>
  <c r="H132" i="17"/>
  <c r="G132" i="17"/>
  <c r="F132" i="17"/>
  <c r="E132" i="17"/>
  <c r="D132" i="17"/>
  <c r="W131" i="17"/>
  <c r="T131" i="17"/>
  <c r="S131" i="17"/>
  <c r="R131" i="17"/>
  <c r="Q131" i="17"/>
  <c r="P131" i="17"/>
  <c r="O131" i="17"/>
  <c r="N131" i="17"/>
  <c r="M131" i="17"/>
  <c r="L131" i="17"/>
  <c r="K131" i="17"/>
  <c r="J131" i="17"/>
  <c r="I131" i="17"/>
  <c r="H131" i="17"/>
  <c r="G131" i="17"/>
  <c r="F131" i="17"/>
  <c r="E131" i="17"/>
  <c r="D131" i="17"/>
  <c r="W130" i="17"/>
  <c r="T130" i="17"/>
  <c r="S130" i="17"/>
  <c r="R130" i="17"/>
  <c r="Q130" i="17"/>
  <c r="P130" i="17"/>
  <c r="O130" i="17"/>
  <c r="N130" i="17"/>
  <c r="M130" i="17"/>
  <c r="L130" i="17"/>
  <c r="K130" i="17"/>
  <c r="J130" i="17"/>
  <c r="I130" i="17"/>
  <c r="H130" i="17"/>
  <c r="G130" i="17"/>
  <c r="F130" i="17"/>
  <c r="E130" i="17"/>
  <c r="D130" i="17"/>
  <c r="W129" i="17"/>
  <c r="T129" i="17"/>
  <c r="S129" i="17"/>
  <c r="R129" i="17"/>
  <c r="Q129" i="17"/>
  <c r="P129" i="17"/>
  <c r="O129" i="17"/>
  <c r="N129" i="17"/>
  <c r="M129" i="17"/>
  <c r="L129" i="17"/>
  <c r="K129" i="17"/>
  <c r="J129" i="17"/>
  <c r="I129" i="17"/>
  <c r="H129" i="17"/>
  <c r="G129" i="17"/>
  <c r="F129" i="17"/>
  <c r="E129" i="17"/>
  <c r="D129" i="17"/>
  <c r="W128" i="17"/>
  <c r="T128" i="17"/>
  <c r="S128" i="17"/>
  <c r="R128" i="17"/>
  <c r="Q128" i="17"/>
  <c r="P128" i="17"/>
  <c r="O128" i="17"/>
  <c r="N128" i="17"/>
  <c r="M128" i="17"/>
  <c r="L128" i="17"/>
  <c r="K128" i="17"/>
  <c r="J128" i="17"/>
  <c r="I128" i="17"/>
  <c r="H128" i="17"/>
  <c r="G128" i="17"/>
  <c r="F128" i="17"/>
  <c r="E128" i="17"/>
  <c r="D128" i="17"/>
  <c r="W127" i="17"/>
  <c r="T127" i="17"/>
  <c r="S127" i="17"/>
  <c r="R127" i="17"/>
  <c r="Q127" i="17"/>
  <c r="P127" i="17"/>
  <c r="O127" i="17"/>
  <c r="N127" i="17"/>
  <c r="M127" i="17"/>
  <c r="L127" i="17"/>
  <c r="K127" i="17"/>
  <c r="J127" i="17"/>
  <c r="I127" i="17"/>
  <c r="H127" i="17"/>
  <c r="G127" i="17"/>
  <c r="F127" i="17"/>
  <c r="E127" i="17"/>
  <c r="D127" i="17"/>
  <c r="W126" i="17"/>
  <c r="T126" i="17"/>
  <c r="S126" i="17"/>
  <c r="R126" i="17"/>
  <c r="Q126" i="17"/>
  <c r="P126" i="17"/>
  <c r="O126" i="17"/>
  <c r="N126" i="17"/>
  <c r="M126" i="17"/>
  <c r="L126" i="17"/>
  <c r="K126" i="17"/>
  <c r="J126" i="17"/>
  <c r="I126" i="17"/>
  <c r="H126" i="17"/>
  <c r="G126" i="17"/>
  <c r="F126" i="17"/>
  <c r="E126" i="17"/>
  <c r="D126" i="17"/>
  <c r="W125" i="17"/>
  <c r="T125" i="17"/>
  <c r="S125" i="17"/>
  <c r="R125" i="17"/>
  <c r="Q125" i="17"/>
  <c r="P125" i="17"/>
  <c r="O125" i="17"/>
  <c r="N125" i="17"/>
  <c r="M125" i="17"/>
  <c r="L125" i="17"/>
  <c r="K125" i="17"/>
  <c r="J125" i="17"/>
  <c r="I125" i="17"/>
  <c r="H125" i="17"/>
  <c r="G125" i="17"/>
  <c r="F125" i="17"/>
  <c r="E125" i="17"/>
  <c r="D125" i="17"/>
  <c r="W124" i="17"/>
  <c r="T124" i="17"/>
  <c r="S124" i="17"/>
  <c r="R124" i="17"/>
  <c r="Q124" i="17"/>
  <c r="P124" i="17"/>
  <c r="O124" i="17"/>
  <c r="N124" i="17"/>
  <c r="M124" i="17"/>
  <c r="L124" i="17"/>
  <c r="K124" i="17"/>
  <c r="J124" i="17"/>
  <c r="I124" i="17"/>
  <c r="H124" i="17"/>
  <c r="G124" i="17"/>
  <c r="F124" i="17"/>
  <c r="E124" i="17"/>
  <c r="D124" i="17"/>
  <c r="W123" i="17"/>
  <c r="T123" i="17"/>
  <c r="S123" i="17"/>
  <c r="R123" i="17"/>
  <c r="Q123" i="17"/>
  <c r="P123" i="17"/>
  <c r="O123" i="17"/>
  <c r="N123" i="17"/>
  <c r="M123" i="17"/>
  <c r="L123" i="17"/>
  <c r="K123" i="17"/>
  <c r="J123" i="17"/>
  <c r="I123" i="17"/>
  <c r="H123" i="17"/>
  <c r="G123" i="17"/>
  <c r="F123" i="17"/>
  <c r="E123" i="17"/>
  <c r="D123" i="17"/>
  <c r="W122" i="17"/>
  <c r="T122" i="17"/>
  <c r="S122" i="17"/>
  <c r="R122" i="17"/>
  <c r="Q122" i="17"/>
  <c r="P122" i="17"/>
  <c r="O122" i="17"/>
  <c r="N122" i="17"/>
  <c r="M122" i="17"/>
  <c r="L122" i="17"/>
  <c r="K122" i="17"/>
  <c r="J122" i="17"/>
  <c r="I122" i="17"/>
  <c r="H122" i="17"/>
  <c r="G122" i="17"/>
  <c r="F122" i="17"/>
  <c r="E122" i="17"/>
  <c r="D122" i="17"/>
  <c r="W121" i="17"/>
  <c r="T121" i="17"/>
  <c r="S121" i="17"/>
  <c r="R121" i="17"/>
  <c r="Q121" i="17"/>
  <c r="P121" i="17"/>
  <c r="O121" i="17"/>
  <c r="N121" i="17"/>
  <c r="M121" i="17"/>
  <c r="L121" i="17"/>
  <c r="K121" i="17"/>
  <c r="J121" i="17"/>
  <c r="I121" i="17"/>
  <c r="H121" i="17"/>
  <c r="G121" i="17"/>
  <c r="F121" i="17"/>
  <c r="E121" i="17"/>
  <c r="D121" i="17"/>
  <c r="W120" i="17"/>
  <c r="T120" i="17"/>
  <c r="S120" i="17"/>
  <c r="R120" i="17"/>
  <c r="Q120" i="17"/>
  <c r="P120" i="17"/>
  <c r="O120" i="17"/>
  <c r="N120" i="17"/>
  <c r="M120" i="17"/>
  <c r="L120" i="17"/>
  <c r="K120" i="17"/>
  <c r="J120" i="17"/>
  <c r="I120" i="17"/>
  <c r="H120" i="17"/>
  <c r="G120" i="17"/>
  <c r="F120" i="17"/>
  <c r="E120" i="17"/>
  <c r="D120" i="17"/>
  <c r="W119" i="17"/>
  <c r="T119" i="17"/>
  <c r="S119" i="17"/>
  <c r="R119" i="17"/>
  <c r="Q119" i="17"/>
  <c r="P119" i="17"/>
  <c r="O119" i="17"/>
  <c r="N119" i="17"/>
  <c r="M119" i="17"/>
  <c r="L119" i="17"/>
  <c r="K119" i="17"/>
  <c r="J119" i="17"/>
  <c r="I119" i="17"/>
  <c r="H119" i="17"/>
  <c r="G119" i="17"/>
  <c r="F119" i="17"/>
  <c r="E119" i="17"/>
  <c r="D119" i="17"/>
  <c r="W118" i="17"/>
  <c r="T118" i="17"/>
  <c r="S118" i="17"/>
  <c r="R118" i="17"/>
  <c r="Q118" i="17"/>
  <c r="P118" i="17"/>
  <c r="O118" i="17"/>
  <c r="N118" i="17"/>
  <c r="M118" i="17"/>
  <c r="L118" i="17"/>
  <c r="K118" i="17"/>
  <c r="J118" i="17"/>
  <c r="I118" i="17"/>
  <c r="H118" i="17"/>
  <c r="G118" i="17"/>
  <c r="F118" i="17"/>
  <c r="E118" i="17"/>
  <c r="D118" i="17"/>
  <c r="W117" i="17"/>
  <c r="T117" i="17"/>
  <c r="S117" i="17"/>
  <c r="R117" i="17"/>
  <c r="Q117" i="17"/>
  <c r="P117" i="17"/>
  <c r="O117" i="17"/>
  <c r="N117" i="17"/>
  <c r="M117" i="17"/>
  <c r="L117" i="17"/>
  <c r="K117" i="17"/>
  <c r="J117" i="17"/>
  <c r="I117" i="17"/>
  <c r="H117" i="17"/>
  <c r="G117" i="17"/>
  <c r="F117" i="17"/>
  <c r="E117" i="17"/>
  <c r="D117" i="17"/>
  <c r="W116" i="17"/>
  <c r="T116" i="17"/>
  <c r="S116" i="17"/>
  <c r="R116" i="17"/>
  <c r="Q116" i="17"/>
  <c r="P116" i="17"/>
  <c r="O116" i="17"/>
  <c r="N116" i="17"/>
  <c r="M116" i="17"/>
  <c r="L116" i="17"/>
  <c r="K116" i="17"/>
  <c r="J116" i="17"/>
  <c r="I116" i="17"/>
  <c r="H116" i="17"/>
  <c r="G116" i="17"/>
  <c r="F116" i="17"/>
  <c r="E116" i="17"/>
  <c r="D116" i="17"/>
  <c r="W115" i="17"/>
  <c r="T115" i="17"/>
  <c r="S115" i="17"/>
  <c r="R115" i="17"/>
  <c r="Q115" i="17"/>
  <c r="P115" i="17"/>
  <c r="O115" i="17"/>
  <c r="N115" i="17"/>
  <c r="M115" i="17"/>
  <c r="L115" i="17"/>
  <c r="K115" i="17"/>
  <c r="J115" i="17"/>
  <c r="I115" i="17"/>
  <c r="H115" i="17"/>
  <c r="G115" i="17"/>
  <c r="F115" i="17"/>
  <c r="E115" i="17"/>
  <c r="D115" i="17"/>
  <c r="W114" i="17"/>
  <c r="T114" i="17"/>
  <c r="S114" i="17"/>
  <c r="R114" i="17"/>
  <c r="Q114" i="17"/>
  <c r="P114" i="17"/>
  <c r="O114" i="17"/>
  <c r="N114" i="17"/>
  <c r="M114" i="17"/>
  <c r="L114" i="17"/>
  <c r="K114" i="17"/>
  <c r="J114" i="17"/>
  <c r="I114" i="17"/>
  <c r="H114" i="17"/>
  <c r="G114" i="17"/>
  <c r="F114" i="17"/>
  <c r="E114" i="17"/>
  <c r="D114" i="17"/>
  <c r="W113" i="17"/>
  <c r="T113" i="17"/>
  <c r="S113" i="17"/>
  <c r="R113" i="17"/>
  <c r="Q113" i="17"/>
  <c r="P113" i="17"/>
  <c r="O113" i="17"/>
  <c r="N113" i="17"/>
  <c r="M113" i="17"/>
  <c r="L113" i="17"/>
  <c r="K113" i="17"/>
  <c r="J113" i="17"/>
  <c r="I113" i="17"/>
  <c r="H113" i="17"/>
  <c r="G113" i="17"/>
  <c r="F113" i="17"/>
  <c r="E113" i="17"/>
  <c r="D113" i="17"/>
  <c r="W112" i="17"/>
  <c r="T112" i="17"/>
  <c r="S112" i="17"/>
  <c r="R112" i="17"/>
  <c r="Q112" i="17"/>
  <c r="P112" i="17"/>
  <c r="O112" i="17"/>
  <c r="N112" i="17"/>
  <c r="M112" i="17"/>
  <c r="L112" i="17"/>
  <c r="K112" i="17"/>
  <c r="J112" i="17"/>
  <c r="I112" i="17"/>
  <c r="H112" i="17"/>
  <c r="G112" i="17"/>
  <c r="F112" i="17"/>
  <c r="E112" i="17"/>
  <c r="D112" i="17"/>
  <c r="W111" i="17"/>
  <c r="T111" i="17"/>
  <c r="S111" i="17"/>
  <c r="R111" i="17"/>
  <c r="Q111" i="17"/>
  <c r="P111" i="17"/>
  <c r="O111" i="17"/>
  <c r="N111" i="17"/>
  <c r="M111" i="17"/>
  <c r="L111" i="17"/>
  <c r="K111" i="17"/>
  <c r="J111" i="17"/>
  <c r="I111" i="17"/>
  <c r="H111" i="17"/>
  <c r="G111" i="17"/>
  <c r="F111" i="17"/>
  <c r="E111" i="17"/>
  <c r="D111" i="17"/>
  <c r="W110" i="17"/>
  <c r="T110" i="17"/>
  <c r="S110" i="17"/>
  <c r="R110" i="17"/>
  <c r="Q110" i="17"/>
  <c r="P110" i="17"/>
  <c r="O110" i="17"/>
  <c r="N110" i="17"/>
  <c r="M110" i="17"/>
  <c r="L110" i="17"/>
  <c r="K110" i="17"/>
  <c r="J110" i="17"/>
  <c r="I110" i="17"/>
  <c r="H110" i="17"/>
  <c r="G110" i="17"/>
  <c r="F110" i="17"/>
  <c r="E110" i="17"/>
  <c r="D110" i="17"/>
  <c r="W109" i="17"/>
  <c r="T109" i="17"/>
  <c r="S109" i="17"/>
  <c r="R109" i="17"/>
  <c r="Q109" i="17"/>
  <c r="P109" i="17"/>
  <c r="O109" i="17"/>
  <c r="N109" i="17"/>
  <c r="M109" i="17"/>
  <c r="L109" i="17"/>
  <c r="K109" i="17"/>
  <c r="J109" i="17"/>
  <c r="I109" i="17"/>
  <c r="H109" i="17"/>
  <c r="G109" i="17"/>
  <c r="F109" i="17"/>
  <c r="E109" i="17"/>
  <c r="D109" i="17"/>
  <c r="W108" i="17"/>
  <c r="T108" i="17"/>
  <c r="S108" i="17"/>
  <c r="R108" i="17"/>
  <c r="Q108" i="17"/>
  <c r="P108" i="17"/>
  <c r="O108" i="17"/>
  <c r="N108" i="17"/>
  <c r="M108" i="17"/>
  <c r="L108" i="17"/>
  <c r="K108" i="17"/>
  <c r="J108" i="17"/>
  <c r="I108" i="17"/>
  <c r="H108" i="17"/>
  <c r="G108" i="17"/>
  <c r="F108" i="17"/>
  <c r="E108" i="17"/>
  <c r="D108" i="17"/>
  <c r="W107" i="17"/>
  <c r="T107" i="17"/>
  <c r="S107" i="17"/>
  <c r="R107" i="17"/>
  <c r="Q107" i="17"/>
  <c r="P107" i="17"/>
  <c r="O107" i="17"/>
  <c r="N107" i="17"/>
  <c r="M107" i="17"/>
  <c r="L107" i="17"/>
  <c r="K107" i="17"/>
  <c r="J107" i="17"/>
  <c r="I107" i="17"/>
  <c r="H107" i="17"/>
  <c r="G107" i="17"/>
  <c r="F107" i="17"/>
  <c r="E107" i="17"/>
  <c r="D107" i="17"/>
  <c r="W106" i="17"/>
  <c r="T106" i="17"/>
  <c r="S106" i="17"/>
  <c r="R106" i="17"/>
  <c r="Q106" i="17"/>
  <c r="P106" i="17"/>
  <c r="O106" i="17"/>
  <c r="N106" i="17"/>
  <c r="M106" i="17"/>
  <c r="L106" i="17"/>
  <c r="K106" i="17"/>
  <c r="J106" i="17"/>
  <c r="I106" i="17"/>
  <c r="H106" i="17"/>
  <c r="G106" i="17"/>
  <c r="F106" i="17"/>
  <c r="E106" i="17"/>
  <c r="D106" i="17"/>
  <c r="W105" i="17"/>
  <c r="T105" i="17"/>
  <c r="S105" i="17"/>
  <c r="R105" i="17"/>
  <c r="Q105" i="17"/>
  <c r="P105" i="17"/>
  <c r="O105" i="17"/>
  <c r="N105" i="17"/>
  <c r="M105" i="17"/>
  <c r="L105" i="17"/>
  <c r="K105" i="17"/>
  <c r="J105" i="17"/>
  <c r="I105" i="17"/>
  <c r="H105" i="17"/>
  <c r="G105" i="17"/>
  <c r="F105" i="17"/>
  <c r="E105" i="17"/>
  <c r="D105" i="17"/>
  <c r="W104" i="17"/>
  <c r="T104" i="17"/>
  <c r="S104" i="17"/>
  <c r="R104" i="17"/>
  <c r="Q104" i="17"/>
  <c r="P104" i="17"/>
  <c r="O104" i="17"/>
  <c r="N104" i="17"/>
  <c r="M104" i="17"/>
  <c r="L104" i="17"/>
  <c r="K104" i="17"/>
  <c r="J104" i="17"/>
  <c r="I104" i="17"/>
  <c r="H104" i="17"/>
  <c r="G104" i="17"/>
  <c r="F104" i="17"/>
  <c r="E104" i="17"/>
  <c r="D104" i="17"/>
  <c r="W103" i="17"/>
  <c r="T103" i="17"/>
  <c r="S103" i="17"/>
  <c r="R103" i="17"/>
  <c r="Q103" i="17"/>
  <c r="P103" i="17"/>
  <c r="O103" i="17"/>
  <c r="N103" i="17"/>
  <c r="M103" i="17"/>
  <c r="L103" i="17"/>
  <c r="K103" i="17"/>
  <c r="J103" i="17"/>
  <c r="I103" i="17"/>
  <c r="H103" i="17"/>
  <c r="G103" i="17"/>
  <c r="F103" i="17"/>
  <c r="E103" i="17"/>
  <c r="D103" i="17"/>
  <c r="W102" i="17"/>
  <c r="T102" i="17"/>
  <c r="S102" i="17"/>
  <c r="R102" i="17"/>
  <c r="Q102" i="17"/>
  <c r="P102" i="17"/>
  <c r="O102" i="17"/>
  <c r="N102" i="17"/>
  <c r="M102" i="17"/>
  <c r="L102" i="17"/>
  <c r="K102" i="17"/>
  <c r="J102" i="17"/>
  <c r="I102" i="17"/>
  <c r="H102" i="17"/>
  <c r="G102" i="17"/>
  <c r="F102" i="17"/>
  <c r="E102" i="17"/>
  <c r="D102" i="17"/>
  <c r="W101" i="17"/>
  <c r="T101" i="17"/>
  <c r="S101" i="17"/>
  <c r="R101" i="17"/>
  <c r="Q101" i="17"/>
  <c r="P101" i="17"/>
  <c r="O101" i="17"/>
  <c r="N101" i="17"/>
  <c r="M101" i="17"/>
  <c r="L101" i="17"/>
  <c r="K101" i="17"/>
  <c r="J101" i="17"/>
  <c r="I101" i="17"/>
  <c r="H101" i="17"/>
  <c r="G101" i="17"/>
  <c r="F101" i="17"/>
  <c r="E101" i="17"/>
  <c r="D101" i="17"/>
  <c r="W100" i="17"/>
  <c r="T100" i="17"/>
  <c r="S100" i="17"/>
  <c r="R100" i="17"/>
  <c r="Q100" i="17"/>
  <c r="P100" i="17"/>
  <c r="O100" i="17"/>
  <c r="N100" i="17"/>
  <c r="M100" i="17"/>
  <c r="L100" i="17"/>
  <c r="K100" i="17"/>
  <c r="J100" i="17"/>
  <c r="I100" i="17"/>
  <c r="H100" i="17"/>
  <c r="G100" i="17"/>
  <c r="F100" i="17"/>
  <c r="E100" i="17"/>
  <c r="D100" i="17"/>
  <c r="W99" i="17"/>
  <c r="T99" i="17"/>
  <c r="S99" i="17"/>
  <c r="R99" i="17"/>
  <c r="Q99" i="17"/>
  <c r="P99" i="17"/>
  <c r="O99" i="17"/>
  <c r="N99" i="17"/>
  <c r="M99" i="17"/>
  <c r="L99" i="17"/>
  <c r="K99" i="17"/>
  <c r="J99" i="17"/>
  <c r="I99" i="17"/>
  <c r="H99" i="17"/>
  <c r="G99" i="17"/>
  <c r="F99" i="17"/>
  <c r="E99" i="17"/>
  <c r="D99" i="17"/>
  <c r="W98" i="17"/>
  <c r="T98" i="17"/>
  <c r="S98" i="17"/>
  <c r="R98" i="17"/>
  <c r="Q98" i="17"/>
  <c r="P98" i="17"/>
  <c r="O98" i="17"/>
  <c r="N98" i="17"/>
  <c r="M98" i="17"/>
  <c r="L98" i="17"/>
  <c r="K98" i="17"/>
  <c r="J98" i="17"/>
  <c r="I98" i="17"/>
  <c r="H98" i="17"/>
  <c r="G98" i="17"/>
  <c r="F98" i="17"/>
  <c r="E98" i="17"/>
  <c r="D98" i="17"/>
  <c r="W97" i="17"/>
  <c r="T97" i="17"/>
  <c r="S97" i="17"/>
  <c r="R97" i="17"/>
  <c r="Q97" i="17"/>
  <c r="P97" i="17"/>
  <c r="O97" i="17"/>
  <c r="N97" i="17"/>
  <c r="M97" i="17"/>
  <c r="L97" i="17"/>
  <c r="K97" i="17"/>
  <c r="J97" i="17"/>
  <c r="I97" i="17"/>
  <c r="H97" i="17"/>
  <c r="G97" i="17"/>
  <c r="F97" i="17"/>
  <c r="E97" i="17"/>
  <c r="D97" i="17"/>
  <c r="W96" i="17"/>
  <c r="T96" i="17"/>
  <c r="S96" i="17"/>
  <c r="R96" i="17"/>
  <c r="Q96" i="17"/>
  <c r="P96" i="17"/>
  <c r="O96" i="17"/>
  <c r="N96" i="17"/>
  <c r="M96" i="17"/>
  <c r="L96" i="17"/>
  <c r="K96" i="17"/>
  <c r="J96" i="17"/>
  <c r="I96" i="17"/>
  <c r="H96" i="17"/>
  <c r="G96" i="17"/>
  <c r="F96" i="17"/>
  <c r="E96" i="17"/>
  <c r="D96" i="17"/>
  <c r="W95" i="17"/>
  <c r="T95" i="17"/>
  <c r="S95" i="17"/>
  <c r="R95" i="17"/>
  <c r="Q95" i="17"/>
  <c r="P95" i="17"/>
  <c r="O95" i="17"/>
  <c r="N95" i="17"/>
  <c r="M95" i="17"/>
  <c r="L95" i="17"/>
  <c r="K95" i="17"/>
  <c r="J95" i="17"/>
  <c r="I95" i="17"/>
  <c r="H95" i="17"/>
  <c r="G95" i="17"/>
  <c r="F95" i="17"/>
  <c r="E95" i="17"/>
  <c r="D95" i="17"/>
  <c r="W94" i="17"/>
  <c r="T94" i="17"/>
  <c r="S94" i="17"/>
  <c r="R94" i="17"/>
  <c r="Q94" i="17"/>
  <c r="P94" i="17"/>
  <c r="O94" i="17"/>
  <c r="N94" i="17"/>
  <c r="M94" i="17"/>
  <c r="L94" i="17"/>
  <c r="K94" i="17"/>
  <c r="J94" i="17"/>
  <c r="I94" i="17"/>
  <c r="H94" i="17"/>
  <c r="G94" i="17"/>
  <c r="F94" i="17"/>
  <c r="E94" i="17"/>
  <c r="D94" i="17"/>
  <c r="W93" i="17"/>
  <c r="T93" i="17"/>
  <c r="S93" i="17"/>
  <c r="R93" i="17"/>
  <c r="Q93" i="17"/>
  <c r="P93" i="17"/>
  <c r="O93" i="17"/>
  <c r="N93" i="17"/>
  <c r="M93" i="17"/>
  <c r="L93" i="17"/>
  <c r="K93" i="17"/>
  <c r="J93" i="17"/>
  <c r="I93" i="17"/>
  <c r="H93" i="17"/>
  <c r="G93" i="17"/>
  <c r="F93" i="17"/>
  <c r="E93" i="17"/>
  <c r="D93" i="17"/>
  <c r="W92" i="17"/>
  <c r="T92" i="17"/>
  <c r="S92" i="17"/>
  <c r="R92" i="17"/>
  <c r="Q92" i="17"/>
  <c r="P92" i="17"/>
  <c r="O92" i="17"/>
  <c r="N92" i="17"/>
  <c r="M92" i="17"/>
  <c r="L92" i="17"/>
  <c r="K92" i="17"/>
  <c r="J92" i="17"/>
  <c r="I92" i="17"/>
  <c r="H92" i="17"/>
  <c r="G92" i="17"/>
  <c r="F92" i="17"/>
  <c r="E92" i="17"/>
  <c r="D92" i="17"/>
  <c r="W91" i="17"/>
  <c r="T91" i="17"/>
  <c r="S91" i="17"/>
  <c r="R91" i="17"/>
  <c r="Q91" i="17"/>
  <c r="P91" i="17"/>
  <c r="O91" i="17"/>
  <c r="N91" i="17"/>
  <c r="M91" i="17"/>
  <c r="L91" i="17"/>
  <c r="K91" i="17"/>
  <c r="J91" i="17"/>
  <c r="I91" i="17"/>
  <c r="H91" i="17"/>
  <c r="G91" i="17"/>
  <c r="F91" i="17"/>
  <c r="E91" i="17"/>
  <c r="D91" i="17"/>
  <c r="W90" i="17"/>
  <c r="S90" i="17"/>
  <c r="R90" i="17"/>
  <c r="Q90" i="17"/>
  <c r="P90" i="17"/>
  <c r="O90" i="17"/>
  <c r="N90" i="17"/>
  <c r="M90" i="17"/>
  <c r="L90" i="17"/>
  <c r="K90" i="17"/>
  <c r="J90" i="17"/>
  <c r="I90" i="17"/>
  <c r="H90" i="17"/>
  <c r="G90" i="17"/>
  <c r="F90" i="17"/>
  <c r="E90" i="17"/>
  <c r="D90" i="17"/>
  <c r="W89" i="17"/>
  <c r="T89" i="17"/>
  <c r="S89" i="17"/>
  <c r="R89" i="17"/>
  <c r="Q89" i="17"/>
  <c r="P89" i="17"/>
  <c r="O89" i="17"/>
  <c r="N89" i="17"/>
  <c r="M89" i="17"/>
  <c r="L89" i="17"/>
  <c r="K89" i="17"/>
  <c r="J89" i="17"/>
  <c r="I89" i="17"/>
  <c r="H89" i="17"/>
  <c r="G89" i="17"/>
  <c r="F89" i="17"/>
  <c r="E89" i="17"/>
  <c r="D89" i="17"/>
  <c r="W88" i="17"/>
  <c r="T88" i="17"/>
  <c r="S88" i="17"/>
  <c r="R88" i="17"/>
  <c r="Q88" i="17"/>
  <c r="P88" i="17"/>
  <c r="O88" i="17"/>
  <c r="N88" i="17"/>
  <c r="M88" i="17"/>
  <c r="L88" i="17"/>
  <c r="K88" i="17"/>
  <c r="J88" i="17"/>
  <c r="I88" i="17"/>
  <c r="H88" i="17"/>
  <c r="G88" i="17"/>
  <c r="F88" i="17"/>
  <c r="E88" i="17"/>
  <c r="D88" i="17"/>
  <c r="W87" i="17"/>
  <c r="T87" i="17"/>
  <c r="S87" i="17"/>
  <c r="R87" i="17"/>
  <c r="Q87" i="17"/>
  <c r="P87" i="17"/>
  <c r="O87" i="17"/>
  <c r="N87" i="17"/>
  <c r="M87" i="17"/>
  <c r="L87" i="17"/>
  <c r="K87" i="17"/>
  <c r="J87" i="17"/>
  <c r="I87" i="17"/>
  <c r="H87" i="17"/>
  <c r="G87" i="17"/>
  <c r="F87" i="17"/>
  <c r="E87" i="17"/>
  <c r="D87" i="17"/>
  <c r="W86" i="17"/>
  <c r="T86" i="17"/>
  <c r="S86" i="17"/>
  <c r="R86" i="17"/>
  <c r="Q86" i="17"/>
  <c r="P86" i="17"/>
  <c r="O86" i="17"/>
  <c r="N86" i="17"/>
  <c r="M86" i="17"/>
  <c r="L86" i="17"/>
  <c r="K86" i="17"/>
  <c r="J86" i="17"/>
  <c r="I86" i="17"/>
  <c r="H86" i="17"/>
  <c r="G86" i="17"/>
  <c r="F86" i="17"/>
  <c r="E86" i="17"/>
  <c r="D86" i="17"/>
  <c r="W85" i="17"/>
  <c r="T85" i="17"/>
  <c r="S85" i="17"/>
  <c r="R85" i="17"/>
  <c r="Q85" i="17"/>
  <c r="P85" i="17"/>
  <c r="O85" i="17"/>
  <c r="N85" i="17"/>
  <c r="M85" i="17"/>
  <c r="L85" i="17"/>
  <c r="K85" i="17"/>
  <c r="J85" i="17"/>
  <c r="I85" i="17"/>
  <c r="H85" i="17"/>
  <c r="G85" i="17"/>
  <c r="F85" i="17"/>
  <c r="E85" i="17"/>
  <c r="D85" i="17"/>
  <c r="W84" i="17"/>
  <c r="T84" i="17"/>
  <c r="S84" i="17"/>
  <c r="R84" i="17"/>
  <c r="Q84" i="17"/>
  <c r="P84" i="17"/>
  <c r="O84" i="17"/>
  <c r="N84" i="17"/>
  <c r="M84" i="17"/>
  <c r="L84" i="17"/>
  <c r="K84" i="17"/>
  <c r="J84" i="17"/>
  <c r="I84" i="17"/>
  <c r="H84" i="17"/>
  <c r="G84" i="17"/>
  <c r="F84" i="17"/>
  <c r="E84" i="17"/>
  <c r="D84" i="17"/>
  <c r="W83" i="17"/>
  <c r="T83" i="17"/>
  <c r="S83" i="17"/>
  <c r="R83" i="17"/>
  <c r="Q83" i="17"/>
  <c r="P83" i="17"/>
  <c r="O83" i="17"/>
  <c r="N83" i="17"/>
  <c r="M83" i="17"/>
  <c r="L83" i="17"/>
  <c r="K83" i="17"/>
  <c r="J83" i="17"/>
  <c r="I83" i="17"/>
  <c r="H83" i="17"/>
  <c r="G83" i="17"/>
  <c r="F83" i="17"/>
  <c r="E83" i="17"/>
  <c r="D83" i="17"/>
  <c r="W82" i="17"/>
  <c r="T82" i="17"/>
  <c r="S82" i="17"/>
  <c r="U82" i="17" s="1"/>
  <c r="R82" i="17"/>
  <c r="Q82" i="17"/>
  <c r="P82" i="17"/>
  <c r="O82" i="17"/>
  <c r="N82" i="17"/>
  <c r="M82" i="17"/>
  <c r="L82" i="17"/>
  <c r="K82" i="17"/>
  <c r="J82" i="17"/>
  <c r="I82" i="17"/>
  <c r="H82" i="17"/>
  <c r="G82" i="17"/>
  <c r="F82" i="17"/>
  <c r="E82" i="17"/>
  <c r="D82" i="17"/>
  <c r="W81" i="17"/>
  <c r="T81" i="17"/>
  <c r="S81" i="17"/>
  <c r="U81" i="17" s="1"/>
  <c r="R81" i="17"/>
  <c r="Q81" i="17"/>
  <c r="P81" i="17"/>
  <c r="O81" i="17"/>
  <c r="N81" i="17"/>
  <c r="M81" i="17"/>
  <c r="L81" i="17"/>
  <c r="K81" i="17"/>
  <c r="J81" i="17"/>
  <c r="I81" i="17"/>
  <c r="H81" i="17"/>
  <c r="G81" i="17"/>
  <c r="F81" i="17"/>
  <c r="E81" i="17"/>
  <c r="D81" i="17"/>
  <c r="W80" i="17"/>
  <c r="T80" i="17"/>
  <c r="S80" i="17"/>
  <c r="R80" i="17"/>
  <c r="Q80" i="17"/>
  <c r="P80" i="17"/>
  <c r="O80" i="17"/>
  <c r="N80" i="17"/>
  <c r="M80" i="17"/>
  <c r="L80" i="17"/>
  <c r="K80" i="17"/>
  <c r="J80" i="17"/>
  <c r="I80" i="17"/>
  <c r="H80" i="17"/>
  <c r="G80" i="17"/>
  <c r="F80" i="17"/>
  <c r="E80" i="17"/>
  <c r="D80" i="17"/>
  <c r="W79" i="17"/>
  <c r="T79" i="17"/>
  <c r="S79" i="17"/>
  <c r="R79" i="17"/>
  <c r="Q79" i="17"/>
  <c r="P79" i="17"/>
  <c r="O79" i="17"/>
  <c r="N79" i="17"/>
  <c r="M79" i="17"/>
  <c r="L79" i="17"/>
  <c r="K79" i="17"/>
  <c r="J79" i="17"/>
  <c r="I79" i="17"/>
  <c r="H79" i="17"/>
  <c r="G79" i="17"/>
  <c r="F79" i="17"/>
  <c r="E79" i="17"/>
  <c r="D79" i="17"/>
  <c r="W78" i="17"/>
  <c r="T78" i="17"/>
  <c r="S78" i="17"/>
  <c r="R78" i="17"/>
  <c r="Q78" i="17"/>
  <c r="P78" i="17"/>
  <c r="O78" i="17"/>
  <c r="N78" i="17"/>
  <c r="M78" i="17"/>
  <c r="K78" i="17"/>
  <c r="J78" i="17"/>
  <c r="I78" i="17"/>
  <c r="H78" i="17"/>
  <c r="G78" i="17"/>
  <c r="F78" i="17"/>
  <c r="E78" i="17"/>
  <c r="D78" i="17"/>
  <c r="W77" i="17"/>
  <c r="T77" i="17"/>
  <c r="S77" i="17"/>
  <c r="R77" i="17"/>
  <c r="Q77" i="17"/>
  <c r="P77" i="17"/>
  <c r="O77" i="17"/>
  <c r="N77" i="17"/>
  <c r="M77" i="17"/>
  <c r="L77" i="17"/>
  <c r="K77" i="17"/>
  <c r="J77" i="17"/>
  <c r="I77" i="17"/>
  <c r="H77" i="17"/>
  <c r="G77" i="17"/>
  <c r="F77" i="17"/>
  <c r="E77" i="17"/>
  <c r="D77" i="17"/>
  <c r="W76" i="17"/>
  <c r="T76" i="17"/>
  <c r="S76" i="17"/>
  <c r="R76" i="17"/>
  <c r="Q76" i="17"/>
  <c r="P76" i="17"/>
  <c r="O76" i="17"/>
  <c r="N76" i="17"/>
  <c r="M76" i="17"/>
  <c r="L76" i="17"/>
  <c r="K76" i="17"/>
  <c r="J76" i="17"/>
  <c r="I76" i="17"/>
  <c r="H76" i="17"/>
  <c r="G76" i="17"/>
  <c r="F76" i="17"/>
  <c r="E76" i="17"/>
  <c r="D76" i="17"/>
  <c r="W75" i="17"/>
  <c r="T75" i="17"/>
  <c r="S75" i="17"/>
  <c r="R75" i="17"/>
  <c r="Q75" i="17"/>
  <c r="P75" i="17"/>
  <c r="O75" i="17"/>
  <c r="N75" i="17"/>
  <c r="M75" i="17"/>
  <c r="L75" i="17"/>
  <c r="K75" i="17"/>
  <c r="J75" i="17"/>
  <c r="I75" i="17"/>
  <c r="H75" i="17"/>
  <c r="G75" i="17"/>
  <c r="F75" i="17"/>
  <c r="E75" i="17"/>
  <c r="D75" i="17"/>
  <c r="W74" i="17"/>
  <c r="T74" i="17"/>
  <c r="S74" i="17"/>
  <c r="R74" i="17"/>
  <c r="Q74" i="17"/>
  <c r="P74" i="17"/>
  <c r="O74" i="17"/>
  <c r="N74" i="17"/>
  <c r="M74" i="17"/>
  <c r="L74" i="17"/>
  <c r="K74" i="17"/>
  <c r="J74" i="17"/>
  <c r="I74" i="17"/>
  <c r="H74" i="17"/>
  <c r="G74" i="17"/>
  <c r="F74" i="17"/>
  <c r="E74" i="17"/>
  <c r="D74" i="17"/>
  <c r="W73" i="17"/>
  <c r="T73" i="17"/>
  <c r="S73" i="17"/>
  <c r="R73" i="17"/>
  <c r="Q73" i="17"/>
  <c r="P73" i="17"/>
  <c r="O73" i="17"/>
  <c r="N73" i="17"/>
  <c r="M73" i="17"/>
  <c r="K73" i="17"/>
  <c r="J73" i="17"/>
  <c r="I73" i="17"/>
  <c r="H73" i="17"/>
  <c r="G73" i="17"/>
  <c r="F73" i="17"/>
  <c r="E73" i="17"/>
  <c r="D73" i="17"/>
  <c r="W72" i="17"/>
  <c r="T72" i="17"/>
  <c r="S72" i="17"/>
  <c r="R72" i="17"/>
  <c r="Q72" i="17"/>
  <c r="P72" i="17"/>
  <c r="O72" i="17"/>
  <c r="N72" i="17"/>
  <c r="M72" i="17"/>
  <c r="L72" i="17"/>
  <c r="K72" i="17"/>
  <c r="J72" i="17"/>
  <c r="I72" i="17"/>
  <c r="H72" i="17"/>
  <c r="G72" i="17"/>
  <c r="F72" i="17"/>
  <c r="E72" i="17"/>
  <c r="D72" i="17"/>
  <c r="W71" i="17"/>
  <c r="T71" i="17"/>
  <c r="S71" i="17"/>
  <c r="R71" i="17"/>
  <c r="Q71" i="17"/>
  <c r="P71" i="17"/>
  <c r="O71" i="17"/>
  <c r="N71" i="17"/>
  <c r="M71" i="17"/>
  <c r="L71" i="17"/>
  <c r="K71" i="17"/>
  <c r="J71" i="17"/>
  <c r="I71" i="17"/>
  <c r="H71" i="17"/>
  <c r="G71" i="17"/>
  <c r="F71" i="17"/>
  <c r="E71" i="17"/>
  <c r="D71" i="17"/>
  <c r="W70" i="17"/>
  <c r="T70" i="17"/>
  <c r="S70" i="17"/>
  <c r="R70" i="17"/>
  <c r="Q70" i="17"/>
  <c r="P70" i="17"/>
  <c r="O70" i="17"/>
  <c r="N70" i="17"/>
  <c r="M70" i="17"/>
  <c r="L70" i="17"/>
  <c r="K70" i="17"/>
  <c r="J70" i="17"/>
  <c r="I70" i="17"/>
  <c r="H70" i="17"/>
  <c r="G70" i="17"/>
  <c r="F70" i="17"/>
  <c r="E70" i="17"/>
  <c r="D70" i="17"/>
  <c r="W69" i="17"/>
  <c r="T69" i="17"/>
  <c r="S69" i="17"/>
  <c r="R69" i="17"/>
  <c r="Q69" i="17"/>
  <c r="P69" i="17"/>
  <c r="O69" i="17"/>
  <c r="N69" i="17"/>
  <c r="M69" i="17"/>
  <c r="L69" i="17"/>
  <c r="K69" i="17"/>
  <c r="J69" i="17"/>
  <c r="I69" i="17"/>
  <c r="H69" i="17"/>
  <c r="G69" i="17"/>
  <c r="F69" i="17"/>
  <c r="E69" i="17"/>
  <c r="D69" i="17"/>
  <c r="W68" i="17"/>
  <c r="T68" i="17"/>
  <c r="S68" i="17"/>
  <c r="R68" i="17"/>
  <c r="Q68" i="17"/>
  <c r="P68" i="17"/>
  <c r="O68" i="17"/>
  <c r="N68" i="17"/>
  <c r="M68" i="17"/>
  <c r="L68" i="17"/>
  <c r="K68" i="17"/>
  <c r="J68" i="17"/>
  <c r="I68" i="17"/>
  <c r="H68" i="17"/>
  <c r="G68" i="17"/>
  <c r="F68" i="17"/>
  <c r="E68" i="17"/>
  <c r="D68" i="17"/>
  <c r="W67" i="17"/>
  <c r="T67" i="17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W66" i="17"/>
  <c r="T66" i="17"/>
  <c r="S66" i="17"/>
  <c r="R66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W65" i="17"/>
  <c r="T65" i="17"/>
  <c r="S65" i="17"/>
  <c r="R65" i="17"/>
  <c r="Q65" i="17"/>
  <c r="P65" i="17"/>
  <c r="O65" i="17"/>
  <c r="N65" i="17"/>
  <c r="M65" i="17"/>
  <c r="L65" i="17"/>
  <c r="K65" i="17"/>
  <c r="J65" i="17"/>
  <c r="I65" i="17"/>
  <c r="H65" i="17"/>
  <c r="G65" i="17"/>
  <c r="F65" i="17"/>
  <c r="E65" i="17"/>
  <c r="D65" i="17"/>
  <c r="W64" i="17"/>
  <c r="T64" i="17"/>
  <c r="S64" i="17"/>
  <c r="R64" i="17"/>
  <c r="Q64" i="17"/>
  <c r="P64" i="17"/>
  <c r="O64" i="17"/>
  <c r="N64" i="17"/>
  <c r="M64" i="17"/>
  <c r="L64" i="17"/>
  <c r="K64" i="17"/>
  <c r="J64" i="17"/>
  <c r="I64" i="17"/>
  <c r="H64" i="17"/>
  <c r="G64" i="17"/>
  <c r="F64" i="17"/>
  <c r="E64" i="17"/>
  <c r="D64" i="17"/>
  <c r="W63" i="17"/>
  <c r="T63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W62" i="17"/>
  <c r="T62" i="17"/>
  <c r="S62" i="17"/>
  <c r="R62" i="17"/>
  <c r="Q62" i="17"/>
  <c r="P62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W61" i="17"/>
  <c r="T61" i="17"/>
  <c r="S61" i="17"/>
  <c r="R61" i="17"/>
  <c r="Q61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W60" i="17"/>
  <c r="T60" i="17"/>
  <c r="S60" i="17"/>
  <c r="R60" i="17"/>
  <c r="Q60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W59" i="17"/>
  <c r="T59" i="17"/>
  <c r="S59" i="17"/>
  <c r="R59" i="17"/>
  <c r="Q59" i="17"/>
  <c r="P59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W58" i="17"/>
  <c r="T58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D58" i="17"/>
  <c r="W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W56" i="17"/>
  <c r="T56" i="17"/>
  <c r="S56" i="17"/>
  <c r="R56" i="17"/>
  <c r="Q56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W55" i="17"/>
  <c r="T55" i="17"/>
  <c r="S55" i="17"/>
  <c r="R55" i="17"/>
  <c r="Q55" i="17"/>
  <c r="P55" i="17"/>
  <c r="O55" i="17"/>
  <c r="N55" i="17"/>
  <c r="M55" i="17"/>
  <c r="L55" i="17"/>
  <c r="K55" i="17"/>
  <c r="J55" i="17"/>
  <c r="I55" i="17"/>
  <c r="H55" i="17"/>
  <c r="G55" i="17"/>
  <c r="F55" i="17"/>
  <c r="E55" i="17"/>
  <c r="D55" i="17"/>
  <c r="W54" i="17"/>
  <c r="T54" i="17"/>
  <c r="S54" i="17"/>
  <c r="R54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W53" i="17"/>
  <c r="T53" i="17"/>
  <c r="S53" i="17"/>
  <c r="R53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W52" i="17"/>
  <c r="T52" i="17"/>
  <c r="S52" i="17"/>
  <c r="R52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W51" i="17"/>
  <c r="T51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W50" i="17"/>
  <c r="T50" i="17"/>
  <c r="S50" i="17"/>
  <c r="R50" i="17"/>
  <c r="Q50" i="17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W49" i="17"/>
  <c r="T49" i="17"/>
  <c r="S49" i="17"/>
  <c r="R49" i="17"/>
  <c r="Q49" i="17"/>
  <c r="P49" i="17"/>
  <c r="O49" i="17"/>
  <c r="N49" i="17"/>
  <c r="M49" i="17"/>
  <c r="L49" i="17"/>
  <c r="K49" i="17"/>
  <c r="J49" i="17"/>
  <c r="I49" i="17"/>
  <c r="H49" i="17"/>
  <c r="G49" i="17"/>
  <c r="F49" i="17"/>
  <c r="E49" i="17"/>
  <c r="D49" i="17"/>
  <c r="W48" i="17"/>
  <c r="T48" i="17"/>
  <c r="S48" i="17"/>
  <c r="R48" i="17"/>
  <c r="Q48" i="17"/>
  <c r="P48" i="17"/>
  <c r="O48" i="17"/>
  <c r="N48" i="17"/>
  <c r="M48" i="17"/>
  <c r="L48" i="17"/>
  <c r="K48" i="17"/>
  <c r="J48" i="17"/>
  <c r="I48" i="17"/>
  <c r="H48" i="17"/>
  <c r="G48" i="17"/>
  <c r="F48" i="17"/>
  <c r="E48" i="17"/>
  <c r="D48" i="17"/>
  <c r="W47" i="17"/>
  <c r="T47" i="17"/>
  <c r="S47" i="17"/>
  <c r="R47" i="17"/>
  <c r="Q47" i="17"/>
  <c r="P47" i="17"/>
  <c r="O47" i="17"/>
  <c r="N47" i="17"/>
  <c r="M47" i="17"/>
  <c r="L47" i="17"/>
  <c r="K47" i="17"/>
  <c r="J47" i="17"/>
  <c r="I47" i="17"/>
  <c r="H47" i="17"/>
  <c r="G47" i="17"/>
  <c r="F47" i="17"/>
  <c r="E47" i="17"/>
  <c r="D47" i="17"/>
  <c r="W46" i="17"/>
  <c r="T46" i="17"/>
  <c r="S46" i="17"/>
  <c r="R46" i="17"/>
  <c r="Q46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W45" i="17"/>
  <c r="T45" i="17"/>
  <c r="S45" i="17"/>
  <c r="R45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W44" i="17"/>
  <c r="T44" i="17"/>
  <c r="S44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W43" i="17"/>
  <c r="T43" i="17"/>
  <c r="S43" i="17"/>
  <c r="R43" i="17"/>
  <c r="Q43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W42" i="17"/>
  <c r="T42" i="17"/>
  <c r="S42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W41" i="17"/>
  <c r="T41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W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W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W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W37" i="17"/>
  <c r="T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W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W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W34" i="17"/>
  <c r="T34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W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W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W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W30" i="17"/>
  <c r="T30" i="17"/>
  <c r="S30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W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W28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W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W26" i="17"/>
  <c r="T26" i="17"/>
  <c r="S26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W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W24" i="17"/>
  <c r="T24" i="17"/>
  <c r="S24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W23" i="17"/>
  <c r="T2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W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W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W20" i="17"/>
  <c r="T20" i="17"/>
  <c r="S20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W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W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W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W16" i="17"/>
  <c r="T16" i="17"/>
  <c r="S16" i="17"/>
  <c r="U16" i="17" s="1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W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W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W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W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W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W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W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W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Q433" i="17" l="1"/>
  <c r="X7" i="18" l="1"/>
  <c r="R17" i="19" l="1"/>
  <c r="Q17" i="19"/>
  <c r="N14" i="19"/>
  <c r="N16" i="19" s="1"/>
  <c r="M14" i="19"/>
  <c r="M16" i="19" s="1"/>
  <c r="L14" i="19"/>
  <c r="L16" i="19" s="1"/>
  <c r="K14" i="19"/>
  <c r="K16" i="19" s="1"/>
  <c r="J14" i="19"/>
  <c r="J16" i="19" s="1"/>
  <c r="I14" i="19"/>
  <c r="I16" i="19" s="1"/>
  <c r="H14" i="19"/>
  <c r="H16" i="19" s="1"/>
  <c r="X7" i="19"/>
  <c r="C2" i="19"/>
  <c r="C2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東京都
</author>
    <author>東京都</author>
  </authors>
  <commentList>
    <comment ref="P179" authorId="0" shapeId="0" xr:uid="{706CD802-FB5A-44D6-832E-99DE2EC72CD8}">
      <text>
        <r>
          <rPr>
            <sz val="9"/>
            <color indexed="81"/>
            <rFont val="MS P ゴシック"/>
            <family val="3"/>
            <charset val="128"/>
          </rPr>
          <t>システム情報ないため「事務所の所在地」欄記載の電話番号を直接入力（公表HPと同様）</t>
        </r>
      </text>
    </comment>
    <comment ref="T356" authorId="1" shapeId="0" xr:uid="{317014EB-36A8-4E11-91E4-05FBACF4E5BC}">
      <text>
        <r>
          <rPr>
            <b/>
            <sz val="9"/>
            <color indexed="81"/>
            <rFont val="ＭＳ Ｐゴシック"/>
            <family val="3"/>
            <charset val="128"/>
          </rPr>
          <t>東京都:</t>
        </r>
        <r>
          <rPr>
            <sz val="9"/>
            <color indexed="81"/>
            <rFont val="ＭＳ Ｐゴシック"/>
            <family val="3"/>
            <charset val="128"/>
          </rPr>
          <t xml:space="preserve">
有老該当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東京都
</author>
    <author>東京都</author>
  </authors>
  <commentList>
    <comment ref="P167" authorId="0" shapeId="0" xr:uid="{DF4D7FE9-5780-40EF-8A43-22A1EB89193C}">
      <text>
        <r>
          <rPr>
            <sz val="9"/>
            <color indexed="81"/>
            <rFont val="MS P ゴシック"/>
            <family val="3"/>
            <charset val="128"/>
          </rPr>
          <t>システム情報ないため「事務所の所在地」欄記載の電話番号を直接入力（公表HPと同様）</t>
        </r>
      </text>
    </comment>
    <comment ref="T340" authorId="1" shapeId="0" xr:uid="{194B7B91-79E5-4EE1-AC2B-23BBADF73733}">
      <text>
        <r>
          <rPr>
            <b/>
            <sz val="9"/>
            <color indexed="81"/>
            <rFont val="ＭＳ Ｐゴシック"/>
            <family val="3"/>
            <charset val="128"/>
          </rPr>
          <t>東京都:</t>
        </r>
        <r>
          <rPr>
            <sz val="9"/>
            <color indexed="81"/>
            <rFont val="ＭＳ Ｐゴシック"/>
            <family val="3"/>
            <charset val="128"/>
          </rPr>
          <t xml:space="preserve">
有老該当</t>
        </r>
      </text>
    </comment>
  </commentList>
</comments>
</file>

<file path=xl/sharedStrings.xml><?xml version="1.0" encoding="utf-8"?>
<sst xmlns="http://schemas.openxmlformats.org/spreadsheetml/2006/main" count="970" uniqueCount="59">
  <si>
    <t>登録
番号</t>
    <rPh sb="0" eb="2">
      <t>トウロク</t>
    </rPh>
    <rPh sb="3" eb="5">
      <t>バンゴウ</t>
    </rPh>
    <phoneticPr fontId="2"/>
  </si>
  <si>
    <t>住宅名</t>
    <rPh sb="0" eb="2">
      <t>ジュウタク</t>
    </rPh>
    <rPh sb="2" eb="3">
      <t>メイ</t>
    </rPh>
    <phoneticPr fontId="2"/>
  </si>
  <si>
    <t>所在地</t>
    <rPh sb="0" eb="3">
      <t>ショザイチ</t>
    </rPh>
    <phoneticPr fontId="2"/>
  </si>
  <si>
    <t>家賃（月）
(単位：万)</t>
    <rPh sb="0" eb="2">
      <t>ヤチン</t>
    </rPh>
    <rPh sb="3" eb="4">
      <t>ツキ</t>
    </rPh>
    <rPh sb="7" eb="9">
      <t>タンイ</t>
    </rPh>
    <rPh sb="10" eb="11">
      <t>マン</t>
    </rPh>
    <phoneticPr fontId="2"/>
  </si>
  <si>
    <t>専有面積（㎡）</t>
    <rPh sb="0" eb="2">
      <t>センユウ</t>
    </rPh>
    <rPh sb="2" eb="4">
      <t>メンセキ</t>
    </rPh>
    <phoneticPr fontId="2"/>
  </si>
  <si>
    <t>併設施設</t>
    <rPh sb="0" eb="2">
      <t>ヘイセツ</t>
    </rPh>
    <rPh sb="2" eb="4">
      <t>シセツ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</si>
  <si>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</si>
  <si>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登録年月日</t>
    <rPh sb="0" eb="2">
      <t>トウロク</t>
    </rPh>
    <rPh sb="2" eb="5">
      <t>ネンガッピ</t>
    </rPh>
    <phoneticPr fontId="2"/>
  </si>
  <si>
    <t>戸数</t>
    <rPh sb="0" eb="2">
      <t>コスウ</t>
    </rPh>
    <phoneticPr fontId="2"/>
  </si>
  <si>
    <t>入居開始
時期</t>
    <rPh sb="0" eb="2">
      <t>ニュウキョ</t>
    </rPh>
    <rPh sb="2" eb="4">
      <t>カイシ</t>
    </rPh>
    <rPh sb="5" eb="7">
      <t>ジキ</t>
    </rPh>
    <phoneticPr fontId="2"/>
  </si>
  <si>
    <t>当月</t>
    <rPh sb="0" eb="2">
      <t>トウゲツ</t>
    </rPh>
    <phoneticPr fontId="2"/>
  </si>
  <si>
    <t>食事</t>
  </si>
  <si>
    <t>家事</t>
  </si>
  <si>
    <t>その他</t>
    <rPh sb="2" eb="3">
      <t>タ</t>
    </rPh>
    <phoneticPr fontId="2"/>
  </si>
  <si>
    <t>医療</t>
    <rPh sb="0" eb="2">
      <t>イリョウ</t>
    </rPh>
    <phoneticPr fontId="2"/>
  </si>
  <si>
    <t>介護</t>
    <rPh sb="0" eb="2">
      <t>カイゴ</t>
    </rPh>
    <phoneticPr fontId="2"/>
  </si>
  <si>
    <t>住所地特例※2</t>
    <rPh sb="0" eb="2">
      <t>ジュウショ</t>
    </rPh>
    <rPh sb="2" eb="3">
      <t>チ</t>
    </rPh>
    <rPh sb="3" eb="5">
      <t>トクレイ</t>
    </rPh>
    <phoneticPr fontId="2"/>
  </si>
  <si>
    <t>該当</t>
    <rPh sb="0" eb="2">
      <t>ガイトウ</t>
    </rPh>
    <phoneticPr fontId="2"/>
  </si>
  <si>
    <t>変更事由
（変更年月日）</t>
    <rPh sb="0" eb="2">
      <t>ヘンコウ</t>
    </rPh>
    <rPh sb="2" eb="4">
      <t>ジユウ</t>
    </rPh>
    <rPh sb="6" eb="8">
      <t>ヘンコウ</t>
    </rPh>
    <rPh sb="8" eb="11">
      <t>ネンガッピ</t>
    </rPh>
    <phoneticPr fontId="2"/>
  </si>
  <si>
    <t>住宅が提供するサービス
（委託、提携を含む）</t>
    <rPh sb="0" eb="2">
      <t>ジュウタク</t>
    </rPh>
    <rPh sb="3" eb="5">
      <t>テイキョウ</t>
    </rPh>
    <rPh sb="13" eb="15">
      <t>イタク</t>
    </rPh>
    <rPh sb="16" eb="18">
      <t>テイケイ</t>
    </rPh>
    <rPh sb="19" eb="20">
      <t>フク</t>
    </rPh>
    <phoneticPr fontId="2"/>
  </si>
  <si>
    <t>※1　介護保険外の介護サービスを含む。
※2　住所地特例への該当の有無を記載。
　　　　○：住所地特例対象施設に該当する住宅
※3　以下に該当する場合に記載。　
　　　　利用権：居住の権利形態が利用権方式の住宅
　　　　特定：特定施設入居者生活介護の指定を受けている住宅（（）内は事業所番号）</t>
    <rPh sb="3" eb="5">
      <t>カイゴ</t>
    </rPh>
    <rPh sb="5" eb="7">
      <t>ホケン</t>
    </rPh>
    <rPh sb="7" eb="8">
      <t>ガイ</t>
    </rPh>
    <rPh sb="9" eb="11">
      <t>カイゴ</t>
    </rPh>
    <rPh sb="16" eb="17">
      <t>フク</t>
    </rPh>
    <rPh sb="23" eb="25">
      <t>ジュウショ</t>
    </rPh>
    <rPh sb="25" eb="26">
      <t>チ</t>
    </rPh>
    <rPh sb="26" eb="28">
      <t>トクレイ</t>
    </rPh>
    <rPh sb="30" eb="32">
      <t>ガイトウ</t>
    </rPh>
    <rPh sb="33" eb="35">
      <t>ウム</t>
    </rPh>
    <rPh sb="36" eb="38">
      <t>キサイ</t>
    </rPh>
    <rPh sb="46" eb="48">
      <t>ジュウショ</t>
    </rPh>
    <rPh sb="48" eb="49">
      <t>チ</t>
    </rPh>
    <rPh sb="49" eb="51">
      <t>トクレイ</t>
    </rPh>
    <rPh sb="51" eb="53">
      <t>タイショウ</t>
    </rPh>
    <rPh sb="53" eb="55">
      <t>シセツ</t>
    </rPh>
    <rPh sb="56" eb="58">
      <t>ガイトウ</t>
    </rPh>
    <rPh sb="60" eb="62">
      <t>ジュウタク</t>
    </rPh>
    <rPh sb="66" eb="68">
      <t>イカ</t>
    </rPh>
    <rPh sb="69" eb="71">
      <t>ガイトウ</t>
    </rPh>
    <rPh sb="73" eb="75">
      <t>バアイ</t>
    </rPh>
    <rPh sb="76" eb="78">
      <t>キサイ</t>
    </rPh>
    <rPh sb="89" eb="91">
      <t>キョジュウ</t>
    </rPh>
    <rPh sb="92" eb="94">
      <t>ケンリ</t>
    </rPh>
    <rPh sb="94" eb="96">
      <t>ケイタイ</t>
    </rPh>
    <rPh sb="97" eb="100">
      <t>リヨウケン</t>
    </rPh>
    <rPh sb="100" eb="102">
      <t>ホウシキ</t>
    </rPh>
    <rPh sb="103" eb="105">
      <t>ジュウタク</t>
    </rPh>
    <rPh sb="110" eb="112">
      <t>トクテイ</t>
    </rPh>
    <rPh sb="113" eb="115">
      <t>トクテイ</t>
    </rPh>
    <rPh sb="115" eb="117">
      <t>シセツ</t>
    </rPh>
    <rPh sb="117" eb="120">
      <t>ニュウキョシャ</t>
    </rPh>
    <rPh sb="120" eb="122">
      <t>セイカツ</t>
    </rPh>
    <rPh sb="122" eb="124">
      <t>カイゴ</t>
    </rPh>
    <rPh sb="125" eb="127">
      <t>シテイ</t>
    </rPh>
    <rPh sb="128" eb="129">
      <t>ウ</t>
    </rPh>
    <rPh sb="133" eb="135">
      <t>ジュウタク</t>
    </rPh>
    <rPh sb="138" eb="139">
      <t>ナイ</t>
    </rPh>
    <rPh sb="140" eb="143">
      <t>ジギョウショ</t>
    </rPh>
    <rPh sb="143" eb="145">
      <t>バンゴウ</t>
    </rPh>
    <phoneticPr fontId="2"/>
  </si>
  <si>
    <t>備考※3</t>
    <rPh sb="0" eb="2">
      <t>ビコウ</t>
    </rPh>
    <phoneticPr fontId="2"/>
  </si>
  <si>
    <t>適用
開始日</t>
    <rPh sb="0" eb="2">
      <t>テキヨウ</t>
    </rPh>
    <rPh sb="3" eb="5">
      <t>カイシ</t>
    </rPh>
    <rPh sb="5" eb="6">
      <t>ヒ</t>
    </rPh>
    <phoneticPr fontId="2"/>
  </si>
  <si>
    <t>平均</t>
  </si>
  <si>
    <t>集計</t>
  </si>
  <si>
    <t>割合</t>
  </si>
  <si>
    <t>開設済</t>
  </si>
  <si>
    <t>（１）開設済みで、かつ、有料老人ホームに該当する住宅</t>
  </si>
  <si>
    <t>介護※1</t>
    <phoneticPr fontId="2"/>
  </si>
  <si>
    <t>健康管理</t>
    <phoneticPr fontId="2"/>
  </si>
  <si>
    <t>（２）今後開設する予定で、かつ、有料老人ホームに該当する予定の住宅</t>
    <phoneticPr fontId="7"/>
  </si>
  <si>
    <t>未開設</t>
    <rPh sb="0" eb="3">
      <t>ミカイセツ</t>
    </rPh>
    <phoneticPr fontId="7"/>
  </si>
  <si>
    <t>.</t>
    <phoneticPr fontId="2"/>
  </si>
  <si>
    <t>　</t>
    <phoneticPr fontId="2"/>
  </si>
  <si>
    <t>割合</t>
    <phoneticPr fontId="2"/>
  </si>
  <si>
    <t>○</t>
  </si>
  <si>
    <t/>
  </si>
  <si>
    <t>f</t>
  </si>
  <si>
    <t>八15001</t>
  </si>
  <si>
    <t>八17001</t>
  </si>
  <si>
    <t>八17003</t>
  </si>
  <si>
    <t>×</t>
    <phoneticPr fontId="14"/>
  </si>
  <si>
    <t>板橋区上板橋１丁目１２-２</t>
    <phoneticPr fontId="14"/>
  </si>
  <si>
    <t>03-5809-6261</t>
    <phoneticPr fontId="14"/>
  </si>
  <si>
    <t>八15002</t>
    <rPh sb="0" eb="1">
      <t>ハチ</t>
    </rPh>
    <phoneticPr fontId="15"/>
  </si>
  <si>
    <t>八16001</t>
    <rPh sb="0" eb="1">
      <t>ハチ</t>
    </rPh>
    <phoneticPr fontId="15"/>
  </si>
  <si>
    <t>八16002</t>
    <rPh sb="0" eb="1">
      <t>ハチ</t>
    </rPh>
    <phoneticPr fontId="15"/>
  </si>
  <si>
    <t>八16003</t>
    <rPh sb="0" eb="1">
      <t>ハチ</t>
    </rPh>
    <phoneticPr fontId="15"/>
  </si>
  <si>
    <t>八18001</t>
    <rPh sb="0" eb="1">
      <t>ハチ</t>
    </rPh>
    <phoneticPr fontId="14"/>
  </si>
  <si>
    <t>八19001</t>
    <phoneticPr fontId="14"/>
  </si>
  <si>
    <t>八21001</t>
    <rPh sb="0" eb="1">
      <t>ハチ</t>
    </rPh>
    <phoneticPr fontId="14"/>
  </si>
  <si>
    <t>八21003</t>
    <phoneticPr fontId="14"/>
  </si>
  <si>
    <t>八22001</t>
    <phoneticPr fontId="14"/>
  </si>
  <si>
    <t>八22002</t>
    <phoneticPr fontId="14"/>
  </si>
  <si>
    <t>八23001</t>
    <phoneticPr fontId="14"/>
  </si>
  <si>
    <t>八23002</t>
    <phoneticPr fontId="14"/>
  </si>
  <si>
    <t>○</t>
    <phoneticPr fontId="14"/>
  </si>
  <si>
    <t>東京都内におけるサービス付き高齢者向け住宅一覧（令和7年6月1日現在）</t>
    <rPh sb="0" eb="3">
      <t>トウキョウト</t>
    </rPh>
    <rPh sb="3" eb="4">
      <t>ナイ</t>
    </rPh>
    <rPh sb="12" eb="13">
      <t>ツ</t>
    </rPh>
    <rPh sb="14" eb="17">
      <t>コウレイシャ</t>
    </rPh>
    <rPh sb="17" eb="18">
      <t>ム</t>
    </rPh>
    <rPh sb="19" eb="21">
      <t>ジュウタク</t>
    </rPh>
    <rPh sb="21" eb="23">
      <t>イチラン</t>
    </rPh>
    <rPh sb="24" eb="25">
      <t>レイ</t>
    </rPh>
    <rPh sb="25" eb="26">
      <t>ワ</t>
    </rPh>
    <rPh sb="27" eb="28">
      <t>ネン</t>
    </rPh>
    <rPh sb="29" eb="30">
      <t>ガツ</t>
    </rPh>
    <rPh sb="31" eb="32">
      <t>ヒ</t>
    </rPh>
    <rPh sb="32" eb="34">
      <t>ゲ</t>
    </rPh>
    <phoneticPr fontId="2"/>
  </si>
  <si>
    <t>総戸数</t>
    <rPh sb="0" eb="3">
      <t>ソウコスウ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</si>
</sst>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\.m\.d;@"/>
    <numFmt numFmtId="177" formatCode="0.0%"/>
    <numFmt numFmtId="178" formatCode="0.0_ "/>
    <numFmt numFmtId="179" formatCode="#,##0_ &quot;戸&quot;"/>
    <numFmt numFmtId="180" formatCode="#,##0_ &quot;件&quot;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sz val="9"/>
      <color indexed="81"/>
      <name val="MS P ゴシック"/>
      <family val="3"/>
      <charset val="128"/>
    </font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rgb="FFFF66CC"/>
      <name val="HGP創英ﾌﾟﾚｾﾞﾝｽEB"/>
      <family val="1"/>
      <charset val="128"/>
    </font>
    <font>
      <sz val="9"/>
      <color rgb="FF000000"/>
      <name val="ＭＳ Ｐゴシック"/>
      <family val="2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6">
    <xf numFmtId="0" fontId="0" fillId="0" borderId="0" xfId="0"/>
    <xf numFmtId="0" fontId="6" fillId="0" borderId="0" xfId="6" applyAlignment="1">
      <alignment vertical="center" shrinkToFit="1"/>
    </xf>
    <xf numFmtId="0" fontId="6" fillId="0" borderId="0" xfId="6" applyAlignment="1">
      <alignment vertical="center" wrapText="1"/>
    </xf>
    <xf numFmtId="0" fontId="6" fillId="0" borderId="0" xfId="6" applyAlignment="1">
      <alignment horizontal="center" vertical="center" wrapText="1"/>
    </xf>
    <xf numFmtId="0" fontId="6" fillId="0" borderId="0" xfId="6" applyAlignment="1">
      <alignment horizontal="right" vertical="center" wrapText="1"/>
    </xf>
    <xf numFmtId="0" fontId="3" fillId="0" borderId="0" xfId="6" applyFont="1" applyAlignment="1">
      <alignment vertical="center"/>
    </xf>
    <xf numFmtId="0" fontId="4" fillId="0" borderId="0" xfId="6" applyFont="1" applyAlignment="1">
      <alignment vertical="center" shrinkToFit="1"/>
    </xf>
    <xf numFmtId="0" fontId="6" fillId="0" borderId="2" xfId="6" applyBorder="1" applyAlignment="1">
      <alignment horizontal="center" vertical="center" shrinkToFit="1"/>
    </xf>
    <xf numFmtId="0" fontId="6" fillId="0" borderId="1" xfId="6" applyBorder="1" applyAlignment="1">
      <alignment horizontal="center" vertical="center" wrapText="1"/>
    </xf>
    <xf numFmtId="0" fontId="6" fillId="0" borderId="1" xfId="6" applyBorder="1" applyAlignment="1">
      <alignment horizontal="center" vertical="center" shrinkToFit="1"/>
    </xf>
    <xf numFmtId="0" fontId="6" fillId="0" borderId="1" xfId="6" applyBorder="1" applyAlignment="1">
      <alignment horizontal="center" vertical="center" wrapText="1" shrinkToFit="1"/>
    </xf>
    <xf numFmtId="0" fontId="6" fillId="0" borderId="1" xfId="6" applyBorder="1" applyAlignment="1">
      <alignment vertical="center" wrapText="1"/>
    </xf>
    <xf numFmtId="0" fontId="1" fillId="0" borderId="0" xfId="6" applyFont="1" applyAlignment="1">
      <alignment horizontal="left" vertical="center" wrapText="1"/>
    </xf>
    <xf numFmtId="0" fontId="1" fillId="0" borderId="11" xfId="6" applyFont="1" applyBorder="1" applyAlignment="1">
      <alignment horizontal="left" vertical="center" wrapText="1"/>
    </xf>
    <xf numFmtId="180" fontId="6" fillId="0" borderId="1" xfId="6" applyNumberFormat="1" applyBorder="1" applyAlignment="1">
      <alignment vertical="center" wrapText="1"/>
    </xf>
    <xf numFmtId="179" fontId="6" fillId="0" borderId="1" xfId="6" applyNumberFormat="1" applyBorder="1" applyAlignment="1">
      <alignment vertical="center" wrapText="1"/>
    </xf>
    <xf numFmtId="0" fontId="6" fillId="0" borderId="0" xfId="6" applyAlignment="1">
      <alignment horizontal="left" vertical="center" shrinkToFit="1"/>
    </xf>
    <xf numFmtId="0" fontId="6" fillId="0" borderId="0" xfId="6" applyAlignment="1">
      <alignment horizontal="left" vertical="center" wrapText="1"/>
    </xf>
    <xf numFmtId="177" fontId="1" fillId="0" borderId="0" xfId="7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77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horizontal="right" vertical="center" wrapText="1"/>
    </xf>
    <xf numFmtId="57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8" fillId="2" borderId="1" xfId="0" applyNumberFormat="1" applyFont="1" applyFill="1" applyBorder="1" applyAlignment="1">
      <alignment horizontal="center" vertical="center" shrinkToFit="1"/>
    </xf>
    <xf numFmtId="38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3" fillId="3" borderId="0" xfId="6" applyFont="1" applyFill="1" applyAlignment="1">
      <alignment vertical="center"/>
    </xf>
    <xf numFmtId="0" fontId="6" fillId="3" borderId="0" xfId="6" applyFill="1" applyAlignment="1">
      <alignment vertical="center" wrapText="1"/>
    </xf>
    <xf numFmtId="0" fontId="6" fillId="3" borderId="0" xfId="6" applyFill="1" applyAlignment="1">
      <alignment horizontal="left" vertical="center" wrapText="1"/>
    </xf>
    <xf numFmtId="177" fontId="10" fillId="0" borderId="1" xfId="6" applyNumberFormat="1" applyFont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 shrinkToFit="1"/>
    </xf>
    <xf numFmtId="0" fontId="6" fillId="0" borderId="3" xfId="6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vertical="center" shrinkToFit="1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4" xfId="6" applyBorder="1" applyAlignment="1">
      <alignment horizontal="center" vertical="center" wrapText="1"/>
    </xf>
    <xf numFmtId="0" fontId="6" fillId="0" borderId="8" xfId="6" applyBorder="1" applyAlignment="1">
      <alignment horizontal="center" vertical="center" wrapText="1"/>
    </xf>
    <xf numFmtId="0" fontId="6" fillId="0" borderId="2" xfId="6" applyBorder="1" applyAlignment="1">
      <alignment horizontal="center" vertical="center" wrapText="1" shrinkToFit="1"/>
    </xf>
    <xf numFmtId="0" fontId="6" fillId="0" borderId="3" xfId="6" applyBorder="1" applyAlignment="1">
      <alignment horizontal="center" vertical="center" wrapText="1" shrinkToFit="1"/>
    </xf>
    <xf numFmtId="0" fontId="6" fillId="0" borderId="4" xfId="6" applyBorder="1" applyAlignment="1">
      <alignment horizontal="center" vertical="center" shrinkToFit="1"/>
    </xf>
    <xf numFmtId="0" fontId="6" fillId="0" borderId="8" xfId="6" applyBorder="1" applyAlignment="1">
      <alignment horizontal="center" vertical="center" shrinkToFit="1"/>
    </xf>
    <xf numFmtId="0" fontId="6" fillId="0" borderId="0" xfId="6" applyAlignment="1">
      <alignment horizontal="left" vertical="center" wrapText="1"/>
    </xf>
    <xf numFmtId="0" fontId="6" fillId="0" borderId="12" xfId="6" applyBorder="1" applyAlignment="1">
      <alignment horizontal="left" vertical="center" wrapText="1"/>
    </xf>
    <xf numFmtId="0" fontId="6" fillId="0" borderId="2" xfId="6" applyBorder="1" applyAlignment="1">
      <alignment horizontal="center" vertical="center" wrapText="1"/>
    </xf>
    <xf numFmtId="0" fontId="6" fillId="0" borderId="5" xfId="6" applyBorder="1" applyAlignment="1">
      <alignment horizontal="center" vertical="center" wrapText="1"/>
    </xf>
    <xf numFmtId="0" fontId="6" fillId="0" borderId="3" xfId="6" applyBorder="1" applyAlignment="1">
      <alignment horizontal="center" vertical="center" wrapText="1"/>
    </xf>
    <xf numFmtId="0" fontId="6" fillId="0" borderId="6" xfId="6" applyBorder="1" applyAlignment="1">
      <alignment horizontal="center" vertical="center" wrapText="1"/>
    </xf>
    <xf numFmtId="0" fontId="6" fillId="0" borderId="7" xfId="6" applyBorder="1" applyAlignment="1">
      <alignment horizontal="center" vertical="center" wrapText="1"/>
    </xf>
    <xf numFmtId="0" fontId="6" fillId="0" borderId="9" xfId="6" applyBorder="1" applyAlignment="1">
      <alignment horizontal="center" vertical="center" wrapText="1"/>
    </xf>
    <xf numFmtId="0" fontId="6" fillId="0" borderId="10" xfId="6" applyBorder="1" applyAlignment="1">
      <alignment horizontal="center" vertical="center" wrapText="1"/>
    </xf>
    <xf numFmtId="0" fontId="6" fillId="0" borderId="12" xfId="6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176" fontId="13" fillId="0" borderId="1" xfId="0" applyNumberFormat="1" applyFont="1" applyBorder="1" applyAlignment="1">
      <alignment vertical="center"/>
    </xf>
    <xf numFmtId="176" fontId="13" fillId="0" borderId="1" xfId="0" applyNumberFormat="1" applyFont="1" applyBorder="1" applyAlignment="1">
      <alignment vertical="center" shrinkToFit="1"/>
    </xf>
    <xf numFmtId="0" fontId="13" fillId="0" borderId="1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0" fillId="7" borderId="8" xfId="0" applyFill="1" applyBorder="1" applyAlignment="1">
      <alignment horizontal="center" vertical="center"/>
    </xf>
    <xf numFmtId="38" fontId="0" fillId="0" borderId="8" xfId="8" applyFont="1" applyBorder="1">
      <alignment vertical="center"/>
    </xf>
    <xf numFmtId="0" fontId="6" fillId="0" borderId="0" xfId="6" applyFill="1" applyAlignment="1">
      <alignment vertical="center" shrinkToFit="1"/>
    </xf>
    <xf numFmtId="0" fontId="6" fillId="0" borderId="0" xfId="6" applyFill="1" applyAlignment="1">
      <alignment vertical="center" wrapText="1"/>
    </xf>
    <xf numFmtId="0" fontId="6" fillId="0" borderId="0" xfId="6" applyFill="1" applyAlignment="1">
      <alignment horizontal="left" vertical="center" wrapText="1"/>
    </xf>
    <xf numFmtId="0" fontId="6" fillId="0" borderId="0" xfId="6" applyFill="1" applyAlignment="1">
      <alignment horizontal="center" vertical="center" wrapText="1"/>
    </xf>
    <xf numFmtId="0" fontId="6" fillId="0" borderId="0" xfId="6" applyFill="1" applyAlignment="1">
      <alignment horizontal="right" vertical="center" wrapText="1"/>
    </xf>
    <xf numFmtId="0" fontId="3" fillId="0" borderId="0" xfId="6" applyFont="1" applyFill="1" applyAlignment="1">
      <alignment vertical="center"/>
    </xf>
    <xf numFmtId="0" fontId="6" fillId="0" borderId="0" xfId="6" applyFill="1" applyAlignment="1">
      <alignment horizontal="left" vertical="center" wrapText="1"/>
    </xf>
    <xf numFmtId="0" fontId="6" fillId="0" borderId="12" xfId="6" applyFill="1" applyBorder="1" applyAlignment="1">
      <alignment horizontal="left" vertical="center" wrapText="1"/>
    </xf>
    <xf numFmtId="0" fontId="6" fillId="0" borderId="4" xfId="6" applyFill="1" applyBorder="1" applyAlignment="1">
      <alignment horizontal="center" vertical="center" wrapText="1"/>
    </xf>
    <xf numFmtId="0" fontId="6" fillId="0" borderId="2" xfId="6" applyFill="1" applyBorder="1" applyAlignment="1">
      <alignment horizontal="center" vertical="center" wrapText="1"/>
    </xf>
    <xf numFmtId="0" fontId="6" fillId="0" borderId="5" xfId="6" applyFill="1" applyBorder="1" applyAlignment="1">
      <alignment horizontal="center" vertical="center" wrapText="1"/>
    </xf>
    <xf numFmtId="0" fontId="6" fillId="0" borderId="3" xfId="6" applyFill="1" applyBorder="1" applyAlignment="1">
      <alignment horizontal="center" vertical="center" wrapText="1"/>
    </xf>
    <xf numFmtId="0" fontId="6" fillId="0" borderId="6" xfId="6" applyFill="1" applyBorder="1" applyAlignment="1">
      <alignment horizontal="center" vertical="center" wrapText="1"/>
    </xf>
    <xf numFmtId="0" fontId="6" fillId="0" borderId="7" xfId="6" applyFill="1" applyBorder="1" applyAlignment="1">
      <alignment horizontal="center" vertical="center" wrapText="1"/>
    </xf>
    <xf numFmtId="0" fontId="6" fillId="0" borderId="2" xfId="6" applyFill="1" applyBorder="1" applyAlignment="1">
      <alignment horizontal="center" vertical="center" wrapText="1" shrinkToFit="1"/>
    </xf>
    <xf numFmtId="0" fontId="6" fillId="0" borderId="3" xfId="6" applyFill="1" applyBorder="1" applyAlignment="1">
      <alignment horizontal="center" vertical="center" wrapText="1" shrinkToFit="1"/>
    </xf>
    <xf numFmtId="0" fontId="6" fillId="0" borderId="4" xfId="6" applyFill="1" applyBorder="1" applyAlignment="1">
      <alignment horizontal="center" vertical="center" shrinkToFit="1"/>
    </xf>
    <xf numFmtId="0" fontId="6" fillId="0" borderId="3" xfId="6" applyFill="1" applyBorder="1" applyAlignment="1">
      <alignment horizontal="center" vertical="center" wrapText="1" shrinkToFit="1"/>
    </xf>
    <xf numFmtId="0" fontId="4" fillId="0" borderId="0" xfId="6" applyFont="1" applyFill="1" applyAlignment="1">
      <alignment vertical="center" shrinkToFit="1"/>
    </xf>
    <xf numFmtId="0" fontId="6" fillId="0" borderId="8" xfId="6" applyFill="1" applyBorder="1" applyAlignment="1">
      <alignment horizontal="center" vertical="center" wrapText="1"/>
    </xf>
    <xf numFmtId="0" fontId="6" fillId="0" borderId="2" xfId="6" applyFill="1" applyBorder="1" applyAlignment="1">
      <alignment horizontal="center" vertical="center" shrinkToFit="1"/>
    </xf>
    <xf numFmtId="0" fontId="6" fillId="0" borderId="1" xfId="6" applyFill="1" applyBorder="1" applyAlignment="1">
      <alignment horizontal="center" vertical="center" wrapText="1"/>
    </xf>
    <xf numFmtId="0" fontId="6" fillId="0" borderId="9" xfId="6" applyFill="1" applyBorder="1" applyAlignment="1">
      <alignment horizontal="center" vertical="center" wrapText="1"/>
    </xf>
    <xf numFmtId="0" fontId="6" fillId="0" borderId="10" xfId="6" applyFill="1" applyBorder="1" applyAlignment="1">
      <alignment horizontal="center" vertical="center" wrapText="1"/>
    </xf>
    <xf numFmtId="0" fontId="6" fillId="0" borderId="1" xfId="6" applyFill="1" applyBorder="1" applyAlignment="1">
      <alignment horizontal="center" vertical="center" shrinkToFit="1"/>
    </xf>
    <xf numFmtId="0" fontId="6" fillId="0" borderId="1" xfId="6" applyFill="1" applyBorder="1" applyAlignment="1">
      <alignment horizontal="center" vertical="center" wrapText="1" shrinkToFit="1"/>
    </xf>
    <xf numFmtId="0" fontId="6" fillId="0" borderId="8" xfId="6" applyFill="1" applyBorder="1" applyAlignment="1">
      <alignment horizontal="center" vertical="center" shrinkToFit="1"/>
    </xf>
    <xf numFmtId="14" fontId="8" fillId="0" borderId="1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176" fontId="13" fillId="0" borderId="1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 shrinkToFit="1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178" fontId="6" fillId="0" borderId="0" xfId="6" applyNumberFormat="1" applyFill="1" applyAlignment="1">
      <alignment horizontal="left" vertical="center" wrapText="1"/>
    </xf>
    <xf numFmtId="178" fontId="6" fillId="0" borderId="11" xfId="6" applyNumberFormat="1" applyFill="1" applyBorder="1" applyAlignment="1">
      <alignment horizontal="left" vertical="center" wrapText="1"/>
    </xf>
    <xf numFmtId="0" fontId="6" fillId="0" borderId="1" xfId="6" applyFill="1" applyBorder="1" applyAlignment="1">
      <alignment vertical="center" wrapText="1"/>
    </xf>
    <xf numFmtId="0" fontId="6" fillId="0" borderId="1" xfId="6" applyFill="1" applyBorder="1" applyAlignment="1">
      <alignment horizontal="right" vertical="center" wrapText="1"/>
    </xf>
    <xf numFmtId="0" fontId="1" fillId="0" borderId="0" xfId="6" applyFont="1" applyFill="1" applyAlignment="1">
      <alignment horizontal="left" vertical="center" wrapText="1"/>
    </xf>
    <xf numFmtId="0" fontId="1" fillId="0" borderId="11" xfId="6" applyFont="1" applyFill="1" applyBorder="1" applyAlignment="1">
      <alignment horizontal="left" vertical="center" wrapText="1"/>
    </xf>
    <xf numFmtId="177" fontId="6" fillId="0" borderId="1" xfId="6" applyNumberFormat="1" applyFill="1" applyBorder="1" applyAlignment="1">
      <alignment vertical="center" wrapText="1"/>
    </xf>
    <xf numFmtId="180" fontId="6" fillId="0" borderId="1" xfId="6" applyNumberFormat="1" applyFill="1" applyBorder="1" applyAlignment="1">
      <alignment vertical="center" wrapText="1"/>
    </xf>
    <xf numFmtId="179" fontId="6" fillId="0" borderId="1" xfId="6" applyNumberFormat="1" applyFill="1" applyBorder="1" applyAlignment="1">
      <alignment vertical="center" wrapText="1"/>
    </xf>
  </cellXfs>
  <cellStyles count="9">
    <cellStyle name="パーセント 2" xfId="1" xr:uid="{00000000-0005-0000-0000-000000000000}"/>
    <cellStyle name="パーセント 3" xfId="7" xr:uid="{00000000-0005-0000-0000-000001000000}"/>
    <cellStyle name="桁区切り" xfId="8" builtinId="6"/>
    <cellStyle name="桁区切り 2" xfId="4" xr:uid="{00000000-0005-0000-0000-000002000000}"/>
    <cellStyle name="桁区切り 3" xfId="2" xr:uid="{00000000-0005-0000-0000-000003000000}"/>
    <cellStyle name="標準" xfId="0" builtinId="0"/>
    <cellStyle name="標準 2" xfId="3" xr:uid="{00000000-0005-0000-0000-000005000000}"/>
    <cellStyle name="標準 3" xfId="5" xr:uid="{00000000-0005-0000-0000-000006000000}"/>
    <cellStyle name="標準 4" xfId="6" xr:uid="{00000000-0005-0000-0000-000007000000}"/>
  </cellStyles>
  <dxfs count="68">
    <dxf>
      <fill>
        <patternFill>
          <bgColor rgb="FFCCFFCC"/>
        </patternFill>
      </fill>
    </dxf>
    <dxf>
      <fill>
        <patternFill>
          <bgColor rgb="FFFFFFFF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FFFF"/>
        </patternFill>
      </fill>
    </dxf>
    <dxf>
      <fill>
        <patternFill>
          <bgColor rgb="FFCCFFCC"/>
        </patternFill>
      </fill>
    </dxf>
    <dxf>
      <fill>
        <patternFill>
          <bgColor rgb="FFFFFFFF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indexed="41"/>
        </patternFill>
      </fill>
    </dxf>
    <dxf>
      <fill>
        <patternFill patternType="none">
          <bgColor indexed="65"/>
        </patternFill>
      </fill>
    </dxf>
    <dxf>
      <fill>
        <patternFill>
          <bgColor rgb="FFCCFFCC"/>
        </patternFill>
      </fill>
    </dxf>
    <dxf>
      <fill>
        <patternFill>
          <bgColor rgb="FFFFFFFF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FFFF"/>
        </patternFill>
      </fill>
    </dxf>
    <dxf>
      <fill>
        <patternFill>
          <bgColor rgb="FFCCFFCC"/>
        </patternFill>
      </fill>
    </dxf>
    <dxf>
      <fill>
        <patternFill>
          <bgColor rgb="FFFFFFFF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indexed="41"/>
        </patternFill>
      </fill>
    </dxf>
    <dxf>
      <fill>
        <patternFill patternType="none">
          <bgColor indexed="6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FFFF"/>
        </patternFill>
      </fill>
    </dxf>
    <dxf>
      <fill>
        <patternFill>
          <bgColor rgb="FFCCFFCC"/>
        </patternFill>
      </fill>
    </dxf>
    <dxf>
      <fill>
        <patternFill>
          <bgColor rgb="FFFFFFFF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FFFF"/>
        </patternFill>
      </fill>
    </dxf>
    <dxf>
      <fill>
        <patternFill>
          <bgColor rgb="FFCCFFCC"/>
        </patternFill>
      </fill>
    </dxf>
    <dxf>
      <fill>
        <patternFill>
          <bgColor rgb="FFFFFFFF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FFFF"/>
        </patternFill>
      </fill>
    </dxf>
    <dxf>
      <fill>
        <patternFill>
          <bgColor rgb="FFCCFFCC"/>
        </patternFill>
      </fill>
    </dxf>
    <dxf>
      <fill>
        <patternFill>
          <bgColor rgb="FFFFFFFF"/>
        </patternFill>
      </fill>
    </dxf>
    <dxf>
      <fill>
        <patternFill>
          <bgColor rgb="FFCCFFCC"/>
        </patternFill>
      </fill>
    </dxf>
    <dxf>
      <fill>
        <patternFill>
          <bgColor rgb="FFFFFFFF"/>
        </patternFill>
      </fill>
    </dxf>
    <dxf>
      <fill>
        <patternFill>
          <bgColor rgb="FFCCFFCC"/>
        </patternFill>
      </fill>
    </dxf>
    <dxf>
      <fill>
        <patternFill>
          <bgColor rgb="FFFFFFFF"/>
        </patternFill>
      </fill>
    </dxf>
    <dxf>
      <fill>
        <patternFill>
          <bgColor rgb="FFCCFFCC"/>
        </patternFill>
      </fill>
    </dxf>
    <dxf>
      <fill>
        <patternFill>
          <bgColor rgb="FFFFFFFF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FFFF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indexed="41"/>
        </patternFill>
      </fill>
    </dxf>
    <dxf>
      <fill>
        <patternFill patternType="none">
          <bgColor indexed="65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rgb="FFFFFFFF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indexed="41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CCFF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226.113.54\zaitaku\&#9312;&#22312;&#23429;&#25903;&#25588;&#20418;\&#9733;&#39640;&#40802;&#32773;&#20303;&#23429;&#25285;&#24403;\018%20&#26045;&#35373;&#19968;&#35239;\01%201&#26085;&#29694;&#22312;&#19968;&#35239;\2025(R07)\250601&#20196;&#21644;7&#24180;6&#26376;&#12469;&#39640;&#20303;&#30331;&#37682;&#28168;&#19968;&#35239;%20.xlsx" TargetMode="External"/><Relationship Id="rId1" Type="http://schemas.openxmlformats.org/officeDocument/2006/relationships/externalLinkPath" Target="/&#9312;&#22312;&#23429;&#25903;&#25588;&#20418;/&#9733;&#39640;&#40802;&#32773;&#20303;&#23429;&#25285;&#24403;/018%20&#26045;&#35373;&#19968;&#35239;/01%201&#26085;&#29694;&#22312;&#19968;&#35239;/2025(R07)/250601&#20196;&#21644;7&#24180;6&#26376;&#12469;&#39640;&#20303;&#30331;&#37682;&#28168;&#19968;&#3523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.6"/>
      <sheetName val="分析"/>
      <sheetName val="モデル事業"/>
      <sheetName val="区市町村別一覧"/>
      <sheetName val="料金一覧"/>
      <sheetName val="一部使用(グラフ元・旧高専賃）"/>
      <sheetName val="登録件数推移（累計）"/>
      <sheetName val="介護・医療併設件数推移（単月）"/>
      <sheetName val="登録件数推移 (単月)"/>
      <sheetName val="年度別件数推移"/>
      <sheetName val="計算シート"/>
      <sheetName val="【分析作業用】"/>
      <sheetName val="【分析作業用（家賃・面積）】"/>
      <sheetName val="apart_20250601"/>
      <sheetName val="service1_20250601"/>
      <sheetName val="room_20250601"/>
      <sheetName val="annex_20250601"/>
      <sheetName val="provider_20250601"/>
      <sheetName val="指定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10">
        <row r="3">
          <cell r="B3">
            <v>15027</v>
          </cell>
          <cell r="C3" t="str">
            <v>26411-1</v>
          </cell>
          <cell r="D3" t="str">
            <v>更新</v>
          </cell>
          <cell r="E3" t="str">
            <v>令和元年様式</v>
          </cell>
          <cell r="F3" t="str">
            <v>ハーモニーライフ八幡山</v>
          </cell>
          <cell r="G3" t="str">
            <v>世田谷区八幡山３丁目24番4号</v>
          </cell>
          <cell r="H3" t="str">
            <v>12.5-13.5</v>
          </cell>
          <cell r="I3" t="str">
            <v>18.39-20</v>
          </cell>
          <cell r="J3" t="str">
            <v>○</v>
          </cell>
          <cell r="K3" t="str">
            <v>○</v>
          </cell>
          <cell r="L3" t="str">
            <v>○</v>
          </cell>
          <cell r="M3" t="str">
            <v>○</v>
          </cell>
          <cell r="N3" t="str">
            <v>○</v>
          </cell>
          <cell r="O3" t="str">
            <v>×</v>
          </cell>
          <cell r="P3" t="str">
            <v>×</v>
          </cell>
          <cell r="Q3" t="str">
            <v>×</v>
          </cell>
          <cell r="R3" t="str">
            <v>×</v>
          </cell>
          <cell r="S3" t="str">
            <v>×</v>
          </cell>
          <cell r="T3" t="str">
            <v>×</v>
          </cell>
          <cell r="U3" t="str">
            <v>×</v>
          </cell>
          <cell r="V3" t="str">
            <v>×</v>
          </cell>
          <cell r="W3" t="str">
            <v>×</v>
          </cell>
          <cell r="X3" t="str">
            <v>×</v>
          </cell>
          <cell r="Y3" t="str">
            <v>×</v>
          </cell>
          <cell r="Z3" t="str">
            <v>×</v>
          </cell>
          <cell r="AA3">
            <v>0</v>
          </cell>
          <cell r="AB3">
            <v>0</v>
          </cell>
          <cell r="AC3" t="str">
            <v>なし</v>
          </cell>
          <cell r="AD3" t="str">
            <v>メディカル・ケア・プランニング株式会社</v>
          </cell>
          <cell r="AE3" t="str">
            <v>03-6663-6036</v>
          </cell>
          <cell r="AF3">
            <v>42404</v>
          </cell>
          <cell r="AG3">
            <v>40</v>
          </cell>
          <cell r="AH3" t="str">
            <v>○</v>
          </cell>
          <cell r="AI3" t="str">
            <v>入居開始済み</v>
          </cell>
          <cell r="AJ3" t="str">
            <v>世田谷区</v>
          </cell>
          <cell r="AK3" t="str">
            <v>株式会社</v>
          </cell>
          <cell r="AL3" t="str">
            <v>介護系事業者</v>
          </cell>
          <cell r="AM3" t="str">
            <v/>
          </cell>
          <cell r="AN3" t="str">
            <v>24時間常駐</v>
          </cell>
          <cell r="AO3">
            <v>18.538249999999998</v>
          </cell>
          <cell r="AP3">
            <v>125000</v>
          </cell>
          <cell r="AQ3">
            <v>135000</v>
          </cell>
          <cell r="AR3">
            <v>125500</v>
          </cell>
          <cell r="AS3">
            <v>42000</v>
          </cell>
          <cell r="AT3">
            <v>42000</v>
          </cell>
          <cell r="AU3">
            <v>42000</v>
          </cell>
          <cell r="AV3">
            <v>-1</v>
          </cell>
          <cell r="AW3">
            <v>61050</v>
          </cell>
          <cell r="AX3" t="str">
            <v>メディカル・ケア・プランニング株式会社</v>
          </cell>
          <cell r="AY3">
            <v>1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 t="str">
            <v>株式会社</v>
          </cell>
          <cell r="BG3" t="str">
            <v>○</v>
          </cell>
          <cell r="BH3" t="str">
            <v>特定</v>
          </cell>
        </row>
        <row r="4">
          <cell r="B4">
            <v>15022</v>
          </cell>
          <cell r="C4" t="str">
            <v>28884-1</v>
          </cell>
          <cell r="D4" t="str">
            <v>更新</v>
          </cell>
          <cell r="E4" t="str">
            <v>令和元年様式</v>
          </cell>
          <cell r="F4" t="str">
            <v>グランディナ嶺町</v>
          </cell>
          <cell r="G4" t="str">
            <v>大田区鵜の木2-20-13</v>
          </cell>
          <cell r="H4" t="str">
            <v>10.5-11.8</v>
          </cell>
          <cell r="I4" t="str">
            <v>27.94-31.36</v>
          </cell>
          <cell r="J4" t="str">
            <v>×</v>
          </cell>
          <cell r="K4" t="str">
            <v>×</v>
          </cell>
          <cell r="L4" t="str">
            <v>×</v>
          </cell>
          <cell r="M4" t="str">
            <v>○</v>
          </cell>
          <cell r="N4" t="str">
            <v>×</v>
          </cell>
          <cell r="O4" t="str">
            <v>×</v>
          </cell>
          <cell r="P4" t="str">
            <v>×</v>
          </cell>
          <cell r="Q4" t="str">
            <v>×</v>
          </cell>
          <cell r="R4" t="str">
            <v>×</v>
          </cell>
          <cell r="S4" t="str">
            <v>×</v>
          </cell>
          <cell r="T4" t="str">
            <v>×</v>
          </cell>
          <cell r="U4" t="str">
            <v>×</v>
          </cell>
          <cell r="V4" t="str">
            <v>×</v>
          </cell>
          <cell r="W4" t="str">
            <v>○</v>
          </cell>
          <cell r="X4" t="str">
            <v>×</v>
          </cell>
          <cell r="Y4" t="str">
            <v>×</v>
          </cell>
          <cell r="Z4" t="str">
            <v>×</v>
          </cell>
          <cell r="AA4">
            <v>0</v>
          </cell>
          <cell r="AB4">
            <v>1</v>
          </cell>
          <cell r="AC4" t="str">
            <v>介</v>
          </cell>
          <cell r="AD4" t="str">
            <v>株式会社　ホームケア井上</v>
          </cell>
          <cell r="AE4" t="str">
            <v>03-3750-2077</v>
          </cell>
          <cell r="AF4">
            <v>42359</v>
          </cell>
          <cell r="AG4">
            <v>10</v>
          </cell>
          <cell r="AH4" t="str">
            <v>○</v>
          </cell>
          <cell r="AI4" t="str">
            <v>入居開始済み</v>
          </cell>
          <cell r="AJ4" t="str">
            <v>大田区</v>
          </cell>
          <cell r="AK4" t="str">
            <v>株式会社</v>
          </cell>
          <cell r="AL4" t="str">
            <v>介護系事業者</v>
          </cell>
          <cell r="AM4" t="str">
            <v/>
          </cell>
          <cell r="AN4" t="str">
            <v>日中のみ常駐</v>
          </cell>
          <cell r="AO4">
            <v>29.242000000000001</v>
          </cell>
          <cell r="AP4">
            <v>105000</v>
          </cell>
          <cell r="AQ4">
            <v>118000</v>
          </cell>
          <cell r="AR4">
            <v>110000</v>
          </cell>
          <cell r="AS4">
            <v>15000</v>
          </cell>
          <cell r="AT4">
            <v>22500</v>
          </cell>
          <cell r="AU4">
            <v>18750</v>
          </cell>
          <cell r="AV4">
            <v>33000</v>
          </cell>
          <cell r="AW4" t="str">
            <v/>
          </cell>
          <cell r="AX4" t="str">
            <v>株式会社　ホームケア井上</v>
          </cell>
          <cell r="AY4">
            <v>1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 t="str">
            <v>株式会社</v>
          </cell>
          <cell r="BG4" t="str">
            <v>○</v>
          </cell>
          <cell r="BH4" t="str">
            <v/>
          </cell>
        </row>
        <row r="5">
          <cell r="B5">
            <v>11006</v>
          </cell>
          <cell r="C5" t="str">
            <v>14029-2</v>
          </cell>
          <cell r="D5" t="str">
            <v>更新</v>
          </cell>
          <cell r="E5" t="str">
            <v>令和元年様式</v>
          </cell>
          <cell r="F5" t="str">
            <v>サンベストビレッジ浮間公園</v>
          </cell>
          <cell r="G5" t="str">
            <v>板橋区舟渡1－19－9</v>
          </cell>
          <cell r="H5" t="str">
            <v>7.7-10.5</v>
          </cell>
          <cell r="I5" t="str">
            <v>25.02-40.37</v>
          </cell>
          <cell r="J5" t="str">
            <v>○</v>
          </cell>
          <cell r="K5" t="str">
            <v>○</v>
          </cell>
          <cell r="L5" t="str">
            <v>○</v>
          </cell>
          <cell r="M5" t="str">
            <v>○</v>
          </cell>
          <cell r="N5" t="str">
            <v>○</v>
          </cell>
          <cell r="O5" t="str">
            <v>○</v>
          </cell>
          <cell r="P5" t="str">
            <v>×</v>
          </cell>
          <cell r="Q5" t="str">
            <v>×</v>
          </cell>
          <cell r="R5" t="str">
            <v>×</v>
          </cell>
          <cell r="S5" t="str">
            <v>○</v>
          </cell>
          <cell r="T5" t="str">
            <v>×</v>
          </cell>
          <cell r="U5" t="str">
            <v>×</v>
          </cell>
          <cell r="V5" t="str">
            <v>×</v>
          </cell>
          <cell r="W5" t="str">
            <v>×</v>
          </cell>
          <cell r="X5" t="str">
            <v>×</v>
          </cell>
          <cell r="Y5" t="str">
            <v>○</v>
          </cell>
          <cell r="Z5" t="str">
            <v>×</v>
          </cell>
          <cell r="AA5">
            <v>0</v>
          </cell>
          <cell r="AB5">
            <v>3</v>
          </cell>
          <cell r="AC5" t="str">
            <v>介</v>
          </cell>
          <cell r="AD5" t="str">
            <v>株式会社　サンベスト東信</v>
          </cell>
          <cell r="AE5" t="str">
            <v>03-5914-3133</v>
          </cell>
          <cell r="AF5">
            <v>40914</v>
          </cell>
          <cell r="AG5">
            <v>23</v>
          </cell>
          <cell r="AH5" t="str">
            <v>○</v>
          </cell>
          <cell r="AI5" t="str">
            <v>入居開始済み</v>
          </cell>
          <cell r="AJ5" t="str">
            <v>板橋区</v>
          </cell>
          <cell r="AK5" t="str">
            <v>株式会社</v>
          </cell>
          <cell r="AL5" t="str">
            <v>その他</v>
          </cell>
          <cell r="AM5" t="str">
            <v/>
          </cell>
          <cell r="AN5" t="str">
            <v>日中のみ常駐</v>
          </cell>
          <cell r="AO5">
            <v>28.519130434782607</v>
          </cell>
          <cell r="AP5">
            <v>77000</v>
          </cell>
          <cell r="AQ5">
            <v>105000</v>
          </cell>
          <cell r="AR5">
            <v>84173.913043478256</v>
          </cell>
          <cell r="AS5">
            <v>5000</v>
          </cell>
          <cell r="AT5">
            <v>8000</v>
          </cell>
          <cell r="AU5">
            <v>6500</v>
          </cell>
          <cell r="AV5">
            <v>22000</v>
          </cell>
          <cell r="AW5">
            <v>29400</v>
          </cell>
          <cell r="AX5" t="str">
            <v>株式会社　サンベスト東信</v>
          </cell>
          <cell r="AY5">
            <v>1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 t="str">
            <v>株式会社</v>
          </cell>
          <cell r="BG5" t="str">
            <v>○</v>
          </cell>
          <cell r="BH5" t="str">
            <v/>
          </cell>
        </row>
        <row r="6">
          <cell r="B6">
            <v>11071</v>
          </cell>
          <cell r="C6" t="str">
            <v>28769-2</v>
          </cell>
          <cell r="D6" t="str">
            <v>更新</v>
          </cell>
          <cell r="E6" t="str">
            <v>令和元年様式</v>
          </cell>
          <cell r="F6" t="str">
            <v>ガーデンフィールズ六木</v>
          </cell>
          <cell r="G6" t="str">
            <v>足立区六木1-18-11</v>
          </cell>
          <cell r="H6">
            <v>7.9249999999999998</v>
          </cell>
          <cell r="I6">
            <v>21.6</v>
          </cell>
          <cell r="J6" t="str">
            <v>○</v>
          </cell>
          <cell r="K6" t="str">
            <v>○</v>
          </cell>
          <cell r="L6" t="str">
            <v>○</v>
          </cell>
          <cell r="M6" t="str">
            <v>○</v>
          </cell>
          <cell r="N6" t="str">
            <v>○</v>
          </cell>
          <cell r="O6" t="str">
            <v>×</v>
          </cell>
          <cell r="P6" t="str">
            <v>×</v>
          </cell>
          <cell r="Q6" t="str">
            <v>×</v>
          </cell>
          <cell r="R6" t="str">
            <v>×</v>
          </cell>
          <cell r="S6" t="str">
            <v>×</v>
          </cell>
          <cell r="T6" t="str">
            <v>×</v>
          </cell>
          <cell r="U6" t="str">
            <v>×</v>
          </cell>
          <cell r="V6" t="str">
            <v>×</v>
          </cell>
          <cell r="W6" t="str">
            <v>×</v>
          </cell>
          <cell r="X6" t="str">
            <v>×</v>
          </cell>
          <cell r="Y6" t="str">
            <v>×</v>
          </cell>
          <cell r="Z6" t="str">
            <v>×</v>
          </cell>
          <cell r="AA6">
            <v>0</v>
          </cell>
          <cell r="AB6">
            <v>0</v>
          </cell>
          <cell r="AC6" t="str">
            <v>なし</v>
          </cell>
          <cell r="AD6" t="str">
            <v>株式会社　明昭</v>
          </cell>
          <cell r="AE6" t="str">
            <v>03-5851-3581</v>
          </cell>
          <cell r="AF6">
            <v>40996</v>
          </cell>
          <cell r="AG6">
            <v>80</v>
          </cell>
          <cell r="AH6" t="str">
            <v>○</v>
          </cell>
          <cell r="AI6" t="str">
            <v>入居開始済み</v>
          </cell>
          <cell r="AJ6" t="str">
            <v>足立区</v>
          </cell>
          <cell r="AK6" t="str">
            <v>株式会社</v>
          </cell>
          <cell r="AL6" t="str">
            <v>介護系事業者</v>
          </cell>
          <cell r="AM6" t="str">
            <v/>
          </cell>
          <cell r="AN6" t="str">
            <v>日中のみ常駐</v>
          </cell>
          <cell r="AO6">
            <v>21.6</v>
          </cell>
          <cell r="AP6">
            <v>79250</v>
          </cell>
          <cell r="AQ6">
            <v>79250</v>
          </cell>
          <cell r="AR6">
            <v>79250</v>
          </cell>
          <cell r="AS6">
            <v>38900</v>
          </cell>
          <cell r="AT6">
            <v>38900</v>
          </cell>
          <cell r="AU6">
            <v>38900</v>
          </cell>
          <cell r="AV6">
            <v>35000</v>
          </cell>
          <cell r="AW6">
            <v>29160</v>
          </cell>
          <cell r="AX6" t="str">
            <v>株式会社　明昭</v>
          </cell>
          <cell r="AY6">
            <v>1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 t="str">
            <v>株式会社</v>
          </cell>
          <cell r="BG6" t="str">
            <v>○</v>
          </cell>
          <cell r="BH6" t="str">
            <v/>
          </cell>
        </row>
        <row r="7">
          <cell r="B7">
            <v>11054</v>
          </cell>
          <cell r="C7" t="str">
            <v>27550-2</v>
          </cell>
          <cell r="D7" t="str">
            <v>更新</v>
          </cell>
          <cell r="E7" t="str">
            <v>令和元年様式</v>
          </cell>
          <cell r="F7" t="str">
            <v>じゃすみん扇</v>
          </cell>
          <cell r="G7" t="str">
            <v>足立区扇1-31-32</v>
          </cell>
          <cell r="H7" t="str">
            <v>6-7</v>
          </cell>
          <cell r="I7">
            <v>19</v>
          </cell>
          <cell r="J7" t="str">
            <v>○</v>
          </cell>
          <cell r="K7" t="str">
            <v>○</v>
          </cell>
          <cell r="L7" t="str">
            <v>○</v>
          </cell>
          <cell r="M7" t="str">
            <v>○</v>
          </cell>
          <cell r="N7" t="str">
            <v>○</v>
          </cell>
          <cell r="O7" t="str">
            <v>○</v>
          </cell>
          <cell r="P7" t="str">
            <v>×</v>
          </cell>
          <cell r="Q7" t="str">
            <v>×</v>
          </cell>
          <cell r="R7" t="str">
            <v>×</v>
          </cell>
          <cell r="S7" t="str">
            <v>×</v>
          </cell>
          <cell r="T7" t="str">
            <v>×</v>
          </cell>
          <cell r="U7" t="str">
            <v>×</v>
          </cell>
          <cell r="V7" t="str">
            <v>○</v>
          </cell>
          <cell r="W7" t="str">
            <v>○</v>
          </cell>
          <cell r="X7" t="str">
            <v>×</v>
          </cell>
          <cell r="Y7" t="str">
            <v>×</v>
          </cell>
          <cell r="Z7" t="str">
            <v>×</v>
          </cell>
          <cell r="AA7">
            <v>0</v>
          </cell>
          <cell r="AB7">
            <v>3</v>
          </cell>
          <cell r="AC7" t="str">
            <v>介</v>
          </cell>
          <cell r="AD7" t="str">
            <v>じゃすみん扇</v>
          </cell>
          <cell r="AE7" t="str">
            <v>03-6807-1278</v>
          </cell>
          <cell r="AF7">
            <v>40963</v>
          </cell>
          <cell r="AG7">
            <v>8</v>
          </cell>
          <cell r="AH7" t="str">
            <v>○</v>
          </cell>
          <cell r="AI7" t="str">
            <v>入居開始済み</v>
          </cell>
          <cell r="AJ7" t="str">
            <v>足立区</v>
          </cell>
          <cell r="AK7" t="str">
            <v>有限会社</v>
          </cell>
          <cell r="AL7" t="str">
            <v>介護系事業者</v>
          </cell>
          <cell r="AM7" t="str">
            <v/>
          </cell>
          <cell r="AN7" t="str">
            <v>日中のみ常駐</v>
          </cell>
          <cell r="AO7">
            <v>19</v>
          </cell>
          <cell r="AP7">
            <v>60000</v>
          </cell>
          <cell r="AQ7">
            <v>70000</v>
          </cell>
          <cell r="AR7">
            <v>62500</v>
          </cell>
          <cell r="AS7">
            <v>14000</v>
          </cell>
          <cell r="AT7">
            <v>24000</v>
          </cell>
          <cell r="AU7">
            <v>19000</v>
          </cell>
          <cell r="AV7">
            <v>10000</v>
          </cell>
          <cell r="AW7">
            <v>39000</v>
          </cell>
          <cell r="AX7" t="str">
            <v>有限会社アウトソー</v>
          </cell>
          <cell r="AY7">
            <v>0</v>
          </cell>
          <cell r="AZ7">
            <v>0</v>
          </cell>
          <cell r="BA7">
            <v>1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 t="str">
            <v>有限会社</v>
          </cell>
          <cell r="BG7" t="str">
            <v>○</v>
          </cell>
          <cell r="BH7" t="str">
            <v/>
          </cell>
        </row>
        <row r="8">
          <cell r="B8">
            <v>20016</v>
          </cell>
          <cell r="C8" t="str">
            <v>102635-0</v>
          </cell>
          <cell r="D8" t="str">
            <v>新規</v>
          </cell>
          <cell r="E8" t="str">
            <v>令和元年様式</v>
          </cell>
          <cell r="F8" t="str">
            <v>ナーシングホーム日和　立川</v>
          </cell>
          <cell r="G8" t="str">
            <v>立川市砂川町四丁目70-4</v>
          </cell>
          <cell r="H8">
            <v>6</v>
          </cell>
          <cell r="I8" t="str">
            <v>18-27.37</v>
          </cell>
          <cell r="J8" t="str">
            <v>○</v>
          </cell>
          <cell r="K8" t="str">
            <v>○</v>
          </cell>
          <cell r="L8" t="str">
            <v>○</v>
          </cell>
          <cell r="M8" t="str">
            <v>○</v>
          </cell>
          <cell r="N8" t="str">
            <v>○</v>
          </cell>
          <cell r="O8" t="str">
            <v>○</v>
          </cell>
          <cell r="P8" t="str">
            <v>○</v>
          </cell>
          <cell r="Q8" t="str">
            <v>×</v>
          </cell>
          <cell r="R8" t="str">
            <v>×</v>
          </cell>
          <cell r="S8" t="str">
            <v>×</v>
          </cell>
          <cell r="T8" t="str">
            <v>×</v>
          </cell>
          <cell r="U8" t="str">
            <v>×</v>
          </cell>
          <cell r="V8" t="str">
            <v>×</v>
          </cell>
          <cell r="W8" t="str">
            <v>×</v>
          </cell>
          <cell r="X8" t="str">
            <v>×</v>
          </cell>
          <cell r="Y8" t="str">
            <v>×</v>
          </cell>
          <cell r="Z8" t="str">
            <v>×</v>
          </cell>
          <cell r="AA8">
            <v>1</v>
          </cell>
          <cell r="AB8">
            <v>1</v>
          </cell>
          <cell r="AC8" t="str">
            <v>医介</v>
          </cell>
          <cell r="AD8" t="str">
            <v>株式会社アドバンスケアシステム</v>
          </cell>
          <cell r="AE8" t="str">
            <v>03-6421-7898</v>
          </cell>
          <cell r="AF8">
            <v>44215</v>
          </cell>
          <cell r="AG8">
            <v>30</v>
          </cell>
          <cell r="AH8" t="str">
            <v>○</v>
          </cell>
          <cell r="AI8" t="str">
            <v>入居開始済み</v>
          </cell>
          <cell r="AJ8" t="str">
            <v>立川市</v>
          </cell>
          <cell r="AK8" t="str">
            <v>株式会社</v>
          </cell>
          <cell r="AL8" t="str">
            <v>介護系事業者</v>
          </cell>
          <cell r="AM8" t="str">
            <v/>
          </cell>
          <cell r="AN8" t="str">
            <v>24時間常駐</v>
          </cell>
          <cell r="AO8">
            <v>20.036999999999999</v>
          </cell>
          <cell r="AP8">
            <v>60000</v>
          </cell>
          <cell r="AQ8">
            <v>60000</v>
          </cell>
          <cell r="AR8">
            <v>60000</v>
          </cell>
          <cell r="AS8">
            <v>25000</v>
          </cell>
          <cell r="AT8">
            <v>25000</v>
          </cell>
          <cell r="AU8">
            <v>25000</v>
          </cell>
          <cell r="AV8">
            <v>33000</v>
          </cell>
          <cell r="AW8">
            <v>54420</v>
          </cell>
          <cell r="AX8" t="str">
            <v>株式会社アドバンスケアシステム</v>
          </cell>
          <cell r="AY8">
            <v>1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 t="str">
            <v>株式会社</v>
          </cell>
          <cell r="BG8" t="str">
            <v>○</v>
          </cell>
          <cell r="BH8" t="str">
            <v/>
          </cell>
        </row>
        <row r="9">
          <cell r="B9">
            <v>11056</v>
          </cell>
          <cell r="C9" t="str">
            <v>29050-2</v>
          </cell>
          <cell r="D9" t="str">
            <v>更新</v>
          </cell>
          <cell r="E9" t="str">
            <v>令和元年様式</v>
          </cell>
          <cell r="F9" t="str">
            <v>サービス付き高齢者向け住宅「南聖園」</v>
          </cell>
          <cell r="G9" t="str">
            <v>羽村市五ノ神2丁目11番地10</v>
          </cell>
          <cell r="H9" t="str">
            <v>5.7-6</v>
          </cell>
          <cell r="I9">
            <v>35.08</v>
          </cell>
          <cell r="J9" t="str">
            <v>○</v>
          </cell>
          <cell r="K9" t="str">
            <v>○</v>
          </cell>
          <cell r="L9" t="str">
            <v>○</v>
          </cell>
          <cell r="M9" t="str">
            <v>○</v>
          </cell>
          <cell r="N9" t="str">
            <v>○</v>
          </cell>
          <cell r="O9" t="str">
            <v>×</v>
          </cell>
          <cell r="P9" t="str">
            <v>×</v>
          </cell>
          <cell r="Q9" t="str">
            <v>×</v>
          </cell>
          <cell r="R9" t="str">
            <v>×</v>
          </cell>
          <cell r="S9" t="str">
            <v>×</v>
          </cell>
          <cell r="T9" t="str">
            <v>×</v>
          </cell>
          <cell r="U9" t="str">
            <v>×</v>
          </cell>
          <cell r="V9" t="str">
            <v>×</v>
          </cell>
          <cell r="W9" t="str">
            <v>×</v>
          </cell>
          <cell r="X9" t="str">
            <v>×</v>
          </cell>
          <cell r="Y9" t="str">
            <v>×</v>
          </cell>
          <cell r="Z9" t="str">
            <v>×</v>
          </cell>
          <cell r="AA9">
            <v>0</v>
          </cell>
          <cell r="AB9">
            <v>0</v>
          </cell>
          <cell r="AC9" t="str">
            <v>なし</v>
          </cell>
          <cell r="AD9" t="str">
            <v>サービス付き高齢者向け住宅南聖園</v>
          </cell>
          <cell r="AE9" t="str">
            <v>042-555-5211</v>
          </cell>
          <cell r="AF9">
            <v>40987</v>
          </cell>
          <cell r="AG9">
            <v>20</v>
          </cell>
          <cell r="AH9" t="str">
            <v>○</v>
          </cell>
          <cell r="AI9" t="str">
            <v>入居開始済み</v>
          </cell>
          <cell r="AJ9" t="str">
            <v>羽村市</v>
          </cell>
          <cell r="AK9" t="str">
            <v>社会福祉法人</v>
          </cell>
          <cell r="AL9" t="str">
            <v>介護系事業者</v>
          </cell>
          <cell r="AM9" t="str">
            <v/>
          </cell>
          <cell r="AN9" t="str">
            <v>日中のみ常駐</v>
          </cell>
          <cell r="AO9">
            <v>35.08</v>
          </cell>
          <cell r="AP9">
            <v>57000</v>
          </cell>
          <cell r="AQ9">
            <v>60000</v>
          </cell>
          <cell r="AR9">
            <v>58250</v>
          </cell>
          <cell r="AS9">
            <v>10000</v>
          </cell>
          <cell r="AT9">
            <v>10000</v>
          </cell>
          <cell r="AU9">
            <v>10000</v>
          </cell>
          <cell r="AV9">
            <v>33000</v>
          </cell>
          <cell r="AW9">
            <v>46680</v>
          </cell>
          <cell r="AX9" t="str">
            <v>社会福祉法人誠愛会</v>
          </cell>
          <cell r="AY9">
            <v>0</v>
          </cell>
          <cell r="AZ9">
            <v>1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 t="str">
            <v>社会福祉法人</v>
          </cell>
          <cell r="BG9" t="str">
            <v>○</v>
          </cell>
          <cell r="BH9" t="str">
            <v>利用権</v>
          </cell>
        </row>
        <row r="10">
          <cell r="B10">
            <v>20011</v>
          </cell>
          <cell r="C10" t="str">
            <v>102547-0</v>
          </cell>
          <cell r="D10" t="str">
            <v>新規</v>
          </cell>
          <cell r="E10" t="str">
            <v>令和元年様式</v>
          </cell>
          <cell r="F10" t="str">
            <v>エクラシア立川上砂</v>
          </cell>
          <cell r="G10" t="str">
            <v>立川市上砂町5-79-4</v>
          </cell>
          <cell r="H10">
            <v>5</v>
          </cell>
          <cell r="I10" t="str">
            <v>18.3-18.91</v>
          </cell>
          <cell r="J10" t="str">
            <v>○</v>
          </cell>
          <cell r="K10" t="str">
            <v>×</v>
          </cell>
          <cell r="L10" t="str">
            <v>○</v>
          </cell>
          <cell r="M10" t="str">
            <v>×</v>
          </cell>
          <cell r="N10" t="str">
            <v>○</v>
          </cell>
          <cell r="O10" t="str">
            <v>×</v>
          </cell>
          <cell r="P10" t="str">
            <v>×</v>
          </cell>
          <cell r="Q10" t="str">
            <v>×</v>
          </cell>
          <cell r="R10" t="str">
            <v>×</v>
          </cell>
          <cell r="S10" t="str">
            <v>○</v>
          </cell>
          <cell r="T10" t="str">
            <v>×</v>
          </cell>
          <cell r="U10" t="str">
            <v>×</v>
          </cell>
          <cell r="V10" t="str">
            <v>×</v>
          </cell>
          <cell r="W10" t="str">
            <v>×</v>
          </cell>
          <cell r="X10" t="str">
            <v>×</v>
          </cell>
          <cell r="Y10" t="str">
            <v>×</v>
          </cell>
          <cell r="Z10" t="str">
            <v>×</v>
          </cell>
          <cell r="AA10">
            <v>0</v>
          </cell>
          <cell r="AB10">
            <v>1</v>
          </cell>
          <cell r="AC10" t="str">
            <v>介</v>
          </cell>
          <cell r="AD10" t="str">
            <v>株式会社ウェルオフ西部</v>
          </cell>
          <cell r="AE10" t="str">
            <v>050-6861-5201</v>
          </cell>
          <cell r="AF10">
            <v>44182</v>
          </cell>
          <cell r="AG10">
            <v>50</v>
          </cell>
          <cell r="AH10" t="str">
            <v>○</v>
          </cell>
          <cell r="AI10">
            <v>44470</v>
          </cell>
          <cell r="AJ10" t="str">
            <v>立川市</v>
          </cell>
          <cell r="AK10" t="str">
            <v>株式会社</v>
          </cell>
          <cell r="AL10" t="str">
            <v>介護系事業者</v>
          </cell>
          <cell r="AM10" t="str">
            <v/>
          </cell>
          <cell r="AN10" t="str">
            <v>24時間常駐</v>
          </cell>
          <cell r="AO10">
            <v>18.446399999999997</v>
          </cell>
          <cell r="AP10">
            <v>50000</v>
          </cell>
          <cell r="AQ10">
            <v>50000</v>
          </cell>
          <cell r="AR10">
            <v>50000</v>
          </cell>
          <cell r="AS10">
            <v>15000</v>
          </cell>
          <cell r="AT10">
            <v>15000</v>
          </cell>
          <cell r="AU10">
            <v>15000</v>
          </cell>
          <cell r="AV10">
            <v>1100</v>
          </cell>
          <cell r="AW10">
            <v>50100</v>
          </cell>
          <cell r="AX10" t="str">
            <v>株式会社ウェルオフ西部</v>
          </cell>
          <cell r="AY10">
            <v>1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 t="str">
            <v>株式会社</v>
          </cell>
          <cell r="BG10" t="str">
            <v>○</v>
          </cell>
          <cell r="BH10" t="str">
            <v/>
          </cell>
        </row>
        <row r="11">
          <cell r="B11">
            <v>11042</v>
          </cell>
          <cell r="C11" t="str">
            <v>29844-2</v>
          </cell>
          <cell r="D11" t="str">
            <v>更新</v>
          </cell>
          <cell r="E11" t="str">
            <v>令和元年様式</v>
          </cell>
          <cell r="F11" t="str">
            <v>憩いの家</v>
          </cell>
          <cell r="G11" t="str">
            <v>足立区保木間一丁目３７番地１７号</v>
          </cell>
          <cell r="H11" t="str">
            <v>5.749-6.98</v>
          </cell>
          <cell r="I11" t="str">
            <v>18.08-18.28</v>
          </cell>
          <cell r="J11" t="str">
            <v>○</v>
          </cell>
          <cell r="K11" t="str">
            <v>○</v>
          </cell>
          <cell r="L11" t="str">
            <v>○</v>
          </cell>
          <cell r="M11" t="str">
            <v>×</v>
          </cell>
          <cell r="N11" t="str">
            <v>○</v>
          </cell>
          <cell r="O11" t="str">
            <v>○</v>
          </cell>
          <cell r="P11" t="str">
            <v>×</v>
          </cell>
          <cell r="Q11" t="str">
            <v>×</v>
          </cell>
          <cell r="R11" t="str">
            <v>×</v>
          </cell>
          <cell r="S11" t="str">
            <v>×</v>
          </cell>
          <cell r="T11" t="str">
            <v>×</v>
          </cell>
          <cell r="U11" t="str">
            <v>×</v>
          </cell>
          <cell r="V11" t="str">
            <v>×</v>
          </cell>
          <cell r="W11" t="str">
            <v>×</v>
          </cell>
          <cell r="X11" t="str">
            <v>×</v>
          </cell>
          <cell r="Y11" t="str">
            <v>×</v>
          </cell>
          <cell r="Z11" t="str">
            <v>×</v>
          </cell>
          <cell r="AA11">
            <v>0</v>
          </cell>
          <cell r="AB11">
            <v>1</v>
          </cell>
          <cell r="AC11" t="str">
            <v>介</v>
          </cell>
          <cell r="AD11" t="str">
            <v>有限会社ウメモトコーポレーション</v>
          </cell>
          <cell r="AE11" t="str">
            <v>03-3880-9330</v>
          </cell>
          <cell r="AF11">
            <v>40942</v>
          </cell>
          <cell r="AG11">
            <v>49</v>
          </cell>
          <cell r="AH11" t="str">
            <v>○</v>
          </cell>
          <cell r="AI11" t="str">
            <v>入居開始済み</v>
          </cell>
          <cell r="AJ11" t="str">
            <v>足立区</v>
          </cell>
          <cell r="AK11" t="str">
            <v>有限会社</v>
          </cell>
          <cell r="AL11" t="str">
            <v>介護系事業者</v>
          </cell>
          <cell r="AM11" t="str">
            <v/>
          </cell>
          <cell r="AN11" t="str">
            <v>24時間常駐</v>
          </cell>
          <cell r="AO11">
            <v>18.151428571428571</v>
          </cell>
          <cell r="AP11">
            <v>57490</v>
          </cell>
          <cell r="AQ11">
            <v>69800</v>
          </cell>
          <cell r="AR11">
            <v>66785.306122448979</v>
          </cell>
          <cell r="AS11">
            <v>21000</v>
          </cell>
          <cell r="AT11">
            <v>21000</v>
          </cell>
          <cell r="AU11">
            <v>21000</v>
          </cell>
          <cell r="AV11">
            <v>26400</v>
          </cell>
          <cell r="AW11">
            <v>38880</v>
          </cell>
          <cell r="AX11" t="str">
            <v>有限会社ウメモトコーポレーション</v>
          </cell>
          <cell r="AY11">
            <v>0</v>
          </cell>
          <cell r="AZ11">
            <v>0</v>
          </cell>
          <cell r="BA11">
            <v>1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 t="str">
            <v>有限会社</v>
          </cell>
          <cell r="BG11" t="str">
            <v>○</v>
          </cell>
          <cell r="BH11" t="str">
            <v/>
          </cell>
        </row>
        <row r="12">
          <cell r="B12">
            <v>12008</v>
          </cell>
          <cell r="C12" t="str">
            <v>26338-2</v>
          </cell>
          <cell r="D12" t="str">
            <v>更新</v>
          </cell>
          <cell r="E12" t="str">
            <v>令和元年様式</v>
          </cell>
          <cell r="F12" t="str">
            <v>ライフサポートレジデンスゆらら船堀駅前</v>
          </cell>
          <cell r="G12" t="str">
            <v>江戸川区船堀4-8-10</v>
          </cell>
          <cell r="H12" t="str">
            <v>3.9-12</v>
          </cell>
          <cell r="I12" t="str">
            <v>25.11-42.23</v>
          </cell>
          <cell r="J12" t="str">
            <v>○</v>
          </cell>
          <cell r="K12" t="str">
            <v>×</v>
          </cell>
          <cell r="L12" t="str">
            <v>○</v>
          </cell>
          <cell r="M12" t="str">
            <v>×</v>
          </cell>
          <cell r="N12" t="str">
            <v>○</v>
          </cell>
          <cell r="O12" t="str">
            <v>×</v>
          </cell>
          <cell r="P12" t="str">
            <v>×</v>
          </cell>
          <cell r="Q12" t="str">
            <v>×</v>
          </cell>
          <cell r="R12" t="str">
            <v>×</v>
          </cell>
          <cell r="S12" t="str">
            <v>×</v>
          </cell>
          <cell r="T12" t="str">
            <v>×</v>
          </cell>
          <cell r="U12" t="str">
            <v>×</v>
          </cell>
          <cell r="V12" t="str">
            <v>×</v>
          </cell>
          <cell r="W12" t="str">
            <v>○</v>
          </cell>
          <cell r="X12" t="str">
            <v>×</v>
          </cell>
          <cell r="Y12" t="str">
            <v>×</v>
          </cell>
          <cell r="Z12" t="str">
            <v>×</v>
          </cell>
          <cell r="AA12">
            <v>0</v>
          </cell>
          <cell r="AB12">
            <v>1</v>
          </cell>
          <cell r="AC12" t="str">
            <v>介</v>
          </cell>
          <cell r="AD12" t="str">
            <v>スターツケアサービス株式会社</v>
          </cell>
          <cell r="AE12" t="str">
            <v>03-6880-3270</v>
          </cell>
          <cell r="AF12">
            <v>41060</v>
          </cell>
          <cell r="AG12">
            <v>28</v>
          </cell>
          <cell r="AH12" t="str">
            <v>○</v>
          </cell>
          <cell r="AI12" t="str">
            <v>入居開始済み</v>
          </cell>
          <cell r="AJ12" t="str">
            <v>江戸川区</v>
          </cell>
          <cell r="AK12" t="str">
            <v>株式会社</v>
          </cell>
          <cell r="AL12" t="str">
            <v>介護系事業者</v>
          </cell>
          <cell r="AM12" t="str">
            <v/>
          </cell>
          <cell r="AN12" t="str">
            <v>日中のみ常駐</v>
          </cell>
          <cell r="AO12">
            <v>27.997142857142858</v>
          </cell>
          <cell r="AP12">
            <v>39000</v>
          </cell>
          <cell r="AQ12">
            <v>120000</v>
          </cell>
          <cell r="AR12">
            <v>68250</v>
          </cell>
          <cell r="AS12">
            <v>10000</v>
          </cell>
          <cell r="AT12">
            <v>12000</v>
          </cell>
          <cell r="AU12">
            <v>11000</v>
          </cell>
          <cell r="AV12">
            <v>30000</v>
          </cell>
          <cell r="AW12">
            <v>48600</v>
          </cell>
          <cell r="AX12" t="str">
            <v>スターツケアサービス株式会社</v>
          </cell>
          <cell r="AY12">
            <v>1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 t="str">
            <v>株式会社</v>
          </cell>
          <cell r="BG12" t="str">
            <v>○</v>
          </cell>
          <cell r="BH12" t="str">
            <v/>
          </cell>
        </row>
        <row r="13">
          <cell r="B13">
            <v>11074</v>
          </cell>
          <cell r="C13" t="str">
            <v>30874-2</v>
          </cell>
          <cell r="D13" t="str">
            <v>更新</v>
          </cell>
          <cell r="E13" t="str">
            <v>令和元年様式</v>
          </cell>
          <cell r="F13" t="str">
            <v>ガーデンフィールズとねり公園BigBell</v>
          </cell>
          <cell r="G13" t="str">
            <v>足立区伊興5-14-5</v>
          </cell>
          <cell r="H13">
            <v>10</v>
          </cell>
          <cell r="I13">
            <v>21.08</v>
          </cell>
          <cell r="J13" t="str">
            <v>○</v>
          </cell>
          <cell r="K13" t="str">
            <v>○</v>
          </cell>
          <cell r="L13" t="str">
            <v>○</v>
          </cell>
          <cell r="M13" t="str">
            <v>○</v>
          </cell>
          <cell r="N13" t="str">
            <v>○</v>
          </cell>
          <cell r="O13" t="str">
            <v>×</v>
          </cell>
          <cell r="P13" t="str">
            <v>×</v>
          </cell>
          <cell r="Q13" t="str">
            <v>×</v>
          </cell>
          <cell r="R13" t="str">
            <v>×</v>
          </cell>
          <cell r="S13" t="str">
            <v>×</v>
          </cell>
          <cell r="T13" t="str">
            <v>×</v>
          </cell>
          <cell r="U13" t="str">
            <v>×</v>
          </cell>
          <cell r="V13" t="str">
            <v>×</v>
          </cell>
          <cell r="W13" t="str">
            <v>×</v>
          </cell>
          <cell r="X13" t="str">
            <v>×</v>
          </cell>
          <cell r="Y13" t="str">
            <v>×</v>
          </cell>
          <cell r="Z13" t="str">
            <v>×</v>
          </cell>
          <cell r="AA13">
            <v>0</v>
          </cell>
          <cell r="AB13">
            <v>0</v>
          </cell>
          <cell r="AC13" t="str">
            <v>なし</v>
          </cell>
          <cell r="AD13" t="str">
            <v>株式会社　明昭</v>
          </cell>
          <cell r="AE13" t="str">
            <v>03-5851-3581</v>
          </cell>
          <cell r="AF13">
            <v>40996</v>
          </cell>
          <cell r="AG13">
            <v>79</v>
          </cell>
          <cell r="AH13" t="str">
            <v>○</v>
          </cell>
          <cell r="AI13" t="str">
            <v>入居開始済み</v>
          </cell>
          <cell r="AJ13" t="str">
            <v>足立区</v>
          </cell>
          <cell r="AK13" t="str">
            <v>株式会社</v>
          </cell>
          <cell r="AL13" t="str">
            <v>介護系事業者</v>
          </cell>
          <cell r="AM13" t="str">
            <v/>
          </cell>
          <cell r="AN13" t="str">
            <v>日中のみ常駐</v>
          </cell>
          <cell r="AO13">
            <v>21.08</v>
          </cell>
          <cell r="AP13">
            <v>100000</v>
          </cell>
          <cell r="AQ13">
            <v>100000</v>
          </cell>
          <cell r="AR13">
            <v>100000</v>
          </cell>
          <cell r="AS13">
            <v>38900</v>
          </cell>
          <cell r="AT13">
            <v>38900</v>
          </cell>
          <cell r="AU13">
            <v>38900</v>
          </cell>
          <cell r="AV13">
            <v>35000</v>
          </cell>
          <cell r="AW13">
            <v>29160</v>
          </cell>
          <cell r="AX13" t="str">
            <v>株式会社　明昭</v>
          </cell>
          <cell r="AY13">
            <v>1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 t="str">
            <v>株式会社</v>
          </cell>
          <cell r="BG13" t="str">
            <v>○</v>
          </cell>
          <cell r="BH13" t="str">
            <v/>
          </cell>
        </row>
        <row r="14">
          <cell r="B14">
            <v>17006</v>
          </cell>
          <cell r="C14" t="str">
            <v>100489-1</v>
          </cell>
          <cell r="D14" t="str">
            <v>更新</v>
          </cell>
          <cell r="E14" t="str">
            <v>令和元年様式</v>
          </cell>
          <cell r="F14" t="str">
            <v>マザーズハウス東村山</v>
          </cell>
          <cell r="G14" t="str">
            <v>東村山市野口町4-10-12</v>
          </cell>
          <cell r="H14">
            <v>5.37</v>
          </cell>
          <cell r="I14">
            <v>18.829999999999998</v>
          </cell>
          <cell r="J14" t="str">
            <v>○</v>
          </cell>
          <cell r="K14" t="str">
            <v>×</v>
          </cell>
          <cell r="L14" t="str">
            <v>×</v>
          </cell>
          <cell r="M14" t="str">
            <v>×</v>
          </cell>
          <cell r="N14" t="str">
            <v>×</v>
          </cell>
          <cell r="O14" t="str">
            <v>○</v>
          </cell>
          <cell r="P14" t="str">
            <v>×</v>
          </cell>
          <cell r="Q14" t="str">
            <v>×</v>
          </cell>
          <cell r="R14" t="str">
            <v>×</v>
          </cell>
          <cell r="S14" t="str">
            <v>×</v>
          </cell>
          <cell r="T14" t="str">
            <v>×</v>
          </cell>
          <cell r="U14" t="str">
            <v>×</v>
          </cell>
          <cell r="V14" t="str">
            <v>○</v>
          </cell>
          <cell r="W14" t="str">
            <v>×</v>
          </cell>
          <cell r="X14" t="str">
            <v>×</v>
          </cell>
          <cell r="Y14" t="str">
            <v>×</v>
          </cell>
          <cell r="Z14" t="str">
            <v>×</v>
          </cell>
          <cell r="AA14">
            <v>0</v>
          </cell>
          <cell r="AB14">
            <v>2</v>
          </cell>
          <cell r="AC14" t="str">
            <v>介</v>
          </cell>
          <cell r="AD14" t="str">
            <v>株式会社マザーズハウス</v>
          </cell>
          <cell r="AE14" t="str">
            <v>042-519-3871</v>
          </cell>
          <cell r="AF14">
            <v>42914</v>
          </cell>
          <cell r="AG14">
            <v>20</v>
          </cell>
          <cell r="AH14" t="str">
            <v>○</v>
          </cell>
          <cell r="AI14" t="str">
            <v>入居開始済み</v>
          </cell>
          <cell r="AJ14" t="str">
            <v>東村山市</v>
          </cell>
          <cell r="AK14" t="str">
            <v>株式会社</v>
          </cell>
          <cell r="AL14" t="str">
            <v>介護系事業者</v>
          </cell>
          <cell r="AM14" t="str">
            <v/>
          </cell>
          <cell r="AN14" t="str">
            <v>日中のみ常駐</v>
          </cell>
          <cell r="AO14">
            <v>18.829999999999998</v>
          </cell>
          <cell r="AP14">
            <v>53700</v>
          </cell>
          <cell r="AQ14">
            <v>53700</v>
          </cell>
          <cell r="AR14">
            <v>53700</v>
          </cell>
          <cell r="AS14">
            <v>15000</v>
          </cell>
          <cell r="AT14">
            <v>15000</v>
          </cell>
          <cell r="AU14">
            <v>15000</v>
          </cell>
          <cell r="AV14">
            <v>11000</v>
          </cell>
          <cell r="AW14">
            <v>43200</v>
          </cell>
          <cell r="AX14" t="str">
            <v>株式会社マザーズハウス</v>
          </cell>
          <cell r="AY14">
            <v>1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 t="str">
            <v>株式会社</v>
          </cell>
          <cell r="BG14" t="str">
            <v>○</v>
          </cell>
          <cell r="BH14" t="str">
            <v/>
          </cell>
        </row>
        <row r="15">
          <cell r="B15">
            <v>11007</v>
          </cell>
          <cell r="C15" t="str">
            <v>30404-2</v>
          </cell>
          <cell r="D15" t="str">
            <v>更新</v>
          </cell>
          <cell r="E15" t="str">
            <v>令和元年様式</v>
          </cell>
          <cell r="F15" t="str">
            <v>アンジェリカハイツ</v>
          </cell>
          <cell r="G15" t="str">
            <v>世田谷区上用賀6-19-21</v>
          </cell>
          <cell r="H15">
            <v>8</v>
          </cell>
          <cell r="I15">
            <v>30</v>
          </cell>
          <cell r="J15" t="str">
            <v>×</v>
          </cell>
          <cell r="K15" t="str">
            <v>×</v>
          </cell>
          <cell r="L15" t="str">
            <v>×</v>
          </cell>
          <cell r="M15" t="str">
            <v>×</v>
          </cell>
          <cell r="N15" t="str">
            <v>×</v>
          </cell>
          <cell r="O15" t="str">
            <v>×</v>
          </cell>
          <cell r="P15" t="str">
            <v>×</v>
          </cell>
          <cell r="Q15" t="str">
            <v>×</v>
          </cell>
          <cell r="R15" t="str">
            <v>×</v>
          </cell>
          <cell r="S15" t="str">
            <v>○</v>
          </cell>
          <cell r="T15" t="str">
            <v>×</v>
          </cell>
          <cell r="U15" t="str">
            <v>×</v>
          </cell>
          <cell r="V15" t="str">
            <v>×</v>
          </cell>
          <cell r="W15" t="str">
            <v>×</v>
          </cell>
          <cell r="X15" t="str">
            <v>×</v>
          </cell>
          <cell r="Y15" t="str">
            <v>×</v>
          </cell>
          <cell r="Z15" t="str">
            <v>×</v>
          </cell>
          <cell r="AA15">
            <v>0</v>
          </cell>
          <cell r="AB15">
            <v>1</v>
          </cell>
          <cell r="AC15" t="str">
            <v>介</v>
          </cell>
          <cell r="AD15" t="str">
            <v>社会福祉法人ふきのとうの会</v>
          </cell>
          <cell r="AE15" t="str">
            <v>03-3706-2545</v>
          </cell>
          <cell r="AF15">
            <v>40918</v>
          </cell>
          <cell r="AG15">
            <v>4</v>
          </cell>
          <cell r="AH15" t="str">
            <v/>
          </cell>
          <cell r="AI15" t="str">
            <v>入居開始済み</v>
          </cell>
          <cell r="AJ15" t="str">
            <v>世田谷区</v>
          </cell>
          <cell r="AK15" t="str">
            <v>社会福祉法人</v>
          </cell>
          <cell r="AL15" t="str">
            <v>介護系事業者</v>
          </cell>
          <cell r="AM15" t="str">
            <v/>
          </cell>
          <cell r="AN15" t="str">
            <v>日中のみ常駐</v>
          </cell>
          <cell r="AO15">
            <v>30</v>
          </cell>
          <cell r="AP15">
            <v>80000</v>
          </cell>
          <cell r="AQ15">
            <v>80000</v>
          </cell>
          <cell r="AR15">
            <v>80000</v>
          </cell>
          <cell r="AS15">
            <v>10000</v>
          </cell>
          <cell r="AT15">
            <v>10000</v>
          </cell>
          <cell r="AU15">
            <v>10000</v>
          </cell>
          <cell r="AV15">
            <v>35000</v>
          </cell>
          <cell r="AW15" t="str">
            <v/>
          </cell>
          <cell r="AX15" t="str">
            <v>社会福祉法人ふきのとうの会</v>
          </cell>
          <cell r="AY15">
            <v>0</v>
          </cell>
          <cell r="AZ15">
            <v>1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 t="str">
            <v>社会福祉法人</v>
          </cell>
          <cell r="BG15" t="str">
            <v/>
          </cell>
          <cell r="BH15" t="str">
            <v/>
          </cell>
        </row>
        <row r="16">
          <cell r="B16">
            <v>12021</v>
          </cell>
          <cell r="C16" t="str">
            <v>25055-2</v>
          </cell>
          <cell r="D16" t="str">
            <v>更新</v>
          </cell>
          <cell r="E16" t="str">
            <v>令和元年様式</v>
          </cell>
          <cell r="F16" t="str">
            <v>きららハウス花畑</v>
          </cell>
          <cell r="G16" t="str">
            <v>足立区南花畑4-18-7</v>
          </cell>
          <cell r="H16">
            <v>4.9000000000000004</v>
          </cell>
          <cell r="I16" t="str">
            <v>19.44-20.52</v>
          </cell>
          <cell r="J16" t="str">
            <v>○</v>
          </cell>
          <cell r="K16" t="str">
            <v>○</v>
          </cell>
          <cell r="L16" t="str">
            <v>○</v>
          </cell>
          <cell r="M16" t="str">
            <v>×</v>
          </cell>
          <cell r="N16" t="str">
            <v>○</v>
          </cell>
          <cell r="O16" t="str">
            <v>×</v>
          </cell>
          <cell r="P16" t="str">
            <v>×</v>
          </cell>
          <cell r="Q16" t="str">
            <v>×</v>
          </cell>
          <cell r="R16" t="str">
            <v>×</v>
          </cell>
          <cell r="S16" t="str">
            <v>○</v>
          </cell>
          <cell r="T16" t="str">
            <v>×</v>
          </cell>
          <cell r="U16" t="str">
            <v>×</v>
          </cell>
          <cell r="V16" t="str">
            <v>×</v>
          </cell>
          <cell r="W16" t="str">
            <v>×</v>
          </cell>
          <cell r="X16" t="str">
            <v>×</v>
          </cell>
          <cell r="Y16" t="str">
            <v>×</v>
          </cell>
          <cell r="Z16" t="str">
            <v>×</v>
          </cell>
          <cell r="AA16">
            <v>0</v>
          </cell>
          <cell r="AB16">
            <v>1</v>
          </cell>
          <cell r="AC16" t="str">
            <v>介</v>
          </cell>
          <cell r="AD16" t="str">
            <v>きららハウス花畑</v>
          </cell>
          <cell r="AE16" t="str">
            <v>03-5809-6051</v>
          </cell>
          <cell r="AF16">
            <v>41145</v>
          </cell>
          <cell r="AG16">
            <v>22</v>
          </cell>
          <cell r="AH16" t="str">
            <v>○</v>
          </cell>
          <cell r="AI16" t="str">
            <v>入居開始済み</v>
          </cell>
          <cell r="AJ16" t="str">
            <v>足立区</v>
          </cell>
          <cell r="AK16" t="str">
            <v>株式会社</v>
          </cell>
          <cell r="AL16" t="str">
            <v>介護系事業者</v>
          </cell>
          <cell r="AM16" t="str">
            <v/>
          </cell>
          <cell r="AN16" t="str">
            <v>24時間常駐</v>
          </cell>
          <cell r="AO16">
            <v>19.783636363636365</v>
          </cell>
          <cell r="AP16">
            <v>49000</v>
          </cell>
          <cell r="AQ16">
            <v>49000</v>
          </cell>
          <cell r="AR16">
            <v>49000</v>
          </cell>
          <cell r="AS16">
            <v>29000</v>
          </cell>
          <cell r="AT16">
            <v>29000</v>
          </cell>
          <cell r="AU16">
            <v>29000</v>
          </cell>
          <cell r="AV16">
            <v>21500</v>
          </cell>
          <cell r="AW16">
            <v>45900</v>
          </cell>
          <cell r="AX16" t="str">
            <v>株式会社グッドスタッフ</v>
          </cell>
          <cell r="AY16">
            <v>1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 t="str">
            <v>株式会社</v>
          </cell>
          <cell r="BG16" t="str">
            <v>○</v>
          </cell>
          <cell r="BH16" t="str">
            <v/>
          </cell>
        </row>
        <row r="17">
          <cell r="B17">
            <v>17009</v>
          </cell>
          <cell r="C17" t="str">
            <v>100488-1</v>
          </cell>
          <cell r="D17" t="str">
            <v>更新</v>
          </cell>
          <cell r="E17" t="str">
            <v>令和元年様式</v>
          </cell>
          <cell r="F17" t="str">
            <v>エクラシア清瀬</v>
          </cell>
          <cell r="G17" t="str">
            <v>清瀬市下清戸2-518-1</v>
          </cell>
          <cell r="H17">
            <v>5.5</v>
          </cell>
          <cell r="I17">
            <v>18.399999999999999</v>
          </cell>
          <cell r="J17" t="str">
            <v>○</v>
          </cell>
          <cell r="K17" t="str">
            <v>×</v>
          </cell>
          <cell r="L17" t="str">
            <v>○</v>
          </cell>
          <cell r="M17" t="str">
            <v>×</v>
          </cell>
          <cell r="N17" t="str">
            <v>○</v>
          </cell>
          <cell r="O17" t="str">
            <v>×</v>
          </cell>
          <cell r="P17" t="str">
            <v>×</v>
          </cell>
          <cell r="Q17" t="str">
            <v>×</v>
          </cell>
          <cell r="R17" t="str">
            <v>×</v>
          </cell>
          <cell r="S17" t="str">
            <v>○</v>
          </cell>
          <cell r="T17" t="str">
            <v>×</v>
          </cell>
          <cell r="U17" t="str">
            <v>×</v>
          </cell>
          <cell r="V17" t="str">
            <v>×</v>
          </cell>
          <cell r="W17" t="str">
            <v>×</v>
          </cell>
          <cell r="X17" t="str">
            <v>×</v>
          </cell>
          <cell r="Y17" t="str">
            <v>×</v>
          </cell>
          <cell r="Z17" t="str">
            <v>×</v>
          </cell>
          <cell r="AA17">
            <v>0</v>
          </cell>
          <cell r="AB17">
            <v>1</v>
          </cell>
          <cell r="AC17" t="str">
            <v>介</v>
          </cell>
          <cell r="AD17" t="str">
            <v>株式会社エクラシア</v>
          </cell>
          <cell r="AE17" t="str">
            <v>050-6861-5201</v>
          </cell>
          <cell r="AF17">
            <v>42929</v>
          </cell>
          <cell r="AG17">
            <v>32</v>
          </cell>
          <cell r="AH17" t="str">
            <v>○</v>
          </cell>
          <cell r="AI17" t="str">
            <v>入居開始済み</v>
          </cell>
          <cell r="AJ17" t="str">
            <v>清瀬市</v>
          </cell>
          <cell r="AK17" t="str">
            <v>株式会社</v>
          </cell>
          <cell r="AL17" t="str">
            <v>介護系事業者</v>
          </cell>
          <cell r="AM17" t="str">
            <v/>
          </cell>
          <cell r="AN17" t="str">
            <v>24時間常駐</v>
          </cell>
          <cell r="AO17">
            <v>18.399999999999999</v>
          </cell>
          <cell r="AP17">
            <v>55000</v>
          </cell>
          <cell r="AQ17">
            <v>55000</v>
          </cell>
          <cell r="AR17">
            <v>55000</v>
          </cell>
          <cell r="AS17">
            <v>15000</v>
          </cell>
          <cell r="AT17">
            <v>15000</v>
          </cell>
          <cell r="AU17">
            <v>15000</v>
          </cell>
          <cell r="AV17">
            <v>1100</v>
          </cell>
          <cell r="AW17">
            <v>50100</v>
          </cell>
          <cell r="AX17" t="str">
            <v>株式会社エクラシア</v>
          </cell>
          <cell r="AY17">
            <v>1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 t="str">
            <v>株式会社</v>
          </cell>
          <cell r="BG17" t="str">
            <v>○</v>
          </cell>
          <cell r="BH17" t="str">
            <v/>
          </cell>
        </row>
        <row r="18">
          <cell r="B18">
            <v>11005</v>
          </cell>
          <cell r="C18" t="str">
            <v>23289-2</v>
          </cell>
          <cell r="D18" t="str">
            <v>更新</v>
          </cell>
          <cell r="E18" t="str">
            <v>令和元年様式</v>
          </cell>
          <cell r="F18" t="str">
            <v>ＨＤケア高田馬場</v>
          </cell>
          <cell r="G18" t="str">
            <v>新宿区高田馬場二丁目８番3号　</v>
          </cell>
          <cell r="H18" t="str">
            <v>9.1-16.5</v>
          </cell>
          <cell r="I18" t="str">
            <v>25.18-56.85</v>
          </cell>
          <cell r="J18" t="str">
            <v>×</v>
          </cell>
          <cell r="K18" t="str">
            <v>○</v>
          </cell>
          <cell r="L18" t="str">
            <v>×</v>
          </cell>
          <cell r="M18" t="str">
            <v>○</v>
          </cell>
          <cell r="N18" t="str">
            <v>×</v>
          </cell>
          <cell r="O18" t="str">
            <v>×</v>
          </cell>
          <cell r="P18" t="str">
            <v>×</v>
          </cell>
          <cell r="Q18" t="str">
            <v>×</v>
          </cell>
          <cell r="R18" t="str">
            <v>×</v>
          </cell>
          <cell r="S18" t="str">
            <v>×</v>
          </cell>
          <cell r="T18" t="str">
            <v>×</v>
          </cell>
          <cell r="U18" t="str">
            <v>×</v>
          </cell>
          <cell r="V18" t="str">
            <v>×</v>
          </cell>
          <cell r="W18" t="str">
            <v>×</v>
          </cell>
          <cell r="X18" t="str">
            <v>×</v>
          </cell>
          <cell r="Y18" t="str">
            <v>×</v>
          </cell>
          <cell r="Z18" t="str">
            <v>○</v>
          </cell>
          <cell r="AA18">
            <v>1</v>
          </cell>
          <cell r="AB18">
            <v>0</v>
          </cell>
          <cell r="AC18" t="str">
            <v>医</v>
          </cell>
          <cell r="AD18" t="str">
            <v>HDケア高田馬場</v>
          </cell>
          <cell r="AE18" t="str">
            <v>03-5273-6996</v>
          </cell>
          <cell r="AF18">
            <v>40903</v>
          </cell>
          <cell r="AG18">
            <v>11</v>
          </cell>
          <cell r="AH18" t="str">
            <v>○</v>
          </cell>
          <cell r="AI18" t="str">
            <v>入居開始済み</v>
          </cell>
          <cell r="AJ18" t="str">
            <v>新宿区</v>
          </cell>
          <cell r="AK18" t="str">
            <v>医療法人</v>
          </cell>
          <cell r="AL18" t="str">
            <v>医療系事業者</v>
          </cell>
          <cell r="AM18" t="str">
            <v/>
          </cell>
          <cell r="AN18" t="str">
            <v>日中のみ常駐</v>
          </cell>
          <cell r="AO18">
            <v>32.142727272727271</v>
          </cell>
          <cell r="AP18">
            <v>91000</v>
          </cell>
          <cell r="AQ18">
            <v>165000</v>
          </cell>
          <cell r="AR18">
            <v>107636.36363636363</v>
          </cell>
          <cell r="AS18">
            <v>15000</v>
          </cell>
          <cell r="AT18">
            <v>15000</v>
          </cell>
          <cell r="AU18">
            <v>15000</v>
          </cell>
          <cell r="AV18">
            <v>35000</v>
          </cell>
          <cell r="AW18" t="str">
            <v/>
          </cell>
          <cell r="AX18" t="str">
            <v>医療法人社団白水会</v>
          </cell>
          <cell r="AY18">
            <v>0</v>
          </cell>
          <cell r="AZ18">
            <v>0</v>
          </cell>
          <cell r="BA18">
            <v>0</v>
          </cell>
          <cell r="BB18">
            <v>1</v>
          </cell>
          <cell r="BC18">
            <v>0</v>
          </cell>
          <cell r="BD18">
            <v>0</v>
          </cell>
          <cell r="BE18">
            <v>0</v>
          </cell>
          <cell r="BF18" t="str">
            <v>医療法人</v>
          </cell>
          <cell r="BG18" t="str">
            <v>○</v>
          </cell>
          <cell r="BH18" t="str">
            <v/>
          </cell>
        </row>
        <row r="19">
          <cell r="B19">
            <v>21005</v>
          </cell>
          <cell r="C19" t="str">
            <v>102827-0</v>
          </cell>
          <cell r="D19" t="str">
            <v>新規</v>
          </cell>
          <cell r="E19" t="str">
            <v>令和元年様式</v>
          </cell>
          <cell r="F19" t="str">
            <v>ホームステーションらいふ石神井公園</v>
          </cell>
          <cell r="G19" t="str">
            <v>練馬区谷原2丁目1番11号</v>
          </cell>
          <cell r="H19">
            <v>14.24</v>
          </cell>
          <cell r="I19">
            <v>18</v>
          </cell>
          <cell r="J19" t="str">
            <v>○</v>
          </cell>
          <cell r="K19" t="str">
            <v>○</v>
          </cell>
          <cell r="L19" t="str">
            <v>○</v>
          </cell>
          <cell r="M19" t="str">
            <v>○</v>
          </cell>
          <cell r="N19" t="str">
            <v>○</v>
          </cell>
          <cell r="O19" t="str">
            <v>×</v>
          </cell>
          <cell r="P19" t="str">
            <v>×</v>
          </cell>
          <cell r="Q19" t="str">
            <v>×</v>
          </cell>
          <cell r="R19" t="str">
            <v>×</v>
          </cell>
          <cell r="S19" t="str">
            <v>×</v>
          </cell>
          <cell r="T19" t="str">
            <v>×</v>
          </cell>
          <cell r="U19" t="str">
            <v>×</v>
          </cell>
          <cell r="V19" t="str">
            <v>×</v>
          </cell>
          <cell r="W19" t="str">
            <v>×</v>
          </cell>
          <cell r="X19" t="str">
            <v>×</v>
          </cell>
          <cell r="Y19" t="str">
            <v>×</v>
          </cell>
          <cell r="Z19" t="str">
            <v>×</v>
          </cell>
          <cell r="AA19">
            <v>0</v>
          </cell>
          <cell r="AB19">
            <v>0</v>
          </cell>
          <cell r="AC19" t="str">
            <v>なし</v>
          </cell>
          <cell r="AD19" t="str">
            <v>株式会社らいふ</v>
          </cell>
          <cell r="AE19" t="str">
            <v>03-5769-7268</v>
          </cell>
          <cell r="AF19">
            <v>44404</v>
          </cell>
          <cell r="AG19">
            <v>75</v>
          </cell>
          <cell r="AH19" t="str">
            <v>○</v>
          </cell>
          <cell r="AI19" t="str">
            <v>入居開始済み</v>
          </cell>
          <cell r="AJ19" t="str">
            <v>練馬区</v>
          </cell>
          <cell r="AK19" t="str">
            <v>株式会社</v>
          </cell>
          <cell r="AL19" t="str">
            <v>介護系事業者</v>
          </cell>
          <cell r="AM19" t="str">
            <v/>
          </cell>
          <cell r="AN19" t="str">
            <v>24時間常駐</v>
          </cell>
          <cell r="AO19">
            <v>18</v>
          </cell>
          <cell r="AP19">
            <v>142400</v>
          </cell>
          <cell r="AQ19">
            <v>142400</v>
          </cell>
          <cell r="AR19">
            <v>142400</v>
          </cell>
          <cell r="AS19">
            <v>42600</v>
          </cell>
          <cell r="AT19">
            <v>42600</v>
          </cell>
          <cell r="AU19">
            <v>42600</v>
          </cell>
          <cell r="AV19">
            <v>-1</v>
          </cell>
          <cell r="AW19">
            <v>66000</v>
          </cell>
          <cell r="AX19" t="str">
            <v>株式会社らいふ</v>
          </cell>
          <cell r="AY19">
            <v>1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 t="str">
            <v>株式会社</v>
          </cell>
          <cell r="BG19" t="str">
            <v>○</v>
          </cell>
          <cell r="BH19" t="str">
            <v>特定</v>
          </cell>
        </row>
        <row r="20">
          <cell r="B20">
            <v>11077</v>
          </cell>
          <cell r="C20" t="str">
            <v>21622-2</v>
          </cell>
          <cell r="D20" t="str">
            <v>更新</v>
          </cell>
          <cell r="E20" t="str">
            <v>令和元年様式</v>
          </cell>
          <cell r="F20" t="str">
            <v>グランフレア金町</v>
          </cell>
          <cell r="G20" t="str">
            <v>葛飾区金町5丁目24番18号</v>
          </cell>
          <cell r="H20" t="str">
            <v>9-11.5</v>
          </cell>
          <cell r="I20" t="str">
            <v>18.98-26.55</v>
          </cell>
          <cell r="J20" t="str">
            <v>○</v>
          </cell>
          <cell r="K20" t="str">
            <v>○</v>
          </cell>
          <cell r="L20" t="str">
            <v>○</v>
          </cell>
          <cell r="M20" t="str">
            <v>○</v>
          </cell>
          <cell r="N20" t="str">
            <v>○</v>
          </cell>
          <cell r="O20" t="str">
            <v>○</v>
          </cell>
          <cell r="P20" t="str">
            <v>○</v>
          </cell>
          <cell r="Q20" t="str">
            <v>×</v>
          </cell>
          <cell r="R20" t="str">
            <v>×</v>
          </cell>
          <cell r="S20" t="str">
            <v>×</v>
          </cell>
          <cell r="T20" t="str">
            <v>×</v>
          </cell>
          <cell r="U20" t="str">
            <v>×</v>
          </cell>
          <cell r="V20" t="str">
            <v>○</v>
          </cell>
          <cell r="W20" t="str">
            <v>×</v>
          </cell>
          <cell r="X20" t="str">
            <v>×</v>
          </cell>
          <cell r="Y20" t="str">
            <v>×</v>
          </cell>
          <cell r="Z20" t="str">
            <v>×</v>
          </cell>
          <cell r="AA20">
            <v>1</v>
          </cell>
          <cell r="AB20">
            <v>2</v>
          </cell>
          <cell r="AC20" t="str">
            <v>医介</v>
          </cell>
          <cell r="AD20" t="str">
            <v>グランフレア金町</v>
          </cell>
          <cell r="AE20" t="str">
            <v>03-5876-1888</v>
          </cell>
          <cell r="AF20">
            <v>40996</v>
          </cell>
          <cell r="AG20">
            <v>34</v>
          </cell>
          <cell r="AH20" t="str">
            <v>○</v>
          </cell>
          <cell r="AI20" t="str">
            <v>入居開始済み</v>
          </cell>
          <cell r="AJ20" t="str">
            <v>葛飾区</v>
          </cell>
          <cell r="AK20" t="str">
            <v>株式会社</v>
          </cell>
          <cell r="AL20" t="str">
            <v>介護系事業者</v>
          </cell>
          <cell r="AM20" t="str">
            <v/>
          </cell>
          <cell r="AN20" t="str">
            <v>24時間常駐</v>
          </cell>
          <cell r="AO20">
            <v>20.538529411764706</v>
          </cell>
          <cell r="AP20">
            <v>90000</v>
          </cell>
          <cell r="AQ20">
            <v>115000</v>
          </cell>
          <cell r="AR20">
            <v>95147.058823529413</v>
          </cell>
          <cell r="AS20">
            <v>55000</v>
          </cell>
          <cell r="AT20">
            <v>85000</v>
          </cell>
          <cell r="AU20">
            <v>70000</v>
          </cell>
          <cell r="AV20">
            <v>22000</v>
          </cell>
          <cell r="AW20">
            <v>67760</v>
          </cell>
          <cell r="AX20" t="str">
            <v>株式会社グランフレア金町</v>
          </cell>
          <cell r="AY20">
            <v>1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 t="str">
            <v>株式会社</v>
          </cell>
          <cell r="BG20" t="str">
            <v>○</v>
          </cell>
          <cell r="BH20" t="str">
            <v/>
          </cell>
        </row>
        <row r="21">
          <cell r="B21">
            <v>12034</v>
          </cell>
          <cell r="C21" t="str">
            <v>26678-2</v>
          </cell>
          <cell r="D21" t="str">
            <v>更新</v>
          </cell>
          <cell r="E21" t="str">
            <v>令和4年様式</v>
          </cell>
          <cell r="F21" t="str">
            <v>ナーシングホーム奥戸</v>
          </cell>
          <cell r="G21" t="str">
            <v>葛飾区奥戸3丁目4番23号</v>
          </cell>
          <cell r="H21">
            <v>6.8</v>
          </cell>
          <cell r="I21" t="str">
            <v>19.87-21.11</v>
          </cell>
          <cell r="J21" t="str">
            <v>○</v>
          </cell>
          <cell r="K21" t="str">
            <v>○</v>
          </cell>
          <cell r="L21" t="str">
            <v>○</v>
          </cell>
          <cell r="M21" t="str">
            <v>○</v>
          </cell>
          <cell r="N21" t="str">
            <v>○</v>
          </cell>
          <cell r="O21" t="str">
            <v>×</v>
          </cell>
          <cell r="P21" t="str">
            <v>×</v>
          </cell>
          <cell r="Q21" t="str">
            <v>×</v>
          </cell>
          <cell r="R21" t="str">
            <v>×</v>
          </cell>
          <cell r="S21" t="str">
            <v>○</v>
          </cell>
          <cell r="T21" t="str">
            <v>×</v>
          </cell>
          <cell r="U21" t="str">
            <v>×</v>
          </cell>
          <cell r="V21" t="str">
            <v>×</v>
          </cell>
          <cell r="W21" t="str">
            <v>×</v>
          </cell>
          <cell r="X21" t="str">
            <v>×</v>
          </cell>
          <cell r="Y21" t="str">
            <v>×</v>
          </cell>
          <cell r="Z21" t="str">
            <v>×</v>
          </cell>
          <cell r="AA21">
            <v>0</v>
          </cell>
          <cell r="AB21">
            <v>1</v>
          </cell>
          <cell r="AC21" t="str">
            <v>介</v>
          </cell>
          <cell r="AD21" t="str">
            <v>株式会社シーティーエフ</v>
          </cell>
          <cell r="AE21" t="str">
            <v>03-6822-8765</v>
          </cell>
          <cell r="AF21">
            <v>41215</v>
          </cell>
          <cell r="AG21">
            <v>14</v>
          </cell>
          <cell r="AH21" t="str">
            <v>○</v>
          </cell>
          <cell r="AI21" t="str">
            <v>入居開始済み</v>
          </cell>
          <cell r="AJ21" t="str">
            <v>葛飾区</v>
          </cell>
          <cell r="AK21" t="str">
            <v>株式会社</v>
          </cell>
          <cell r="AL21" t="str">
            <v>介護系事業者</v>
          </cell>
          <cell r="AM21" t="str">
            <v/>
          </cell>
          <cell r="AN21" t="str">
            <v>24時間常駐</v>
          </cell>
          <cell r="AO21">
            <v>21.021428571428569</v>
          </cell>
          <cell r="AP21">
            <v>68000</v>
          </cell>
          <cell r="AQ21">
            <v>68000</v>
          </cell>
          <cell r="AR21">
            <v>68000</v>
          </cell>
          <cell r="AS21">
            <v>11000</v>
          </cell>
          <cell r="AT21">
            <v>11000</v>
          </cell>
          <cell r="AU21">
            <v>11000</v>
          </cell>
          <cell r="AV21">
            <v>55000</v>
          </cell>
          <cell r="AW21">
            <v>61200</v>
          </cell>
          <cell r="AX21" t="str">
            <v>株式会社シーティーエフ</v>
          </cell>
          <cell r="AY21">
            <v>1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 t="str">
            <v>株式会社</v>
          </cell>
          <cell r="BG21" t="str">
            <v>○</v>
          </cell>
          <cell r="BH21" t="str">
            <v/>
          </cell>
        </row>
        <row r="22">
          <cell r="B22">
            <v>12035</v>
          </cell>
          <cell r="C22" t="str">
            <v>25291-2</v>
          </cell>
          <cell r="D22" t="str">
            <v>更新</v>
          </cell>
          <cell r="E22" t="str">
            <v>令和4年様式</v>
          </cell>
          <cell r="F22" t="str">
            <v>青山メディケア</v>
          </cell>
          <cell r="G22" t="str">
            <v>港区南青山7-13-6</v>
          </cell>
          <cell r="H22">
            <v>20</v>
          </cell>
          <cell r="I22" t="str">
            <v>18.3-18.6</v>
          </cell>
          <cell r="J22" t="str">
            <v>○</v>
          </cell>
          <cell r="K22" t="str">
            <v>×</v>
          </cell>
          <cell r="L22" t="str">
            <v>○</v>
          </cell>
          <cell r="M22" t="str">
            <v>○</v>
          </cell>
          <cell r="N22" t="str">
            <v>○</v>
          </cell>
          <cell r="O22" t="str">
            <v>×</v>
          </cell>
          <cell r="P22" t="str">
            <v>○</v>
          </cell>
          <cell r="Q22" t="str">
            <v>×</v>
          </cell>
          <cell r="R22" t="str">
            <v>×</v>
          </cell>
          <cell r="S22" t="str">
            <v>×</v>
          </cell>
          <cell r="T22" t="str">
            <v>×</v>
          </cell>
          <cell r="U22" t="str">
            <v>×</v>
          </cell>
          <cell r="V22" t="str">
            <v>×</v>
          </cell>
          <cell r="W22" t="str">
            <v>×</v>
          </cell>
          <cell r="X22" t="str">
            <v>○</v>
          </cell>
          <cell r="Y22" t="str">
            <v>×</v>
          </cell>
          <cell r="Z22" t="str">
            <v>×</v>
          </cell>
          <cell r="AA22">
            <v>2</v>
          </cell>
          <cell r="AB22">
            <v>1</v>
          </cell>
          <cell r="AC22" t="str">
            <v>医介</v>
          </cell>
          <cell r="AD22" t="str">
            <v>青山メディケア</v>
          </cell>
          <cell r="AE22" t="str">
            <v>03-3486-0900</v>
          </cell>
          <cell r="AF22">
            <v>41235</v>
          </cell>
          <cell r="AG22">
            <v>20</v>
          </cell>
          <cell r="AH22" t="str">
            <v>○</v>
          </cell>
          <cell r="AI22" t="str">
            <v>入居開始済み</v>
          </cell>
          <cell r="AJ22" t="str">
            <v>港区</v>
          </cell>
          <cell r="AK22" t="str">
            <v>医療法人</v>
          </cell>
          <cell r="AL22" t="str">
            <v>医療系事業者</v>
          </cell>
          <cell r="AM22" t="str">
            <v/>
          </cell>
          <cell r="AN22" t="str">
            <v>24時間常駐</v>
          </cell>
          <cell r="AO22">
            <v>18.360000000000003</v>
          </cell>
          <cell r="AP22">
            <v>200000</v>
          </cell>
          <cell r="AQ22">
            <v>200000</v>
          </cell>
          <cell r="AR22">
            <v>200000</v>
          </cell>
          <cell r="AS22">
            <v>20000</v>
          </cell>
          <cell r="AT22">
            <v>20000</v>
          </cell>
          <cell r="AU22">
            <v>20000</v>
          </cell>
          <cell r="AV22">
            <v>50000</v>
          </cell>
          <cell r="AW22">
            <v>75000</v>
          </cell>
          <cell r="AX22" t="str">
            <v>医療法人社団光輝会</v>
          </cell>
          <cell r="AY22">
            <v>0</v>
          </cell>
          <cell r="AZ22">
            <v>0</v>
          </cell>
          <cell r="BA22">
            <v>0</v>
          </cell>
          <cell r="BB22">
            <v>1</v>
          </cell>
          <cell r="BC22">
            <v>0</v>
          </cell>
          <cell r="BD22">
            <v>0</v>
          </cell>
          <cell r="BE22">
            <v>0</v>
          </cell>
          <cell r="BF22" t="str">
            <v>医療法人</v>
          </cell>
          <cell r="BG22" t="str">
            <v>○</v>
          </cell>
          <cell r="BH22" t="str">
            <v/>
          </cell>
        </row>
        <row r="23">
          <cell r="B23">
            <v>12053</v>
          </cell>
          <cell r="C23" t="str">
            <v>27607-2</v>
          </cell>
          <cell r="D23" t="str">
            <v>更新</v>
          </cell>
          <cell r="E23" t="str">
            <v>令和4年様式</v>
          </cell>
          <cell r="F23" t="str">
            <v>ぐりーん・さいと　サルビア荘</v>
          </cell>
          <cell r="G23" t="str">
            <v>世田谷区若林3-35-14</v>
          </cell>
          <cell r="H23" t="str">
            <v>12.8-13.2</v>
          </cell>
          <cell r="I23" t="str">
            <v>26.7-27</v>
          </cell>
          <cell r="J23" t="str">
            <v>×</v>
          </cell>
          <cell r="K23" t="str">
            <v>×</v>
          </cell>
          <cell r="L23" t="str">
            <v>×</v>
          </cell>
          <cell r="M23" t="str">
            <v>×</v>
          </cell>
          <cell r="N23" t="str">
            <v>×</v>
          </cell>
          <cell r="O23" t="str">
            <v>×</v>
          </cell>
          <cell r="P23" t="str">
            <v>×</v>
          </cell>
          <cell r="Q23" t="str">
            <v>×</v>
          </cell>
          <cell r="R23" t="str">
            <v>×</v>
          </cell>
          <cell r="S23" t="str">
            <v>○</v>
          </cell>
          <cell r="T23" t="str">
            <v>×</v>
          </cell>
          <cell r="U23" t="str">
            <v>×</v>
          </cell>
          <cell r="V23" t="str">
            <v>×</v>
          </cell>
          <cell r="W23" t="str">
            <v>×</v>
          </cell>
          <cell r="X23" t="str">
            <v>×</v>
          </cell>
          <cell r="Y23" t="str">
            <v>×</v>
          </cell>
          <cell r="Z23" t="str">
            <v>×</v>
          </cell>
          <cell r="AA23">
            <v>0</v>
          </cell>
          <cell r="AB23">
            <v>1</v>
          </cell>
          <cell r="AC23" t="str">
            <v>介</v>
          </cell>
          <cell r="AD23" t="str">
            <v>株式会社　生・活・計・画</v>
          </cell>
          <cell r="AE23" t="str">
            <v>03-5787-6153</v>
          </cell>
          <cell r="AF23">
            <v>41285</v>
          </cell>
          <cell r="AG23">
            <v>6</v>
          </cell>
          <cell r="AH23" t="str">
            <v/>
          </cell>
          <cell r="AI23" t="str">
            <v>入居開始済み</v>
          </cell>
          <cell r="AJ23" t="str">
            <v>世田谷区</v>
          </cell>
          <cell r="AK23" t="str">
            <v>株式会社</v>
          </cell>
          <cell r="AL23" t="str">
            <v>介護系事業者</v>
          </cell>
          <cell r="AM23" t="str">
            <v/>
          </cell>
          <cell r="AN23" t="str">
            <v>日中のみ常駐</v>
          </cell>
          <cell r="AO23">
            <v>26.900000000000002</v>
          </cell>
          <cell r="AP23">
            <v>128000</v>
          </cell>
          <cell r="AQ23">
            <v>132000</v>
          </cell>
          <cell r="AR23">
            <v>129666.66666666667</v>
          </cell>
          <cell r="AS23">
            <v>12000</v>
          </cell>
          <cell r="AT23">
            <v>12000</v>
          </cell>
          <cell r="AU23">
            <v>12000</v>
          </cell>
          <cell r="AV23">
            <v>28600</v>
          </cell>
          <cell r="AW23" t="str">
            <v/>
          </cell>
          <cell r="AX23" t="str">
            <v>株式会社　生・活・計・画</v>
          </cell>
          <cell r="AY23">
            <v>1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 t="str">
            <v>株式会社</v>
          </cell>
          <cell r="BG23" t="str">
            <v/>
          </cell>
          <cell r="BH23" t="str">
            <v/>
          </cell>
        </row>
        <row r="24">
          <cell r="B24">
            <v>11068</v>
          </cell>
          <cell r="C24" t="str">
            <v>26160-2</v>
          </cell>
          <cell r="D24" t="str">
            <v>更新</v>
          </cell>
          <cell r="E24" t="str">
            <v>令和元年様式</v>
          </cell>
          <cell r="F24" t="str">
            <v>グランマリバーサイド立川</v>
          </cell>
          <cell r="G24" t="str">
            <v>立川市富士見町７－３６－９</v>
          </cell>
          <cell r="H24" t="str">
            <v>9.3-10.3</v>
          </cell>
          <cell r="I24">
            <v>49.4</v>
          </cell>
          <cell r="J24" t="str">
            <v>○</v>
          </cell>
          <cell r="K24" t="str">
            <v>×</v>
          </cell>
          <cell r="L24" t="str">
            <v>○</v>
          </cell>
          <cell r="M24" t="str">
            <v>×</v>
          </cell>
          <cell r="N24" t="str">
            <v>×</v>
          </cell>
          <cell r="O24" t="str">
            <v>×</v>
          </cell>
          <cell r="P24" t="str">
            <v>×</v>
          </cell>
          <cell r="Q24" t="str">
            <v>×</v>
          </cell>
          <cell r="R24" t="str">
            <v>×</v>
          </cell>
          <cell r="S24" t="str">
            <v>×</v>
          </cell>
          <cell r="T24" t="str">
            <v>×</v>
          </cell>
          <cell r="U24" t="str">
            <v>×</v>
          </cell>
          <cell r="V24" t="str">
            <v>×</v>
          </cell>
          <cell r="W24" t="str">
            <v>×</v>
          </cell>
          <cell r="X24" t="str">
            <v>×</v>
          </cell>
          <cell r="Y24" t="str">
            <v>×</v>
          </cell>
          <cell r="Z24" t="str">
            <v>×</v>
          </cell>
          <cell r="AA24">
            <v>0</v>
          </cell>
          <cell r="AB24">
            <v>0</v>
          </cell>
          <cell r="AC24" t="str">
            <v>なし</v>
          </cell>
          <cell r="AD24" t="str">
            <v>株式会社日本トータルライフ</v>
          </cell>
          <cell r="AE24" t="str">
            <v>042-595-8666</v>
          </cell>
          <cell r="AF24">
            <v>40996</v>
          </cell>
          <cell r="AG24">
            <v>32</v>
          </cell>
          <cell r="AH24" t="str">
            <v>○</v>
          </cell>
          <cell r="AI24" t="str">
            <v>入居開始済み</v>
          </cell>
          <cell r="AJ24" t="str">
            <v>立川市</v>
          </cell>
          <cell r="AK24" t="str">
            <v>株式会社</v>
          </cell>
          <cell r="AL24" t="str">
            <v>介護系事業者</v>
          </cell>
          <cell r="AM24" t="str">
            <v/>
          </cell>
          <cell r="AN24" t="str">
            <v>日中のみ常駐</v>
          </cell>
          <cell r="AO24">
            <v>49.4</v>
          </cell>
          <cell r="AP24">
            <v>93000</v>
          </cell>
          <cell r="AQ24">
            <v>103000</v>
          </cell>
          <cell r="AR24">
            <v>98468.75</v>
          </cell>
          <cell r="AS24">
            <v>3000</v>
          </cell>
          <cell r="AT24">
            <v>3000</v>
          </cell>
          <cell r="AU24">
            <v>3000</v>
          </cell>
          <cell r="AV24">
            <v>22000</v>
          </cell>
          <cell r="AW24">
            <v>45840</v>
          </cell>
          <cell r="AX24" t="str">
            <v>株式会社日本トータルライフ</v>
          </cell>
          <cell r="AY24">
            <v>1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 t="str">
            <v>株式会社</v>
          </cell>
          <cell r="BG24" t="str">
            <v>○</v>
          </cell>
          <cell r="BH24" t="str">
            <v/>
          </cell>
        </row>
        <row r="25">
          <cell r="B25">
            <v>15006</v>
          </cell>
          <cell r="C25" t="str">
            <v>29393-1</v>
          </cell>
          <cell r="D25" t="str">
            <v>更新</v>
          </cell>
          <cell r="E25" t="str">
            <v>令和元年様式</v>
          </cell>
          <cell r="F25" t="str">
            <v>銀木犀＜東砂＞</v>
          </cell>
          <cell r="G25" t="str">
            <v>江東区東砂４－１８－１</v>
          </cell>
          <cell r="H25" t="str">
            <v>7.6-10.6</v>
          </cell>
          <cell r="I25" t="str">
            <v>19.01-19.21</v>
          </cell>
          <cell r="J25" t="str">
            <v>○</v>
          </cell>
          <cell r="K25" t="str">
            <v>○</v>
          </cell>
          <cell r="L25" t="str">
            <v>○</v>
          </cell>
          <cell r="M25" t="str">
            <v>○</v>
          </cell>
          <cell r="N25" t="str">
            <v>○</v>
          </cell>
          <cell r="O25" t="str">
            <v>○</v>
          </cell>
          <cell r="P25" t="str">
            <v>×</v>
          </cell>
          <cell r="Q25" t="str">
            <v>×</v>
          </cell>
          <cell r="R25" t="str">
            <v>×</v>
          </cell>
          <cell r="S25" t="str">
            <v>×</v>
          </cell>
          <cell r="T25" t="str">
            <v>×</v>
          </cell>
          <cell r="U25" t="str">
            <v>×</v>
          </cell>
          <cell r="V25" t="str">
            <v>○</v>
          </cell>
          <cell r="W25" t="str">
            <v>×</v>
          </cell>
          <cell r="X25" t="str">
            <v>×</v>
          </cell>
          <cell r="Y25" t="str">
            <v>×</v>
          </cell>
          <cell r="Z25" t="str">
            <v>×</v>
          </cell>
          <cell r="AA25">
            <v>0</v>
          </cell>
          <cell r="AB25">
            <v>2</v>
          </cell>
          <cell r="AC25" t="str">
            <v>介</v>
          </cell>
          <cell r="AD25" t="str">
            <v>株式会社シルバーウッド</v>
          </cell>
          <cell r="AE25" t="str">
            <v>047-304-4003</v>
          </cell>
          <cell r="AF25">
            <v>42195</v>
          </cell>
          <cell r="AG25">
            <v>30</v>
          </cell>
          <cell r="AH25" t="str">
            <v>○</v>
          </cell>
          <cell r="AI25" t="str">
            <v>入居開始済み</v>
          </cell>
          <cell r="AJ25" t="str">
            <v>江東区</v>
          </cell>
          <cell r="AK25" t="str">
            <v>株式会社</v>
          </cell>
          <cell r="AL25" t="str">
            <v>介護系事業者</v>
          </cell>
          <cell r="AM25" t="str">
            <v/>
          </cell>
          <cell r="AN25" t="str">
            <v>日中のみ常駐</v>
          </cell>
          <cell r="AO25">
            <v>19.043333333333329</v>
          </cell>
          <cell r="AP25">
            <v>76000</v>
          </cell>
          <cell r="AQ25">
            <v>106000</v>
          </cell>
          <cell r="AR25">
            <v>91300</v>
          </cell>
          <cell r="AS25">
            <v>24000</v>
          </cell>
          <cell r="AT25">
            <v>24000</v>
          </cell>
          <cell r="AU25">
            <v>24000</v>
          </cell>
          <cell r="AV25">
            <v>50600</v>
          </cell>
          <cell r="AW25">
            <v>62220</v>
          </cell>
          <cell r="AX25" t="str">
            <v>株式会社シルバーウッド</v>
          </cell>
          <cell r="AY25">
            <v>1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 t="str">
            <v>株式会社</v>
          </cell>
          <cell r="BG25" t="str">
            <v>○</v>
          </cell>
          <cell r="BH25" t="str">
            <v/>
          </cell>
        </row>
        <row r="26">
          <cell r="B26">
            <v>11072</v>
          </cell>
          <cell r="C26" t="str">
            <v>30960-2</v>
          </cell>
          <cell r="D26" t="str">
            <v>更新</v>
          </cell>
          <cell r="E26" t="str">
            <v>令和元年様式</v>
          </cell>
          <cell r="F26" t="str">
            <v>ガーデンフィールズ花畑</v>
          </cell>
          <cell r="G26" t="str">
            <v>足立区花畑1-26-3</v>
          </cell>
          <cell r="H26">
            <v>9.5</v>
          </cell>
          <cell r="I26" t="str">
            <v>19.2-29.61</v>
          </cell>
          <cell r="J26" t="str">
            <v>○</v>
          </cell>
          <cell r="K26" t="str">
            <v>○</v>
          </cell>
          <cell r="L26" t="str">
            <v>○</v>
          </cell>
          <cell r="M26" t="str">
            <v>○</v>
          </cell>
          <cell r="N26" t="str">
            <v>○</v>
          </cell>
          <cell r="O26" t="str">
            <v>×</v>
          </cell>
          <cell r="P26" t="str">
            <v>×</v>
          </cell>
          <cell r="Q26" t="str">
            <v>×</v>
          </cell>
          <cell r="R26" t="str">
            <v>×</v>
          </cell>
          <cell r="S26" t="str">
            <v>×</v>
          </cell>
          <cell r="T26" t="str">
            <v>×</v>
          </cell>
          <cell r="U26" t="str">
            <v>×</v>
          </cell>
          <cell r="V26" t="str">
            <v>×</v>
          </cell>
          <cell r="W26" t="str">
            <v>×</v>
          </cell>
          <cell r="X26" t="str">
            <v>×</v>
          </cell>
          <cell r="Y26" t="str">
            <v>×</v>
          </cell>
          <cell r="Z26" t="str">
            <v>×</v>
          </cell>
          <cell r="AA26">
            <v>0</v>
          </cell>
          <cell r="AB26">
            <v>0</v>
          </cell>
          <cell r="AC26" t="str">
            <v>なし</v>
          </cell>
          <cell r="AD26" t="str">
            <v>ガーデンフィールズ花畑</v>
          </cell>
          <cell r="AE26" t="str">
            <v>03-5686-8788</v>
          </cell>
          <cell r="AF26">
            <v>40996</v>
          </cell>
          <cell r="AG26">
            <v>75</v>
          </cell>
          <cell r="AH26" t="str">
            <v>○</v>
          </cell>
          <cell r="AI26" t="str">
            <v>入居開始済み</v>
          </cell>
          <cell r="AJ26" t="str">
            <v>足立区</v>
          </cell>
          <cell r="AK26" t="str">
            <v>株式会社</v>
          </cell>
          <cell r="AL26" t="str">
            <v>介護系事業者</v>
          </cell>
          <cell r="AM26" t="str">
            <v/>
          </cell>
          <cell r="AN26" t="str">
            <v>日中のみ常駐</v>
          </cell>
          <cell r="AO26">
            <v>19.568799999999996</v>
          </cell>
          <cell r="AP26">
            <v>95000</v>
          </cell>
          <cell r="AQ26">
            <v>95000</v>
          </cell>
          <cell r="AR26">
            <v>95000</v>
          </cell>
          <cell r="AS26">
            <v>38900</v>
          </cell>
          <cell r="AT26">
            <v>38900</v>
          </cell>
          <cell r="AU26">
            <v>38900</v>
          </cell>
          <cell r="AV26">
            <v>35000</v>
          </cell>
          <cell r="AW26">
            <v>29160</v>
          </cell>
          <cell r="AX26" t="str">
            <v>株式会社明昭</v>
          </cell>
          <cell r="AY26">
            <v>1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 t="str">
            <v>株式会社</v>
          </cell>
          <cell r="BG26" t="str">
            <v>○</v>
          </cell>
          <cell r="BH26" t="str">
            <v/>
          </cell>
        </row>
        <row r="27">
          <cell r="B27">
            <v>16002</v>
          </cell>
          <cell r="C27" t="str">
            <v>30796-1</v>
          </cell>
          <cell r="D27" t="str">
            <v>更新</v>
          </cell>
          <cell r="E27" t="str">
            <v>令和元年様式</v>
          </cell>
          <cell r="F27" t="str">
            <v>リハビリホーム花はた</v>
          </cell>
          <cell r="G27" t="str">
            <v>足立区花畑5-12-29</v>
          </cell>
          <cell r="H27">
            <v>7.5</v>
          </cell>
          <cell r="I27" t="str">
            <v>22.26-25.07</v>
          </cell>
          <cell r="J27" t="str">
            <v>○</v>
          </cell>
          <cell r="K27" t="str">
            <v>○</v>
          </cell>
          <cell r="L27" t="str">
            <v>○</v>
          </cell>
          <cell r="M27" t="str">
            <v>○</v>
          </cell>
          <cell r="N27" t="str">
            <v>○</v>
          </cell>
          <cell r="O27" t="str">
            <v>×</v>
          </cell>
          <cell r="P27" t="str">
            <v>○</v>
          </cell>
          <cell r="Q27" t="str">
            <v>×</v>
          </cell>
          <cell r="R27" t="str">
            <v>×</v>
          </cell>
          <cell r="S27" t="str">
            <v>×</v>
          </cell>
          <cell r="T27" t="str">
            <v>×</v>
          </cell>
          <cell r="U27" t="str">
            <v>×</v>
          </cell>
          <cell r="V27" t="str">
            <v>×</v>
          </cell>
          <cell r="W27" t="str">
            <v>×</v>
          </cell>
          <cell r="X27" t="str">
            <v>×</v>
          </cell>
          <cell r="Y27" t="str">
            <v>×</v>
          </cell>
          <cell r="Z27" t="str">
            <v>×</v>
          </cell>
          <cell r="AA27">
            <v>1</v>
          </cell>
          <cell r="AB27">
            <v>0</v>
          </cell>
          <cell r="AC27" t="str">
            <v>医</v>
          </cell>
          <cell r="AD27" t="str">
            <v>リハビリホーム花はた</v>
          </cell>
          <cell r="AE27" t="str">
            <v>03-5851-0180</v>
          </cell>
          <cell r="AF27">
            <v>42538</v>
          </cell>
          <cell r="AG27">
            <v>100</v>
          </cell>
          <cell r="AH27" t="str">
            <v>○</v>
          </cell>
          <cell r="AI27" t="str">
            <v>入居開始済み</v>
          </cell>
          <cell r="AJ27" t="str">
            <v>足立区</v>
          </cell>
          <cell r="AK27" t="str">
            <v>株式会社</v>
          </cell>
          <cell r="AL27" t="str">
            <v>介護系事業者</v>
          </cell>
          <cell r="AM27" t="str">
            <v/>
          </cell>
          <cell r="AN27" t="str">
            <v>日中のみ常駐</v>
          </cell>
          <cell r="AO27">
            <v>22.561700000000002</v>
          </cell>
          <cell r="AP27">
            <v>75000</v>
          </cell>
          <cell r="AQ27">
            <v>75000</v>
          </cell>
          <cell r="AR27">
            <v>75000</v>
          </cell>
          <cell r="AS27">
            <v>38900</v>
          </cell>
          <cell r="AT27">
            <v>38900</v>
          </cell>
          <cell r="AU27">
            <v>38900</v>
          </cell>
          <cell r="AV27">
            <v>35000</v>
          </cell>
          <cell r="AW27">
            <v>29160</v>
          </cell>
          <cell r="AX27" t="str">
            <v>株式会社　明昭</v>
          </cell>
          <cell r="AY27">
            <v>1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 t="str">
            <v>株式会社</v>
          </cell>
          <cell r="BG27" t="str">
            <v>○</v>
          </cell>
          <cell r="BH27" t="str">
            <v/>
          </cell>
        </row>
        <row r="28">
          <cell r="B28">
            <v>17015</v>
          </cell>
          <cell r="C28" t="str">
            <v>100962-1</v>
          </cell>
          <cell r="D28" t="str">
            <v>更新</v>
          </cell>
          <cell r="E28" t="str">
            <v>令和4年様式</v>
          </cell>
          <cell r="F28" t="str">
            <v>ホームステーションらいふ日野</v>
          </cell>
          <cell r="G28" t="str">
            <v>日野市大字日野1048-1</v>
          </cell>
          <cell r="H28">
            <v>10.26</v>
          </cell>
          <cell r="I28" t="str">
            <v>18.72-19.47</v>
          </cell>
          <cell r="J28" t="str">
            <v>○</v>
          </cell>
          <cell r="K28" t="str">
            <v>○</v>
          </cell>
          <cell r="L28" t="str">
            <v>○</v>
          </cell>
          <cell r="M28" t="str">
            <v>○</v>
          </cell>
          <cell r="N28" t="str">
            <v>○</v>
          </cell>
          <cell r="O28" t="str">
            <v>×</v>
          </cell>
          <cell r="P28" t="str">
            <v>×</v>
          </cell>
          <cell r="Q28" t="str">
            <v>×</v>
          </cell>
          <cell r="R28" t="str">
            <v>×</v>
          </cell>
          <cell r="S28" t="str">
            <v>×</v>
          </cell>
          <cell r="T28" t="str">
            <v>×</v>
          </cell>
          <cell r="U28" t="str">
            <v>×</v>
          </cell>
          <cell r="V28" t="str">
            <v>×</v>
          </cell>
          <cell r="W28" t="str">
            <v>×</v>
          </cell>
          <cell r="X28" t="str">
            <v>×</v>
          </cell>
          <cell r="Y28" t="str">
            <v>×</v>
          </cell>
          <cell r="Z28" t="str">
            <v>×</v>
          </cell>
          <cell r="AA28">
            <v>0</v>
          </cell>
          <cell r="AB28">
            <v>0</v>
          </cell>
          <cell r="AC28" t="str">
            <v>なし</v>
          </cell>
          <cell r="AD28" t="str">
            <v>株式会社らいふ</v>
          </cell>
          <cell r="AE28" t="str">
            <v>03-5769-7268</v>
          </cell>
          <cell r="AF28">
            <v>43116</v>
          </cell>
          <cell r="AG28">
            <v>50</v>
          </cell>
          <cell r="AH28" t="str">
            <v>○</v>
          </cell>
          <cell r="AI28" t="str">
            <v>入居開始済み</v>
          </cell>
          <cell r="AJ28" t="str">
            <v>日野市</v>
          </cell>
          <cell r="AK28" t="str">
            <v>株式会社</v>
          </cell>
          <cell r="AL28" t="str">
            <v>介護系事業者</v>
          </cell>
          <cell r="AM28" t="str">
            <v/>
          </cell>
          <cell r="AN28" t="str">
            <v>24時間常駐</v>
          </cell>
          <cell r="AO28">
            <v>18.999000000000002</v>
          </cell>
          <cell r="AP28">
            <v>102600</v>
          </cell>
          <cell r="AQ28">
            <v>102600</v>
          </cell>
          <cell r="AR28">
            <v>102600</v>
          </cell>
          <cell r="AS28">
            <v>37400</v>
          </cell>
          <cell r="AT28">
            <v>37400</v>
          </cell>
          <cell r="AU28">
            <v>37400</v>
          </cell>
          <cell r="AV28">
            <v>-1</v>
          </cell>
          <cell r="AW28">
            <v>66000</v>
          </cell>
          <cell r="AX28" t="str">
            <v>株式会社らいふ</v>
          </cell>
          <cell r="AY28">
            <v>1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 t="str">
            <v>株式会社</v>
          </cell>
          <cell r="BG28" t="str">
            <v>○</v>
          </cell>
          <cell r="BH28" t="str">
            <v>特定</v>
          </cell>
        </row>
        <row r="29">
          <cell r="B29">
            <v>15012</v>
          </cell>
          <cell r="C29" t="str">
            <v>30983-1</v>
          </cell>
          <cell r="D29" t="str">
            <v>更新</v>
          </cell>
          <cell r="E29" t="str">
            <v>令和元年様式</v>
          </cell>
          <cell r="F29" t="str">
            <v>ホームステーションらいふ中板橋</v>
          </cell>
          <cell r="G29" t="str">
            <v>板橋区弥生町75番10号</v>
          </cell>
          <cell r="H29" t="str">
            <v>6.98-9.24</v>
          </cell>
          <cell r="I29" t="str">
            <v>20.62-22.21</v>
          </cell>
          <cell r="J29" t="str">
            <v>○</v>
          </cell>
          <cell r="K29" t="str">
            <v>○</v>
          </cell>
          <cell r="L29" t="str">
            <v>○</v>
          </cell>
          <cell r="M29" t="str">
            <v>○</v>
          </cell>
          <cell r="N29" t="str">
            <v>○</v>
          </cell>
          <cell r="O29" t="str">
            <v>×</v>
          </cell>
          <cell r="P29" t="str">
            <v>×</v>
          </cell>
          <cell r="Q29" t="str">
            <v>×</v>
          </cell>
          <cell r="R29" t="str">
            <v>×</v>
          </cell>
          <cell r="S29" t="str">
            <v>×</v>
          </cell>
          <cell r="T29" t="str">
            <v>×</v>
          </cell>
          <cell r="U29" t="str">
            <v>×</v>
          </cell>
          <cell r="V29" t="str">
            <v>×</v>
          </cell>
          <cell r="W29" t="str">
            <v>×</v>
          </cell>
          <cell r="X29" t="str">
            <v>×</v>
          </cell>
          <cell r="Y29" t="str">
            <v>×</v>
          </cell>
          <cell r="Z29" t="str">
            <v>×</v>
          </cell>
          <cell r="AA29">
            <v>0</v>
          </cell>
          <cell r="AB29">
            <v>0</v>
          </cell>
          <cell r="AC29" t="str">
            <v>なし</v>
          </cell>
          <cell r="AD29" t="str">
            <v>株式会社らいふ</v>
          </cell>
          <cell r="AE29" t="str">
            <v>03-5769-7268</v>
          </cell>
          <cell r="AF29">
            <v>42310</v>
          </cell>
          <cell r="AG29">
            <v>38</v>
          </cell>
          <cell r="AH29" t="str">
            <v>○</v>
          </cell>
          <cell r="AI29" t="str">
            <v>入居開始済み</v>
          </cell>
          <cell r="AJ29" t="str">
            <v>板橋区</v>
          </cell>
          <cell r="AK29" t="str">
            <v>株式会社</v>
          </cell>
          <cell r="AL29" t="str">
            <v>介護系事業者</v>
          </cell>
          <cell r="AM29" t="str">
            <v/>
          </cell>
          <cell r="AN29" t="str">
            <v>24時間常駐</v>
          </cell>
          <cell r="AO29">
            <v>20.903421052631579</v>
          </cell>
          <cell r="AP29">
            <v>69800</v>
          </cell>
          <cell r="AQ29">
            <v>92400</v>
          </cell>
          <cell r="AR29">
            <v>90021.052631578947</v>
          </cell>
          <cell r="AS29">
            <v>47600</v>
          </cell>
          <cell r="AT29">
            <v>47600</v>
          </cell>
          <cell r="AU29">
            <v>47600</v>
          </cell>
          <cell r="AV29">
            <v>-1</v>
          </cell>
          <cell r="AW29">
            <v>66000</v>
          </cell>
          <cell r="AX29" t="str">
            <v>株式会社らいふ</v>
          </cell>
          <cell r="AY29">
            <v>1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 t="str">
            <v>株式会社</v>
          </cell>
          <cell r="BG29" t="str">
            <v>○</v>
          </cell>
          <cell r="BH29" t="str">
            <v>特定</v>
          </cell>
        </row>
        <row r="30">
          <cell r="B30">
            <v>16024</v>
          </cell>
          <cell r="C30" t="str">
            <v>100152-1</v>
          </cell>
          <cell r="D30" t="str">
            <v>更新</v>
          </cell>
          <cell r="E30" t="str">
            <v>令和元年様式</v>
          </cell>
          <cell r="F30" t="str">
            <v>ホームステーションらいふ三鷹</v>
          </cell>
          <cell r="G30" t="str">
            <v>三鷹市上連雀7丁目10番10号</v>
          </cell>
          <cell r="H30">
            <v>10.26</v>
          </cell>
          <cell r="I30" t="str">
            <v>18.72-20.25</v>
          </cell>
          <cell r="J30" t="str">
            <v>○</v>
          </cell>
          <cell r="K30" t="str">
            <v>○</v>
          </cell>
          <cell r="L30" t="str">
            <v>○</v>
          </cell>
          <cell r="M30" t="str">
            <v>○</v>
          </cell>
          <cell r="N30" t="str">
            <v>○</v>
          </cell>
          <cell r="O30" t="str">
            <v>×</v>
          </cell>
          <cell r="P30" t="str">
            <v>×</v>
          </cell>
          <cell r="Q30" t="str">
            <v>×</v>
          </cell>
          <cell r="R30" t="str">
            <v>×</v>
          </cell>
          <cell r="S30" t="str">
            <v>×</v>
          </cell>
          <cell r="T30" t="str">
            <v>×</v>
          </cell>
          <cell r="U30" t="str">
            <v>×</v>
          </cell>
          <cell r="V30" t="str">
            <v>×</v>
          </cell>
          <cell r="W30" t="str">
            <v>×</v>
          </cell>
          <cell r="X30" t="str">
            <v>×</v>
          </cell>
          <cell r="Y30" t="str">
            <v>×</v>
          </cell>
          <cell r="Z30" t="str">
            <v>×</v>
          </cell>
          <cell r="AA30">
            <v>0</v>
          </cell>
          <cell r="AB30">
            <v>0</v>
          </cell>
          <cell r="AC30" t="str">
            <v>なし</v>
          </cell>
          <cell r="AD30" t="str">
            <v>株式会社らいふ</v>
          </cell>
          <cell r="AE30" t="str">
            <v>03-5769-7268</v>
          </cell>
          <cell r="AF30">
            <v>42787</v>
          </cell>
          <cell r="AG30">
            <v>30</v>
          </cell>
          <cell r="AH30" t="str">
            <v>○</v>
          </cell>
          <cell r="AI30" t="str">
            <v>入居開始済み</v>
          </cell>
          <cell r="AJ30" t="str">
            <v>三鷹市</v>
          </cell>
          <cell r="AK30" t="str">
            <v>株式会社</v>
          </cell>
          <cell r="AL30" t="str">
            <v>介護系事業者</v>
          </cell>
          <cell r="AM30" t="str">
            <v/>
          </cell>
          <cell r="AN30" t="str">
            <v>24時間常駐</v>
          </cell>
          <cell r="AO30">
            <v>19.087</v>
          </cell>
          <cell r="AP30">
            <v>102600</v>
          </cell>
          <cell r="AQ30">
            <v>102600</v>
          </cell>
          <cell r="AR30">
            <v>102600</v>
          </cell>
          <cell r="AS30">
            <v>69800</v>
          </cell>
          <cell r="AT30">
            <v>69800</v>
          </cell>
          <cell r="AU30">
            <v>69800</v>
          </cell>
          <cell r="AV30">
            <v>-1</v>
          </cell>
          <cell r="AW30">
            <v>66000</v>
          </cell>
          <cell r="AX30" t="str">
            <v>株式会社らいふ</v>
          </cell>
          <cell r="AY30">
            <v>1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 t="str">
            <v>株式会社</v>
          </cell>
          <cell r="BG30" t="str">
            <v>○</v>
          </cell>
          <cell r="BH30" t="str">
            <v>特定</v>
          </cell>
        </row>
        <row r="31">
          <cell r="B31">
            <v>12075</v>
          </cell>
          <cell r="C31" t="str">
            <v>14965-2</v>
          </cell>
          <cell r="D31" t="str">
            <v>更新</v>
          </cell>
          <cell r="E31" t="str">
            <v>令和4年様式</v>
          </cell>
          <cell r="F31" t="str">
            <v>サコージュ国分寺</v>
          </cell>
          <cell r="G31" t="str">
            <v>国分寺市西町３丁目１４－７</v>
          </cell>
          <cell r="H31">
            <v>9.3000000000000007</v>
          </cell>
          <cell r="I31" t="str">
            <v>25.31-26.31</v>
          </cell>
          <cell r="J31" t="str">
            <v>○</v>
          </cell>
          <cell r="K31" t="str">
            <v>○</v>
          </cell>
          <cell r="L31" t="str">
            <v>○</v>
          </cell>
          <cell r="M31" t="str">
            <v>○</v>
          </cell>
          <cell r="N31" t="str">
            <v>○</v>
          </cell>
          <cell r="O31" t="str">
            <v>○</v>
          </cell>
          <cell r="P31" t="str">
            <v>×</v>
          </cell>
          <cell r="Q31" t="str">
            <v>○</v>
          </cell>
          <cell r="R31" t="str">
            <v>×</v>
          </cell>
          <cell r="S31" t="str">
            <v>○</v>
          </cell>
          <cell r="T31" t="str">
            <v>×</v>
          </cell>
          <cell r="U31" t="str">
            <v>×</v>
          </cell>
          <cell r="V31" t="str">
            <v>○</v>
          </cell>
          <cell r="W31" t="str">
            <v>×</v>
          </cell>
          <cell r="X31" t="str">
            <v>×</v>
          </cell>
          <cell r="Y31" t="str">
            <v>×</v>
          </cell>
          <cell r="Z31" t="str">
            <v>○</v>
          </cell>
          <cell r="AA31">
            <v>2</v>
          </cell>
          <cell r="AB31">
            <v>4</v>
          </cell>
          <cell r="AC31" t="str">
            <v>医介</v>
          </cell>
          <cell r="AD31" t="str">
            <v>サコージュ国分寺</v>
          </cell>
          <cell r="AE31" t="str">
            <v>042-806-0070</v>
          </cell>
          <cell r="AF31">
            <v>41360</v>
          </cell>
          <cell r="AG31">
            <v>18</v>
          </cell>
          <cell r="AH31" t="str">
            <v>○</v>
          </cell>
          <cell r="AI31" t="str">
            <v>入居開始済み</v>
          </cell>
          <cell r="AJ31" t="str">
            <v>国分寺市</v>
          </cell>
          <cell r="AK31" t="str">
            <v>株式会社</v>
          </cell>
          <cell r="AL31" t="str">
            <v>介護系事業者</v>
          </cell>
          <cell r="AM31" t="str">
            <v/>
          </cell>
          <cell r="AN31" t="str">
            <v>24時間常駐</v>
          </cell>
          <cell r="AO31">
            <v>25.64777777777778</v>
          </cell>
          <cell r="AP31">
            <v>93000</v>
          </cell>
          <cell r="AQ31">
            <v>93000</v>
          </cell>
          <cell r="AR31">
            <v>93000</v>
          </cell>
          <cell r="AS31">
            <v>6000</v>
          </cell>
          <cell r="AT31">
            <v>6000</v>
          </cell>
          <cell r="AU31">
            <v>6000</v>
          </cell>
          <cell r="AV31">
            <v>39600</v>
          </cell>
          <cell r="AW31">
            <v>52800</v>
          </cell>
          <cell r="AX31" t="str">
            <v>株式会社佐藤総研</v>
          </cell>
          <cell r="AY31">
            <v>1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 t="str">
            <v>株式会社</v>
          </cell>
          <cell r="BG31" t="str">
            <v>○</v>
          </cell>
          <cell r="BH31" t="str">
            <v/>
          </cell>
        </row>
        <row r="32">
          <cell r="B32">
            <v>12066</v>
          </cell>
          <cell r="C32" t="str">
            <v>27694-2</v>
          </cell>
          <cell r="D32" t="str">
            <v>更新</v>
          </cell>
          <cell r="E32" t="str">
            <v>令和4年様式</v>
          </cell>
          <cell r="F32" t="str">
            <v>ホームステーションらいふ清瀬</v>
          </cell>
          <cell r="G32" t="str">
            <v>清瀬市松山1-4-16</v>
          </cell>
          <cell r="H32" t="str">
            <v>10.24-10.74</v>
          </cell>
          <cell r="I32" t="str">
            <v>18-18.11</v>
          </cell>
          <cell r="J32" t="str">
            <v>○</v>
          </cell>
          <cell r="K32" t="str">
            <v>○</v>
          </cell>
          <cell r="L32" t="str">
            <v>○</v>
          </cell>
          <cell r="M32" t="str">
            <v>○</v>
          </cell>
          <cell r="N32" t="str">
            <v>○</v>
          </cell>
          <cell r="O32" t="str">
            <v>×</v>
          </cell>
          <cell r="P32" t="str">
            <v>×</v>
          </cell>
          <cell r="Q32" t="str">
            <v>×</v>
          </cell>
          <cell r="R32" t="str">
            <v>×</v>
          </cell>
          <cell r="S32" t="str">
            <v>×</v>
          </cell>
          <cell r="T32" t="str">
            <v>×</v>
          </cell>
          <cell r="U32" t="str">
            <v>×</v>
          </cell>
          <cell r="V32" t="str">
            <v>×</v>
          </cell>
          <cell r="W32" t="str">
            <v>×</v>
          </cell>
          <cell r="X32" t="str">
            <v>×</v>
          </cell>
          <cell r="Y32" t="str">
            <v>×</v>
          </cell>
          <cell r="Z32" t="str">
            <v>×</v>
          </cell>
          <cell r="AA32">
            <v>0</v>
          </cell>
          <cell r="AB32">
            <v>0</v>
          </cell>
          <cell r="AC32" t="str">
            <v>なし</v>
          </cell>
          <cell r="AD32" t="str">
            <v>株式会社らいふ</v>
          </cell>
          <cell r="AE32" t="str">
            <v>03-5769-7268</v>
          </cell>
          <cell r="AF32">
            <v>41320</v>
          </cell>
          <cell r="AG32">
            <v>69</v>
          </cell>
          <cell r="AH32" t="str">
            <v>○</v>
          </cell>
          <cell r="AI32" t="str">
            <v>入居開始済み</v>
          </cell>
          <cell r="AJ32" t="str">
            <v>清瀬市</v>
          </cell>
          <cell r="AK32" t="str">
            <v>株式会社</v>
          </cell>
          <cell r="AL32" t="str">
            <v>介護系事業者</v>
          </cell>
          <cell r="AM32" t="str">
            <v/>
          </cell>
          <cell r="AN32" t="str">
            <v>24時間常駐</v>
          </cell>
          <cell r="AO32">
            <v>18.038260869565214</v>
          </cell>
          <cell r="AP32">
            <v>102400</v>
          </cell>
          <cell r="AQ32">
            <v>107400</v>
          </cell>
          <cell r="AR32">
            <v>104718.84057971014</v>
          </cell>
          <cell r="AS32">
            <v>47600</v>
          </cell>
          <cell r="AT32">
            <v>47600</v>
          </cell>
          <cell r="AU32">
            <v>47600</v>
          </cell>
          <cell r="AV32">
            <v>-1</v>
          </cell>
          <cell r="AW32">
            <v>66000</v>
          </cell>
          <cell r="AX32" t="str">
            <v>株式会社らいふ</v>
          </cell>
          <cell r="AY32">
            <v>1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 t="str">
            <v>株式会社</v>
          </cell>
          <cell r="BG32" t="str">
            <v>○</v>
          </cell>
          <cell r="BH32" t="str">
            <v>特定</v>
          </cell>
        </row>
        <row r="33">
          <cell r="B33">
            <v>12057</v>
          </cell>
          <cell r="C33" t="str">
            <v>21648-2</v>
          </cell>
          <cell r="D33" t="str">
            <v>更新</v>
          </cell>
          <cell r="E33" t="str">
            <v>令和4年様式</v>
          </cell>
          <cell r="F33" t="str">
            <v>あじさい北田園</v>
          </cell>
          <cell r="G33" t="str">
            <v>福生市北田園１－５－９</v>
          </cell>
          <cell r="H33" t="str">
            <v>6.3-6.5</v>
          </cell>
          <cell r="I33" t="str">
            <v>18.15-21.97</v>
          </cell>
          <cell r="J33" t="str">
            <v>○</v>
          </cell>
          <cell r="K33" t="str">
            <v>○</v>
          </cell>
          <cell r="L33" t="str">
            <v>○</v>
          </cell>
          <cell r="M33" t="str">
            <v>○</v>
          </cell>
          <cell r="N33" t="str">
            <v>○</v>
          </cell>
          <cell r="O33" t="str">
            <v>×</v>
          </cell>
          <cell r="P33" t="str">
            <v>×</v>
          </cell>
          <cell r="Q33" t="str">
            <v>×</v>
          </cell>
          <cell r="R33" t="str">
            <v>×</v>
          </cell>
          <cell r="S33" t="str">
            <v>○</v>
          </cell>
          <cell r="T33" t="str">
            <v>×</v>
          </cell>
          <cell r="U33" t="str">
            <v>×</v>
          </cell>
          <cell r="V33" t="str">
            <v>×</v>
          </cell>
          <cell r="W33" t="str">
            <v>×</v>
          </cell>
          <cell r="X33" t="str">
            <v>×</v>
          </cell>
          <cell r="Y33" t="str">
            <v>×</v>
          </cell>
          <cell r="Z33" t="str">
            <v>×</v>
          </cell>
          <cell r="AA33">
            <v>0</v>
          </cell>
          <cell r="AB33">
            <v>1</v>
          </cell>
          <cell r="AC33" t="str">
            <v>介</v>
          </cell>
          <cell r="AD33" t="str">
            <v>特定非営利活動法人ヒューマンケア</v>
          </cell>
          <cell r="AE33" t="str">
            <v>042-513-0712</v>
          </cell>
          <cell r="AF33">
            <v>41299</v>
          </cell>
          <cell r="AG33">
            <v>12</v>
          </cell>
          <cell r="AH33" t="str">
            <v>○</v>
          </cell>
          <cell r="AI33" t="str">
            <v>入居開始済み</v>
          </cell>
          <cell r="AJ33" t="str">
            <v>福生市</v>
          </cell>
          <cell r="AK33" t="str">
            <v>NPO法人</v>
          </cell>
          <cell r="AL33" t="str">
            <v>介護系事業者</v>
          </cell>
          <cell r="AM33" t="str">
            <v/>
          </cell>
          <cell r="AN33" t="str">
            <v>24時間常駐</v>
          </cell>
          <cell r="AO33">
            <v>18.904999999999998</v>
          </cell>
          <cell r="AP33">
            <v>63000</v>
          </cell>
          <cell r="AQ33">
            <v>65000</v>
          </cell>
          <cell r="AR33">
            <v>64500</v>
          </cell>
          <cell r="AS33">
            <v>25920</v>
          </cell>
          <cell r="AT33">
            <v>35000</v>
          </cell>
          <cell r="AU33">
            <v>30460</v>
          </cell>
          <cell r="AV33">
            <v>22000</v>
          </cell>
          <cell r="AW33">
            <v>51840</v>
          </cell>
          <cell r="AX33" t="str">
            <v>特定非営利活動法人ヒューマンケア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1</v>
          </cell>
          <cell r="BD33">
            <v>0</v>
          </cell>
          <cell r="BE33">
            <v>0</v>
          </cell>
          <cell r="BF33" t="str">
            <v>特定非営利活動法人</v>
          </cell>
          <cell r="BG33" t="str">
            <v>○</v>
          </cell>
          <cell r="BH33" t="str">
            <v>利用権</v>
          </cell>
        </row>
        <row r="34">
          <cell r="B34">
            <v>12069</v>
          </cell>
          <cell r="C34" t="str">
            <v>27687-2</v>
          </cell>
          <cell r="D34" t="str">
            <v>更新</v>
          </cell>
          <cell r="E34" t="str">
            <v>令和4年様式</v>
          </cell>
          <cell r="F34" t="str">
            <v>ホームステーションらいふ小平</v>
          </cell>
          <cell r="G34" t="str">
            <v>小平市小川町1-3002-10</v>
          </cell>
          <cell r="H34">
            <v>8.08</v>
          </cell>
          <cell r="I34">
            <v>18</v>
          </cell>
          <cell r="J34" t="str">
            <v>○</v>
          </cell>
          <cell r="K34" t="str">
            <v>○</v>
          </cell>
          <cell r="L34" t="str">
            <v>○</v>
          </cell>
          <cell r="M34" t="str">
            <v>○</v>
          </cell>
          <cell r="N34" t="str">
            <v>○</v>
          </cell>
          <cell r="O34" t="str">
            <v>×</v>
          </cell>
          <cell r="P34" t="str">
            <v>×</v>
          </cell>
          <cell r="Q34" t="str">
            <v>×</v>
          </cell>
          <cell r="R34" t="str">
            <v>×</v>
          </cell>
          <cell r="S34" t="str">
            <v>×</v>
          </cell>
          <cell r="T34" t="str">
            <v>×</v>
          </cell>
          <cell r="U34" t="str">
            <v>×</v>
          </cell>
          <cell r="V34" t="str">
            <v>×</v>
          </cell>
          <cell r="W34" t="str">
            <v>×</v>
          </cell>
          <cell r="X34" t="str">
            <v>×</v>
          </cell>
          <cell r="Y34" t="str">
            <v>×</v>
          </cell>
          <cell r="Z34" t="str">
            <v>○</v>
          </cell>
          <cell r="AA34">
            <v>1</v>
          </cell>
          <cell r="AB34">
            <v>0</v>
          </cell>
          <cell r="AC34" t="str">
            <v>医</v>
          </cell>
          <cell r="AD34" t="str">
            <v>株式会社らいふ</v>
          </cell>
          <cell r="AE34" t="str">
            <v>03-5769-7268</v>
          </cell>
          <cell r="AF34">
            <v>41327</v>
          </cell>
          <cell r="AG34">
            <v>78</v>
          </cell>
          <cell r="AH34" t="str">
            <v>○</v>
          </cell>
          <cell r="AI34" t="str">
            <v>入居開始済み</v>
          </cell>
          <cell r="AJ34" t="str">
            <v>小平市</v>
          </cell>
          <cell r="AK34" t="str">
            <v>株式会社</v>
          </cell>
          <cell r="AL34" t="str">
            <v>介護系事業者</v>
          </cell>
          <cell r="AM34" t="str">
            <v/>
          </cell>
          <cell r="AN34" t="str">
            <v>24時間常駐</v>
          </cell>
          <cell r="AO34">
            <v>18</v>
          </cell>
          <cell r="AP34">
            <v>80800</v>
          </cell>
          <cell r="AQ34">
            <v>80800</v>
          </cell>
          <cell r="AR34">
            <v>80800</v>
          </cell>
          <cell r="AS34">
            <v>47600</v>
          </cell>
          <cell r="AT34">
            <v>47600</v>
          </cell>
          <cell r="AU34">
            <v>47600</v>
          </cell>
          <cell r="AV34">
            <v>-1</v>
          </cell>
          <cell r="AW34">
            <v>66000</v>
          </cell>
          <cell r="AX34" t="str">
            <v>株式会社らいふ</v>
          </cell>
          <cell r="AY34">
            <v>1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 t="str">
            <v>株式会社</v>
          </cell>
          <cell r="BG34" t="str">
            <v>○</v>
          </cell>
          <cell r="BH34" t="str">
            <v>特定</v>
          </cell>
        </row>
        <row r="35">
          <cell r="B35">
            <v>17017</v>
          </cell>
          <cell r="C35" t="str">
            <v>100924-1</v>
          </cell>
          <cell r="D35" t="str">
            <v>更新</v>
          </cell>
          <cell r="E35" t="str">
            <v>令和4年様式</v>
          </cell>
          <cell r="F35" t="str">
            <v>ライブラリ大森東五丁目</v>
          </cell>
          <cell r="G35" t="str">
            <v>大田区大森東五丁目10番3号</v>
          </cell>
          <cell r="H35" t="str">
            <v>9.8-16.1</v>
          </cell>
          <cell r="I35" t="str">
            <v>18-33.04</v>
          </cell>
          <cell r="J35" t="str">
            <v>○</v>
          </cell>
          <cell r="K35" t="str">
            <v>○</v>
          </cell>
          <cell r="L35" t="str">
            <v>○</v>
          </cell>
          <cell r="M35" t="str">
            <v>○</v>
          </cell>
          <cell r="N35" t="str">
            <v>○</v>
          </cell>
          <cell r="O35" t="str">
            <v>×</v>
          </cell>
          <cell r="P35" t="str">
            <v>×</v>
          </cell>
          <cell r="Q35" t="str">
            <v>×</v>
          </cell>
          <cell r="R35" t="str">
            <v>×</v>
          </cell>
          <cell r="S35" t="str">
            <v>×</v>
          </cell>
          <cell r="T35" t="str">
            <v>×</v>
          </cell>
          <cell r="U35" t="str">
            <v>×</v>
          </cell>
          <cell r="V35" t="str">
            <v>×</v>
          </cell>
          <cell r="W35" t="str">
            <v>×</v>
          </cell>
          <cell r="X35" t="str">
            <v>×</v>
          </cell>
          <cell r="Y35" t="str">
            <v>○</v>
          </cell>
          <cell r="Z35" t="str">
            <v>×</v>
          </cell>
          <cell r="AA35">
            <v>0</v>
          </cell>
          <cell r="AB35">
            <v>1</v>
          </cell>
          <cell r="AC35" t="str">
            <v>介</v>
          </cell>
          <cell r="AD35" t="str">
            <v>株式会社リビングプラットフォームケア</v>
          </cell>
          <cell r="AE35" t="str">
            <v>011-633-7727</v>
          </cell>
          <cell r="AF35">
            <v>43126</v>
          </cell>
          <cell r="AG35">
            <v>59</v>
          </cell>
          <cell r="AH35" t="str">
            <v>○</v>
          </cell>
          <cell r="AI35" t="str">
            <v>入居開始済み</v>
          </cell>
          <cell r="AJ35" t="str">
            <v>大田区</v>
          </cell>
          <cell r="AK35" t="str">
            <v>株式会社</v>
          </cell>
          <cell r="AL35" t="str">
            <v>介護系事業者</v>
          </cell>
          <cell r="AM35" t="str">
            <v/>
          </cell>
          <cell r="AN35" t="str">
            <v>24時間常駐</v>
          </cell>
          <cell r="AO35">
            <v>18.764745762711861</v>
          </cell>
          <cell r="AP35">
            <v>98000</v>
          </cell>
          <cell r="AQ35">
            <v>161000</v>
          </cell>
          <cell r="AR35">
            <v>101203.38983050847</v>
          </cell>
          <cell r="AS35">
            <v>37000</v>
          </cell>
          <cell r="AT35">
            <v>37000</v>
          </cell>
          <cell r="AU35">
            <v>37000</v>
          </cell>
          <cell r="AV35">
            <v>-1</v>
          </cell>
          <cell r="AW35">
            <v>48600</v>
          </cell>
          <cell r="AX35" t="str">
            <v>株式会社リビングプラットフォームケア</v>
          </cell>
          <cell r="AY35">
            <v>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 t="str">
            <v>株式会社</v>
          </cell>
          <cell r="BG35" t="str">
            <v>○</v>
          </cell>
          <cell r="BH35" t="str">
            <v>特定</v>
          </cell>
        </row>
        <row r="36">
          <cell r="B36">
            <v>13026</v>
          </cell>
          <cell r="C36" t="str">
            <v>27049-2</v>
          </cell>
          <cell r="D36" t="str">
            <v>更新</v>
          </cell>
          <cell r="E36" t="str">
            <v>令和4年様式</v>
          </cell>
          <cell r="F36" t="str">
            <v>福寿まちだ野津田町</v>
          </cell>
          <cell r="G36" t="str">
            <v>町田市野津田町2543-9</v>
          </cell>
          <cell r="H36">
            <v>9.4</v>
          </cell>
          <cell r="I36" t="str">
            <v>25.56-28.08</v>
          </cell>
          <cell r="J36" t="str">
            <v>○</v>
          </cell>
          <cell r="K36" t="str">
            <v>○</v>
          </cell>
          <cell r="L36" t="str">
            <v>○</v>
          </cell>
          <cell r="M36" t="str">
            <v>×</v>
          </cell>
          <cell r="N36" t="str">
            <v>×</v>
          </cell>
          <cell r="O36" t="str">
            <v>×</v>
          </cell>
          <cell r="P36" t="str">
            <v>×</v>
          </cell>
          <cell r="Q36" t="str">
            <v>×</v>
          </cell>
          <cell r="R36" t="str">
            <v>×</v>
          </cell>
          <cell r="S36" t="str">
            <v>○</v>
          </cell>
          <cell r="T36" t="str">
            <v>×</v>
          </cell>
          <cell r="U36" t="str">
            <v>×</v>
          </cell>
          <cell r="V36" t="str">
            <v>×</v>
          </cell>
          <cell r="W36" t="str">
            <v>×</v>
          </cell>
          <cell r="X36" t="str">
            <v>×</v>
          </cell>
          <cell r="Y36" t="str">
            <v>×</v>
          </cell>
          <cell r="Z36" t="str">
            <v>×</v>
          </cell>
          <cell r="AA36">
            <v>0</v>
          </cell>
          <cell r="AB36">
            <v>1</v>
          </cell>
          <cell r="AC36" t="str">
            <v>介</v>
          </cell>
          <cell r="AD36" t="str">
            <v>株式会社日本アメニティライフ協会</v>
          </cell>
          <cell r="AE36" t="str">
            <v>045-978-5051</v>
          </cell>
          <cell r="AF36">
            <v>41558</v>
          </cell>
          <cell r="AG36">
            <v>36</v>
          </cell>
          <cell r="AH36" t="str">
            <v>○</v>
          </cell>
          <cell r="AI36" t="str">
            <v>入居開始済み</v>
          </cell>
          <cell r="AJ36" t="str">
            <v>町田市</v>
          </cell>
          <cell r="AK36" t="str">
            <v>株式会社</v>
          </cell>
          <cell r="AL36" t="str">
            <v>介護系事業者</v>
          </cell>
          <cell r="AM36" t="str">
            <v/>
          </cell>
          <cell r="AN36" t="str">
            <v>24時間常駐</v>
          </cell>
          <cell r="AO36">
            <v>26.255000000000003</v>
          </cell>
          <cell r="AP36">
            <v>94000</v>
          </cell>
          <cell r="AQ36">
            <v>94000</v>
          </cell>
          <cell r="AR36">
            <v>94000</v>
          </cell>
          <cell r="AS36">
            <v>18000</v>
          </cell>
          <cell r="AT36">
            <v>18000</v>
          </cell>
          <cell r="AU36">
            <v>18000</v>
          </cell>
          <cell r="AV36">
            <v>32000</v>
          </cell>
          <cell r="AW36">
            <v>36000</v>
          </cell>
          <cell r="AX36" t="str">
            <v>株式会社日本アメニティライフ協会</v>
          </cell>
          <cell r="AY36">
            <v>1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 t="str">
            <v>株式会社</v>
          </cell>
          <cell r="BG36" t="str">
            <v>○</v>
          </cell>
          <cell r="BH36" t="str">
            <v/>
          </cell>
        </row>
        <row r="37">
          <cell r="B37">
            <v>12048</v>
          </cell>
          <cell r="C37" t="str">
            <v>27678-2</v>
          </cell>
          <cell r="D37" t="str">
            <v>更新</v>
          </cell>
          <cell r="E37" t="str">
            <v>令和4年様式</v>
          </cell>
          <cell r="F37" t="str">
            <v>ホームステーションらいふ成城西</v>
          </cell>
          <cell r="G37" t="str">
            <v>狛江市岩戸北4-2-36</v>
          </cell>
          <cell r="H37">
            <v>13.48</v>
          </cell>
          <cell r="I37">
            <v>18</v>
          </cell>
          <cell r="J37" t="str">
            <v>○</v>
          </cell>
          <cell r="K37" t="str">
            <v>○</v>
          </cell>
          <cell r="L37" t="str">
            <v>○</v>
          </cell>
          <cell r="M37" t="str">
            <v>○</v>
          </cell>
          <cell r="N37" t="str">
            <v>○</v>
          </cell>
          <cell r="O37" t="str">
            <v>×</v>
          </cell>
          <cell r="P37" t="str">
            <v>×</v>
          </cell>
          <cell r="Q37" t="str">
            <v>×</v>
          </cell>
          <cell r="R37" t="str">
            <v>×</v>
          </cell>
          <cell r="S37" t="str">
            <v>×</v>
          </cell>
          <cell r="T37" t="str">
            <v>×</v>
          </cell>
          <cell r="U37" t="str">
            <v>×</v>
          </cell>
          <cell r="V37" t="str">
            <v>×</v>
          </cell>
          <cell r="W37" t="str">
            <v>×</v>
          </cell>
          <cell r="X37" t="str">
            <v>×</v>
          </cell>
          <cell r="Y37" t="str">
            <v>×</v>
          </cell>
          <cell r="Z37" t="str">
            <v>×</v>
          </cell>
          <cell r="AA37">
            <v>0</v>
          </cell>
          <cell r="AB37">
            <v>0</v>
          </cell>
          <cell r="AC37" t="str">
            <v>なし</v>
          </cell>
          <cell r="AD37" t="str">
            <v>株式会社らいふ</v>
          </cell>
          <cell r="AE37" t="str">
            <v>03-5769-7268</v>
          </cell>
          <cell r="AF37">
            <v>41264</v>
          </cell>
          <cell r="AG37">
            <v>36</v>
          </cell>
          <cell r="AH37" t="str">
            <v>○</v>
          </cell>
          <cell r="AI37" t="str">
            <v>入居開始済み</v>
          </cell>
          <cell r="AJ37" t="str">
            <v>狛江市</v>
          </cell>
          <cell r="AK37" t="str">
            <v>株式会社</v>
          </cell>
          <cell r="AL37" t="str">
            <v>介護系事業者</v>
          </cell>
          <cell r="AM37" t="str">
            <v/>
          </cell>
          <cell r="AN37" t="str">
            <v>24時間常駐</v>
          </cell>
          <cell r="AO37">
            <v>18</v>
          </cell>
          <cell r="AP37">
            <v>134800</v>
          </cell>
          <cell r="AQ37">
            <v>134800</v>
          </cell>
          <cell r="AR37">
            <v>134800</v>
          </cell>
          <cell r="AS37">
            <v>47600</v>
          </cell>
          <cell r="AT37">
            <v>47600</v>
          </cell>
          <cell r="AU37">
            <v>47600</v>
          </cell>
          <cell r="AV37">
            <v>-1</v>
          </cell>
          <cell r="AW37">
            <v>66000</v>
          </cell>
          <cell r="AX37" t="str">
            <v>株式会社らいふ</v>
          </cell>
          <cell r="AY37">
            <v>1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 t="str">
            <v>株式会社</v>
          </cell>
          <cell r="BG37" t="str">
            <v>○</v>
          </cell>
          <cell r="BH37" t="str">
            <v>特定</v>
          </cell>
        </row>
        <row r="38">
          <cell r="B38">
            <v>13001</v>
          </cell>
          <cell r="C38" t="str">
            <v>27703-2</v>
          </cell>
          <cell r="D38" t="str">
            <v>更新</v>
          </cell>
          <cell r="E38" t="str">
            <v>令和4年様式</v>
          </cell>
          <cell r="F38" t="str">
            <v>じゃすみん２番館</v>
          </cell>
          <cell r="G38" t="str">
            <v>足立区扇１丁目３１番３２号</v>
          </cell>
          <cell r="H38" t="str">
            <v>6-7</v>
          </cell>
          <cell r="I38" t="str">
            <v>18-23.43</v>
          </cell>
          <cell r="J38" t="str">
            <v>○</v>
          </cell>
          <cell r="K38" t="str">
            <v>○</v>
          </cell>
          <cell r="L38" t="str">
            <v>○</v>
          </cell>
          <cell r="M38" t="str">
            <v>○</v>
          </cell>
          <cell r="N38" t="str">
            <v>○</v>
          </cell>
          <cell r="O38" t="str">
            <v>○</v>
          </cell>
          <cell r="P38" t="str">
            <v>×</v>
          </cell>
          <cell r="Q38" t="str">
            <v>×</v>
          </cell>
          <cell r="R38" t="str">
            <v>×</v>
          </cell>
          <cell r="S38" t="str">
            <v>×</v>
          </cell>
          <cell r="T38" t="str">
            <v>×</v>
          </cell>
          <cell r="U38" t="str">
            <v>×</v>
          </cell>
          <cell r="V38" t="str">
            <v>○</v>
          </cell>
          <cell r="W38" t="str">
            <v>○</v>
          </cell>
          <cell r="X38" t="str">
            <v>×</v>
          </cell>
          <cell r="Y38" t="str">
            <v>×</v>
          </cell>
          <cell r="Z38" t="str">
            <v>×</v>
          </cell>
          <cell r="AA38">
            <v>0</v>
          </cell>
          <cell r="AB38">
            <v>3</v>
          </cell>
          <cell r="AC38" t="str">
            <v>介</v>
          </cell>
          <cell r="AD38" t="str">
            <v>有限会社アウトソー　じゃすみんの家</v>
          </cell>
          <cell r="AE38" t="str">
            <v>03-5647-9111</v>
          </cell>
          <cell r="AF38">
            <v>41390</v>
          </cell>
          <cell r="AG38">
            <v>21</v>
          </cell>
          <cell r="AH38" t="str">
            <v>○</v>
          </cell>
          <cell r="AI38" t="str">
            <v>入居開始済み</v>
          </cell>
          <cell r="AJ38" t="str">
            <v>足立区</v>
          </cell>
          <cell r="AK38" t="str">
            <v>有限会社</v>
          </cell>
          <cell r="AL38" t="str">
            <v>介護系事業者</v>
          </cell>
          <cell r="AM38" t="str">
            <v/>
          </cell>
          <cell r="AN38" t="str">
            <v>24時間常駐</v>
          </cell>
          <cell r="AO38">
            <v>18.794285714285714</v>
          </cell>
          <cell r="AP38">
            <v>60000</v>
          </cell>
          <cell r="AQ38">
            <v>70000</v>
          </cell>
          <cell r="AR38">
            <v>60952.380952380954</v>
          </cell>
          <cell r="AS38">
            <v>14000</v>
          </cell>
          <cell r="AT38">
            <v>24000</v>
          </cell>
          <cell r="AU38">
            <v>19000</v>
          </cell>
          <cell r="AV38">
            <v>10000</v>
          </cell>
          <cell r="AW38">
            <v>39000</v>
          </cell>
          <cell r="AX38" t="str">
            <v>有限会社 アウトソー</v>
          </cell>
          <cell r="AY38">
            <v>0</v>
          </cell>
          <cell r="AZ38">
            <v>0</v>
          </cell>
          <cell r="BA38">
            <v>1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 t="str">
            <v>有限会社</v>
          </cell>
          <cell r="BG38" t="str">
            <v>○</v>
          </cell>
          <cell r="BH38" t="str">
            <v/>
          </cell>
        </row>
        <row r="39">
          <cell r="B39">
            <v>16012</v>
          </cell>
          <cell r="C39" t="str">
            <v>29626-1</v>
          </cell>
          <cell r="D39" t="str">
            <v>更新</v>
          </cell>
          <cell r="E39" t="str">
            <v>令和元年様式</v>
          </cell>
          <cell r="F39" t="str">
            <v>グランドマスト柳沢</v>
          </cell>
          <cell r="G39" t="str">
            <v>西東京市保谷町4-6-19</v>
          </cell>
          <cell r="H39" t="str">
            <v>8-18</v>
          </cell>
          <cell r="I39" t="str">
            <v>38.85-67.91</v>
          </cell>
          <cell r="J39" t="str">
            <v>○</v>
          </cell>
          <cell r="K39" t="str">
            <v>×</v>
          </cell>
          <cell r="L39" t="str">
            <v>×</v>
          </cell>
          <cell r="M39" t="str">
            <v>×</v>
          </cell>
          <cell r="N39" t="str">
            <v>×</v>
          </cell>
          <cell r="O39" t="str">
            <v>×</v>
          </cell>
          <cell r="P39" t="str">
            <v>×</v>
          </cell>
          <cell r="Q39" t="str">
            <v>×</v>
          </cell>
          <cell r="R39" t="str">
            <v>×</v>
          </cell>
          <cell r="S39" t="str">
            <v>×</v>
          </cell>
          <cell r="T39" t="str">
            <v>×</v>
          </cell>
          <cell r="U39" t="str">
            <v>×</v>
          </cell>
          <cell r="V39" t="str">
            <v>×</v>
          </cell>
          <cell r="W39" t="str">
            <v>×</v>
          </cell>
          <cell r="X39" t="str">
            <v>×</v>
          </cell>
          <cell r="Y39" t="str">
            <v>×</v>
          </cell>
          <cell r="Z39" t="str">
            <v>×</v>
          </cell>
          <cell r="AA39">
            <v>0</v>
          </cell>
          <cell r="AB39">
            <v>0</v>
          </cell>
          <cell r="AC39" t="str">
            <v>なし</v>
          </cell>
          <cell r="AD39" t="str">
            <v>積水ハウス不動産東京株式会社</v>
          </cell>
          <cell r="AE39" t="str">
            <v>03-5350-3366</v>
          </cell>
          <cell r="AF39">
            <v>42681</v>
          </cell>
          <cell r="AG39">
            <v>37</v>
          </cell>
          <cell r="AH39" t="str">
            <v>○</v>
          </cell>
          <cell r="AI39" t="str">
            <v>入居開始済み</v>
          </cell>
          <cell r="AJ39" t="str">
            <v>西東京市</v>
          </cell>
          <cell r="AK39" t="str">
            <v>株式会社</v>
          </cell>
          <cell r="AL39" t="str">
            <v>不動産業者</v>
          </cell>
          <cell r="AM39" t="str">
            <v/>
          </cell>
          <cell r="AN39" t="str">
            <v>日中のみ常駐</v>
          </cell>
          <cell r="AO39">
            <v>48.004864864864864</v>
          </cell>
          <cell r="AP39">
            <v>80000</v>
          </cell>
          <cell r="AQ39">
            <v>180000</v>
          </cell>
          <cell r="AR39">
            <v>128405.4054054054</v>
          </cell>
          <cell r="AS39">
            <v>21500</v>
          </cell>
          <cell r="AT39">
            <v>21500</v>
          </cell>
          <cell r="AU39">
            <v>21500</v>
          </cell>
          <cell r="AV39">
            <v>49500</v>
          </cell>
          <cell r="AW39">
            <v>62040</v>
          </cell>
          <cell r="AX39" t="str">
            <v>積水ハウス不動産東京株式会社</v>
          </cell>
          <cell r="AY39">
            <v>1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 t="str">
            <v>株式会社</v>
          </cell>
          <cell r="BG39" t="str">
            <v>○</v>
          </cell>
          <cell r="BH39" t="str">
            <v/>
          </cell>
        </row>
        <row r="40">
          <cell r="B40">
            <v>17016</v>
          </cell>
          <cell r="C40" t="str">
            <v>100954-1</v>
          </cell>
          <cell r="D40" t="str">
            <v>更新</v>
          </cell>
          <cell r="E40" t="str">
            <v>令和4年様式</v>
          </cell>
          <cell r="F40" t="str">
            <v>こまえ正吉苑サービス付き高齢者向け住宅　</v>
          </cell>
          <cell r="G40" t="str">
            <v>狛江市西野川二丁目27-31</v>
          </cell>
          <cell r="H40" t="str">
            <v>10.7-11.33</v>
          </cell>
          <cell r="I40" t="str">
            <v>28.6-29.04</v>
          </cell>
          <cell r="J40" t="str">
            <v>○</v>
          </cell>
          <cell r="K40" t="str">
            <v>×</v>
          </cell>
          <cell r="L40" t="str">
            <v>×</v>
          </cell>
          <cell r="M40" t="str">
            <v>×</v>
          </cell>
          <cell r="N40" t="str">
            <v>×</v>
          </cell>
          <cell r="O40" t="str">
            <v>○</v>
          </cell>
          <cell r="P40" t="str">
            <v>×</v>
          </cell>
          <cell r="Q40" t="str">
            <v>×</v>
          </cell>
          <cell r="R40" t="str">
            <v>×</v>
          </cell>
          <cell r="S40" t="str">
            <v>×</v>
          </cell>
          <cell r="T40" t="str">
            <v>×</v>
          </cell>
          <cell r="U40" t="str">
            <v>×</v>
          </cell>
          <cell r="V40" t="str">
            <v>×</v>
          </cell>
          <cell r="W40" t="str">
            <v>×</v>
          </cell>
          <cell r="X40" t="str">
            <v>×</v>
          </cell>
          <cell r="Y40" t="str">
            <v>×</v>
          </cell>
          <cell r="Z40" t="str">
            <v>×</v>
          </cell>
          <cell r="AA40">
            <v>0</v>
          </cell>
          <cell r="AB40">
            <v>1</v>
          </cell>
          <cell r="AC40" t="str">
            <v>介</v>
          </cell>
          <cell r="AD40" t="str">
            <v>社会福祉法人正吉福祉会</v>
          </cell>
          <cell r="AE40" t="str">
            <v>042-331-2001</v>
          </cell>
          <cell r="AF40">
            <v>43119</v>
          </cell>
          <cell r="AG40">
            <v>20</v>
          </cell>
          <cell r="AH40" t="str">
            <v>○</v>
          </cell>
          <cell r="AI40" t="str">
            <v>入居開始済み</v>
          </cell>
          <cell r="AJ40" t="str">
            <v>狛江市</v>
          </cell>
          <cell r="AK40" t="str">
            <v>社会福祉法人</v>
          </cell>
          <cell r="AL40" t="str">
            <v>介護系事業者</v>
          </cell>
          <cell r="AM40" t="str">
            <v/>
          </cell>
          <cell r="AN40" t="str">
            <v>日中のみ常駐</v>
          </cell>
          <cell r="AO40">
            <v>28.710000000000008</v>
          </cell>
          <cell r="AP40">
            <v>107000</v>
          </cell>
          <cell r="AQ40">
            <v>113300</v>
          </cell>
          <cell r="AR40">
            <v>109710</v>
          </cell>
          <cell r="AS40">
            <v>24500</v>
          </cell>
          <cell r="AT40">
            <v>24500</v>
          </cell>
          <cell r="AU40">
            <v>24500</v>
          </cell>
          <cell r="AV40">
            <v>42900</v>
          </cell>
          <cell r="AW40">
            <v>62460</v>
          </cell>
          <cell r="AX40" t="str">
            <v>社会福祉法人正吉福祉会</v>
          </cell>
          <cell r="AY40">
            <v>0</v>
          </cell>
          <cell r="AZ40">
            <v>1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 t="str">
            <v>社会福祉法人</v>
          </cell>
          <cell r="BG40" t="str">
            <v>○</v>
          </cell>
          <cell r="BH40" t="str">
            <v/>
          </cell>
        </row>
        <row r="41">
          <cell r="B41">
            <v>12071</v>
          </cell>
          <cell r="C41" t="str">
            <v>30447-2</v>
          </cell>
          <cell r="D41" t="str">
            <v>更新</v>
          </cell>
          <cell r="E41" t="str">
            <v>令和4年様式</v>
          </cell>
          <cell r="F41" t="str">
            <v>高齢者賃貸住宅　もも</v>
          </cell>
          <cell r="G41" t="str">
            <v>葛飾区東金町三丁目２１番５号</v>
          </cell>
          <cell r="H41">
            <v>7</v>
          </cell>
          <cell r="I41" t="str">
            <v>27.52-27.79</v>
          </cell>
          <cell r="J41" t="str">
            <v>○</v>
          </cell>
          <cell r="K41" t="str">
            <v>○</v>
          </cell>
          <cell r="L41" t="str">
            <v>○</v>
          </cell>
          <cell r="M41" t="str">
            <v>○</v>
          </cell>
          <cell r="N41" t="str">
            <v>○</v>
          </cell>
          <cell r="O41" t="str">
            <v>○</v>
          </cell>
          <cell r="P41" t="str">
            <v>×</v>
          </cell>
          <cell r="Q41" t="str">
            <v>×</v>
          </cell>
          <cell r="R41" t="str">
            <v>×</v>
          </cell>
          <cell r="S41" t="str">
            <v>○</v>
          </cell>
          <cell r="T41" t="str">
            <v>×</v>
          </cell>
          <cell r="U41" t="str">
            <v>×</v>
          </cell>
          <cell r="V41" t="str">
            <v>○</v>
          </cell>
          <cell r="W41" t="str">
            <v>×</v>
          </cell>
          <cell r="X41" t="str">
            <v>×</v>
          </cell>
          <cell r="Y41" t="str">
            <v>×</v>
          </cell>
          <cell r="Z41" t="str">
            <v>×</v>
          </cell>
          <cell r="AA41">
            <v>0</v>
          </cell>
          <cell r="AB41">
            <v>3</v>
          </cell>
          <cell r="AC41" t="str">
            <v>介</v>
          </cell>
          <cell r="AD41" t="str">
            <v>合資会社ファミリーサポートセンターもも</v>
          </cell>
          <cell r="AE41" t="str">
            <v>03-5660-7601</v>
          </cell>
          <cell r="AF41">
            <v>41334</v>
          </cell>
          <cell r="AG41">
            <v>2</v>
          </cell>
          <cell r="AH41" t="str">
            <v>○</v>
          </cell>
          <cell r="AI41" t="str">
            <v>入居開始済み</v>
          </cell>
          <cell r="AJ41" t="str">
            <v>葛飾区</v>
          </cell>
          <cell r="AK41" t="str">
            <v>その他</v>
          </cell>
          <cell r="AL41" t="str">
            <v>介護系事業者</v>
          </cell>
          <cell r="AM41" t="str">
            <v/>
          </cell>
          <cell r="AN41" t="str">
            <v>日中のみ常駐</v>
          </cell>
          <cell r="AO41">
            <v>27.655000000000001</v>
          </cell>
          <cell r="AP41">
            <v>70000</v>
          </cell>
          <cell r="AQ41">
            <v>70000</v>
          </cell>
          <cell r="AR41">
            <v>70000</v>
          </cell>
          <cell r="AS41">
            <v>5000</v>
          </cell>
          <cell r="AT41">
            <v>5000</v>
          </cell>
          <cell r="AU41">
            <v>5000</v>
          </cell>
          <cell r="AV41">
            <v>10000</v>
          </cell>
          <cell r="AW41">
            <v>39000</v>
          </cell>
          <cell r="AX41" t="str">
            <v>合資会社ファミリーサポートセンター　もも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1</v>
          </cell>
          <cell r="BF41" t="str">
            <v>その他</v>
          </cell>
          <cell r="BG41" t="str">
            <v>○</v>
          </cell>
          <cell r="BH41" t="str">
            <v/>
          </cell>
        </row>
        <row r="42">
          <cell r="B42">
            <v>15018</v>
          </cell>
          <cell r="C42" t="str">
            <v>29721-1</v>
          </cell>
          <cell r="D42" t="str">
            <v>更新</v>
          </cell>
          <cell r="E42" t="str">
            <v>令和元年様式</v>
          </cell>
          <cell r="F42" t="str">
            <v>和</v>
          </cell>
          <cell r="G42" t="str">
            <v>三鷹市大沢1丁目2番44号</v>
          </cell>
          <cell r="H42">
            <v>6</v>
          </cell>
          <cell r="I42" t="str">
            <v>23.91-26.13</v>
          </cell>
          <cell r="J42" t="str">
            <v>×</v>
          </cell>
          <cell r="K42" t="str">
            <v>×</v>
          </cell>
          <cell r="L42" t="str">
            <v>×</v>
          </cell>
          <cell r="M42" t="str">
            <v>×</v>
          </cell>
          <cell r="N42" t="str">
            <v>×</v>
          </cell>
          <cell r="O42" t="str">
            <v>×</v>
          </cell>
          <cell r="P42" t="str">
            <v>×</v>
          </cell>
          <cell r="Q42" t="str">
            <v>×</v>
          </cell>
          <cell r="R42" t="str">
            <v>×</v>
          </cell>
          <cell r="S42" t="str">
            <v>×</v>
          </cell>
          <cell r="T42" t="str">
            <v>×</v>
          </cell>
          <cell r="U42" t="str">
            <v>×</v>
          </cell>
          <cell r="V42" t="str">
            <v>×</v>
          </cell>
          <cell r="W42" t="str">
            <v>○</v>
          </cell>
          <cell r="X42" t="str">
            <v>×</v>
          </cell>
          <cell r="Y42" t="str">
            <v>×</v>
          </cell>
          <cell r="Z42" t="str">
            <v>×</v>
          </cell>
          <cell r="AA42">
            <v>0</v>
          </cell>
          <cell r="AB42">
            <v>1</v>
          </cell>
          <cell r="AC42" t="str">
            <v>介</v>
          </cell>
          <cell r="AD42" t="str">
            <v>有限会社ケアサービスこまつ</v>
          </cell>
          <cell r="AE42" t="str">
            <v>0422-39-3520</v>
          </cell>
          <cell r="AF42">
            <v>42353</v>
          </cell>
          <cell r="AG42">
            <v>7</v>
          </cell>
          <cell r="AH42" t="str">
            <v/>
          </cell>
          <cell r="AI42" t="str">
            <v>入居開始済み</v>
          </cell>
          <cell r="AJ42" t="str">
            <v>三鷹市</v>
          </cell>
          <cell r="AK42" t="str">
            <v>有限会社</v>
          </cell>
          <cell r="AL42" t="str">
            <v>介護系事業者</v>
          </cell>
          <cell r="AM42" t="str">
            <v/>
          </cell>
          <cell r="AN42" t="str">
            <v>日中のみ常駐</v>
          </cell>
          <cell r="AO42">
            <v>24.78142857142857</v>
          </cell>
          <cell r="AP42">
            <v>60000</v>
          </cell>
          <cell r="AQ42">
            <v>60000</v>
          </cell>
          <cell r="AR42">
            <v>60000</v>
          </cell>
          <cell r="AS42">
            <v>20000</v>
          </cell>
          <cell r="AT42">
            <v>20000</v>
          </cell>
          <cell r="AU42">
            <v>20000</v>
          </cell>
          <cell r="AV42">
            <v>25000</v>
          </cell>
          <cell r="AW42" t="str">
            <v/>
          </cell>
          <cell r="AX42" t="str">
            <v>有限会社ケアサービスこまつ</v>
          </cell>
          <cell r="AY42">
            <v>0</v>
          </cell>
          <cell r="AZ42">
            <v>0</v>
          </cell>
          <cell r="BA42">
            <v>1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 t="str">
            <v>有限会社</v>
          </cell>
          <cell r="BG42" t="str">
            <v/>
          </cell>
          <cell r="BH42" t="str">
            <v/>
          </cell>
        </row>
        <row r="43">
          <cell r="B43">
            <v>11043</v>
          </cell>
          <cell r="C43" t="str">
            <v>24639-2</v>
          </cell>
          <cell r="D43" t="str">
            <v>更新</v>
          </cell>
          <cell r="E43" t="str">
            <v>令和元年様式</v>
          </cell>
          <cell r="F43" t="str">
            <v>ココファンレイクヒルズ</v>
          </cell>
          <cell r="G43" t="str">
            <v>大田区南千束1-21-9</v>
          </cell>
          <cell r="H43" t="str">
            <v>16.5-21.5</v>
          </cell>
          <cell r="I43" t="str">
            <v>25.3-48.5</v>
          </cell>
          <cell r="J43" t="str">
            <v>○</v>
          </cell>
          <cell r="K43" t="str">
            <v>○</v>
          </cell>
          <cell r="L43" t="str">
            <v>○</v>
          </cell>
          <cell r="M43" t="str">
            <v>○</v>
          </cell>
          <cell r="N43" t="str">
            <v>○</v>
          </cell>
          <cell r="O43" t="str">
            <v>×</v>
          </cell>
          <cell r="P43" t="str">
            <v>○</v>
          </cell>
          <cell r="Q43" t="str">
            <v>×</v>
          </cell>
          <cell r="R43" t="str">
            <v>×</v>
          </cell>
          <cell r="S43" t="str">
            <v>×</v>
          </cell>
          <cell r="T43" t="str">
            <v>×</v>
          </cell>
          <cell r="U43" t="str">
            <v>×</v>
          </cell>
          <cell r="V43" t="str">
            <v>×</v>
          </cell>
          <cell r="W43" t="str">
            <v>×</v>
          </cell>
          <cell r="X43" t="str">
            <v>○</v>
          </cell>
          <cell r="Y43" t="str">
            <v>×</v>
          </cell>
          <cell r="Z43" t="str">
            <v>×</v>
          </cell>
          <cell r="AA43">
            <v>2</v>
          </cell>
          <cell r="AB43">
            <v>1</v>
          </cell>
          <cell r="AC43" t="str">
            <v>医介</v>
          </cell>
          <cell r="AD43" t="str">
            <v>株式会社学研ココファン</v>
          </cell>
          <cell r="AE43" t="str">
            <v>03-6431-1860</v>
          </cell>
          <cell r="AF43">
            <v>40945</v>
          </cell>
          <cell r="AG43">
            <v>7</v>
          </cell>
          <cell r="AH43" t="str">
            <v>○</v>
          </cell>
          <cell r="AI43" t="str">
            <v>入居開始済み</v>
          </cell>
          <cell r="AJ43" t="str">
            <v>大田区</v>
          </cell>
          <cell r="AK43" t="str">
            <v>株式会社</v>
          </cell>
          <cell r="AL43" t="str">
            <v>介護系事業者</v>
          </cell>
          <cell r="AM43" t="str">
            <v/>
          </cell>
          <cell r="AN43" t="str">
            <v>日中のみ常駐</v>
          </cell>
          <cell r="AO43">
            <v>35.021428571428565</v>
          </cell>
          <cell r="AP43">
            <v>165000</v>
          </cell>
          <cell r="AQ43">
            <v>215000</v>
          </cell>
          <cell r="AR43">
            <v>189285.71428571429</v>
          </cell>
          <cell r="AS43">
            <v>25687</v>
          </cell>
          <cell r="AT43">
            <v>34943</v>
          </cell>
          <cell r="AU43">
            <v>30315</v>
          </cell>
          <cell r="AV43">
            <v>31744</v>
          </cell>
          <cell r="AW43">
            <v>71970</v>
          </cell>
          <cell r="AX43" t="str">
            <v>株式会社学研ココファン</v>
          </cell>
          <cell r="AY43">
            <v>1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 t="str">
            <v>株式会社</v>
          </cell>
          <cell r="BG43" t="str">
            <v>○</v>
          </cell>
          <cell r="BH43" t="str">
            <v/>
          </cell>
        </row>
        <row r="44">
          <cell r="B44">
            <v>20019</v>
          </cell>
          <cell r="C44" t="str">
            <v>102562-0</v>
          </cell>
          <cell r="D44" t="str">
            <v>新規</v>
          </cell>
          <cell r="E44" t="str">
            <v>令和元年様式</v>
          </cell>
          <cell r="F44" t="str">
            <v>エクラシア町田相原</v>
          </cell>
          <cell r="G44" t="str">
            <v>町田市相原町395-1</v>
          </cell>
          <cell r="H44">
            <v>5.5</v>
          </cell>
          <cell r="I44" t="str">
            <v>18-21</v>
          </cell>
          <cell r="J44" t="str">
            <v>○</v>
          </cell>
          <cell r="K44" t="str">
            <v>×</v>
          </cell>
          <cell r="L44" t="str">
            <v>○</v>
          </cell>
          <cell r="M44" t="str">
            <v>×</v>
          </cell>
          <cell r="N44" t="str">
            <v>○</v>
          </cell>
          <cell r="O44" t="str">
            <v>×</v>
          </cell>
          <cell r="P44" t="str">
            <v>×</v>
          </cell>
          <cell r="Q44" t="str">
            <v>×</v>
          </cell>
          <cell r="R44" t="str">
            <v>×</v>
          </cell>
          <cell r="S44" t="str">
            <v>○</v>
          </cell>
          <cell r="T44" t="str">
            <v>×</v>
          </cell>
          <cell r="U44" t="str">
            <v>×</v>
          </cell>
          <cell r="V44" t="str">
            <v>×</v>
          </cell>
          <cell r="W44" t="str">
            <v>×</v>
          </cell>
          <cell r="X44" t="str">
            <v>×</v>
          </cell>
          <cell r="Y44" t="str">
            <v>×</v>
          </cell>
          <cell r="Z44" t="str">
            <v>×</v>
          </cell>
          <cell r="AA44">
            <v>0</v>
          </cell>
          <cell r="AB44">
            <v>1</v>
          </cell>
          <cell r="AC44" t="str">
            <v>介</v>
          </cell>
          <cell r="AD44" t="str">
            <v>株式会社エクラシア</v>
          </cell>
          <cell r="AE44" t="str">
            <v>050-6861-5201</v>
          </cell>
          <cell r="AF44">
            <v>44242</v>
          </cell>
          <cell r="AG44">
            <v>46</v>
          </cell>
          <cell r="AH44" t="str">
            <v>○</v>
          </cell>
          <cell r="AI44" t="str">
            <v>入居開始済み</v>
          </cell>
          <cell r="AJ44" t="str">
            <v>町田市</v>
          </cell>
          <cell r="AK44" t="str">
            <v>株式会社</v>
          </cell>
          <cell r="AL44" t="str">
            <v>介護系事業者</v>
          </cell>
          <cell r="AM44" t="str">
            <v/>
          </cell>
          <cell r="AN44" t="str">
            <v>24時間常駐</v>
          </cell>
          <cell r="AO44">
            <v>18.195652173913043</v>
          </cell>
          <cell r="AP44">
            <v>55000</v>
          </cell>
          <cell r="AQ44">
            <v>55000</v>
          </cell>
          <cell r="AR44">
            <v>55000</v>
          </cell>
          <cell r="AS44">
            <v>15000</v>
          </cell>
          <cell r="AT44">
            <v>15000</v>
          </cell>
          <cell r="AU44">
            <v>15000</v>
          </cell>
          <cell r="AV44">
            <v>1100</v>
          </cell>
          <cell r="AW44">
            <v>50100</v>
          </cell>
          <cell r="AX44" t="str">
            <v>株式会社エクラシア</v>
          </cell>
          <cell r="AY44">
            <v>1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 t="str">
            <v>株式会社</v>
          </cell>
          <cell r="BG44" t="str">
            <v>○</v>
          </cell>
          <cell r="BH44" t="str">
            <v/>
          </cell>
        </row>
        <row r="45">
          <cell r="B45">
            <v>21003</v>
          </cell>
          <cell r="C45" t="str">
            <v>102805-0</v>
          </cell>
          <cell r="D45" t="str">
            <v>新規</v>
          </cell>
          <cell r="E45" t="str">
            <v>令和元年様式</v>
          </cell>
          <cell r="F45" t="str">
            <v>エクラシア町田森野</v>
          </cell>
          <cell r="G45" t="str">
            <v>町田市森野3-10-37</v>
          </cell>
          <cell r="H45">
            <v>5.5</v>
          </cell>
          <cell r="I45" t="str">
            <v>18-18.6</v>
          </cell>
          <cell r="J45" t="str">
            <v>○</v>
          </cell>
          <cell r="K45" t="str">
            <v>×</v>
          </cell>
          <cell r="L45" t="str">
            <v>○</v>
          </cell>
          <cell r="M45" t="str">
            <v>×</v>
          </cell>
          <cell r="N45" t="str">
            <v>○</v>
          </cell>
          <cell r="O45" t="str">
            <v>×</v>
          </cell>
          <cell r="P45" t="str">
            <v>×</v>
          </cell>
          <cell r="Q45" t="str">
            <v>×</v>
          </cell>
          <cell r="R45" t="str">
            <v>×</v>
          </cell>
          <cell r="S45" t="str">
            <v>○</v>
          </cell>
          <cell r="T45" t="str">
            <v>×</v>
          </cell>
          <cell r="U45" t="str">
            <v>×</v>
          </cell>
          <cell r="V45" t="str">
            <v>×</v>
          </cell>
          <cell r="W45" t="str">
            <v>×</v>
          </cell>
          <cell r="X45" t="str">
            <v>×</v>
          </cell>
          <cell r="Y45" t="str">
            <v>×</v>
          </cell>
          <cell r="Z45" t="str">
            <v>×</v>
          </cell>
          <cell r="AA45">
            <v>0</v>
          </cell>
          <cell r="AB45">
            <v>1</v>
          </cell>
          <cell r="AC45" t="str">
            <v>介</v>
          </cell>
          <cell r="AD45" t="str">
            <v>株式会社エクラシア</v>
          </cell>
          <cell r="AE45" t="str">
            <v>050-6861-5201</v>
          </cell>
          <cell r="AF45">
            <v>44385</v>
          </cell>
          <cell r="AG45">
            <v>55</v>
          </cell>
          <cell r="AH45" t="str">
            <v>○</v>
          </cell>
          <cell r="AI45" t="str">
            <v>入居開始済み</v>
          </cell>
          <cell r="AJ45" t="str">
            <v>町田市</v>
          </cell>
          <cell r="AK45" t="str">
            <v>株式会社</v>
          </cell>
          <cell r="AL45" t="str">
            <v>介護系事業者</v>
          </cell>
          <cell r="AM45" t="str">
            <v/>
          </cell>
          <cell r="AN45" t="str">
            <v>24時間常駐</v>
          </cell>
          <cell r="AO45">
            <v>18.098181818181818</v>
          </cell>
          <cell r="AP45">
            <v>55000</v>
          </cell>
          <cell r="AQ45">
            <v>55000</v>
          </cell>
          <cell r="AR45">
            <v>55000</v>
          </cell>
          <cell r="AS45">
            <v>15000</v>
          </cell>
          <cell r="AT45">
            <v>15000</v>
          </cell>
          <cell r="AU45">
            <v>15000</v>
          </cell>
          <cell r="AV45">
            <v>1100</v>
          </cell>
          <cell r="AW45">
            <v>50100</v>
          </cell>
          <cell r="AX45" t="str">
            <v>株式会社エクラシア</v>
          </cell>
          <cell r="AY45">
            <v>1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 t="str">
            <v>株式会社</v>
          </cell>
          <cell r="BG45" t="str">
            <v>○</v>
          </cell>
          <cell r="BH45" t="str">
            <v/>
          </cell>
        </row>
        <row r="46">
          <cell r="B46">
            <v>20012</v>
          </cell>
          <cell r="C46" t="str">
            <v>102548-0</v>
          </cell>
          <cell r="D46" t="str">
            <v>新規</v>
          </cell>
          <cell r="E46" t="str">
            <v>令和元年様式</v>
          </cell>
          <cell r="F46" t="str">
            <v>エクラシア町田小山</v>
          </cell>
          <cell r="G46" t="str">
            <v>町田市小山町1507</v>
          </cell>
          <cell r="H46">
            <v>5.5</v>
          </cell>
          <cell r="I46" t="str">
            <v>18.3-18.91</v>
          </cell>
          <cell r="J46" t="str">
            <v>○</v>
          </cell>
          <cell r="K46" t="str">
            <v>×</v>
          </cell>
          <cell r="L46" t="str">
            <v>○</v>
          </cell>
          <cell r="M46" t="str">
            <v>×</v>
          </cell>
          <cell r="N46" t="str">
            <v>○</v>
          </cell>
          <cell r="O46" t="str">
            <v>×</v>
          </cell>
          <cell r="P46" t="str">
            <v>×</v>
          </cell>
          <cell r="Q46" t="str">
            <v>×</v>
          </cell>
          <cell r="R46" t="str">
            <v>×</v>
          </cell>
          <cell r="S46" t="str">
            <v>○</v>
          </cell>
          <cell r="T46" t="str">
            <v>×</v>
          </cell>
          <cell r="U46" t="str">
            <v>×</v>
          </cell>
          <cell r="V46" t="str">
            <v>×</v>
          </cell>
          <cell r="W46" t="str">
            <v>×</v>
          </cell>
          <cell r="X46" t="str">
            <v>×</v>
          </cell>
          <cell r="Y46" t="str">
            <v>×</v>
          </cell>
          <cell r="Z46" t="str">
            <v>×</v>
          </cell>
          <cell r="AA46">
            <v>0</v>
          </cell>
          <cell r="AB46">
            <v>1</v>
          </cell>
          <cell r="AC46" t="str">
            <v>介</v>
          </cell>
          <cell r="AD46" t="str">
            <v>株式会社エクラシア</v>
          </cell>
          <cell r="AE46" t="str">
            <v>050-6861-5201</v>
          </cell>
          <cell r="AF46">
            <v>44190</v>
          </cell>
          <cell r="AG46">
            <v>51</v>
          </cell>
          <cell r="AH46" t="str">
            <v>○</v>
          </cell>
          <cell r="AI46" t="str">
            <v>入居開始済み</v>
          </cell>
          <cell r="AJ46" t="str">
            <v>町田市</v>
          </cell>
          <cell r="AK46" t="str">
            <v>株式会社</v>
          </cell>
          <cell r="AL46" t="str">
            <v>介護系事業者</v>
          </cell>
          <cell r="AM46" t="str">
            <v/>
          </cell>
          <cell r="AN46" t="str">
            <v>24時間常駐</v>
          </cell>
          <cell r="AO46">
            <v>18.371764705882352</v>
          </cell>
          <cell r="AP46">
            <v>55000</v>
          </cell>
          <cell r="AQ46">
            <v>55000</v>
          </cell>
          <cell r="AR46">
            <v>55000</v>
          </cell>
          <cell r="AS46">
            <v>15000</v>
          </cell>
          <cell r="AT46">
            <v>15000</v>
          </cell>
          <cell r="AU46">
            <v>15000</v>
          </cell>
          <cell r="AV46">
            <v>1100</v>
          </cell>
          <cell r="AW46">
            <v>50100</v>
          </cell>
          <cell r="AX46" t="str">
            <v>株式会社エクラシア</v>
          </cell>
          <cell r="AY46">
            <v>1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 t="str">
            <v>株式会社</v>
          </cell>
          <cell r="BG46" t="str">
            <v>○</v>
          </cell>
          <cell r="BH46" t="str">
            <v/>
          </cell>
        </row>
        <row r="47">
          <cell r="B47">
            <v>11045</v>
          </cell>
          <cell r="C47" t="str">
            <v>27500-2</v>
          </cell>
          <cell r="D47" t="str">
            <v>更新</v>
          </cell>
          <cell r="E47" t="str">
            <v>令和元年様式</v>
          </cell>
          <cell r="F47" t="str">
            <v>フォレスト国分寺</v>
          </cell>
          <cell r="G47" t="str">
            <v>国分寺市東戸倉１－２－２</v>
          </cell>
          <cell r="H47" t="str">
            <v>7.3-11</v>
          </cell>
          <cell r="I47" t="str">
            <v>30-52.25</v>
          </cell>
          <cell r="J47" t="str">
            <v>○</v>
          </cell>
          <cell r="K47" t="str">
            <v>×</v>
          </cell>
          <cell r="L47" t="str">
            <v>×</v>
          </cell>
          <cell r="M47" t="str">
            <v>○</v>
          </cell>
          <cell r="N47" t="str">
            <v>○</v>
          </cell>
          <cell r="O47" t="str">
            <v>×</v>
          </cell>
          <cell r="P47" t="str">
            <v>×</v>
          </cell>
          <cell r="Q47" t="str">
            <v>×</v>
          </cell>
          <cell r="R47" t="str">
            <v>×</v>
          </cell>
          <cell r="S47" t="str">
            <v>×</v>
          </cell>
          <cell r="T47" t="str">
            <v>×</v>
          </cell>
          <cell r="U47" t="str">
            <v>×</v>
          </cell>
          <cell r="V47" t="str">
            <v>×</v>
          </cell>
          <cell r="W47" t="str">
            <v>×</v>
          </cell>
          <cell r="X47" t="str">
            <v>×</v>
          </cell>
          <cell r="Y47" t="str">
            <v>×</v>
          </cell>
          <cell r="Z47" t="str">
            <v>×</v>
          </cell>
          <cell r="AA47">
            <v>0</v>
          </cell>
          <cell r="AB47">
            <v>0</v>
          </cell>
          <cell r="AC47" t="str">
            <v>なし</v>
          </cell>
          <cell r="AD47" t="str">
            <v>FLC Partners株式会社</v>
          </cell>
          <cell r="AE47" t="str">
            <v>042-455-6878</v>
          </cell>
          <cell r="AF47">
            <v>40946</v>
          </cell>
          <cell r="AG47">
            <v>25</v>
          </cell>
          <cell r="AH47" t="str">
            <v>○</v>
          </cell>
          <cell r="AI47" t="str">
            <v>入居開始済み</v>
          </cell>
          <cell r="AJ47" t="str">
            <v>国分寺市</v>
          </cell>
          <cell r="AK47" t="str">
            <v>株式会社</v>
          </cell>
          <cell r="AL47" t="str">
            <v>介護系事業者</v>
          </cell>
          <cell r="AM47" t="str">
            <v/>
          </cell>
          <cell r="AN47" t="str">
            <v>24時間常駐</v>
          </cell>
          <cell r="AO47">
            <v>31.858000000000001</v>
          </cell>
          <cell r="AP47">
            <v>73000</v>
          </cell>
          <cell r="AQ47">
            <v>110000</v>
          </cell>
          <cell r="AR47">
            <v>77440</v>
          </cell>
          <cell r="AS47">
            <v>31424</v>
          </cell>
          <cell r="AT47">
            <v>46424</v>
          </cell>
          <cell r="AU47">
            <v>38924</v>
          </cell>
          <cell r="AV47">
            <v>27500</v>
          </cell>
          <cell r="AW47">
            <v>61560</v>
          </cell>
          <cell r="AX47" t="str">
            <v>FLC Partners株式会社</v>
          </cell>
          <cell r="AY47">
            <v>1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 t="str">
            <v>株式会社</v>
          </cell>
          <cell r="BG47" t="str">
            <v>○</v>
          </cell>
          <cell r="BH47" t="str">
            <v/>
          </cell>
        </row>
        <row r="48">
          <cell r="B48">
            <v>21010</v>
          </cell>
          <cell r="C48" t="str">
            <v>102912-0</v>
          </cell>
          <cell r="D48" t="str">
            <v>新規</v>
          </cell>
          <cell r="E48" t="str">
            <v>令和元年様式</v>
          </cell>
          <cell r="F48" t="str">
            <v>ライブラリ練馬高野台</v>
          </cell>
          <cell r="G48" t="str">
            <v>練馬区南田中2丁目22-12</v>
          </cell>
          <cell r="H48">
            <v>12.9</v>
          </cell>
          <cell r="I48">
            <v>18</v>
          </cell>
          <cell r="J48" t="str">
            <v>○</v>
          </cell>
          <cell r="K48" t="str">
            <v>○</v>
          </cell>
          <cell r="L48" t="str">
            <v>○</v>
          </cell>
          <cell r="M48" t="str">
            <v>○</v>
          </cell>
          <cell r="N48" t="str">
            <v>○</v>
          </cell>
          <cell r="O48" t="str">
            <v>×</v>
          </cell>
          <cell r="P48" t="str">
            <v>×</v>
          </cell>
          <cell r="Q48" t="str">
            <v>×</v>
          </cell>
          <cell r="R48" t="str">
            <v>×</v>
          </cell>
          <cell r="S48" t="str">
            <v>×</v>
          </cell>
          <cell r="T48" t="str">
            <v>×</v>
          </cell>
          <cell r="U48" t="str">
            <v>×</v>
          </cell>
          <cell r="V48" t="str">
            <v>×</v>
          </cell>
          <cell r="W48" t="str">
            <v>×</v>
          </cell>
          <cell r="X48" t="str">
            <v>×</v>
          </cell>
          <cell r="Y48" t="str">
            <v>×</v>
          </cell>
          <cell r="Z48" t="str">
            <v>×</v>
          </cell>
          <cell r="AA48">
            <v>0</v>
          </cell>
          <cell r="AB48">
            <v>0</v>
          </cell>
          <cell r="AC48" t="str">
            <v>なし</v>
          </cell>
          <cell r="AD48" t="str">
            <v>ライブラリ練馬高野台</v>
          </cell>
          <cell r="AE48" t="str">
            <v>03-6913-4209</v>
          </cell>
          <cell r="AF48">
            <v>44554</v>
          </cell>
          <cell r="AG48">
            <v>70</v>
          </cell>
          <cell r="AH48" t="str">
            <v>○</v>
          </cell>
          <cell r="AI48" t="str">
            <v>入居開始済み</v>
          </cell>
          <cell r="AJ48" t="str">
            <v>練馬区</v>
          </cell>
          <cell r="AK48" t="str">
            <v>株式会社</v>
          </cell>
          <cell r="AL48" t="str">
            <v>介護系事業者</v>
          </cell>
          <cell r="AM48" t="str">
            <v/>
          </cell>
          <cell r="AN48" t="str">
            <v>24時間常駐</v>
          </cell>
          <cell r="AO48">
            <v>18</v>
          </cell>
          <cell r="AP48">
            <v>129000</v>
          </cell>
          <cell r="AQ48">
            <v>129000</v>
          </cell>
          <cell r="AR48">
            <v>129000</v>
          </cell>
          <cell r="AS48">
            <v>48000</v>
          </cell>
          <cell r="AT48">
            <v>48000</v>
          </cell>
          <cell r="AU48">
            <v>48000</v>
          </cell>
          <cell r="AV48">
            <v>-1</v>
          </cell>
          <cell r="AW48">
            <v>51840</v>
          </cell>
          <cell r="AX48" t="str">
            <v>株式会社リビングプラットフォームケア</v>
          </cell>
          <cell r="AY48">
            <v>1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 t="str">
            <v>株式会社</v>
          </cell>
          <cell r="BG48" t="str">
            <v>○</v>
          </cell>
          <cell r="BH48" t="str">
            <v>特定</v>
          </cell>
        </row>
        <row r="49">
          <cell r="B49">
            <v>12073</v>
          </cell>
          <cell r="C49" t="str">
            <v>24538-2</v>
          </cell>
          <cell r="D49" t="str">
            <v>更新</v>
          </cell>
          <cell r="E49" t="str">
            <v>令和4年様式</v>
          </cell>
          <cell r="F49" t="str">
            <v>ココファン練馬関町</v>
          </cell>
          <cell r="G49" t="str">
            <v>練馬区関町南4丁目21-21</v>
          </cell>
          <cell r="H49" t="str">
            <v>9.9-18.4</v>
          </cell>
          <cell r="I49" t="str">
            <v>18.24-53.66</v>
          </cell>
          <cell r="J49" t="str">
            <v>○</v>
          </cell>
          <cell r="K49" t="str">
            <v>○</v>
          </cell>
          <cell r="L49" t="str">
            <v>○</v>
          </cell>
          <cell r="M49" t="str">
            <v>○</v>
          </cell>
          <cell r="N49" t="str">
            <v>○</v>
          </cell>
          <cell r="O49" t="str">
            <v>×</v>
          </cell>
          <cell r="P49" t="str">
            <v>×</v>
          </cell>
          <cell r="Q49" t="str">
            <v>×</v>
          </cell>
          <cell r="R49" t="str">
            <v>×</v>
          </cell>
          <cell r="S49" t="str">
            <v>×</v>
          </cell>
          <cell r="T49" t="str">
            <v>×</v>
          </cell>
          <cell r="U49" t="str">
            <v>×</v>
          </cell>
          <cell r="V49" t="str">
            <v>×</v>
          </cell>
          <cell r="W49" t="str">
            <v>×</v>
          </cell>
          <cell r="X49" t="str">
            <v>×</v>
          </cell>
          <cell r="Y49" t="str">
            <v>×</v>
          </cell>
          <cell r="Z49" t="str">
            <v>×</v>
          </cell>
          <cell r="AA49">
            <v>0</v>
          </cell>
          <cell r="AB49">
            <v>0</v>
          </cell>
          <cell r="AC49" t="str">
            <v>なし</v>
          </cell>
          <cell r="AD49" t="str">
            <v>株式会社学研ココファン</v>
          </cell>
          <cell r="AE49" t="str">
            <v>03-6431-1860</v>
          </cell>
          <cell r="AF49">
            <v>41348</v>
          </cell>
          <cell r="AG49">
            <v>60</v>
          </cell>
          <cell r="AH49" t="str">
            <v>○</v>
          </cell>
          <cell r="AI49" t="str">
            <v>入居開始済み</v>
          </cell>
          <cell r="AJ49" t="str">
            <v>練馬区</v>
          </cell>
          <cell r="AK49" t="str">
            <v>株式会社</v>
          </cell>
          <cell r="AL49" t="str">
            <v>介護系事業者</v>
          </cell>
          <cell r="AM49" t="str">
            <v/>
          </cell>
          <cell r="AN49" t="str">
            <v>24時間常駐</v>
          </cell>
          <cell r="AO49">
            <v>24.328833333333339</v>
          </cell>
          <cell r="AP49">
            <v>99000</v>
          </cell>
          <cell r="AQ49">
            <v>184000</v>
          </cell>
          <cell r="AR49">
            <v>114750</v>
          </cell>
          <cell r="AS49">
            <v>8560</v>
          </cell>
          <cell r="AT49">
            <v>34400</v>
          </cell>
          <cell r="AU49">
            <v>21480</v>
          </cell>
          <cell r="AV49">
            <v>-1</v>
          </cell>
          <cell r="AW49">
            <v>53250</v>
          </cell>
          <cell r="AX49" t="str">
            <v>株式会社学研ココファン</v>
          </cell>
          <cell r="AY49">
            <v>1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 t="str">
            <v>株式会社</v>
          </cell>
          <cell r="BG49" t="str">
            <v>○</v>
          </cell>
          <cell r="BH49" t="str">
            <v>特定</v>
          </cell>
        </row>
        <row r="50">
          <cell r="B50">
            <v>13008</v>
          </cell>
          <cell r="C50" t="str">
            <v>16053-2</v>
          </cell>
          <cell r="D50" t="str">
            <v>更新</v>
          </cell>
          <cell r="E50" t="str">
            <v>令和4年様式</v>
          </cell>
          <cell r="F50" t="str">
            <v>しんあい清戸の里</v>
          </cell>
          <cell r="G50" t="str">
            <v>清瀬市下清戸1-305-1</v>
          </cell>
          <cell r="H50" t="str">
            <v>6.3-8</v>
          </cell>
          <cell r="I50" t="str">
            <v>18-25.2</v>
          </cell>
          <cell r="J50" t="str">
            <v>○</v>
          </cell>
          <cell r="K50" t="str">
            <v>○</v>
          </cell>
          <cell r="L50" t="str">
            <v>○</v>
          </cell>
          <cell r="M50" t="str">
            <v>○</v>
          </cell>
          <cell r="N50" t="str">
            <v>○</v>
          </cell>
          <cell r="O50" t="str">
            <v>×</v>
          </cell>
          <cell r="P50" t="str">
            <v>○</v>
          </cell>
          <cell r="Q50" t="str">
            <v>×</v>
          </cell>
          <cell r="R50" t="str">
            <v>×</v>
          </cell>
          <cell r="S50" t="str">
            <v>×</v>
          </cell>
          <cell r="T50" t="str">
            <v>×</v>
          </cell>
          <cell r="U50" t="str">
            <v>×</v>
          </cell>
          <cell r="V50" t="str">
            <v>×</v>
          </cell>
          <cell r="W50" t="str">
            <v>×</v>
          </cell>
          <cell r="X50" t="str">
            <v>○</v>
          </cell>
          <cell r="Y50" t="str">
            <v>○</v>
          </cell>
          <cell r="Z50" t="str">
            <v>×</v>
          </cell>
          <cell r="AA50">
            <v>2</v>
          </cell>
          <cell r="AB50">
            <v>2</v>
          </cell>
          <cell r="AC50" t="str">
            <v>医介</v>
          </cell>
          <cell r="AD50" t="str">
            <v>しんあい清戸の里</v>
          </cell>
          <cell r="AE50" t="str">
            <v>042-493-5623</v>
          </cell>
          <cell r="AF50">
            <v>41467</v>
          </cell>
          <cell r="AG50">
            <v>42</v>
          </cell>
          <cell r="AH50" t="str">
            <v>○</v>
          </cell>
          <cell r="AI50" t="str">
            <v>入居開始済み</v>
          </cell>
          <cell r="AJ50" t="str">
            <v>清瀬市</v>
          </cell>
          <cell r="AK50" t="str">
            <v>社会福祉法人</v>
          </cell>
          <cell r="AL50" t="str">
            <v>介護系事業者</v>
          </cell>
          <cell r="AM50" t="str">
            <v/>
          </cell>
          <cell r="AN50" t="str">
            <v>24時間常駐</v>
          </cell>
          <cell r="AO50">
            <v>19.36095238095238</v>
          </cell>
          <cell r="AP50">
            <v>63000</v>
          </cell>
          <cell r="AQ50">
            <v>80000</v>
          </cell>
          <cell r="AR50">
            <v>66238.095238095237</v>
          </cell>
          <cell r="AS50">
            <v>19800</v>
          </cell>
          <cell r="AT50">
            <v>19800</v>
          </cell>
          <cell r="AU50">
            <v>19800</v>
          </cell>
          <cell r="AV50">
            <v>41696</v>
          </cell>
          <cell r="AW50">
            <v>48762</v>
          </cell>
          <cell r="AX50" t="str">
            <v>社会福祉法人信愛報恩会</v>
          </cell>
          <cell r="AY50">
            <v>0</v>
          </cell>
          <cell r="AZ50">
            <v>1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 t="str">
            <v>社会福祉法人</v>
          </cell>
          <cell r="BG50" t="str">
            <v>○</v>
          </cell>
          <cell r="BH50" t="str">
            <v/>
          </cell>
        </row>
        <row r="51">
          <cell r="B51">
            <v>21007</v>
          </cell>
          <cell r="C51" t="str">
            <v>102959-0</v>
          </cell>
          <cell r="D51" t="str">
            <v>新規</v>
          </cell>
          <cell r="E51" t="str">
            <v>令和元年様式</v>
          </cell>
          <cell r="F51" t="str">
            <v>ココファン新小平</v>
          </cell>
          <cell r="G51" t="str">
            <v>小平市小川東町5-17-28</v>
          </cell>
          <cell r="H51" t="str">
            <v>8.1-16.7</v>
          </cell>
          <cell r="I51" t="str">
            <v>18-35.06</v>
          </cell>
          <cell r="J51" t="str">
            <v>○</v>
          </cell>
          <cell r="K51" t="str">
            <v>○</v>
          </cell>
          <cell r="L51" t="str">
            <v>○</v>
          </cell>
          <cell r="M51" t="str">
            <v>○</v>
          </cell>
          <cell r="N51" t="str">
            <v>○</v>
          </cell>
          <cell r="O51" t="str">
            <v>○</v>
          </cell>
          <cell r="P51" t="str">
            <v>×</v>
          </cell>
          <cell r="Q51" t="str">
            <v>×</v>
          </cell>
          <cell r="R51" t="str">
            <v>×</v>
          </cell>
          <cell r="S51" t="str">
            <v>×</v>
          </cell>
          <cell r="T51" t="str">
            <v>×</v>
          </cell>
          <cell r="U51" t="str">
            <v>×</v>
          </cell>
          <cell r="V51" t="str">
            <v>×</v>
          </cell>
          <cell r="W51" t="str">
            <v>×</v>
          </cell>
          <cell r="X51" t="str">
            <v>×</v>
          </cell>
          <cell r="Y51" t="str">
            <v>×</v>
          </cell>
          <cell r="Z51" t="str">
            <v>×</v>
          </cell>
          <cell r="AA51">
            <v>0</v>
          </cell>
          <cell r="AB51">
            <v>1</v>
          </cell>
          <cell r="AC51" t="str">
            <v>介</v>
          </cell>
          <cell r="AD51" t="str">
            <v>株式会社学研ココファン</v>
          </cell>
          <cell r="AE51" t="str">
            <v>03-6431-1860</v>
          </cell>
          <cell r="AF51">
            <v>44529</v>
          </cell>
          <cell r="AG51">
            <v>55</v>
          </cell>
          <cell r="AH51" t="str">
            <v>○</v>
          </cell>
          <cell r="AI51">
            <v>44958</v>
          </cell>
          <cell r="AJ51" t="str">
            <v>小平市</v>
          </cell>
          <cell r="AK51" t="str">
            <v>株式会社</v>
          </cell>
          <cell r="AL51" t="str">
            <v>介護系事業者</v>
          </cell>
          <cell r="AM51" t="str">
            <v/>
          </cell>
          <cell r="AN51" t="str">
            <v>24時間常駐</v>
          </cell>
          <cell r="AO51">
            <v>22.97672727272727</v>
          </cell>
          <cell r="AP51">
            <v>81000</v>
          </cell>
          <cell r="AQ51">
            <v>167000</v>
          </cell>
          <cell r="AR51">
            <v>107581.81818181818</v>
          </cell>
          <cell r="AS51">
            <v>9200</v>
          </cell>
          <cell r="AT51">
            <v>22600</v>
          </cell>
          <cell r="AU51">
            <v>15900</v>
          </cell>
          <cell r="AV51">
            <v>39600</v>
          </cell>
          <cell r="AW51">
            <v>55380</v>
          </cell>
          <cell r="AX51" t="str">
            <v>株式会社学研ココファン</v>
          </cell>
          <cell r="AY51">
            <v>1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 t="str">
            <v>株式会社</v>
          </cell>
          <cell r="BG51" t="str">
            <v>○</v>
          </cell>
          <cell r="BH51" t="str">
            <v/>
          </cell>
        </row>
        <row r="52">
          <cell r="B52">
            <v>13015</v>
          </cell>
          <cell r="C52" t="str">
            <v>27666-2</v>
          </cell>
          <cell r="D52" t="str">
            <v>更新</v>
          </cell>
          <cell r="E52" t="str">
            <v>令和4年様式</v>
          </cell>
          <cell r="F52" t="str">
            <v>じゃすみん花畑</v>
          </cell>
          <cell r="G52" t="str">
            <v>足立区花畑3-5-17</v>
          </cell>
          <cell r="H52" t="str">
            <v>5.3-6</v>
          </cell>
          <cell r="I52" t="str">
            <v>19.54-19.83</v>
          </cell>
          <cell r="J52" t="str">
            <v>○</v>
          </cell>
          <cell r="K52" t="str">
            <v>○</v>
          </cell>
          <cell r="L52" t="str">
            <v>○</v>
          </cell>
          <cell r="M52" t="str">
            <v>○</v>
          </cell>
          <cell r="N52" t="str">
            <v>○</v>
          </cell>
          <cell r="O52" t="str">
            <v>×</v>
          </cell>
          <cell r="P52" t="str">
            <v>×</v>
          </cell>
          <cell r="Q52" t="str">
            <v>×</v>
          </cell>
          <cell r="R52" t="str">
            <v>×</v>
          </cell>
          <cell r="S52" t="str">
            <v>×</v>
          </cell>
          <cell r="T52" t="str">
            <v>×</v>
          </cell>
          <cell r="U52" t="str">
            <v>×</v>
          </cell>
          <cell r="V52" t="str">
            <v>×</v>
          </cell>
          <cell r="W52" t="str">
            <v>○</v>
          </cell>
          <cell r="X52" t="str">
            <v>×</v>
          </cell>
          <cell r="Y52" t="str">
            <v>×</v>
          </cell>
          <cell r="Z52" t="str">
            <v>×</v>
          </cell>
          <cell r="AA52">
            <v>0</v>
          </cell>
          <cell r="AB52">
            <v>1</v>
          </cell>
          <cell r="AC52" t="str">
            <v>介</v>
          </cell>
          <cell r="AD52" t="str">
            <v>じゃすみん花畑</v>
          </cell>
          <cell r="AE52" t="str">
            <v>03-6904-4481</v>
          </cell>
          <cell r="AF52">
            <v>41509</v>
          </cell>
          <cell r="AG52">
            <v>8</v>
          </cell>
          <cell r="AH52" t="str">
            <v>○</v>
          </cell>
          <cell r="AI52" t="str">
            <v>入居開始済み</v>
          </cell>
          <cell r="AJ52" t="str">
            <v>足立区</v>
          </cell>
          <cell r="AK52" t="str">
            <v>有限会社</v>
          </cell>
          <cell r="AL52" t="str">
            <v>介護系事業者</v>
          </cell>
          <cell r="AM52" t="str">
            <v/>
          </cell>
          <cell r="AN52" t="str">
            <v>日中のみ常駐</v>
          </cell>
          <cell r="AO52">
            <v>19.612499999999997</v>
          </cell>
          <cell r="AP52">
            <v>53000</v>
          </cell>
          <cell r="AQ52">
            <v>60000</v>
          </cell>
          <cell r="AR52">
            <v>56500</v>
          </cell>
          <cell r="AS52">
            <v>13000</v>
          </cell>
          <cell r="AT52">
            <v>23000</v>
          </cell>
          <cell r="AU52">
            <v>18000</v>
          </cell>
          <cell r="AV52">
            <v>10000</v>
          </cell>
          <cell r="AW52">
            <v>39000</v>
          </cell>
          <cell r="AX52" t="str">
            <v>有限会社アウトソー</v>
          </cell>
          <cell r="AY52">
            <v>0</v>
          </cell>
          <cell r="AZ52">
            <v>0</v>
          </cell>
          <cell r="BA52">
            <v>1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 t="str">
            <v>有限会社</v>
          </cell>
          <cell r="BG52" t="str">
            <v>○</v>
          </cell>
          <cell r="BH52" t="str">
            <v/>
          </cell>
        </row>
        <row r="53">
          <cell r="B53">
            <v>12009</v>
          </cell>
          <cell r="C53" t="str">
            <v>28122-2</v>
          </cell>
          <cell r="D53" t="str">
            <v>更新</v>
          </cell>
          <cell r="E53" t="str">
            <v>令和元年様式</v>
          </cell>
          <cell r="F53" t="str">
            <v>ヨウコーフォレスト北赤羽</v>
          </cell>
          <cell r="G53" t="str">
            <v>北区浮間3-24-10</v>
          </cell>
          <cell r="H53">
            <v>7.5</v>
          </cell>
          <cell r="I53">
            <v>19.16</v>
          </cell>
          <cell r="J53" t="str">
            <v>○</v>
          </cell>
          <cell r="K53" t="str">
            <v>○</v>
          </cell>
          <cell r="L53" t="str">
            <v>○</v>
          </cell>
          <cell r="M53" t="str">
            <v>○</v>
          </cell>
          <cell r="N53" t="str">
            <v>○</v>
          </cell>
          <cell r="O53" t="str">
            <v>○</v>
          </cell>
          <cell r="P53" t="str">
            <v>×</v>
          </cell>
          <cell r="Q53" t="str">
            <v>×</v>
          </cell>
          <cell r="R53" t="str">
            <v>×</v>
          </cell>
          <cell r="S53" t="str">
            <v>×</v>
          </cell>
          <cell r="T53" t="str">
            <v>×</v>
          </cell>
          <cell r="U53" t="str">
            <v>×</v>
          </cell>
          <cell r="V53" t="str">
            <v>×</v>
          </cell>
          <cell r="W53" t="str">
            <v>×</v>
          </cell>
          <cell r="X53" t="str">
            <v>×</v>
          </cell>
          <cell r="Y53" t="str">
            <v>×</v>
          </cell>
          <cell r="Z53" t="str">
            <v>×</v>
          </cell>
          <cell r="AA53">
            <v>0</v>
          </cell>
          <cell r="AB53">
            <v>1</v>
          </cell>
          <cell r="AC53" t="str">
            <v>介</v>
          </cell>
          <cell r="AD53" t="str">
            <v>ヨウコーフォレスト北赤羽</v>
          </cell>
          <cell r="AE53" t="str">
            <v>03-3969-3630</v>
          </cell>
          <cell r="AF53">
            <v>41050</v>
          </cell>
          <cell r="AG53">
            <v>21</v>
          </cell>
          <cell r="AH53" t="str">
            <v>○</v>
          </cell>
          <cell r="AI53" t="str">
            <v>入居開始済み</v>
          </cell>
          <cell r="AJ53" t="str">
            <v>北区</v>
          </cell>
          <cell r="AK53" t="str">
            <v>株式会社</v>
          </cell>
          <cell r="AL53" t="str">
            <v>介護系事業者</v>
          </cell>
          <cell r="AM53" t="str">
            <v/>
          </cell>
          <cell r="AN53" t="str">
            <v>日中のみ常駐</v>
          </cell>
          <cell r="AO53">
            <v>19.16</v>
          </cell>
          <cell r="AP53">
            <v>75000</v>
          </cell>
          <cell r="AQ53">
            <v>75000</v>
          </cell>
          <cell r="AR53">
            <v>75000</v>
          </cell>
          <cell r="AS53">
            <v>35640</v>
          </cell>
          <cell r="AT53">
            <v>35640</v>
          </cell>
          <cell r="AU53">
            <v>35640</v>
          </cell>
          <cell r="AV53">
            <v>24200</v>
          </cell>
          <cell r="AW53">
            <v>55080</v>
          </cell>
          <cell r="AX53" t="str">
            <v>株式会社ヨウコーフォレスト西台</v>
          </cell>
          <cell r="AY53">
            <v>1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 t="str">
            <v>株式会社</v>
          </cell>
          <cell r="BG53" t="str">
            <v>○</v>
          </cell>
          <cell r="BH53" t="str">
            <v/>
          </cell>
        </row>
        <row r="54">
          <cell r="B54">
            <v>11003</v>
          </cell>
          <cell r="C54" t="str">
            <v>28974-2</v>
          </cell>
          <cell r="D54" t="str">
            <v>更新</v>
          </cell>
          <cell r="E54" t="str">
            <v>令和元年様式</v>
          </cell>
          <cell r="F54" t="str">
            <v>プラチナ・シニアホーム足立竹ノ塚</v>
          </cell>
          <cell r="G54" t="str">
            <v>足立区西伊興四丁目1番1号</v>
          </cell>
          <cell r="H54">
            <v>7</v>
          </cell>
          <cell r="I54" t="str">
            <v>18.57-19.35</v>
          </cell>
          <cell r="J54" t="str">
            <v>○</v>
          </cell>
          <cell r="K54" t="str">
            <v>○</v>
          </cell>
          <cell r="L54" t="str">
            <v>○</v>
          </cell>
          <cell r="M54" t="str">
            <v>○</v>
          </cell>
          <cell r="N54" t="str">
            <v>○</v>
          </cell>
          <cell r="O54" t="str">
            <v>○</v>
          </cell>
          <cell r="P54" t="str">
            <v>×</v>
          </cell>
          <cell r="Q54" t="str">
            <v>×</v>
          </cell>
          <cell r="R54" t="str">
            <v>×</v>
          </cell>
          <cell r="S54" t="str">
            <v>○</v>
          </cell>
          <cell r="T54" t="str">
            <v>×</v>
          </cell>
          <cell r="U54" t="str">
            <v>×</v>
          </cell>
          <cell r="V54" t="str">
            <v>×</v>
          </cell>
          <cell r="W54" t="str">
            <v>×</v>
          </cell>
          <cell r="X54" t="str">
            <v>×</v>
          </cell>
          <cell r="Y54" t="str">
            <v>○</v>
          </cell>
          <cell r="Z54" t="str">
            <v>○</v>
          </cell>
          <cell r="AA54">
            <v>1</v>
          </cell>
          <cell r="AB54">
            <v>3</v>
          </cell>
          <cell r="AC54" t="str">
            <v>医介</v>
          </cell>
          <cell r="AD54" t="str">
            <v>プラチナ・シニアホーム足立竹ノ塚</v>
          </cell>
          <cell r="AE54" t="str">
            <v>03-5838-0607</v>
          </cell>
          <cell r="AF54">
            <v>40891</v>
          </cell>
          <cell r="AG54">
            <v>37</v>
          </cell>
          <cell r="AH54" t="str">
            <v>○</v>
          </cell>
          <cell r="AI54" t="str">
            <v>入居開始済み</v>
          </cell>
          <cell r="AJ54" t="str">
            <v>足立区</v>
          </cell>
          <cell r="AK54" t="str">
            <v>株式会社</v>
          </cell>
          <cell r="AL54" t="str">
            <v>介護系事業者</v>
          </cell>
          <cell r="AM54" t="str">
            <v/>
          </cell>
          <cell r="AN54" t="str">
            <v>24時間常駐</v>
          </cell>
          <cell r="AO54">
            <v>18.768378378378376</v>
          </cell>
          <cell r="AP54">
            <v>70000</v>
          </cell>
          <cell r="AQ54">
            <v>70000</v>
          </cell>
          <cell r="AR54">
            <v>70000</v>
          </cell>
          <cell r="AS54">
            <v>33000</v>
          </cell>
          <cell r="AT54">
            <v>33000</v>
          </cell>
          <cell r="AU54">
            <v>33000</v>
          </cell>
          <cell r="AV54">
            <v>20952</v>
          </cell>
          <cell r="AW54">
            <v>49860</v>
          </cell>
          <cell r="AX54" t="str">
            <v>株式会社レイクス２１</v>
          </cell>
          <cell r="AY54">
            <v>1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 t="str">
            <v>株式会社</v>
          </cell>
          <cell r="BG54" t="str">
            <v>○</v>
          </cell>
          <cell r="BH54" t="str">
            <v>利用権</v>
          </cell>
        </row>
        <row r="55">
          <cell r="B55">
            <v>11057</v>
          </cell>
          <cell r="C55" t="str">
            <v>30204-2</v>
          </cell>
          <cell r="D55" t="str">
            <v>更新</v>
          </cell>
          <cell r="E55" t="str">
            <v>令和元年様式</v>
          </cell>
          <cell r="F55" t="str">
            <v xml:space="preserve">プラチナ・シニアホーム板橋徳丸 </v>
          </cell>
          <cell r="G55" t="str">
            <v>板橋区徳丸３丁目３８番１９号</v>
          </cell>
          <cell r="H55">
            <v>7.5</v>
          </cell>
          <cell r="I55" t="str">
            <v>18-18.2</v>
          </cell>
          <cell r="J55" t="str">
            <v>○</v>
          </cell>
          <cell r="K55" t="str">
            <v>○</v>
          </cell>
          <cell r="L55" t="str">
            <v>○</v>
          </cell>
          <cell r="M55" t="str">
            <v>○</v>
          </cell>
          <cell r="N55" t="str">
            <v>○</v>
          </cell>
          <cell r="O55" t="str">
            <v>×</v>
          </cell>
          <cell r="P55" t="str">
            <v>×</v>
          </cell>
          <cell r="Q55" t="str">
            <v>×</v>
          </cell>
          <cell r="R55" t="str">
            <v>×</v>
          </cell>
          <cell r="S55" t="str">
            <v>×</v>
          </cell>
          <cell r="T55" t="str">
            <v>×</v>
          </cell>
          <cell r="U55" t="str">
            <v>×</v>
          </cell>
          <cell r="V55" t="str">
            <v>×</v>
          </cell>
          <cell r="W55" t="str">
            <v>×</v>
          </cell>
          <cell r="X55" t="str">
            <v>×</v>
          </cell>
          <cell r="Y55" t="str">
            <v>×</v>
          </cell>
          <cell r="Z55" t="str">
            <v>×</v>
          </cell>
          <cell r="AA55">
            <v>0</v>
          </cell>
          <cell r="AB55">
            <v>0</v>
          </cell>
          <cell r="AC55" t="str">
            <v>なし</v>
          </cell>
          <cell r="AD55" t="str">
            <v>プラチナ・シニアホーム板橋徳丸</v>
          </cell>
          <cell r="AE55" t="str">
            <v>03-5922-1305</v>
          </cell>
          <cell r="AF55">
            <v>40983</v>
          </cell>
          <cell r="AG55">
            <v>34</v>
          </cell>
          <cell r="AH55" t="str">
            <v>○</v>
          </cell>
          <cell r="AI55" t="str">
            <v>入居開始済み</v>
          </cell>
          <cell r="AJ55" t="str">
            <v>板橋区</v>
          </cell>
          <cell r="AK55" t="str">
            <v>株式会社</v>
          </cell>
          <cell r="AL55" t="str">
            <v>介護系事業者</v>
          </cell>
          <cell r="AM55" t="str">
            <v/>
          </cell>
          <cell r="AN55" t="str">
            <v>24時間常駐</v>
          </cell>
          <cell r="AO55">
            <v>18.034705882352942</v>
          </cell>
          <cell r="AP55">
            <v>75000</v>
          </cell>
          <cell r="AQ55">
            <v>75000</v>
          </cell>
          <cell r="AR55">
            <v>75000</v>
          </cell>
          <cell r="AS55">
            <v>33000</v>
          </cell>
          <cell r="AT55">
            <v>33000</v>
          </cell>
          <cell r="AU55">
            <v>33000</v>
          </cell>
          <cell r="AV55">
            <v>-1</v>
          </cell>
          <cell r="AW55">
            <v>49800</v>
          </cell>
          <cell r="AX55" t="str">
            <v>株式会社レイクス２１</v>
          </cell>
          <cell r="AY55">
            <v>1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 t="str">
            <v>株式会社</v>
          </cell>
          <cell r="BG55" t="str">
            <v>○</v>
          </cell>
          <cell r="BH55" t="str">
            <v>特定</v>
          </cell>
        </row>
        <row r="56">
          <cell r="B56">
            <v>12015</v>
          </cell>
          <cell r="C56" t="str">
            <v>29480-2</v>
          </cell>
          <cell r="D56" t="str">
            <v>更新</v>
          </cell>
          <cell r="E56" t="str">
            <v>令和元年様式</v>
          </cell>
          <cell r="F56" t="str">
            <v xml:space="preserve">プラチナ・シニアホーム東大和 </v>
          </cell>
          <cell r="G56" t="str">
            <v>東大和市清水六丁目1105番地1</v>
          </cell>
          <cell r="H56">
            <v>6.5</v>
          </cell>
          <cell r="I56">
            <v>18</v>
          </cell>
          <cell r="J56" t="str">
            <v>○</v>
          </cell>
          <cell r="K56" t="str">
            <v>○</v>
          </cell>
          <cell r="L56" t="str">
            <v>○</v>
          </cell>
          <cell r="M56" t="str">
            <v>○</v>
          </cell>
          <cell r="N56" t="str">
            <v>○</v>
          </cell>
          <cell r="O56" t="str">
            <v>×</v>
          </cell>
          <cell r="P56" t="str">
            <v>×</v>
          </cell>
          <cell r="Q56" t="str">
            <v>×</v>
          </cell>
          <cell r="R56" t="str">
            <v>×</v>
          </cell>
          <cell r="S56" t="str">
            <v>×</v>
          </cell>
          <cell r="T56" t="str">
            <v>×</v>
          </cell>
          <cell r="U56" t="str">
            <v>×</v>
          </cell>
          <cell r="V56" t="str">
            <v>×</v>
          </cell>
          <cell r="W56" t="str">
            <v>×</v>
          </cell>
          <cell r="X56" t="str">
            <v>×</v>
          </cell>
          <cell r="Y56" t="str">
            <v>×</v>
          </cell>
          <cell r="Z56" t="str">
            <v>×</v>
          </cell>
          <cell r="AA56">
            <v>0</v>
          </cell>
          <cell r="AB56">
            <v>0</v>
          </cell>
          <cell r="AC56" t="str">
            <v>なし</v>
          </cell>
          <cell r="AD56" t="str">
            <v>プラチナ・シニアホーム東大和</v>
          </cell>
          <cell r="AE56" t="str">
            <v>042-516-1521</v>
          </cell>
          <cell r="AF56">
            <v>41089</v>
          </cell>
          <cell r="AG56">
            <v>34</v>
          </cell>
          <cell r="AH56" t="str">
            <v>○</v>
          </cell>
          <cell r="AI56" t="str">
            <v>入居開始済み</v>
          </cell>
          <cell r="AJ56" t="str">
            <v>東大和市</v>
          </cell>
          <cell r="AK56" t="str">
            <v>株式会社</v>
          </cell>
          <cell r="AL56" t="str">
            <v>介護系事業者</v>
          </cell>
          <cell r="AM56" t="str">
            <v/>
          </cell>
          <cell r="AN56" t="str">
            <v>24時間常駐</v>
          </cell>
          <cell r="AO56">
            <v>18</v>
          </cell>
          <cell r="AP56">
            <v>65000</v>
          </cell>
          <cell r="AQ56">
            <v>65000</v>
          </cell>
          <cell r="AR56">
            <v>65000</v>
          </cell>
          <cell r="AS56">
            <v>33000</v>
          </cell>
          <cell r="AT56">
            <v>33000</v>
          </cell>
          <cell r="AU56">
            <v>33000</v>
          </cell>
          <cell r="AV56">
            <v>-1</v>
          </cell>
          <cell r="AW56">
            <v>49800</v>
          </cell>
          <cell r="AX56" t="str">
            <v>株式会社レイクス２１</v>
          </cell>
          <cell r="AY56">
            <v>1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 t="str">
            <v>株式会社</v>
          </cell>
          <cell r="BG56" t="str">
            <v>○</v>
          </cell>
          <cell r="BH56" t="str">
            <v>特定</v>
          </cell>
        </row>
        <row r="57">
          <cell r="B57">
            <v>12070</v>
          </cell>
          <cell r="C57" t="str">
            <v>28952-2</v>
          </cell>
          <cell r="D57" t="str">
            <v>更新</v>
          </cell>
          <cell r="E57" t="str">
            <v>令和4年様式</v>
          </cell>
          <cell r="F57" t="str">
            <v>プラチナ・シニアホーム高島平</v>
          </cell>
          <cell r="G57" t="str">
            <v>板橋区新河岸三丁目11番11号</v>
          </cell>
          <cell r="H57">
            <v>7.5</v>
          </cell>
          <cell r="I57">
            <v>18</v>
          </cell>
          <cell r="J57" t="str">
            <v>○</v>
          </cell>
          <cell r="K57" t="str">
            <v>○</v>
          </cell>
          <cell r="L57" t="str">
            <v>○</v>
          </cell>
          <cell r="M57" t="str">
            <v>○</v>
          </cell>
          <cell r="N57" t="str">
            <v>○</v>
          </cell>
          <cell r="O57" t="str">
            <v>×</v>
          </cell>
          <cell r="P57" t="str">
            <v>×</v>
          </cell>
          <cell r="Q57" t="str">
            <v>×</v>
          </cell>
          <cell r="R57" t="str">
            <v>×</v>
          </cell>
          <cell r="S57" t="str">
            <v>×</v>
          </cell>
          <cell r="T57" t="str">
            <v>×</v>
          </cell>
          <cell r="U57" t="str">
            <v>×</v>
          </cell>
          <cell r="V57" t="str">
            <v>×</v>
          </cell>
          <cell r="W57" t="str">
            <v>×</v>
          </cell>
          <cell r="X57" t="str">
            <v>×</v>
          </cell>
          <cell r="Y57" t="str">
            <v>×</v>
          </cell>
          <cell r="Z57" t="str">
            <v>×</v>
          </cell>
          <cell r="AA57">
            <v>0</v>
          </cell>
          <cell r="AB57">
            <v>0</v>
          </cell>
          <cell r="AC57" t="str">
            <v>なし</v>
          </cell>
          <cell r="AD57" t="str">
            <v>プラチナ・シニアホーム高島平</v>
          </cell>
          <cell r="AE57" t="str">
            <v>03-5968-3337</v>
          </cell>
          <cell r="AF57">
            <v>41334</v>
          </cell>
          <cell r="AG57">
            <v>40</v>
          </cell>
          <cell r="AH57" t="str">
            <v>○</v>
          </cell>
          <cell r="AI57" t="str">
            <v>入居開始済み</v>
          </cell>
          <cell r="AJ57" t="str">
            <v>板橋区</v>
          </cell>
          <cell r="AK57" t="str">
            <v>株式会社</v>
          </cell>
          <cell r="AL57" t="str">
            <v>介護系事業者</v>
          </cell>
          <cell r="AM57" t="str">
            <v/>
          </cell>
          <cell r="AN57" t="str">
            <v>24時間常駐</v>
          </cell>
          <cell r="AO57">
            <v>18</v>
          </cell>
          <cell r="AP57">
            <v>75000</v>
          </cell>
          <cell r="AQ57">
            <v>75000</v>
          </cell>
          <cell r="AR57">
            <v>75000</v>
          </cell>
          <cell r="AS57">
            <v>33000</v>
          </cell>
          <cell r="AT57">
            <v>33000</v>
          </cell>
          <cell r="AU57">
            <v>33000</v>
          </cell>
          <cell r="AV57">
            <v>-1</v>
          </cell>
          <cell r="AW57">
            <v>49800</v>
          </cell>
          <cell r="AX57" t="str">
            <v>株式会社レイクス２１</v>
          </cell>
          <cell r="AY57">
            <v>1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 t="str">
            <v>株式会社</v>
          </cell>
          <cell r="BG57" t="str">
            <v>○</v>
          </cell>
          <cell r="BH57" t="str">
            <v>特定</v>
          </cell>
        </row>
        <row r="58">
          <cell r="B58">
            <v>21014</v>
          </cell>
          <cell r="C58" t="str">
            <v>103049-0</v>
          </cell>
          <cell r="D58" t="str">
            <v>新規</v>
          </cell>
          <cell r="E58" t="str">
            <v>令和元年様式</v>
          </cell>
          <cell r="F58" t="str">
            <v>コンフォートフォレスタ宝町</v>
          </cell>
          <cell r="G58" t="str">
            <v>葛飾区宝町2丁目11番17号</v>
          </cell>
          <cell r="H58" t="str">
            <v>6.7-9.7</v>
          </cell>
          <cell r="I58" t="str">
            <v>18.29-27.33</v>
          </cell>
          <cell r="J58" t="str">
            <v>○</v>
          </cell>
          <cell r="K58" t="str">
            <v>×</v>
          </cell>
          <cell r="L58" t="str">
            <v>○</v>
          </cell>
          <cell r="M58" t="str">
            <v>×</v>
          </cell>
          <cell r="N58" t="str">
            <v>○</v>
          </cell>
          <cell r="O58" t="str">
            <v>×</v>
          </cell>
          <cell r="P58" t="str">
            <v>×</v>
          </cell>
          <cell r="Q58" t="str">
            <v>×</v>
          </cell>
          <cell r="R58" t="str">
            <v>×</v>
          </cell>
          <cell r="S58" t="str">
            <v>×</v>
          </cell>
          <cell r="T58" t="str">
            <v>×</v>
          </cell>
          <cell r="U58" t="str">
            <v>×</v>
          </cell>
          <cell r="V58" t="str">
            <v>×</v>
          </cell>
          <cell r="W58" t="str">
            <v>×</v>
          </cell>
          <cell r="X58" t="str">
            <v>×</v>
          </cell>
          <cell r="Y58" t="str">
            <v>×</v>
          </cell>
          <cell r="Z58" t="str">
            <v>×</v>
          </cell>
          <cell r="AA58">
            <v>0</v>
          </cell>
          <cell r="AB58">
            <v>0</v>
          </cell>
          <cell r="AC58" t="str">
            <v>なし</v>
          </cell>
          <cell r="AD58" t="str">
            <v>株式会社コンフォート</v>
          </cell>
          <cell r="AE58" t="str">
            <v>03-5612-5311</v>
          </cell>
          <cell r="AF58">
            <v>44610</v>
          </cell>
          <cell r="AG58">
            <v>42</v>
          </cell>
          <cell r="AH58" t="str">
            <v>○</v>
          </cell>
          <cell r="AI58">
            <v>44986</v>
          </cell>
          <cell r="AJ58" t="str">
            <v>葛飾区</v>
          </cell>
          <cell r="AK58" t="str">
            <v>株式会社</v>
          </cell>
          <cell r="AL58" t="str">
            <v>介護系事業者</v>
          </cell>
          <cell r="AM58" t="str">
            <v/>
          </cell>
          <cell r="AN58" t="str">
            <v>24時間常駐</v>
          </cell>
          <cell r="AO58">
            <v>19.486666666666665</v>
          </cell>
          <cell r="AP58">
            <v>67000</v>
          </cell>
          <cell r="AQ58">
            <v>97000</v>
          </cell>
          <cell r="AR58">
            <v>71547.619047619053</v>
          </cell>
          <cell r="AS58">
            <v>17000</v>
          </cell>
          <cell r="AT58">
            <v>27000</v>
          </cell>
          <cell r="AU58">
            <v>22000</v>
          </cell>
          <cell r="AV58">
            <v>30000</v>
          </cell>
          <cell r="AW58">
            <v>48000</v>
          </cell>
          <cell r="AX58" t="str">
            <v>株式会社コンフォート</v>
          </cell>
          <cell r="AY58">
            <v>1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 t="str">
            <v>株式会社</v>
          </cell>
          <cell r="BG58" t="str">
            <v>○</v>
          </cell>
          <cell r="BH58" t="str">
            <v/>
          </cell>
        </row>
        <row r="59">
          <cell r="B59">
            <v>13016</v>
          </cell>
          <cell r="C59" t="str">
            <v>14639-2</v>
          </cell>
          <cell r="D59" t="str">
            <v>更新</v>
          </cell>
          <cell r="E59" t="str">
            <v>令和4年様式</v>
          </cell>
          <cell r="F59" t="str">
            <v>マザーズハウス武蔵村山</v>
          </cell>
          <cell r="G59" t="str">
            <v>武蔵村山市中原2-10-19</v>
          </cell>
          <cell r="H59">
            <v>5.37</v>
          </cell>
          <cell r="I59" t="str">
            <v>18.41-18.45</v>
          </cell>
          <cell r="J59" t="str">
            <v>○</v>
          </cell>
          <cell r="K59" t="str">
            <v>×</v>
          </cell>
          <cell r="L59" t="str">
            <v>×</v>
          </cell>
          <cell r="M59" t="str">
            <v>×</v>
          </cell>
          <cell r="N59" t="str">
            <v>×</v>
          </cell>
          <cell r="O59" t="str">
            <v>○</v>
          </cell>
          <cell r="P59" t="str">
            <v>×</v>
          </cell>
          <cell r="Q59" t="str">
            <v>×</v>
          </cell>
          <cell r="R59" t="str">
            <v>×</v>
          </cell>
          <cell r="S59" t="str">
            <v>×</v>
          </cell>
          <cell r="T59" t="str">
            <v>×</v>
          </cell>
          <cell r="U59" t="str">
            <v>×</v>
          </cell>
          <cell r="V59" t="str">
            <v>×</v>
          </cell>
          <cell r="W59" t="str">
            <v>×</v>
          </cell>
          <cell r="X59" t="str">
            <v>×</v>
          </cell>
          <cell r="Y59" t="str">
            <v>×</v>
          </cell>
          <cell r="Z59" t="str">
            <v>×</v>
          </cell>
          <cell r="AA59">
            <v>0</v>
          </cell>
          <cell r="AB59">
            <v>1</v>
          </cell>
          <cell r="AC59" t="str">
            <v>介</v>
          </cell>
          <cell r="AD59" t="str">
            <v>株式会社マザーズハウス</v>
          </cell>
          <cell r="AE59" t="str">
            <v>042-519-3871</v>
          </cell>
          <cell r="AF59">
            <v>41509</v>
          </cell>
          <cell r="AG59">
            <v>20</v>
          </cell>
          <cell r="AH59" t="str">
            <v>○</v>
          </cell>
          <cell r="AI59" t="str">
            <v>入居開始済み</v>
          </cell>
          <cell r="AJ59" t="str">
            <v>武蔵村山市</v>
          </cell>
          <cell r="AK59" t="str">
            <v>株式会社</v>
          </cell>
          <cell r="AL59" t="str">
            <v>介護系事業者</v>
          </cell>
          <cell r="AM59" t="str">
            <v/>
          </cell>
          <cell r="AN59" t="str">
            <v>日中のみ常駐</v>
          </cell>
          <cell r="AO59">
            <v>18.448</v>
          </cell>
          <cell r="AP59">
            <v>53700</v>
          </cell>
          <cell r="AQ59">
            <v>53700</v>
          </cell>
          <cell r="AR59">
            <v>53700</v>
          </cell>
          <cell r="AS59">
            <v>18000</v>
          </cell>
          <cell r="AT59">
            <v>18000</v>
          </cell>
          <cell r="AU59">
            <v>18000</v>
          </cell>
          <cell r="AV59">
            <v>11000</v>
          </cell>
          <cell r="AW59">
            <v>43200</v>
          </cell>
          <cell r="AX59" t="str">
            <v>株式会社マザーズハウス</v>
          </cell>
          <cell r="AY59">
            <v>1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 t="str">
            <v>株式会社</v>
          </cell>
          <cell r="BG59" t="str">
            <v>○</v>
          </cell>
          <cell r="BH59" t="str">
            <v>利用権</v>
          </cell>
        </row>
        <row r="60">
          <cell r="B60">
            <v>18004</v>
          </cell>
          <cell r="C60" t="str">
            <v>101175-1</v>
          </cell>
          <cell r="D60" t="str">
            <v>更新</v>
          </cell>
          <cell r="E60" t="str">
            <v>令和4年様式</v>
          </cell>
          <cell r="F60" t="str">
            <v>ココファン西新井</v>
          </cell>
          <cell r="G60" t="str">
            <v>足立区関原二丁目４５番２３号</v>
          </cell>
          <cell r="H60" t="str">
            <v>7.2-15.5</v>
          </cell>
          <cell r="I60" t="str">
            <v>18.6-37.2</v>
          </cell>
          <cell r="J60" t="str">
            <v>○</v>
          </cell>
          <cell r="K60" t="str">
            <v>○</v>
          </cell>
          <cell r="L60" t="str">
            <v>○</v>
          </cell>
          <cell r="M60" t="str">
            <v>○</v>
          </cell>
          <cell r="N60" t="str">
            <v>○</v>
          </cell>
          <cell r="O60" t="str">
            <v>○</v>
          </cell>
          <cell r="P60" t="str">
            <v>×</v>
          </cell>
          <cell r="Q60" t="str">
            <v>×</v>
          </cell>
          <cell r="R60" t="str">
            <v>×</v>
          </cell>
          <cell r="S60" t="str">
            <v>×</v>
          </cell>
          <cell r="T60" t="str">
            <v>×</v>
          </cell>
          <cell r="U60" t="str">
            <v>×</v>
          </cell>
          <cell r="V60" t="str">
            <v>○</v>
          </cell>
          <cell r="W60" t="str">
            <v>×</v>
          </cell>
          <cell r="X60" t="str">
            <v>×</v>
          </cell>
          <cell r="Y60" t="str">
            <v>×</v>
          </cell>
          <cell r="Z60" t="str">
            <v>×</v>
          </cell>
          <cell r="AA60">
            <v>0</v>
          </cell>
          <cell r="AB60">
            <v>2</v>
          </cell>
          <cell r="AC60" t="str">
            <v>介</v>
          </cell>
          <cell r="AD60" t="str">
            <v>株式会社学研ココファン</v>
          </cell>
          <cell r="AE60" t="str">
            <v>03-6431-1860</v>
          </cell>
          <cell r="AF60">
            <v>43321</v>
          </cell>
          <cell r="AG60">
            <v>54</v>
          </cell>
          <cell r="AH60" t="str">
            <v>○</v>
          </cell>
          <cell r="AI60" t="str">
            <v>入居開始済み</v>
          </cell>
          <cell r="AJ60" t="str">
            <v>足立区</v>
          </cell>
          <cell r="AK60" t="str">
            <v>株式会社</v>
          </cell>
          <cell r="AL60" t="str">
            <v>介護系事業者</v>
          </cell>
          <cell r="AM60" t="str">
            <v/>
          </cell>
          <cell r="AN60" t="str">
            <v>24時間常駐</v>
          </cell>
          <cell r="AO60">
            <v>20.600000000000005</v>
          </cell>
          <cell r="AP60">
            <v>72000</v>
          </cell>
          <cell r="AQ60">
            <v>155000</v>
          </cell>
          <cell r="AR60">
            <v>85092.592592592599</v>
          </cell>
          <cell r="AS60">
            <v>20000</v>
          </cell>
          <cell r="AT60">
            <v>35000</v>
          </cell>
          <cell r="AU60">
            <v>27500</v>
          </cell>
          <cell r="AV60">
            <v>33000</v>
          </cell>
          <cell r="AW60">
            <v>48000</v>
          </cell>
          <cell r="AX60" t="str">
            <v>株式会社学研ココファン</v>
          </cell>
          <cell r="AY60">
            <v>1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 t="str">
            <v>株式会社</v>
          </cell>
          <cell r="BG60" t="str">
            <v>○</v>
          </cell>
          <cell r="BH60" t="str">
            <v/>
          </cell>
        </row>
        <row r="61">
          <cell r="B61">
            <v>11047</v>
          </cell>
          <cell r="C61" t="str">
            <v>26714-2</v>
          </cell>
          <cell r="D61" t="str">
            <v>更新</v>
          </cell>
          <cell r="E61" t="str">
            <v>令和元年様式</v>
          </cell>
          <cell r="F61" t="str">
            <v>高齢者フラット　楽</v>
          </cell>
          <cell r="G61" t="str">
            <v>国分寺市並木町３-１２-２</v>
          </cell>
          <cell r="H61" t="str">
            <v>10.4-16.2</v>
          </cell>
          <cell r="I61" t="str">
            <v>27.5-43.47</v>
          </cell>
          <cell r="J61" t="str">
            <v>○</v>
          </cell>
          <cell r="K61" t="str">
            <v>×</v>
          </cell>
          <cell r="L61" t="str">
            <v>×</v>
          </cell>
          <cell r="M61" t="str">
            <v>×</v>
          </cell>
          <cell r="N61" t="str">
            <v>×</v>
          </cell>
          <cell r="O61" t="str">
            <v>×</v>
          </cell>
          <cell r="P61" t="str">
            <v>×</v>
          </cell>
          <cell r="Q61" t="str">
            <v>×</v>
          </cell>
          <cell r="R61" t="str">
            <v>×</v>
          </cell>
          <cell r="S61" t="str">
            <v>×</v>
          </cell>
          <cell r="T61" t="str">
            <v>×</v>
          </cell>
          <cell r="U61" t="str">
            <v>×</v>
          </cell>
          <cell r="V61" t="str">
            <v>×</v>
          </cell>
          <cell r="W61" t="str">
            <v>○</v>
          </cell>
          <cell r="X61" t="str">
            <v>×</v>
          </cell>
          <cell r="Y61" t="str">
            <v>○</v>
          </cell>
          <cell r="Z61" t="str">
            <v>×</v>
          </cell>
          <cell r="AA61">
            <v>0</v>
          </cell>
          <cell r="AB61">
            <v>2</v>
          </cell>
          <cell r="AC61" t="str">
            <v>介</v>
          </cell>
          <cell r="AD61" t="str">
            <v>社会福祉法人 至誠学舎立川　至誠ホームミンナ</v>
          </cell>
          <cell r="AE61" t="str">
            <v>042-300-3700</v>
          </cell>
          <cell r="AF61">
            <v>40953</v>
          </cell>
          <cell r="AG61">
            <v>7</v>
          </cell>
          <cell r="AH61" t="str">
            <v>○</v>
          </cell>
          <cell r="AI61" t="str">
            <v>入居開始済み</v>
          </cell>
          <cell r="AJ61" t="str">
            <v>国分寺市</v>
          </cell>
          <cell r="AK61" t="str">
            <v>社会福祉法人</v>
          </cell>
          <cell r="AL61" t="str">
            <v>介護系事業者</v>
          </cell>
          <cell r="AM61" t="str">
            <v/>
          </cell>
          <cell r="AN61" t="str">
            <v>日中のみ常駐</v>
          </cell>
          <cell r="AO61">
            <v>32.942857142857143</v>
          </cell>
          <cell r="AP61">
            <v>104000</v>
          </cell>
          <cell r="AQ61">
            <v>162000</v>
          </cell>
          <cell r="AR61">
            <v>123571.42857142857</v>
          </cell>
          <cell r="AS61">
            <v>2000</v>
          </cell>
          <cell r="AT61">
            <v>2000</v>
          </cell>
          <cell r="AU61">
            <v>2000</v>
          </cell>
          <cell r="AV61">
            <v>2000</v>
          </cell>
          <cell r="AW61">
            <v>54000</v>
          </cell>
          <cell r="AX61" t="str">
            <v>社会福祉法人 至誠学舎立川</v>
          </cell>
          <cell r="AY61">
            <v>0</v>
          </cell>
          <cell r="AZ61">
            <v>1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 t="str">
            <v>社会福祉法人</v>
          </cell>
          <cell r="BG61" t="str">
            <v>○</v>
          </cell>
          <cell r="BH61" t="str">
            <v/>
          </cell>
        </row>
        <row r="62">
          <cell r="B62">
            <v>11050</v>
          </cell>
          <cell r="C62" t="str">
            <v>19667-2</v>
          </cell>
          <cell r="D62" t="str">
            <v>更新</v>
          </cell>
          <cell r="E62" t="str">
            <v>令和元年様式</v>
          </cell>
          <cell r="F62" t="str">
            <v>府中市高齢者住宅うらら多磨</v>
          </cell>
          <cell r="G62" t="str">
            <v>府中市多磨町2-56-2</v>
          </cell>
          <cell r="H62">
            <v>5.3</v>
          </cell>
          <cell r="I62" t="str">
            <v>18.56-19.05</v>
          </cell>
          <cell r="J62" t="str">
            <v>○</v>
          </cell>
          <cell r="K62" t="str">
            <v>×</v>
          </cell>
          <cell r="L62" t="str">
            <v>×</v>
          </cell>
          <cell r="M62" t="str">
            <v>×</v>
          </cell>
          <cell r="N62" t="str">
            <v>×</v>
          </cell>
          <cell r="O62" t="str">
            <v>○</v>
          </cell>
          <cell r="P62" t="str">
            <v>×</v>
          </cell>
          <cell r="Q62" t="str">
            <v>×</v>
          </cell>
          <cell r="R62" t="str">
            <v>×</v>
          </cell>
          <cell r="S62" t="str">
            <v>×</v>
          </cell>
          <cell r="T62" t="str">
            <v>×</v>
          </cell>
          <cell r="U62" t="str">
            <v>×</v>
          </cell>
          <cell r="V62" t="str">
            <v>×</v>
          </cell>
          <cell r="W62" t="str">
            <v>×</v>
          </cell>
          <cell r="X62" t="str">
            <v>×</v>
          </cell>
          <cell r="Y62" t="str">
            <v>×</v>
          </cell>
          <cell r="Z62" t="str">
            <v>×</v>
          </cell>
          <cell r="AA62">
            <v>0</v>
          </cell>
          <cell r="AB62">
            <v>1</v>
          </cell>
          <cell r="AC62" t="str">
            <v>介</v>
          </cell>
          <cell r="AD62" t="str">
            <v>社会福祉法人多摩同胞会</v>
          </cell>
          <cell r="AE62" t="str">
            <v>042-367-8801</v>
          </cell>
          <cell r="AF62">
            <v>40959</v>
          </cell>
          <cell r="AG62">
            <v>13</v>
          </cell>
          <cell r="AH62" t="str">
            <v>○</v>
          </cell>
          <cell r="AI62" t="str">
            <v>入居開始済み</v>
          </cell>
          <cell r="AJ62" t="str">
            <v>府中市</v>
          </cell>
          <cell r="AK62" t="str">
            <v>社会福祉法人</v>
          </cell>
          <cell r="AL62" t="str">
            <v>介護系事業者</v>
          </cell>
          <cell r="AM62" t="str">
            <v/>
          </cell>
          <cell r="AN62" t="str">
            <v>24時間常駐</v>
          </cell>
          <cell r="AO62">
            <v>18.635384615384616</v>
          </cell>
          <cell r="AP62">
            <v>53000</v>
          </cell>
          <cell r="AQ62">
            <v>53000</v>
          </cell>
          <cell r="AR62">
            <v>53000</v>
          </cell>
          <cell r="AS62">
            <v>1200</v>
          </cell>
          <cell r="AT62">
            <v>1200</v>
          </cell>
          <cell r="AU62">
            <v>1200</v>
          </cell>
          <cell r="AV62">
            <v>15000</v>
          </cell>
          <cell r="AW62">
            <v>43350</v>
          </cell>
          <cell r="AX62" t="str">
            <v>社会福祉法人多摩同胞会</v>
          </cell>
          <cell r="AY62">
            <v>0</v>
          </cell>
          <cell r="AZ62">
            <v>1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 t="str">
            <v>社会福祉法人</v>
          </cell>
          <cell r="BG62" t="str">
            <v>○</v>
          </cell>
          <cell r="BH62" t="str">
            <v/>
          </cell>
        </row>
        <row r="63">
          <cell r="B63">
            <v>11078</v>
          </cell>
          <cell r="C63" t="str">
            <v>23018-2</v>
          </cell>
          <cell r="D63" t="str">
            <v>更新</v>
          </cell>
          <cell r="E63" t="str">
            <v>令和元年様式</v>
          </cell>
          <cell r="F63" t="str">
            <v>ケアホーム西大井こうほうえん</v>
          </cell>
          <cell r="G63" t="str">
            <v>品川区西大井2-5-21</v>
          </cell>
          <cell r="H63" t="str">
            <v>8-10</v>
          </cell>
          <cell r="I63" t="str">
            <v>20.79-38.37</v>
          </cell>
          <cell r="J63" t="str">
            <v>○</v>
          </cell>
          <cell r="K63" t="str">
            <v>○</v>
          </cell>
          <cell r="L63" t="str">
            <v>○</v>
          </cell>
          <cell r="M63" t="str">
            <v>○</v>
          </cell>
          <cell r="N63" t="str">
            <v>○</v>
          </cell>
          <cell r="O63" t="str">
            <v>×</v>
          </cell>
          <cell r="P63" t="str">
            <v>×</v>
          </cell>
          <cell r="Q63" t="str">
            <v>×</v>
          </cell>
          <cell r="R63" t="str">
            <v>×</v>
          </cell>
          <cell r="S63" t="str">
            <v>×</v>
          </cell>
          <cell r="T63" t="str">
            <v>×</v>
          </cell>
          <cell r="U63" t="str">
            <v>×</v>
          </cell>
          <cell r="V63" t="str">
            <v>×</v>
          </cell>
          <cell r="W63" t="str">
            <v>×</v>
          </cell>
          <cell r="X63" t="str">
            <v>×</v>
          </cell>
          <cell r="Y63" t="str">
            <v>×</v>
          </cell>
          <cell r="Z63" t="str">
            <v>×</v>
          </cell>
          <cell r="AA63">
            <v>0</v>
          </cell>
          <cell r="AB63">
            <v>0</v>
          </cell>
          <cell r="AC63" t="str">
            <v>なし</v>
          </cell>
          <cell r="AD63" t="str">
            <v>社会福祉法人こうほうえん</v>
          </cell>
          <cell r="AE63" t="str">
            <v>0859-45-6781</v>
          </cell>
          <cell r="AF63">
            <v>40996</v>
          </cell>
          <cell r="AG63">
            <v>42</v>
          </cell>
          <cell r="AH63" t="str">
            <v>○</v>
          </cell>
          <cell r="AI63" t="str">
            <v>入居開始済み</v>
          </cell>
          <cell r="AJ63" t="str">
            <v>品川区</v>
          </cell>
          <cell r="AK63" t="str">
            <v>社会福祉法人</v>
          </cell>
          <cell r="AL63" t="str">
            <v>介護系事業者</v>
          </cell>
          <cell r="AM63" t="str">
            <v/>
          </cell>
          <cell r="AN63" t="str">
            <v>24時間常駐</v>
          </cell>
          <cell r="AO63">
            <v>30.341190476190473</v>
          </cell>
          <cell r="AP63">
            <v>80000</v>
          </cell>
          <cell r="AQ63">
            <v>100000</v>
          </cell>
          <cell r="AR63">
            <v>89047.619047619053</v>
          </cell>
          <cell r="AS63">
            <v>31500</v>
          </cell>
          <cell r="AT63">
            <v>42000</v>
          </cell>
          <cell r="AU63">
            <v>36750</v>
          </cell>
          <cell r="AV63">
            <v>-1</v>
          </cell>
          <cell r="AW63">
            <v>65400</v>
          </cell>
          <cell r="AX63" t="str">
            <v>社会福祉法人こうほうえん</v>
          </cell>
          <cell r="AY63">
            <v>0</v>
          </cell>
          <cell r="AZ63">
            <v>1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 t="str">
            <v>社会福祉法人</v>
          </cell>
          <cell r="BG63" t="str">
            <v>○</v>
          </cell>
          <cell r="BH63" t="str">
            <v>特定</v>
          </cell>
        </row>
        <row r="64">
          <cell r="B64">
            <v>16011</v>
          </cell>
          <cell r="C64" t="str">
            <v>29643-1</v>
          </cell>
          <cell r="D64" t="str">
            <v>更新</v>
          </cell>
          <cell r="E64" t="str">
            <v>令和元年様式</v>
          </cell>
          <cell r="F64" t="str">
            <v>生活クラブ・サービス付き高齢者向け住宅センテナル町田</v>
          </cell>
          <cell r="G64" t="str">
            <v>町田市旭町1丁目23番2号生活クラブ館まちだ　センテナル町田</v>
          </cell>
          <cell r="H64">
            <v>9.5</v>
          </cell>
          <cell r="I64">
            <v>30</v>
          </cell>
          <cell r="J64" t="str">
            <v>○</v>
          </cell>
          <cell r="K64" t="str">
            <v>○</v>
          </cell>
          <cell r="L64" t="str">
            <v>○</v>
          </cell>
          <cell r="M64" t="str">
            <v>○</v>
          </cell>
          <cell r="N64" t="str">
            <v>×</v>
          </cell>
          <cell r="O64" t="str">
            <v>○</v>
          </cell>
          <cell r="P64" t="str">
            <v>×</v>
          </cell>
          <cell r="Q64" t="str">
            <v>×</v>
          </cell>
          <cell r="R64" t="str">
            <v>×</v>
          </cell>
          <cell r="S64" t="str">
            <v>×</v>
          </cell>
          <cell r="T64" t="str">
            <v>×</v>
          </cell>
          <cell r="U64" t="str">
            <v>×</v>
          </cell>
          <cell r="V64" t="str">
            <v>×</v>
          </cell>
          <cell r="W64" t="str">
            <v>×</v>
          </cell>
          <cell r="X64" t="str">
            <v>×</v>
          </cell>
          <cell r="Y64" t="str">
            <v>×</v>
          </cell>
          <cell r="Z64" t="str">
            <v>×</v>
          </cell>
          <cell r="AA64">
            <v>0</v>
          </cell>
          <cell r="AB64">
            <v>1</v>
          </cell>
          <cell r="AC64" t="str">
            <v>介</v>
          </cell>
          <cell r="AD64" t="str">
            <v>生活クラブ生活協同組合・東京　たすけあいネットワーク事業部事業管理課</v>
          </cell>
          <cell r="AE64" t="str">
            <v>03-5426-5207</v>
          </cell>
          <cell r="AF64">
            <v>42681</v>
          </cell>
          <cell r="AG64">
            <v>38</v>
          </cell>
          <cell r="AH64" t="str">
            <v>○</v>
          </cell>
          <cell r="AI64" t="str">
            <v>入居開始済み</v>
          </cell>
          <cell r="AJ64" t="str">
            <v>町田市</v>
          </cell>
          <cell r="AK64" t="str">
            <v>各種組合</v>
          </cell>
          <cell r="AL64" t="str">
            <v>その他</v>
          </cell>
          <cell r="AM64" t="str">
            <v/>
          </cell>
          <cell r="AN64" t="str">
            <v>24時間常駐</v>
          </cell>
          <cell r="AO64">
            <v>30</v>
          </cell>
          <cell r="AP64">
            <v>95000</v>
          </cell>
          <cell r="AQ64">
            <v>95000</v>
          </cell>
          <cell r="AR64">
            <v>95000</v>
          </cell>
          <cell r="AS64">
            <v>20000</v>
          </cell>
          <cell r="AT64">
            <v>20000</v>
          </cell>
          <cell r="AU64">
            <v>20000</v>
          </cell>
          <cell r="AV64">
            <v>40000</v>
          </cell>
          <cell r="AW64">
            <v>65760</v>
          </cell>
          <cell r="AX64" t="str">
            <v>生活クラブ生活協同組合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1</v>
          </cell>
          <cell r="BF64" t="str">
            <v>その他</v>
          </cell>
          <cell r="BG64" t="str">
            <v>○</v>
          </cell>
          <cell r="BH64" t="str">
            <v/>
          </cell>
        </row>
        <row r="65">
          <cell r="B65">
            <v>15030</v>
          </cell>
          <cell r="C65" t="str">
            <v>27886-1</v>
          </cell>
          <cell r="D65" t="str">
            <v>更新</v>
          </cell>
          <cell r="E65" t="str">
            <v>令和元年様式</v>
          </cell>
          <cell r="F65" t="str">
            <v>住まいるＣｌａｓｓ本町田</v>
          </cell>
          <cell r="G65" t="str">
            <v>町田市本町田1747番地1</v>
          </cell>
          <cell r="H65">
            <v>7.8</v>
          </cell>
          <cell r="I65">
            <v>18.079999999999998</v>
          </cell>
          <cell r="J65" t="str">
            <v>○</v>
          </cell>
          <cell r="K65" t="str">
            <v>○</v>
          </cell>
          <cell r="L65" t="str">
            <v>○</v>
          </cell>
          <cell r="M65" t="str">
            <v>○</v>
          </cell>
          <cell r="N65" t="str">
            <v>○</v>
          </cell>
          <cell r="O65" t="str">
            <v>○</v>
          </cell>
          <cell r="P65" t="str">
            <v>×</v>
          </cell>
          <cell r="Q65" t="str">
            <v>○</v>
          </cell>
          <cell r="R65" t="str">
            <v>×</v>
          </cell>
          <cell r="S65" t="str">
            <v>○</v>
          </cell>
          <cell r="T65" t="str">
            <v>×</v>
          </cell>
          <cell r="U65" t="str">
            <v>×</v>
          </cell>
          <cell r="V65" t="str">
            <v>○</v>
          </cell>
          <cell r="W65" t="str">
            <v>×</v>
          </cell>
          <cell r="X65" t="str">
            <v>×</v>
          </cell>
          <cell r="Y65" t="str">
            <v>×</v>
          </cell>
          <cell r="Z65" t="str">
            <v>×</v>
          </cell>
          <cell r="AA65">
            <v>1</v>
          </cell>
          <cell r="AB65">
            <v>4</v>
          </cell>
          <cell r="AC65" t="str">
            <v>医介</v>
          </cell>
          <cell r="AD65" t="str">
            <v>株式会社スマイル 営業本部</v>
          </cell>
          <cell r="AE65" t="str">
            <v>045-312-0600</v>
          </cell>
          <cell r="AF65">
            <v>42457</v>
          </cell>
          <cell r="AG65">
            <v>22</v>
          </cell>
          <cell r="AH65" t="str">
            <v>○</v>
          </cell>
          <cell r="AI65" t="str">
            <v>入居開始済み</v>
          </cell>
          <cell r="AJ65" t="str">
            <v>町田市</v>
          </cell>
          <cell r="AK65" t="str">
            <v>株式会社</v>
          </cell>
          <cell r="AL65" t="str">
            <v>介護系事業者</v>
          </cell>
          <cell r="AM65" t="str">
            <v/>
          </cell>
          <cell r="AN65" t="str">
            <v>24時間常駐</v>
          </cell>
          <cell r="AO65">
            <v>18.079999999999998</v>
          </cell>
          <cell r="AP65">
            <v>78000</v>
          </cell>
          <cell r="AQ65">
            <v>78000</v>
          </cell>
          <cell r="AR65">
            <v>78000</v>
          </cell>
          <cell r="AS65">
            <v>35000</v>
          </cell>
          <cell r="AT65">
            <v>35000</v>
          </cell>
          <cell r="AU65">
            <v>35000</v>
          </cell>
          <cell r="AV65">
            <v>18130</v>
          </cell>
          <cell r="AW65">
            <v>39000</v>
          </cell>
          <cell r="AX65" t="str">
            <v>株式会社スマイル</v>
          </cell>
          <cell r="AY65">
            <v>1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 t="str">
            <v>株式会社</v>
          </cell>
          <cell r="BG65" t="str">
            <v>○</v>
          </cell>
          <cell r="BH65" t="str">
            <v/>
          </cell>
        </row>
        <row r="66">
          <cell r="B66">
            <v>13022</v>
          </cell>
          <cell r="C66" t="str">
            <v>27516-2</v>
          </cell>
          <cell r="D66" t="str">
            <v>更新</v>
          </cell>
          <cell r="E66" t="str">
            <v>令和4年様式</v>
          </cell>
          <cell r="F66" t="str">
            <v>みどりの樹清瀬</v>
          </cell>
          <cell r="G66" t="str">
            <v>清瀬市下清戸４－７０９－１７</v>
          </cell>
          <cell r="H66" t="str">
            <v>5.8-6.5</v>
          </cell>
          <cell r="I66" t="str">
            <v>18.6-22.26</v>
          </cell>
          <cell r="J66" t="str">
            <v>○</v>
          </cell>
          <cell r="K66" t="str">
            <v>○</v>
          </cell>
          <cell r="L66" t="str">
            <v>○</v>
          </cell>
          <cell r="M66" t="str">
            <v>○</v>
          </cell>
          <cell r="N66" t="str">
            <v>○</v>
          </cell>
          <cell r="O66" t="str">
            <v>×</v>
          </cell>
          <cell r="P66" t="str">
            <v>×</v>
          </cell>
          <cell r="Q66" t="str">
            <v>×</v>
          </cell>
          <cell r="R66" t="str">
            <v>×</v>
          </cell>
          <cell r="S66" t="str">
            <v>○</v>
          </cell>
          <cell r="T66" t="str">
            <v>×</v>
          </cell>
          <cell r="U66" t="str">
            <v>×</v>
          </cell>
          <cell r="V66" t="str">
            <v>×</v>
          </cell>
          <cell r="W66" t="str">
            <v>×</v>
          </cell>
          <cell r="X66" t="str">
            <v>×</v>
          </cell>
          <cell r="Y66" t="str">
            <v>×</v>
          </cell>
          <cell r="Z66" t="str">
            <v>×</v>
          </cell>
          <cell r="AA66">
            <v>0</v>
          </cell>
          <cell r="AB66">
            <v>1</v>
          </cell>
          <cell r="AC66" t="str">
            <v>介</v>
          </cell>
          <cell r="AD66" t="str">
            <v>みどりの樹清瀬</v>
          </cell>
          <cell r="AE66" t="str">
            <v>042-494-6161</v>
          </cell>
          <cell r="AF66">
            <v>41558</v>
          </cell>
          <cell r="AG66">
            <v>34</v>
          </cell>
          <cell r="AH66" t="str">
            <v>○</v>
          </cell>
          <cell r="AI66" t="str">
            <v>入居開始済み</v>
          </cell>
          <cell r="AJ66" t="str">
            <v>清瀬市</v>
          </cell>
          <cell r="AK66" t="str">
            <v>社会福祉法人</v>
          </cell>
          <cell r="AL66" t="str">
            <v>医療系事業者</v>
          </cell>
          <cell r="AM66" t="str">
            <v/>
          </cell>
          <cell r="AN66" t="str">
            <v>24時間常駐</v>
          </cell>
          <cell r="AO66">
            <v>19.030588235294118</v>
          </cell>
          <cell r="AP66">
            <v>58000</v>
          </cell>
          <cell r="AQ66">
            <v>65000</v>
          </cell>
          <cell r="AR66">
            <v>58823.529411764706</v>
          </cell>
          <cell r="AS66">
            <v>12900</v>
          </cell>
          <cell r="AT66">
            <v>16500</v>
          </cell>
          <cell r="AU66">
            <v>14700</v>
          </cell>
          <cell r="AV66">
            <v>38555</v>
          </cell>
          <cell r="AW66">
            <v>48762</v>
          </cell>
          <cell r="AX66" t="str">
            <v>社会福祉法人信愛報恩会</v>
          </cell>
          <cell r="AY66">
            <v>0</v>
          </cell>
          <cell r="AZ66">
            <v>1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 t="str">
            <v>社会福祉法人</v>
          </cell>
          <cell r="BG66" t="str">
            <v>○</v>
          </cell>
          <cell r="BH66" t="str">
            <v/>
          </cell>
        </row>
        <row r="67">
          <cell r="B67">
            <v>12046</v>
          </cell>
          <cell r="C67" t="str">
            <v>14820-2</v>
          </cell>
          <cell r="D67" t="str">
            <v>更新</v>
          </cell>
          <cell r="E67" t="str">
            <v>令和4年様式</v>
          </cell>
          <cell r="F67" t="str">
            <v>ミアヘルサ オアシス東新小岩</v>
          </cell>
          <cell r="G67" t="str">
            <v>葛飾区東新小岩4丁目11番10号</v>
          </cell>
          <cell r="H67">
            <v>9.5</v>
          </cell>
          <cell r="I67">
            <v>20.48</v>
          </cell>
          <cell r="J67" t="str">
            <v>○</v>
          </cell>
          <cell r="K67" t="str">
            <v>○</v>
          </cell>
          <cell r="L67" t="str">
            <v>○</v>
          </cell>
          <cell r="M67" t="str">
            <v>○</v>
          </cell>
          <cell r="N67" t="str">
            <v>○</v>
          </cell>
          <cell r="O67" t="str">
            <v>○</v>
          </cell>
          <cell r="P67" t="str">
            <v>○</v>
          </cell>
          <cell r="Q67" t="str">
            <v>○</v>
          </cell>
          <cell r="R67" t="str">
            <v>×</v>
          </cell>
          <cell r="S67" t="str">
            <v>○</v>
          </cell>
          <cell r="T67" t="str">
            <v>×</v>
          </cell>
          <cell r="U67" t="str">
            <v>×</v>
          </cell>
          <cell r="V67" t="str">
            <v>○</v>
          </cell>
          <cell r="W67" t="str">
            <v>×</v>
          </cell>
          <cell r="X67" t="str">
            <v>×</v>
          </cell>
          <cell r="Y67" t="str">
            <v>×</v>
          </cell>
          <cell r="Z67" t="str">
            <v>×</v>
          </cell>
          <cell r="AA67">
            <v>2</v>
          </cell>
          <cell r="AB67">
            <v>4</v>
          </cell>
          <cell r="AC67" t="str">
            <v>医介</v>
          </cell>
          <cell r="AD67" t="str">
            <v>ミアヘルサ株式会社</v>
          </cell>
          <cell r="AE67" t="str">
            <v>03-3341-2421</v>
          </cell>
          <cell r="AF67">
            <v>41257</v>
          </cell>
          <cell r="AG67">
            <v>45</v>
          </cell>
          <cell r="AH67" t="str">
            <v>○</v>
          </cell>
          <cell r="AI67" t="str">
            <v>入居開始済み</v>
          </cell>
          <cell r="AJ67" t="str">
            <v>葛飾区</v>
          </cell>
          <cell r="AK67" t="str">
            <v>株式会社</v>
          </cell>
          <cell r="AL67" t="str">
            <v>介護系事業者</v>
          </cell>
          <cell r="AM67" t="str">
            <v/>
          </cell>
          <cell r="AN67" t="str">
            <v>日中のみ常駐</v>
          </cell>
          <cell r="AO67">
            <v>20.48</v>
          </cell>
          <cell r="AP67">
            <v>95000</v>
          </cell>
          <cell r="AQ67">
            <v>95000</v>
          </cell>
          <cell r="AR67">
            <v>95000</v>
          </cell>
          <cell r="AS67">
            <v>30000</v>
          </cell>
          <cell r="AT67">
            <v>30000</v>
          </cell>
          <cell r="AU67">
            <v>30000</v>
          </cell>
          <cell r="AV67">
            <v>38500</v>
          </cell>
          <cell r="AW67">
            <v>56370</v>
          </cell>
          <cell r="AX67" t="str">
            <v>ミアヘルサ株式会社</v>
          </cell>
          <cell r="AY67">
            <v>1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 t="str">
            <v>株式会社</v>
          </cell>
          <cell r="BG67" t="str">
            <v>○</v>
          </cell>
          <cell r="BH67" t="str">
            <v/>
          </cell>
        </row>
        <row r="68">
          <cell r="B68">
            <v>16010</v>
          </cell>
          <cell r="C68" t="str">
            <v>30819-1</v>
          </cell>
          <cell r="D68" t="str">
            <v>更新</v>
          </cell>
          <cell r="E68" t="str">
            <v>令和元年様式</v>
          </cell>
          <cell r="F68" t="str">
            <v>グランドマストひばりが丘南</v>
          </cell>
          <cell r="G68" t="str">
            <v>西東京市谷戸町2-1-41</v>
          </cell>
          <cell r="H68" t="str">
            <v>12.9-24.9</v>
          </cell>
          <cell r="I68" t="str">
            <v>38.2-66.85</v>
          </cell>
          <cell r="J68" t="str">
            <v>○</v>
          </cell>
          <cell r="K68" t="str">
            <v>×</v>
          </cell>
          <cell r="L68" t="str">
            <v>×</v>
          </cell>
          <cell r="M68" t="str">
            <v>×</v>
          </cell>
          <cell r="N68" t="str">
            <v>×</v>
          </cell>
          <cell r="O68" t="str">
            <v>×</v>
          </cell>
          <cell r="P68" t="str">
            <v>×</v>
          </cell>
          <cell r="Q68" t="str">
            <v>×</v>
          </cell>
          <cell r="R68" t="str">
            <v>×</v>
          </cell>
          <cell r="S68" t="str">
            <v>×</v>
          </cell>
          <cell r="T68" t="str">
            <v>×</v>
          </cell>
          <cell r="U68" t="str">
            <v>×</v>
          </cell>
          <cell r="V68" t="str">
            <v>×</v>
          </cell>
          <cell r="W68" t="str">
            <v>×</v>
          </cell>
          <cell r="X68" t="str">
            <v>×</v>
          </cell>
          <cell r="Y68" t="str">
            <v>×</v>
          </cell>
          <cell r="Z68" t="str">
            <v>○</v>
          </cell>
          <cell r="AA68">
            <v>1</v>
          </cell>
          <cell r="AB68">
            <v>0</v>
          </cell>
          <cell r="AC68" t="str">
            <v>医</v>
          </cell>
          <cell r="AD68" t="str">
            <v>積水ハウス不動産東京株式会社</v>
          </cell>
          <cell r="AE68" t="str">
            <v>03-5350-3366</v>
          </cell>
          <cell r="AF68">
            <v>42661</v>
          </cell>
          <cell r="AG68">
            <v>38</v>
          </cell>
          <cell r="AH68" t="str">
            <v>○</v>
          </cell>
          <cell r="AI68" t="str">
            <v>入居開始済み</v>
          </cell>
          <cell r="AJ68" t="str">
            <v>西東京市</v>
          </cell>
          <cell r="AK68" t="str">
            <v>株式会社</v>
          </cell>
          <cell r="AL68" t="str">
            <v>不動産業者</v>
          </cell>
          <cell r="AM68" t="str">
            <v/>
          </cell>
          <cell r="AN68" t="str">
            <v>日中のみ常駐</v>
          </cell>
          <cell r="AO68">
            <v>45.595000000000006</v>
          </cell>
          <cell r="AP68">
            <v>129000</v>
          </cell>
          <cell r="AQ68">
            <v>249000</v>
          </cell>
          <cell r="AR68">
            <v>167394.73684210525</v>
          </cell>
          <cell r="AS68">
            <v>20000</v>
          </cell>
          <cell r="AT68">
            <v>20000</v>
          </cell>
          <cell r="AU68">
            <v>20000</v>
          </cell>
          <cell r="AV68">
            <v>50600</v>
          </cell>
          <cell r="AW68">
            <v>40612</v>
          </cell>
          <cell r="AX68" t="str">
            <v>積水ハウス不動産東京株式会社</v>
          </cell>
          <cell r="AY68">
            <v>1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 t="str">
            <v>株式会社</v>
          </cell>
          <cell r="BG68" t="str">
            <v>○</v>
          </cell>
          <cell r="BH68" t="str">
            <v/>
          </cell>
        </row>
        <row r="69">
          <cell r="B69">
            <v>17011</v>
          </cell>
          <cell r="C69" t="str">
            <v>100465-1</v>
          </cell>
          <cell r="D69" t="str">
            <v>更新</v>
          </cell>
          <cell r="E69" t="str">
            <v>令和元年様式</v>
          </cell>
          <cell r="F69" t="str">
            <v>やさしい手シニアリビングやさしえ三鷹中原</v>
          </cell>
          <cell r="G69" t="str">
            <v>三鷹市中原3丁目6番39号</v>
          </cell>
          <cell r="H69">
            <v>6.3</v>
          </cell>
          <cell r="I69">
            <v>18.059999999999999</v>
          </cell>
          <cell r="J69" t="str">
            <v>○</v>
          </cell>
          <cell r="K69" t="str">
            <v>○</v>
          </cell>
          <cell r="L69" t="str">
            <v>○</v>
          </cell>
          <cell r="M69" t="str">
            <v>○</v>
          </cell>
          <cell r="N69" t="str">
            <v>○</v>
          </cell>
          <cell r="O69" t="str">
            <v>○</v>
          </cell>
          <cell r="P69" t="str">
            <v>×</v>
          </cell>
          <cell r="Q69" t="str">
            <v>×</v>
          </cell>
          <cell r="R69" t="str">
            <v>×</v>
          </cell>
          <cell r="S69" t="str">
            <v>×</v>
          </cell>
          <cell r="T69" t="str">
            <v>×</v>
          </cell>
          <cell r="U69" t="str">
            <v>×</v>
          </cell>
          <cell r="V69" t="str">
            <v>×</v>
          </cell>
          <cell r="W69" t="str">
            <v>×</v>
          </cell>
          <cell r="X69" t="str">
            <v>×</v>
          </cell>
          <cell r="Y69" t="str">
            <v>×</v>
          </cell>
          <cell r="Z69" t="str">
            <v>×</v>
          </cell>
          <cell r="AA69">
            <v>0</v>
          </cell>
          <cell r="AB69">
            <v>1</v>
          </cell>
          <cell r="AC69" t="str">
            <v>介</v>
          </cell>
          <cell r="AD69" t="str">
            <v>株式会社やさしい手</v>
          </cell>
          <cell r="AE69" t="str">
            <v>03-5433-5513</v>
          </cell>
          <cell r="AF69">
            <v>42956</v>
          </cell>
          <cell r="AG69">
            <v>27</v>
          </cell>
          <cell r="AH69" t="str">
            <v>○</v>
          </cell>
          <cell r="AI69" t="str">
            <v>入居開始済み</v>
          </cell>
          <cell r="AJ69" t="str">
            <v>三鷹市</v>
          </cell>
          <cell r="AK69" t="str">
            <v>株式会社</v>
          </cell>
          <cell r="AL69" t="str">
            <v>介護系事業者</v>
          </cell>
          <cell r="AM69" t="str">
            <v/>
          </cell>
          <cell r="AN69" t="str">
            <v>日中のみ常駐</v>
          </cell>
          <cell r="AO69">
            <v>18.059999999999999</v>
          </cell>
          <cell r="AP69">
            <v>63000</v>
          </cell>
          <cell r="AQ69">
            <v>63000</v>
          </cell>
          <cell r="AR69">
            <v>63000</v>
          </cell>
          <cell r="AS69">
            <v>23100</v>
          </cell>
          <cell r="AT69">
            <v>23100</v>
          </cell>
          <cell r="AU69">
            <v>23100</v>
          </cell>
          <cell r="AV69">
            <v>30250</v>
          </cell>
          <cell r="AW69">
            <v>60109</v>
          </cell>
          <cell r="AX69" t="str">
            <v>株式会社やさしい手</v>
          </cell>
          <cell r="AY69">
            <v>1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 t="str">
            <v>株式会社</v>
          </cell>
          <cell r="BG69" t="str">
            <v>○</v>
          </cell>
          <cell r="BH69" t="str">
            <v/>
          </cell>
        </row>
        <row r="70">
          <cell r="B70">
            <v>13032</v>
          </cell>
          <cell r="C70" t="str">
            <v>29727-2</v>
          </cell>
          <cell r="D70" t="str">
            <v>更新</v>
          </cell>
          <cell r="E70" t="str">
            <v>令和4年様式</v>
          </cell>
          <cell r="F70" t="str">
            <v>ミアヘルサ　オアシスひばりが丘</v>
          </cell>
          <cell r="G70" t="str">
            <v>西東京市ひばりが丘3-3-13</v>
          </cell>
          <cell r="H70" t="str">
            <v>8-9.5</v>
          </cell>
          <cell r="I70" t="str">
            <v>25.29-34.29</v>
          </cell>
          <cell r="J70" t="str">
            <v>○</v>
          </cell>
          <cell r="K70" t="str">
            <v>○</v>
          </cell>
          <cell r="L70" t="str">
            <v>○</v>
          </cell>
          <cell r="M70" t="str">
            <v>○</v>
          </cell>
          <cell r="N70" t="str">
            <v>○</v>
          </cell>
          <cell r="O70" t="str">
            <v>×</v>
          </cell>
          <cell r="P70" t="str">
            <v>×</v>
          </cell>
          <cell r="Q70" t="str">
            <v>×</v>
          </cell>
          <cell r="R70" t="str">
            <v>×</v>
          </cell>
          <cell r="S70" t="str">
            <v>×</v>
          </cell>
          <cell r="T70" t="str">
            <v>×</v>
          </cell>
          <cell r="U70" t="str">
            <v>×</v>
          </cell>
          <cell r="V70" t="str">
            <v>○</v>
          </cell>
          <cell r="W70" t="str">
            <v>○</v>
          </cell>
          <cell r="X70" t="str">
            <v>×</v>
          </cell>
          <cell r="Y70" t="str">
            <v>○</v>
          </cell>
          <cell r="Z70" t="str">
            <v>○</v>
          </cell>
          <cell r="AA70">
            <v>1</v>
          </cell>
          <cell r="AB70">
            <v>3</v>
          </cell>
          <cell r="AC70" t="str">
            <v>医介</v>
          </cell>
          <cell r="AD70" t="str">
            <v>ミアヘルサ株式会社</v>
          </cell>
          <cell r="AE70" t="str">
            <v>03-3341-2421</v>
          </cell>
          <cell r="AF70">
            <v>41607</v>
          </cell>
          <cell r="AG70">
            <v>16</v>
          </cell>
          <cell r="AH70" t="str">
            <v>○</v>
          </cell>
          <cell r="AI70" t="str">
            <v>入居開始済み</v>
          </cell>
          <cell r="AJ70" t="str">
            <v>西東京市</v>
          </cell>
          <cell r="AK70" t="str">
            <v>株式会社</v>
          </cell>
          <cell r="AL70" t="str">
            <v>介護系事業者</v>
          </cell>
          <cell r="AM70" t="str">
            <v/>
          </cell>
          <cell r="AN70" t="str">
            <v>日中のみ常駐</v>
          </cell>
          <cell r="AO70">
            <v>29.682500000000001</v>
          </cell>
          <cell r="AP70">
            <v>80000</v>
          </cell>
          <cell r="AQ70">
            <v>95000</v>
          </cell>
          <cell r="AR70">
            <v>87500</v>
          </cell>
          <cell r="AS70">
            <v>25000</v>
          </cell>
          <cell r="AT70">
            <v>25000</v>
          </cell>
          <cell r="AU70">
            <v>25000</v>
          </cell>
          <cell r="AV70">
            <v>55000</v>
          </cell>
          <cell r="AW70">
            <v>28740</v>
          </cell>
          <cell r="AX70" t="str">
            <v>ミアヘルサ株式会社</v>
          </cell>
          <cell r="AY70">
            <v>1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 t="str">
            <v>株式会社</v>
          </cell>
          <cell r="BG70" t="str">
            <v>○</v>
          </cell>
          <cell r="BH70" t="str">
            <v/>
          </cell>
        </row>
        <row r="71">
          <cell r="B71">
            <v>13024</v>
          </cell>
          <cell r="C71" t="str">
            <v>31032-2</v>
          </cell>
          <cell r="D71" t="str">
            <v>更新</v>
          </cell>
          <cell r="E71" t="str">
            <v>令和4年様式</v>
          </cell>
          <cell r="F71" t="str">
            <v>ガ－デンフィ－ルズふちえ</v>
          </cell>
          <cell r="G71" t="str">
            <v>足立区保木間3-4-19</v>
          </cell>
          <cell r="H71" t="str">
            <v>9.5-14.5</v>
          </cell>
          <cell r="I71" t="str">
            <v>20.79-31.74</v>
          </cell>
          <cell r="J71" t="str">
            <v>○</v>
          </cell>
          <cell r="K71" t="str">
            <v>○</v>
          </cell>
          <cell r="L71" t="str">
            <v>○</v>
          </cell>
          <cell r="M71" t="str">
            <v>○</v>
          </cell>
          <cell r="N71" t="str">
            <v>○</v>
          </cell>
          <cell r="O71" t="str">
            <v>×</v>
          </cell>
          <cell r="P71" t="str">
            <v>×</v>
          </cell>
          <cell r="Q71" t="str">
            <v>×</v>
          </cell>
          <cell r="R71" t="str">
            <v>×</v>
          </cell>
          <cell r="S71" t="str">
            <v>×</v>
          </cell>
          <cell r="T71" t="str">
            <v>×</v>
          </cell>
          <cell r="U71" t="str">
            <v>×</v>
          </cell>
          <cell r="V71" t="str">
            <v>×</v>
          </cell>
          <cell r="W71" t="str">
            <v>×</v>
          </cell>
          <cell r="X71" t="str">
            <v>×</v>
          </cell>
          <cell r="Y71" t="str">
            <v>×</v>
          </cell>
          <cell r="Z71" t="str">
            <v>○</v>
          </cell>
          <cell r="AA71">
            <v>1</v>
          </cell>
          <cell r="AB71">
            <v>0</v>
          </cell>
          <cell r="AC71" t="str">
            <v>医</v>
          </cell>
          <cell r="AD71" t="str">
            <v>ガ－デンフィ－ルズふちえ</v>
          </cell>
          <cell r="AE71" t="str">
            <v>03-5851-7060</v>
          </cell>
          <cell r="AF71">
            <v>41570</v>
          </cell>
          <cell r="AG71">
            <v>91</v>
          </cell>
          <cell r="AH71" t="str">
            <v>○</v>
          </cell>
          <cell r="AI71" t="str">
            <v>入居開始済み</v>
          </cell>
          <cell r="AJ71" t="str">
            <v>足立区</v>
          </cell>
          <cell r="AK71" t="str">
            <v>株式会社</v>
          </cell>
          <cell r="AL71" t="str">
            <v>介護系事業者</v>
          </cell>
          <cell r="AM71" t="str">
            <v/>
          </cell>
          <cell r="AN71" t="str">
            <v>日中のみ常駐</v>
          </cell>
          <cell r="AO71">
            <v>21.818791208791207</v>
          </cell>
          <cell r="AP71">
            <v>95000</v>
          </cell>
          <cell r="AQ71">
            <v>145000</v>
          </cell>
          <cell r="AR71">
            <v>96648.351648351643</v>
          </cell>
          <cell r="AS71">
            <v>38900</v>
          </cell>
          <cell r="AT71">
            <v>50000</v>
          </cell>
          <cell r="AU71">
            <v>44450</v>
          </cell>
          <cell r="AV71">
            <v>35000</v>
          </cell>
          <cell r="AW71">
            <v>29160</v>
          </cell>
          <cell r="AX71" t="str">
            <v>株式会社　明昭</v>
          </cell>
          <cell r="AY71">
            <v>1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 t="str">
            <v>株式会社</v>
          </cell>
          <cell r="BG71" t="str">
            <v>○</v>
          </cell>
          <cell r="BH71" t="str">
            <v/>
          </cell>
        </row>
        <row r="72">
          <cell r="B72">
            <v>22007</v>
          </cell>
          <cell r="C72" t="str">
            <v>103338-0</v>
          </cell>
          <cell r="D72" t="str">
            <v>新規</v>
          </cell>
          <cell r="E72" t="str">
            <v>令和4年様式</v>
          </cell>
          <cell r="F72" t="str">
            <v>ガーデンテラス千歳烏山</v>
          </cell>
          <cell r="G72" t="str">
            <v>世田谷区北烏山3丁目14番19号</v>
          </cell>
          <cell r="H72" t="str">
            <v>11.8-20</v>
          </cell>
          <cell r="I72" t="str">
            <v>19.61-30.96</v>
          </cell>
          <cell r="J72" t="str">
            <v>○</v>
          </cell>
          <cell r="K72" t="str">
            <v>×</v>
          </cell>
          <cell r="L72" t="str">
            <v>×</v>
          </cell>
          <cell r="M72" t="str">
            <v>○</v>
          </cell>
          <cell r="N72" t="str">
            <v>○</v>
          </cell>
          <cell r="O72" t="str">
            <v>○</v>
          </cell>
          <cell r="P72" t="str">
            <v>×</v>
          </cell>
          <cell r="Q72" t="str">
            <v>×</v>
          </cell>
          <cell r="R72" t="str">
            <v>×</v>
          </cell>
          <cell r="S72" t="str">
            <v>○</v>
          </cell>
          <cell r="T72" t="str">
            <v>×</v>
          </cell>
          <cell r="U72" t="str">
            <v>×</v>
          </cell>
          <cell r="V72" t="str">
            <v>×</v>
          </cell>
          <cell r="W72" t="str">
            <v>×</v>
          </cell>
          <cell r="X72" t="str">
            <v>×</v>
          </cell>
          <cell r="Y72" t="str">
            <v>×</v>
          </cell>
          <cell r="Z72" t="str">
            <v>×</v>
          </cell>
          <cell r="AA72">
            <v>0</v>
          </cell>
          <cell r="AB72">
            <v>2</v>
          </cell>
          <cell r="AC72" t="str">
            <v>介</v>
          </cell>
          <cell r="AD72" t="str">
            <v>シマダリビングパートナーズ株式会社</v>
          </cell>
          <cell r="AE72" t="str">
            <v>03-6275-1182</v>
          </cell>
          <cell r="AF72">
            <v>44922</v>
          </cell>
          <cell r="AG72">
            <v>57</v>
          </cell>
          <cell r="AH72" t="str">
            <v>○</v>
          </cell>
          <cell r="AI72" t="str">
            <v>入居開始済み</v>
          </cell>
          <cell r="AJ72" t="str">
            <v>世田谷区</v>
          </cell>
          <cell r="AK72" t="str">
            <v>株式会社</v>
          </cell>
          <cell r="AL72" t="str">
            <v>介護系事業者</v>
          </cell>
          <cell r="AM72" t="str">
            <v/>
          </cell>
          <cell r="AN72" t="str">
            <v>日中のみ常駐</v>
          </cell>
          <cell r="AO72">
            <v>20.422631578947367</v>
          </cell>
          <cell r="AP72">
            <v>118000</v>
          </cell>
          <cell r="AQ72">
            <v>200000</v>
          </cell>
          <cell r="AR72">
            <v>135912.28070175438</v>
          </cell>
          <cell r="AS72">
            <v>37400</v>
          </cell>
          <cell r="AT72">
            <v>57400</v>
          </cell>
          <cell r="AU72">
            <v>47400</v>
          </cell>
          <cell r="AV72">
            <v>75900</v>
          </cell>
          <cell r="AW72">
            <v>48600</v>
          </cell>
          <cell r="AX72" t="str">
            <v>シマダリビングパートナーズ株式会社</v>
          </cell>
          <cell r="AY72">
            <v>1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 t="str">
            <v>株式会社</v>
          </cell>
          <cell r="BG72" t="str">
            <v>○</v>
          </cell>
          <cell r="BH72" t="str">
            <v/>
          </cell>
        </row>
        <row r="73">
          <cell r="B73">
            <v>23009</v>
          </cell>
          <cell r="C73" t="str">
            <v>103532-0</v>
          </cell>
          <cell r="D73" t="str">
            <v>新規</v>
          </cell>
          <cell r="E73" t="str">
            <v>令和4年様式</v>
          </cell>
          <cell r="F73" t="str">
            <v>（仮称）グランジュール吉祥寺南</v>
          </cell>
          <cell r="G73" t="str">
            <v>三鷹市新川５丁目１８－（未定）</v>
          </cell>
          <cell r="H73" t="str">
            <v>10.9-13.5</v>
          </cell>
          <cell r="I73" t="str">
            <v>28.72-36.7</v>
          </cell>
          <cell r="J73" t="str">
            <v>×</v>
          </cell>
          <cell r="K73" t="str">
            <v>×</v>
          </cell>
          <cell r="L73" t="str">
            <v>×</v>
          </cell>
          <cell r="M73" t="str">
            <v>×</v>
          </cell>
          <cell r="N73" t="str">
            <v>×</v>
          </cell>
          <cell r="O73" t="str">
            <v>×</v>
          </cell>
          <cell r="P73" t="str">
            <v>×</v>
          </cell>
          <cell r="Q73" t="str">
            <v>×</v>
          </cell>
          <cell r="R73" t="str">
            <v>×</v>
          </cell>
          <cell r="S73" t="str">
            <v>×</v>
          </cell>
          <cell r="T73" t="str">
            <v>×</v>
          </cell>
          <cell r="U73" t="str">
            <v>×</v>
          </cell>
          <cell r="V73" t="str">
            <v>×</v>
          </cell>
          <cell r="W73" t="str">
            <v>×</v>
          </cell>
          <cell r="X73" t="str">
            <v>×</v>
          </cell>
          <cell r="Y73" t="str">
            <v>×</v>
          </cell>
          <cell r="Z73" t="str">
            <v>×</v>
          </cell>
          <cell r="AA73">
            <v>0</v>
          </cell>
          <cell r="AB73">
            <v>0</v>
          </cell>
          <cell r="AC73" t="str">
            <v>なし</v>
          </cell>
          <cell r="AD73" t="str">
            <v>シマダリビングパートナーズ株式会社</v>
          </cell>
          <cell r="AE73" t="str">
            <v>03-6275-1182</v>
          </cell>
          <cell r="AF73">
            <v>45303</v>
          </cell>
          <cell r="AG73">
            <v>33</v>
          </cell>
          <cell r="AH73" t="str">
            <v/>
          </cell>
          <cell r="AI73">
            <v>45778</v>
          </cell>
          <cell r="AJ73" t="str">
            <v>三鷹市</v>
          </cell>
          <cell r="AK73" t="str">
            <v>株式会社</v>
          </cell>
          <cell r="AL73" t="str">
            <v>介護系事業者</v>
          </cell>
          <cell r="AM73" t="str">
            <v/>
          </cell>
          <cell r="AN73" t="str">
            <v>日中のみ常駐</v>
          </cell>
          <cell r="AO73">
            <v>31.719090909090909</v>
          </cell>
          <cell r="AP73">
            <v>109000</v>
          </cell>
          <cell r="AQ73">
            <v>135000</v>
          </cell>
          <cell r="AR73">
            <v>119090.90909090909</v>
          </cell>
          <cell r="AS73">
            <v>15000</v>
          </cell>
          <cell r="AT73">
            <v>20000</v>
          </cell>
          <cell r="AU73">
            <v>17500</v>
          </cell>
          <cell r="AV73">
            <v>33000</v>
          </cell>
          <cell r="AW73" t="str">
            <v/>
          </cell>
          <cell r="AX73" t="str">
            <v>シマダリビングパートナーズ株式会社</v>
          </cell>
          <cell r="AY73">
            <v>1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 t="str">
            <v>株式会社</v>
          </cell>
          <cell r="BG73" t="str">
            <v/>
          </cell>
          <cell r="BH73" t="str">
            <v/>
          </cell>
        </row>
        <row r="74">
          <cell r="B74">
            <v>12010</v>
          </cell>
          <cell r="C74" t="str">
            <v>28549-2</v>
          </cell>
          <cell r="D74" t="str">
            <v>更新</v>
          </cell>
          <cell r="E74" t="str">
            <v>令和元年様式</v>
          </cell>
          <cell r="F74" t="str">
            <v>アイエスコート西麻布</v>
          </cell>
          <cell r="G74" t="str">
            <v>港区西麻布３丁目８番１９号</v>
          </cell>
          <cell r="H74" t="str">
            <v>16.9-28.7</v>
          </cell>
          <cell r="I74" t="str">
            <v>29.59-50.24</v>
          </cell>
          <cell r="J74" t="str">
            <v>×</v>
          </cell>
          <cell r="K74" t="str">
            <v>×</v>
          </cell>
          <cell r="L74" t="str">
            <v>○</v>
          </cell>
          <cell r="M74" t="str">
            <v>○</v>
          </cell>
          <cell r="N74" t="str">
            <v>×</v>
          </cell>
          <cell r="O74" t="str">
            <v>×</v>
          </cell>
          <cell r="P74" t="str">
            <v>○</v>
          </cell>
          <cell r="Q74" t="str">
            <v>×</v>
          </cell>
          <cell r="R74" t="str">
            <v>×</v>
          </cell>
          <cell r="S74" t="str">
            <v>×</v>
          </cell>
          <cell r="T74" t="str">
            <v>×</v>
          </cell>
          <cell r="U74" t="str">
            <v>×</v>
          </cell>
          <cell r="V74" t="str">
            <v>×</v>
          </cell>
          <cell r="W74" t="str">
            <v>×</v>
          </cell>
          <cell r="X74" t="str">
            <v>×</v>
          </cell>
          <cell r="Y74" t="str">
            <v>×</v>
          </cell>
          <cell r="Z74" t="str">
            <v>×</v>
          </cell>
          <cell r="AA74">
            <v>1</v>
          </cell>
          <cell r="AB74">
            <v>0</v>
          </cell>
          <cell r="AC74" t="str">
            <v>医</v>
          </cell>
          <cell r="AD74" t="str">
            <v>株式会社アイエスコート</v>
          </cell>
          <cell r="AE74" t="str">
            <v>03-3479-5776</v>
          </cell>
          <cell r="AF74">
            <v>41054</v>
          </cell>
          <cell r="AG74">
            <v>13</v>
          </cell>
          <cell r="AH74" t="str">
            <v>○</v>
          </cell>
          <cell r="AI74" t="str">
            <v>入居開始済み</v>
          </cell>
          <cell r="AJ74" t="str">
            <v>港区</v>
          </cell>
          <cell r="AK74" t="str">
            <v>株式会社</v>
          </cell>
          <cell r="AL74" t="str">
            <v>その他</v>
          </cell>
          <cell r="AM74" t="str">
            <v/>
          </cell>
          <cell r="AN74" t="str">
            <v>日中のみ常駐</v>
          </cell>
          <cell r="AO74">
            <v>36.024615384615387</v>
          </cell>
          <cell r="AP74">
            <v>169000</v>
          </cell>
          <cell r="AQ74">
            <v>287000</v>
          </cell>
          <cell r="AR74">
            <v>205615.38461538462</v>
          </cell>
          <cell r="AS74">
            <v>12700</v>
          </cell>
          <cell r="AT74">
            <v>21600</v>
          </cell>
          <cell r="AU74">
            <v>17150</v>
          </cell>
          <cell r="AV74">
            <v>45000</v>
          </cell>
          <cell r="AW74" t="str">
            <v/>
          </cell>
          <cell r="AX74" t="str">
            <v>株式会社アイエスコート</v>
          </cell>
          <cell r="AY74">
            <v>1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 t="str">
            <v>株式会社</v>
          </cell>
          <cell r="BG74" t="str">
            <v>○</v>
          </cell>
          <cell r="BH74" t="str">
            <v/>
          </cell>
        </row>
        <row r="75">
          <cell r="B75">
            <v>13050</v>
          </cell>
          <cell r="C75" t="str">
            <v>19139-2</v>
          </cell>
          <cell r="D75" t="str">
            <v>更新</v>
          </cell>
          <cell r="E75" t="str">
            <v>令和4年様式</v>
          </cell>
          <cell r="F75" t="str">
            <v>ふれあいはうす 昴</v>
          </cell>
          <cell r="G75" t="str">
            <v>北区王子３－８－１　エレガンス王子2F</v>
          </cell>
          <cell r="H75" t="str">
            <v>7.3-7.6</v>
          </cell>
          <cell r="I75" t="str">
            <v>18.08-21.17</v>
          </cell>
          <cell r="J75" t="str">
            <v>×</v>
          </cell>
          <cell r="K75" t="str">
            <v>○</v>
          </cell>
          <cell r="L75" t="str">
            <v>○</v>
          </cell>
          <cell r="M75" t="str">
            <v>○</v>
          </cell>
          <cell r="N75" t="str">
            <v>○</v>
          </cell>
          <cell r="O75" t="str">
            <v>×</v>
          </cell>
          <cell r="P75" t="str">
            <v>×</v>
          </cell>
          <cell r="Q75" t="str">
            <v>×</v>
          </cell>
          <cell r="R75" t="str">
            <v>×</v>
          </cell>
          <cell r="S75" t="str">
            <v>○</v>
          </cell>
          <cell r="T75" t="str">
            <v>×</v>
          </cell>
          <cell r="U75" t="str">
            <v>×</v>
          </cell>
          <cell r="V75" t="str">
            <v>×</v>
          </cell>
          <cell r="W75" t="str">
            <v>×</v>
          </cell>
          <cell r="X75" t="str">
            <v>×</v>
          </cell>
          <cell r="Y75" t="str">
            <v>×</v>
          </cell>
          <cell r="Z75" t="str">
            <v>×</v>
          </cell>
          <cell r="AA75">
            <v>0</v>
          </cell>
          <cell r="AB75">
            <v>1</v>
          </cell>
          <cell r="AC75" t="str">
            <v>介</v>
          </cell>
          <cell r="AD75" t="str">
            <v>株式会社　園修会</v>
          </cell>
          <cell r="AE75" t="str">
            <v>03-6903-2372</v>
          </cell>
          <cell r="AF75">
            <v>41729</v>
          </cell>
          <cell r="AG75">
            <v>7</v>
          </cell>
          <cell r="AH75" t="str">
            <v>○</v>
          </cell>
          <cell r="AI75" t="str">
            <v>入居開始済み</v>
          </cell>
          <cell r="AJ75" t="str">
            <v>北区</v>
          </cell>
          <cell r="AK75" t="str">
            <v>株式会社</v>
          </cell>
          <cell r="AL75" t="str">
            <v>介護系事業者</v>
          </cell>
          <cell r="AM75" t="str">
            <v/>
          </cell>
          <cell r="AN75" t="str">
            <v>日中のみ常駐</v>
          </cell>
          <cell r="AO75">
            <v>19.238571428571429</v>
          </cell>
          <cell r="AP75">
            <v>73000</v>
          </cell>
          <cell r="AQ75">
            <v>76000</v>
          </cell>
          <cell r="AR75">
            <v>73857.142857142855</v>
          </cell>
          <cell r="AS75">
            <v>12000</v>
          </cell>
          <cell r="AT75">
            <v>12000</v>
          </cell>
          <cell r="AU75">
            <v>12000</v>
          </cell>
          <cell r="AV75">
            <v>35000</v>
          </cell>
          <cell r="AW75" t="str">
            <v/>
          </cell>
          <cell r="AX75" t="str">
            <v>株式会社　園修会</v>
          </cell>
          <cell r="AY75">
            <v>1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 t="str">
            <v>株式会社</v>
          </cell>
          <cell r="BG75" t="str">
            <v>○</v>
          </cell>
          <cell r="BH75" t="str">
            <v/>
          </cell>
        </row>
        <row r="76">
          <cell r="B76">
            <v>22008</v>
          </cell>
          <cell r="C76" t="str">
            <v>102855-0</v>
          </cell>
          <cell r="D76" t="str">
            <v>新規</v>
          </cell>
          <cell r="E76" t="str">
            <v>令和4年様式</v>
          </cell>
          <cell r="F76" t="str">
            <v>サービス付き高齢者向け住宅 ナウラ敬愛</v>
          </cell>
          <cell r="G76" t="str">
            <v>立川市上砂町2丁目14番地5号</v>
          </cell>
          <cell r="H76">
            <v>7.5</v>
          </cell>
          <cell r="I76" t="str">
            <v>18.48-19.14</v>
          </cell>
          <cell r="J76" t="str">
            <v>○</v>
          </cell>
          <cell r="K76" t="str">
            <v>×</v>
          </cell>
          <cell r="L76" t="str">
            <v>○</v>
          </cell>
          <cell r="M76" t="str">
            <v>○</v>
          </cell>
          <cell r="N76" t="str">
            <v>○</v>
          </cell>
          <cell r="O76" t="str">
            <v>×</v>
          </cell>
          <cell r="P76" t="str">
            <v>×</v>
          </cell>
          <cell r="Q76" t="str">
            <v>×</v>
          </cell>
          <cell r="R76" t="str">
            <v>×</v>
          </cell>
          <cell r="S76" t="str">
            <v>×</v>
          </cell>
          <cell r="T76" t="str">
            <v>×</v>
          </cell>
          <cell r="U76" t="str">
            <v>×</v>
          </cell>
          <cell r="V76" t="str">
            <v>×</v>
          </cell>
          <cell r="W76" t="str">
            <v>×</v>
          </cell>
          <cell r="X76" t="str">
            <v>×</v>
          </cell>
          <cell r="Y76" t="str">
            <v>×</v>
          </cell>
          <cell r="Z76" t="str">
            <v>×</v>
          </cell>
          <cell r="AA76">
            <v>0</v>
          </cell>
          <cell r="AB76">
            <v>0</v>
          </cell>
          <cell r="AC76" t="str">
            <v>なし</v>
          </cell>
          <cell r="AD76" t="str">
            <v>社会福祉法人敬愛会</v>
          </cell>
          <cell r="AE76" t="str">
            <v>042-536-3912</v>
          </cell>
          <cell r="AF76">
            <v>44931</v>
          </cell>
          <cell r="AG76">
            <v>23</v>
          </cell>
          <cell r="AH76" t="str">
            <v>○</v>
          </cell>
          <cell r="AI76">
            <v>45352</v>
          </cell>
          <cell r="AJ76" t="str">
            <v>立川市</v>
          </cell>
          <cell r="AK76" t="str">
            <v>社会福祉法人</v>
          </cell>
          <cell r="AL76" t="str">
            <v>介護系事業者</v>
          </cell>
          <cell r="AM76" t="str">
            <v/>
          </cell>
          <cell r="AN76" t="str">
            <v>日中のみ常駐</v>
          </cell>
          <cell r="AO76">
            <v>18.594782608695652</v>
          </cell>
          <cell r="AP76">
            <v>75000</v>
          </cell>
          <cell r="AQ76">
            <v>75000</v>
          </cell>
          <cell r="AR76">
            <v>75000</v>
          </cell>
          <cell r="AS76">
            <v>25000</v>
          </cell>
          <cell r="AT76">
            <v>25000</v>
          </cell>
          <cell r="AU76">
            <v>25000</v>
          </cell>
          <cell r="AV76">
            <v>33000</v>
          </cell>
          <cell r="AW76">
            <v>45000</v>
          </cell>
          <cell r="AX76" t="str">
            <v>社会福祉法人敬愛会</v>
          </cell>
          <cell r="AY76">
            <v>0</v>
          </cell>
          <cell r="AZ76">
            <v>1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 t="str">
            <v>社会福祉法人</v>
          </cell>
          <cell r="BG76" t="str">
            <v>○</v>
          </cell>
          <cell r="BH76" t="str">
            <v/>
          </cell>
        </row>
        <row r="77">
          <cell r="B77">
            <v>13033</v>
          </cell>
          <cell r="C77" t="str">
            <v>22384-2</v>
          </cell>
          <cell r="D77" t="str">
            <v>更新</v>
          </cell>
          <cell r="E77" t="str">
            <v>令和4年様式</v>
          </cell>
          <cell r="F77" t="str">
            <v>サービス付高齢者住宅　敬愛の森</v>
          </cell>
          <cell r="G77" t="str">
            <v>東村山市富士見町1-14-3</v>
          </cell>
          <cell r="H77">
            <v>6.5</v>
          </cell>
          <cell r="I77">
            <v>18.64</v>
          </cell>
          <cell r="J77" t="str">
            <v>○</v>
          </cell>
          <cell r="K77" t="str">
            <v>×</v>
          </cell>
          <cell r="L77" t="str">
            <v>○</v>
          </cell>
          <cell r="M77" t="str">
            <v>○</v>
          </cell>
          <cell r="N77" t="str">
            <v>○</v>
          </cell>
          <cell r="O77" t="str">
            <v>○</v>
          </cell>
          <cell r="P77" t="str">
            <v>×</v>
          </cell>
          <cell r="Q77" t="str">
            <v>×</v>
          </cell>
          <cell r="R77" t="str">
            <v>×</v>
          </cell>
          <cell r="S77" t="str">
            <v>○</v>
          </cell>
          <cell r="T77" t="str">
            <v>×</v>
          </cell>
          <cell r="U77" t="str">
            <v>○</v>
          </cell>
          <cell r="V77" t="str">
            <v>×</v>
          </cell>
          <cell r="W77" t="str">
            <v>×</v>
          </cell>
          <cell r="X77" t="str">
            <v>○</v>
          </cell>
          <cell r="Y77" t="str">
            <v>○</v>
          </cell>
          <cell r="Z77" t="str">
            <v>○</v>
          </cell>
          <cell r="AA77">
            <v>2</v>
          </cell>
          <cell r="AB77">
            <v>5</v>
          </cell>
          <cell r="AC77" t="str">
            <v>医介</v>
          </cell>
          <cell r="AD77" t="str">
            <v>社会福祉法人敬愛会</v>
          </cell>
          <cell r="AE77" t="str">
            <v>042-306-3199</v>
          </cell>
          <cell r="AF77">
            <v>41621</v>
          </cell>
          <cell r="AG77">
            <v>16</v>
          </cell>
          <cell r="AH77" t="str">
            <v>○</v>
          </cell>
          <cell r="AI77" t="str">
            <v>入居開始済み</v>
          </cell>
          <cell r="AJ77" t="str">
            <v>東村山市</v>
          </cell>
          <cell r="AK77" t="str">
            <v>社会福祉法人</v>
          </cell>
          <cell r="AL77" t="str">
            <v>介護系事業者</v>
          </cell>
          <cell r="AM77" t="str">
            <v/>
          </cell>
          <cell r="AN77" t="str">
            <v>日中のみ常駐</v>
          </cell>
          <cell r="AO77">
            <v>18.64</v>
          </cell>
          <cell r="AP77">
            <v>65000</v>
          </cell>
          <cell r="AQ77">
            <v>65000</v>
          </cell>
          <cell r="AR77">
            <v>65000</v>
          </cell>
          <cell r="AS77">
            <v>25000</v>
          </cell>
          <cell r="AT77">
            <v>25000</v>
          </cell>
          <cell r="AU77">
            <v>25000</v>
          </cell>
          <cell r="AV77">
            <v>33000</v>
          </cell>
          <cell r="AW77">
            <v>45000</v>
          </cell>
          <cell r="AX77" t="str">
            <v>社会福祉法人敬愛会</v>
          </cell>
          <cell r="AY77">
            <v>0</v>
          </cell>
          <cell r="AZ77">
            <v>1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 t="str">
            <v>社会福祉法人</v>
          </cell>
          <cell r="BG77" t="str">
            <v>○</v>
          </cell>
          <cell r="BH77" t="str">
            <v/>
          </cell>
        </row>
        <row r="78">
          <cell r="B78">
            <v>12058</v>
          </cell>
          <cell r="C78" t="str">
            <v>28771-2</v>
          </cell>
          <cell r="D78" t="str">
            <v>更新</v>
          </cell>
          <cell r="E78" t="str">
            <v>令和4年様式</v>
          </cell>
          <cell r="F78" t="str">
            <v>ガーデンフィールズ竹の塚</v>
          </cell>
          <cell r="G78" t="str">
            <v>足立区保木間1-21-3</v>
          </cell>
          <cell r="H78" t="str">
            <v>9.5-12</v>
          </cell>
          <cell r="I78" t="str">
            <v>19-23.6</v>
          </cell>
          <cell r="J78" t="str">
            <v>○</v>
          </cell>
          <cell r="K78" t="str">
            <v>○</v>
          </cell>
          <cell r="L78" t="str">
            <v>○</v>
          </cell>
          <cell r="M78" t="str">
            <v>○</v>
          </cell>
          <cell r="N78" t="str">
            <v>○</v>
          </cell>
          <cell r="O78" t="str">
            <v>×</v>
          </cell>
          <cell r="P78" t="str">
            <v>×</v>
          </cell>
          <cell r="Q78" t="str">
            <v>×</v>
          </cell>
          <cell r="R78" t="str">
            <v>×</v>
          </cell>
          <cell r="S78" t="str">
            <v>×</v>
          </cell>
          <cell r="T78" t="str">
            <v>×</v>
          </cell>
          <cell r="U78" t="str">
            <v>×</v>
          </cell>
          <cell r="V78" t="str">
            <v>×</v>
          </cell>
          <cell r="W78" t="str">
            <v>×</v>
          </cell>
          <cell r="X78" t="str">
            <v>×</v>
          </cell>
          <cell r="Y78" t="str">
            <v>×</v>
          </cell>
          <cell r="Z78" t="str">
            <v>×</v>
          </cell>
          <cell r="AA78">
            <v>0</v>
          </cell>
          <cell r="AB78">
            <v>0</v>
          </cell>
          <cell r="AC78" t="str">
            <v>なし</v>
          </cell>
          <cell r="AD78" t="str">
            <v>ガーデンフィールズ竹の塚</v>
          </cell>
          <cell r="AE78" t="str">
            <v>03-5851-1100</v>
          </cell>
          <cell r="AF78">
            <v>41299</v>
          </cell>
          <cell r="AG78">
            <v>69</v>
          </cell>
          <cell r="AH78" t="str">
            <v>○</v>
          </cell>
          <cell r="AI78" t="str">
            <v>入居開始済み</v>
          </cell>
          <cell r="AJ78" t="str">
            <v>足立区</v>
          </cell>
          <cell r="AK78" t="str">
            <v>株式会社</v>
          </cell>
          <cell r="AL78" t="str">
            <v>介護系事業者</v>
          </cell>
          <cell r="AM78" t="str">
            <v/>
          </cell>
          <cell r="AN78" t="str">
            <v>日中のみ常駐</v>
          </cell>
          <cell r="AO78">
            <v>20.169565217391302</v>
          </cell>
          <cell r="AP78">
            <v>95000</v>
          </cell>
          <cell r="AQ78">
            <v>120000</v>
          </cell>
          <cell r="AR78">
            <v>95362.318840579712</v>
          </cell>
          <cell r="AS78">
            <v>21000</v>
          </cell>
          <cell r="AT78">
            <v>21000</v>
          </cell>
          <cell r="AU78">
            <v>21000</v>
          </cell>
          <cell r="AV78">
            <v>35000</v>
          </cell>
          <cell r="AW78">
            <v>29160</v>
          </cell>
          <cell r="AX78" t="str">
            <v>株式会社明昭</v>
          </cell>
          <cell r="AY78">
            <v>1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 t="str">
            <v>株式会社</v>
          </cell>
          <cell r="BG78" t="str">
            <v>○</v>
          </cell>
          <cell r="BH78" t="str">
            <v/>
          </cell>
        </row>
        <row r="79">
          <cell r="B79">
            <v>18008</v>
          </cell>
          <cell r="C79" t="str">
            <v>101609-1</v>
          </cell>
          <cell r="D79" t="str">
            <v>更新</v>
          </cell>
          <cell r="E79" t="str">
            <v>令和4年様式</v>
          </cell>
          <cell r="F79" t="str">
            <v>エクラシア昭島</v>
          </cell>
          <cell r="G79" t="str">
            <v>昭島市中神町1174-13</v>
          </cell>
          <cell r="H79">
            <v>4.5</v>
          </cell>
          <cell r="I79" t="str">
            <v>18.3-18.91</v>
          </cell>
          <cell r="J79" t="str">
            <v>○</v>
          </cell>
          <cell r="K79" t="str">
            <v>×</v>
          </cell>
          <cell r="L79" t="str">
            <v>○</v>
          </cell>
          <cell r="M79" t="str">
            <v>×</v>
          </cell>
          <cell r="N79" t="str">
            <v>○</v>
          </cell>
          <cell r="O79" t="str">
            <v>×</v>
          </cell>
          <cell r="P79" t="str">
            <v>×</v>
          </cell>
          <cell r="Q79" t="str">
            <v>×</v>
          </cell>
          <cell r="R79" t="str">
            <v>×</v>
          </cell>
          <cell r="S79" t="str">
            <v>○</v>
          </cell>
          <cell r="T79" t="str">
            <v>×</v>
          </cell>
          <cell r="U79" t="str">
            <v>×</v>
          </cell>
          <cell r="V79" t="str">
            <v>×</v>
          </cell>
          <cell r="W79" t="str">
            <v>×</v>
          </cell>
          <cell r="X79" t="str">
            <v>×</v>
          </cell>
          <cell r="Y79" t="str">
            <v>×</v>
          </cell>
          <cell r="Z79" t="str">
            <v>×</v>
          </cell>
          <cell r="AA79">
            <v>0</v>
          </cell>
          <cell r="AB79">
            <v>1</v>
          </cell>
          <cell r="AC79" t="str">
            <v>介</v>
          </cell>
          <cell r="AD79" t="str">
            <v>株式会社ウェルオフ西部</v>
          </cell>
          <cell r="AE79" t="str">
            <v>050-6861-5201</v>
          </cell>
          <cell r="AF79">
            <v>43447</v>
          </cell>
          <cell r="AG79">
            <v>49</v>
          </cell>
          <cell r="AH79" t="str">
            <v>○</v>
          </cell>
          <cell r="AI79" t="str">
            <v>入居開始済み</v>
          </cell>
          <cell r="AJ79" t="str">
            <v>昭島市</v>
          </cell>
          <cell r="AK79" t="str">
            <v>株式会社</v>
          </cell>
          <cell r="AL79" t="str">
            <v>介護系事業者</v>
          </cell>
          <cell r="AM79" t="str">
            <v/>
          </cell>
          <cell r="AN79" t="str">
            <v>24時間常駐</v>
          </cell>
          <cell r="AO79">
            <v>18.461836734693879</v>
          </cell>
          <cell r="AP79">
            <v>45000</v>
          </cell>
          <cell r="AQ79">
            <v>45000</v>
          </cell>
          <cell r="AR79">
            <v>45000</v>
          </cell>
          <cell r="AS79">
            <v>15000</v>
          </cell>
          <cell r="AT79">
            <v>15000</v>
          </cell>
          <cell r="AU79">
            <v>15000</v>
          </cell>
          <cell r="AV79">
            <v>1100</v>
          </cell>
          <cell r="AW79">
            <v>50100</v>
          </cell>
          <cell r="AX79" t="str">
            <v>株式会社ウェルオフ西部</v>
          </cell>
          <cell r="AY79">
            <v>1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 t="str">
            <v>株式会社</v>
          </cell>
          <cell r="BG79" t="str">
            <v>○</v>
          </cell>
          <cell r="BH79" t="str">
            <v/>
          </cell>
        </row>
        <row r="80">
          <cell r="B80">
            <v>11059</v>
          </cell>
          <cell r="C80" t="str">
            <v>23254-2</v>
          </cell>
          <cell r="D80" t="str">
            <v>更新</v>
          </cell>
          <cell r="E80" t="str">
            <v>令和元年様式</v>
          </cell>
          <cell r="F80" t="str">
            <v>サービス付き高齢者向け住宅　ひまわりホーム花畑</v>
          </cell>
          <cell r="G80" t="str">
            <v>足立区花畑二丁目9番10号</v>
          </cell>
          <cell r="H80" t="str">
            <v>6.125-8.825</v>
          </cell>
          <cell r="I80" t="str">
            <v>25.1-32.9</v>
          </cell>
          <cell r="J80" t="str">
            <v>○</v>
          </cell>
          <cell r="K80" t="str">
            <v>×</v>
          </cell>
          <cell r="L80" t="str">
            <v>○</v>
          </cell>
          <cell r="M80" t="str">
            <v>×</v>
          </cell>
          <cell r="N80" t="str">
            <v>○</v>
          </cell>
          <cell r="O80" t="str">
            <v>×</v>
          </cell>
          <cell r="P80" t="str">
            <v>×</v>
          </cell>
          <cell r="Q80" t="str">
            <v>×</v>
          </cell>
          <cell r="R80" t="str">
            <v>×</v>
          </cell>
          <cell r="S80" t="str">
            <v>×</v>
          </cell>
          <cell r="T80" t="str">
            <v>×</v>
          </cell>
          <cell r="U80" t="str">
            <v>×</v>
          </cell>
          <cell r="V80" t="str">
            <v>×</v>
          </cell>
          <cell r="W80" t="str">
            <v>×</v>
          </cell>
          <cell r="X80" t="str">
            <v>×</v>
          </cell>
          <cell r="Y80" t="str">
            <v>×</v>
          </cell>
          <cell r="Z80" t="str">
            <v>×</v>
          </cell>
          <cell r="AA80">
            <v>0</v>
          </cell>
          <cell r="AB80">
            <v>0</v>
          </cell>
          <cell r="AC80" t="str">
            <v>なし</v>
          </cell>
          <cell r="AD80" t="str">
            <v>株式会社ひまわり</v>
          </cell>
          <cell r="AE80" t="str">
            <v>03-5332-3773</v>
          </cell>
          <cell r="AF80">
            <v>40983</v>
          </cell>
          <cell r="AG80">
            <v>16</v>
          </cell>
          <cell r="AH80" t="str">
            <v>○</v>
          </cell>
          <cell r="AI80" t="str">
            <v>入居開始済み</v>
          </cell>
          <cell r="AJ80" t="str">
            <v>足立区</v>
          </cell>
          <cell r="AK80" t="str">
            <v>株式会社</v>
          </cell>
          <cell r="AL80" t="str">
            <v>介護系事業者</v>
          </cell>
          <cell r="AM80" t="str">
            <v/>
          </cell>
          <cell r="AN80" t="str">
            <v>日中のみ常駐</v>
          </cell>
          <cell r="AO80">
            <v>27.225000000000001</v>
          </cell>
          <cell r="AP80">
            <v>61250</v>
          </cell>
          <cell r="AQ80">
            <v>88250</v>
          </cell>
          <cell r="AR80">
            <v>67437.5</v>
          </cell>
          <cell r="AS80">
            <v>15000</v>
          </cell>
          <cell r="AT80">
            <v>15000</v>
          </cell>
          <cell r="AU80">
            <v>15000</v>
          </cell>
          <cell r="AV80">
            <v>37800</v>
          </cell>
          <cell r="AW80">
            <v>45150</v>
          </cell>
          <cell r="AX80" t="str">
            <v>株式会社ひまわり</v>
          </cell>
          <cell r="AY80">
            <v>1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 t="str">
            <v>株式会社</v>
          </cell>
          <cell r="BG80" t="str">
            <v>○</v>
          </cell>
          <cell r="BH80" t="str">
            <v>利用権</v>
          </cell>
        </row>
        <row r="81">
          <cell r="B81">
            <v>11061</v>
          </cell>
          <cell r="C81" t="str">
            <v>28935-2</v>
          </cell>
          <cell r="D81" t="str">
            <v>更新</v>
          </cell>
          <cell r="E81" t="str">
            <v>令和元年様式</v>
          </cell>
          <cell r="F81" t="str">
            <v>グリーンヒルズときわ台</v>
          </cell>
          <cell r="G81" t="str">
            <v>板橋区前野町二丁目8番1</v>
          </cell>
          <cell r="H81" t="str">
            <v>9-11</v>
          </cell>
          <cell r="I81" t="str">
            <v>25.56-26.15</v>
          </cell>
          <cell r="J81" t="str">
            <v>○</v>
          </cell>
          <cell r="K81" t="str">
            <v>×</v>
          </cell>
          <cell r="L81" t="str">
            <v>×</v>
          </cell>
          <cell r="M81" t="str">
            <v>×</v>
          </cell>
          <cell r="N81" t="str">
            <v>○</v>
          </cell>
          <cell r="O81" t="str">
            <v>×</v>
          </cell>
          <cell r="P81" t="str">
            <v>×</v>
          </cell>
          <cell r="Q81" t="str">
            <v>×</v>
          </cell>
          <cell r="R81" t="str">
            <v>×</v>
          </cell>
          <cell r="S81" t="str">
            <v>×</v>
          </cell>
          <cell r="T81" t="str">
            <v>×</v>
          </cell>
          <cell r="U81" t="str">
            <v>×</v>
          </cell>
          <cell r="V81" t="str">
            <v>×</v>
          </cell>
          <cell r="W81" t="str">
            <v>×</v>
          </cell>
          <cell r="X81" t="str">
            <v>×</v>
          </cell>
          <cell r="Y81" t="str">
            <v>×</v>
          </cell>
          <cell r="Z81" t="str">
            <v>×</v>
          </cell>
          <cell r="AA81">
            <v>0</v>
          </cell>
          <cell r="AB81">
            <v>0</v>
          </cell>
          <cell r="AC81" t="str">
            <v>なし</v>
          </cell>
          <cell r="AD81" t="str">
            <v>有限会社石田ビル</v>
          </cell>
          <cell r="AE81" t="str">
            <v>03-6763-8656</v>
          </cell>
          <cell r="AF81">
            <v>40996</v>
          </cell>
          <cell r="AG81">
            <v>42</v>
          </cell>
          <cell r="AH81" t="str">
            <v>○</v>
          </cell>
          <cell r="AI81" t="str">
            <v>入居開始済み</v>
          </cell>
          <cell r="AJ81" t="str">
            <v>板橋区</v>
          </cell>
          <cell r="AK81" t="str">
            <v>有限会社</v>
          </cell>
          <cell r="AL81" t="str">
            <v>不動産業者</v>
          </cell>
          <cell r="AM81" t="str">
            <v/>
          </cell>
          <cell r="AN81" t="str">
            <v>日中のみ常駐</v>
          </cell>
          <cell r="AO81">
            <v>25.599523809523806</v>
          </cell>
          <cell r="AP81">
            <v>90000</v>
          </cell>
          <cell r="AQ81">
            <v>110000</v>
          </cell>
          <cell r="AR81">
            <v>99880.952380952382</v>
          </cell>
          <cell r="AS81">
            <v>10000</v>
          </cell>
          <cell r="AT81">
            <v>20000</v>
          </cell>
          <cell r="AU81">
            <v>15000</v>
          </cell>
          <cell r="AV81">
            <v>20000</v>
          </cell>
          <cell r="AW81">
            <v>48000</v>
          </cell>
          <cell r="AX81" t="str">
            <v>有限会社石田ビル</v>
          </cell>
          <cell r="AY81">
            <v>0</v>
          </cell>
          <cell r="AZ81">
            <v>0</v>
          </cell>
          <cell r="BA81">
            <v>1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 t="str">
            <v>有限会社</v>
          </cell>
          <cell r="BG81" t="str">
            <v>○</v>
          </cell>
          <cell r="BH81" t="str">
            <v/>
          </cell>
        </row>
        <row r="82">
          <cell r="B82">
            <v>13035</v>
          </cell>
          <cell r="C82" t="str">
            <v>25352-2</v>
          </cell>
          <cell r="D82" t="str">
            <v>更新</v>
          </cell>
          <cell r="E82" t="str">
            <v>令和4年様式</v>
          </cell>
          <cell r="F82" t="str">
            <v>プライマリー山王</v>
          </cell>
          <cell r="G82" t="str">
            <v>大田区山王1丁目43番2</v>
          </cell>
          <cell r="H82">
            <v>11</v>
          </cell>
          <cell r="I82">
            <v>19.239999999999998</v>
          </cell>
          <cell r="J82" t="str">
            <v>○</v>
          </cell>
          <cell r="K82" t="str">
            <v>○</v>
          </cell>
          <cell r="L82" t="str">
            <v>○</v>
          </cell>
          <cell r="M82" t="str">
            <v>○</v>
          </cell>
          <cell r="N82" t="str">
            <v>×</v>
          </cell>
          <cell r="O82" t="str">
            <v>×</v>
          </cell>
          <cell r="P82" t="str">
            <v>×</v>
          </cell>
          <cell r="Q82" t="str">
            <v>×</v>
          </cell>
          <cell r="R82" t="str">
            <v>×</v>
          </cell>
          <cell r="S82" t="str">
            <v>×</v>
          </cell>
          <cell r="T82" t="str">
            <v>×</v>
          </cell>
          <cell r="U82" t="str">
            <v>×</v>
          </cell>
          <cell r="V82" t="str">
            <v>○</v>
          </cell>
          <cell r="W82" t="str">
            <v>×</v>
          </cell>
          <cell r="X82" t="str">
            <v>×</v>
          </cell>
          <cell r="Y82" t="str">
            <v>×</v>
          </cell>
          <cell r="Z82" t="str">
            <v>×</v>
          </cell>
          <cell r="AA82">
            <v>0</v>
          </cell>
          <cell r="AB82">
            <v>1</v>
          </cell>
          <cell r="AC82" t="str">
            <v>介</v>
          </cell>
          <cell r="AD82" t="str">
            <v>プライマリー山王</v>
          </cell>
          <cell r="AE82" t="str">
            <v>03-5728-9380</v>
          </cell>
          <cell r="AF82">
            <v>41654</v>
          </cell>
          <cell r="AG82">
            <v>31</v>
          </cell>
          <cell r="AH82" t="str">
            <v>○</v>
          </cell>
          <cell r="AI82" t="str">
            <v>入居開始済み</v>
          </cell>
          <cell r="AJ82" t="str">
            <v>大田区</v>
          </cell>
          <cell r="AK82" t="str">
            <v>株式会社</v>
          </cell>
          <cell r="AL82" t="str">
            <v>介護系事業者</v>
          </cell>
          <cell r="AM82" t="str">
            <v/>
          </cell>
          <cell r="AN82" t="str">
            <v>24時間常駐</v>
          </cell>
          <cell r="AO82">
            <v>19.239999999999998</v>
          </cell>
          <cell r="AP82">
            <v>110000</v>
          </cell>
          <cell r="AQ82">
            <v>110000</v>
          </cell>
          <cell r="AR82">
            <v>110000</v>
          </cell>
          <cell r="AS82">
            <v>54000</v>
          </cell>
          <cell r="AT82">
            <v>54000</v>
          </cell>
          <cell r="AU82">
            <v>54000</v>
          </cell>
          <cell r="AV82">
            <v>-1</v>
          </cell>
          <cell r="AW82">
            <v>60510</v>
          </cell>
          <cell r="AX82" t="str">
            <v>株式会社　ケアサービスゆき</v>
          </cell>
          <cell r="AY82">
            <v>1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 t="str">
            <v>株式会社</v>
          </cell>
          <cell r="BG82" t="str">
            <v>○</v>
          </cell>
          <cell r="BH82" t="str">
            <v>特定・利用権</v>
          </cell>
        </row>
        <row r="83">
          <cell r="B83">
            <v>13021</v>
          </cell>
          <cell r="C83" t="str">
            <v>28921-2</v>
          </cell>
          <cell r="D83" t="str">
            <v>更新</v>
          </cell>
          <cell r="E83" t="str">
            <v>令和4年様式</v>
          </cell>
          <cell r="F83" t="str">
            <v>メヴィアン柴又</v>
          </cell>
          <cell r="G83" t="str">
            <v>葛飾区柴又七丁目１３番８号</v>
          </cell>
          <cell r="H83" t="str">
            <v>7-8.5</v>
          </cell>
          <cell r="I83" t="str">
            <v>18.04-19.71</v>
          </cell>
          <cell r="J83" t="str">
            <v>○</v>
          </cell>
          <cell r="K83" t="str">
            <v>○</v>
          </cell>
          <cell r="L83" t="str">
            <v>○</v>
          </cell>
          <cell r="M83" t="str">
            <v>○</v>
          </cell>
          <cell r="N83" t="str">
            <v>○</v>
          </cell>
          <cell r="O83" t="str">
            <v>○</v>
          </cell>
          <cell r="P83" t="str">
            <v>○</v>
          </cell>
          <cell r="Q83" t="str">
            <v>×</v>
          </cell>
          <cell r="R83" t="str">
            <v>×</v>
          </cell>
          <cell r="S83" t="str">
            <v>×</v>
          </cell>
          <cell r="T83" t="str">
            <v>×</v>
          </cell>
          <cell r="U83" t="str">
            <v>×</v>
          </cell>
          <cell r="V83" t="str">
            <v>×</v>
          </cell>
          <cell r="W83" t="str">
            <v>×</v>
          </cell>
          <cell r="X83" t="str">
            <v>×</v>
          </cell>
          <cell r="Y83" t="str">
            <v>×</v>
          </cell>
          <cell r="Z83" t="str">
            <v>×</v>
          </cell>
          <cell r="AA83">
            <v>1</v>
          </cell>
          <cell r="AB83">
            <v>1</v>
          </cell>
          <cell r="AC83" t="str">
            <v>医介</v>
          </cell>
          <cell r="AD83" t="str">
            <v>株式会社OA総研</v>
          </cell>
          <cell r="AE83" t="str">
            <v>03-5909-2003</v>
          </cell>
          <cell r="AF83">
            <v>41554</v>
          </cell>
          <cell r="AG83">
            <v>28</v>
          </cell>
          <cell r="AH83" t="str">
            <v>○</v>
          </cell>
          <cell r="AI83" t="str">
            <v>入居開始済み</v>
          </cell>
          <cell r="AJ83" t="str">
            <v>葛飾区</v>
          </cell>
          <cell r="AK83" t="str">
            <v>株式会社</v>
          </cell>
          <cell r="AL83" t="str">
            <v>介護系事業者</v>
          </cell>
          <cell r="AM83" t="str">
            <v/>
          </cell>
          <cell r="AN83" t="str">
            <v>24時間常駐</v>
          </cell>
          <cell r="AO83">
            <v>18.296785714285711</v>
          </cell>
          <cell r="AP83">
            <v>70000</v>
          </cell>
          <cell r="AQ83">
            <v>85000</v>
          </cell>
          <cell r="AR83">
            <v>78035.71428571429</v>
          </cell>
          <cell r="AS83">
            <v>36200</v>
          </cell>
          <cell r="AT83">
            <v>36200</v>
          </cell>
          <cell r="AU83">
            <v>36200</v>
          </cell>
          <cell r="AV83">
            <v>27500</v>
          </cell>
          <cell r="AW83">
            <v>51480</v>
          </cell>
          <cell r="AX83" t="str">
            <v>株式会社OA総研</v>
          </cell>
          <cell r="AY83">
            <v>1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 t="str">
            <v>株式会社</v>
          </cell>
          <cell r="BG83" t="str">
            <v>○</v>
          </cell>
          <cell r="BH83" t="str">
            <v/>
          </cell>
        </row>
        <row r="84">
          <cell r="B84">
            <v>18009</v>
          </cell>
          <cell r="C84" t="str">
            <v>101541-1</v>
          </cell>
          <cell r="D84" t="str">
            <v>更新</v>
          </cell>
          <cell r="E84" t="str">
            <v>令和4年様式</v>
          </cell>
          <cell r="F84" t="str">
            <v>グランジュール尾山台</v>
          </cell>
          <cell r="G84" t="str">
            <v>世田谷区玉堤2丁目8-16</v>
          </cell>
          <cell r="H84" t="str">
            <v>8.4-19.5</v>
          </cell>
          <cell r="I84" t="str">
            <v>25.31-47.23</v>
          </cell>
          <cell r="J84" t="str">
            <v>×</v>
          </cell>
          <cell r="K84" t="str">
            <v>×</v>
          </cell>
          <cell r="L84" t="str">
            <v>×</v>
          </cell>
          <cell r="M84" t="str">
            <v>×</v>
          </cell>
          <cell r="N84" t="str">
            <v>○</v>
          </cell>
          <cell r="O84" t="str">
            <v>×</v>
          </cell>
          <cell r="P84" t="str">
            <v>×</v>
          </cell>
          <cell r="Q84" t="str">
            <v>×</v>
          </cell>
          <cell r="R84" t="str">
            <v>×</v>
          </cell>
          <cell r="S84" t="str">
            <v>×</v>
          </cell>
          <cell r="T84" t="str">
            <v>×</v>
          </cell>
          <cell r="U84" t="str">
            <v>×</v>
          </cell>
          <cell r="V84" t="str">
            <v>×</v>
          </cell>
          <cell r="W84" t="str">
            <v>×</v>
          </cell>
          <cell r="X84" t="str">
            <v>×</v>
          </cell>
          <cell r="Y84" t="str">
            <v>×</v>
          </cell>
          <cell r="Z84" t="str">
            <v>×</v>
          </cell>
          <cell r="AA84">
            <v>0</v>
          </cell>
          <cell r="AB84">
            <v>0</v>
          </cell>
          <cell r="AC84" t="str">
            <v>なし</v>
          </cell>
          <cell r="AD84" t="str">
            <v>シマダリビングパートナーズ株式会社</v>
          </cell>
          <cell r="AE84" t="str">
            <v>03-6275-1182</v>
          </cell>
          <cell r="AF84">
            <v>43469</v>
          </cell>
          <cell r="AG84">
            <v>32</v>
          </cell>
          <cell r="AH84" t="str">
            <v/>
          </cell>
          <cell r="AI84" t="str">
            <v>入居開始済み</v>
          </cell>
          <cell r="AJ84" t="str">
            <v>世田谷区</v>
          </cell>
          <cell r="AK84" t="str">
            <v>株式会社</v>
          </cell>
          <cell r="AL84" t="str">
            <v>介護系事業者</v>
          </cell>
          <cell r="AM84" t="str">
            <v/>
          </cell>
          <cell r="AN84" t="str">
            <v>日中のみ常駐</v>
          </cell>
          <cell r="AO84">
            <v>37.284687499999997</v>
          </cell>
          <cell r="AP84">
            <v>84000</v>
          </cell>
          <cell r="AQ84">
            <v>195000</v>
          </cell>
          <cell r="AR84">
            <v>134593.75</v>
          </cell>
          <cell r="AS84">
            <v>15000</v>
          </cell>
          <cell r="AT84">
            <v>20000</v>
          </cell>
          <cell r="AU84">
            <v>17500</v>
          </cell>
          <cell r="AV84">
            <v>33000</v>
          </cell>
          <cell r="AW84" t="str">
            <v/>
          </cell>
          <cell r="AX84" t="str">
            <v>シマダリビングパートナーズ株式会社</v>
          </cell>
          <cell r="AY84">
            <v>1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 t="str">
            <v>株式会社</v>
          </cell>
          <cell r="BG84" t="str">
            <v/>
          </cell>
          <cell r="BH84" t="str">
            <v/>
          </cell>
        </row>
        <row r="85">
          <cell r="B85">
            <v>18014</v>
          </cell>
          <cell r="C85" t="str">
            <v>101095-1</v>
          </cell>
          <cell r="D85" t="str">
            <v>更新</v>
          </cell>
          <cell r="E85" t="str">
            <v>令和4年様式</v>
          </cell>
          <cell r="F85" t="str">
            <v>ローベル西台</v>
          </cell>
          <cell r="G85" t="str">
            <v>板橋区西台一丁目40番15号</v>
          </cell>
          <cell r="H85" t="str">
            <v>7-26.9</v>
          </cell>
          <cell r="I85" t="str">
            <v>18-37.2</v>
          </cell>
          <cell r="J85" t="str">
            <v>○</v>
          </cell>
          <cell r="K85" t="str">
            <v>○</v>
          </cell>
          <cell r="L85" t="str">
            <v>○</v>
          </cell>
          <cell r="M85" t="str">
            <v>○</v>
          </cell>
          <cell r="N85" t="str">
            <v>○</v>
          </cell>
          <cell r="O85" t="str">
            <v>×</v>
          </cell>
          <cell r="P85" t="str">
            <v>×</v>
          </cell>
          <cell r="Q85" t="str">
            <v>×</v>
          </cell>
          <cell r="R85" t="str">
            <v>×</v>
          </cell>
          <cell r="S85" t="str">
            <v>×</v>
          </cell>
          <cell r="T85" t="str">
            <v>×</v>
          </cell>
          <cell r="U85" t="str">
            <v>×</v>
          </cell>
          <cell r="V85" t="str">
            <v>×</v>
          </cell>
          <cell r="W85" t="str">
            <v>×</v>
          </cell>
          <cell r="X85" t="str">
            <v>×</v>
          </cell>
          <cell r="Y85" t="str">
            <v>×</v>
          </cell>
          <cell r="Z85" t="str">
            <v>×</v>
          </cell>
          <cell r="AA85">
            <v>0</v>
          </cell>
          <cell r="AB85">
            <v>0</v>
          </cell>
          <cell r="AC85" t="str">
            <v>なし</v>
          </cell>
          <cell r="AD85" t="str">
            <v>株式会社東日本福祉経営サービス</v>
          </cell>
          <cell r="AE85" t="str">
            <v>025-381-8256</v>
          </cell>
          <cell r="AF85">
            <v>43500</v>
          </cell>
          <cell r="AG85">
            <v>75</v>
          </cell>
          <cell r="AH85" t="str">
            <v>○</v>
          </cell>
          <cell r="AI85" t="str">
            <v>入居開始済み</v>
          </cell>
          <cell r="AJ85" t="str">
            <v>板橋区</v>
          </cell>
          <cell r="AK85" t="str">
            <v>株式会社</v>
          </cell>
          <cell r="AL85" t="str">
            <v>介護系事業者</v>
          </cell>
          <cell r="AM85" t="str">
            <v/>
          </cell>
          <cell r="AN85" t="str">
            <v>24時間常駐</v>
          </cell>
          <cell r="AO85">
            <v>20.734000000000002</v>
          </cell>
          <cell r="AP85">
            <v>70000</v>
          </cell>
          <cell r="AQ85">
            <v>269000</v>
          </cell>
          <cell r="AR85">
            <v>149733.33333333334</v>
          </cell>
          <cell r="AS85">
            <v>62000</v>
          </cell>
          <cell r="AT85">
            <v>107000</v>
          </cell>
          <cell r="AU85">
            <v>84500</v>
          </cell>
          <cell r="AV85">
            <v>-1</v>
          </cell>
          <cell r="AW85">
            <v>69000</v>
          </cell>
          <cell r="AX85" t="str">
            <v>株式会社東日本福祉経営サービス</v>
          </cell>
          <cell r="AY85">
            <v>1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 t="str">
            <v>株式会社</v>
          </cell>
          <cell r="BG85" t="str">
            <v>○</v>
          </cell>
          <cell r="BH85" t="str">
            <v>特定</v>
          </cell>
        </row>
        <row r="86">
          <cell r="B86">
            <v>13034</v>
          </cell>
          <cell r="C86" t="str">
            <v>25822-2</v>
          </cell>
          <cell r="D86" t="str">
            <v>更新</v>
          </cell>
          <cell r="E86" t="str">
            <v>令和4年様式</v>
          </cell>
          <cell r="F86" t="str">
            <v>フォセット六月</v>
          </cell>
          <cell r="G86" t="str">
            <v>足立区六月3-9-12</v>
          </cell>
          <cell r="H86">
            <v>6.5</v>
          </cell>
          <cell r="I86" t="str">
            <v>18.3-19.45</v>
          </cell>
          <cell r="J86" t="str">
            <v>○</v>
          </cell>
          <cell r="K86" t="str">
            <v>○</v>
          </cell>
          <cell r="L86" t="str">
            <v>○</v>
          </cell>
          <cell r="M86" t="str">
            <v>○</v>
          </cell>
          <cell r="N86" t="str">
            <v>○</v>
          </cell>
          <cell r="O86" t="str">
            <v>×</v>
          </cell>
          <cell r="P86" t="str">
            <v>×</v>
          </cell>
          <cell r="Q86" t="str">
            <v>×</v>
          </cell>
          <cell r="R86" t="str">
            <v>×</v>
          </cell>
          <cell r="S86" t="str">
            <v>×</v>
          </cell>
          <cell r="T86" t="str">
            <v>×</v>
          </cell>
          <cell r="U86" t="str">
            <v>×</v>
          </cell>
          <cell r="V86" t="str">
            <v>×</v>
          </cell>
          <cell r="W86" t="str">
            <v>×</v>
          </cell>
          <cell r="X86" t="str">
            <v>×</v>
          </cell>
          <cell r="Y86" t="str">
            <v>×</v>
          </cell>
          <cell r="Z86" t="str">
            <v>×</v>
          </cell>
          <cell r="AA86">
            <v>0</v>
          </cell>
          <cell r="AB86">
            <v>0</v>
          </cell>
          <cell r="AC86" t="str">
            <v>なし</v>
          </cell>
          <cell r="AD86" t="str">
            <v>フォセット六月</v>
          </cell>
          <cell r="AE86" t="str">
            <v>03-5856-7832</v>
          </cell>
          <cell r="AF86">
            <v>41635</v>
          </cell>
          <cell r="AG86">
            <v>22</v>
          </cell>
          <cell r="AH86" t="str">
            <v>○</v>
          </cell>
          <cell r="AI86" t="str">
            <v>入居開始済み</v>
          </cell>
          <cell r="AJ86" t="str">
            <v>足立区</v>
          </cell>
          <cell r="AK86" t="str">
            <v>有限会社</v>
          </cell>
          <cell r="AL86" t="str">
            <v>介護系事業者</v>
          </cell>
          <cell r="AM86" t="str">
            <v/>
          </cell>
          <cell r="AN86" t="str">
            <v>24時間常駐</v>
          </cell>
          <cell r="AO86">
            <v>18.573181818181819</v>
          </cell>
          <cell r="AP86">
            <v>65000</v>
          </cell>
          <cell r="AQ86">
            <v>65000</v>
          </cell>
          <cell r="AR86">
            <v>65000</v>
          </cell>
          <cell r="AS86">
            <v>16500</v>
          </cell>
          <cell r="AT86">
            <v>16500</v>
          </cell>
          <cell r="AU86">
            <v>16500</v>
          </cell>
          <cell r="AV86">
            <v>33000</v>
          </cell>
          <cell r="AW86">
            <v>54900</v>
          </cell>
          <cell r="AX86" t="str">
            <v>有限会社えくぼ</v>
          </cell>
          <cell r="AY86">
            <v>0</v>
          </cell>
          <cell r="AZ86">
            <v>0</v>
          </cell>
          <cell r="BA86">
            <v>1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 t="str">
            <v>有限会社</v>
          </cell>
          <cell r="BG86" t="str">
            <v>○</v>
          </cell>
          <cell r="BH86" t="str">
            <v/>
          </cell>
        </row>
        <row r="87">
          <cell r="B87">
            <v>18010</v>
          </cell>
          <cell r="C87" t="str">
            <v>101558-1</v>
          </cell>
          <cell r="D87" t="str">
            <v>更新</v>
          </cell>
          <cell r="E87" t="str">
            <v>令和4年様式</v>
          </cell>
          <cell r="F87" t="str">
            <v>やすらぎの街アルメリア成城北</v>
          </cell>
          <cell r="G87" t="str">
            <v>調布市入間町3-10-12</v>
          </cell>
          <cell r="H87" t="str">
            <v>8.9-15.5</v>
          </cell>
          <cell r="I87" t="str">
            <v>25.38-37.8</v>
          </cell>
          <cell r="J87" t="str">
            <v>×</v>
          </cell>
          <cell r="K87" t="str">
            <v>×</v>
          </cell>
          <cell r="L87" t="str">
            <v>×</v>
          </cell>
          <cell r="M87" t="str">
            <v>×</v>
          </cell>
          <cell r="N87" t="str">
            <v>○</v>
          </cell>
          <cell r="O87" t="str">
            <v>×</v>
          </cell>
          <cell r="P87" t="str">
            <v>×</v>
          </cell>
          <cell r="Q87" t="str">
            <v>×</v>
          </cell>
          <cell r="R87" t="str">
            <v>×</v>
          </cell>
          <cell r="S87" t="str">
            <v>○</v>
          </cell>
          <cell r="T87" t="str">
            <v>×</v>
          </cell>
          <cell r="U87" t="str">
            <v>×</v>
          </cell>
          <cell r="V87" t="str">
            <v>×</v>
          </cell>
          <cell r="W87" t="str">
            <v>×</v>
          </cell>
          <cell r="X87" t="str">
            <v>×</v>
          </cell>
          <cell r="Y87" t="str">
            <v>×</v>
          </cell>
          <cell r="Z87" t="str">
            <v>×</v>
          </cell>
          <cell r="AA87">
            <v>0</v>
          </cell>
          <cell r="AB87">
            <v>1</v>
          </cell>
          <cell r="AC87" t="str">
            <v>介</v>
          </cell>
          <cell r="AD87" t="str">
            <v>株式会社渋谷不動産エージェント</v>
          </cell>
          <cell r="AE87" t="str">
            <v>042-444-5005</v>
          </cell>
          <cell r="AF87">
            <v>43480</v>
          </cell>
          <cell r="AG87">
            <v>20</v>
          </cell>
          <cell r="AH87" t="str">
            <v/>
          </cell>
          <cell r="AI87" t="str">
            <v>入居開始済み</v>
          </cell>
          <cell r="AJ87" t="str">
            <v>調布市</v>
          </cell>
          <cell r="AK87" t="str">
            <v>株式会社</v>
          </cell>
          <cell r="AL87" t="str">
            <v>不動産業者</v>
          </cell>
          <cell r="AM87" t="str">
            <v/>
          </cell>
          <cell r="AN87" t="str">
            <v>24時間常駐</v>
          </cell>
          <cell r="AO87">
            <v>27.407</v>
          </cell>
          <cell r="AP87">
            <v>89000</v>
          </cell>
          <cell r="AQ87">
            <v>155000</v>
          </cell>
          <cell r="AR87">
            <v>98000</v>
          </cell>
          <cell r="AS87">
            <v>35000</v>
          </cell>
          <cell r="AT87">
            <v>35000</v>
          </cell>
          <cell r="AU87">
            <v>35000</v>
          </cell>
          <cell r="AV87">
            <v>55000</v>
          </cell>
          <cell r="AW87" t="str">
            <v/>
          </cell>
          <cell r="AX87" t="str">
            <v>株式会社渋谷不動産エージェント</v>
          </cell>
          <cell r="AY87">
            <v>1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 t="str">
            <v>株式会社</v>
          </cell>
          <cell r="BG87" t="str">
            <v/>
          </cell>
          <cell r="BH87" t="str">
            <v/>
          </cell>
        </row>
        <row r="88">
          <cell r="B88">
            <v>13038</v>
          </cell>
          <cell r="C88" t="str">
            <v>30033-2</v>
          </cell>
          <cell r="D88" t="str">
            <v>更新</v>
          </cell>
          <cell r="E88" t="str">
            <v>令和4年様式</v>
          </cell>
          <cell r="F88" t="str">
            <v>カーサさくらが丘</v>
          </cell>
          <cell r="G88" t="str">
            <v>多摩市連光寺一丁目1番地1</v>
          </cell>
          <cell r="H88">
            <v>5.37</v>
          </cell>
          <cell r="I88">
            <v>24.86</v>
          </cell>
          <cell r="J88" t="str">
            <v>○</v>
          </cell>
          <cell r="K88" t="str">
            <v>○</v>
          </cell>
          <cell r="L88" t="str">
            <v>○</v>
          </cell>
          <cell r="M88" t="str">
            <v>×</v>
          </cell>
          <cell r="N88" t="str">
            <v>○</v>
          </cell>
          <cell r="O88" t="str">
            <v>○</v>
          </cell>
          <cell r="P88" t="str">
            <v>○</v>
          </cell>
          <cell r="Q88" t="str">
            <v>×</v>
          </cell>
          <cell r="R88" t="str">
            <v>×</v>
          </cell>
          <cell r="S88" t="str">
            <v>×</v>
          </cell>
          <cell r="T88" t="str">
            <v>×</v>
          </cell>
          <cell r="U88" t="str">
            <v>○</v>
          </cell>
          <cell r="V88" t="str">
            <v>○</v>
          </cell>
          <cell r="W88" t="str">
            <v>×</v>
          </cell>
          <cell r="X88" t="str">
            <v>×</v>
          </cell>
          <cell r="Y88" t="str">
            <v>×</v>
          </cell>
          <cell r="Z88" t="str">
            <v>×</v>
          </cell>
          <cell r="AA88">
            <v>1</v>
          </cell>
          <cell r="AB88">
            <v>3</v>
          </cell>
          <cell r="AC88" t="str">
            <v>医介</v>
          </cell>
          <cell r="AD88" t="str">
            <v>カーサさくらが丘</v>
          </cell>
          <cell r="AE88" t="str">
            <v>042-373-9007</v>
          </cell>
          <cell r="AF88">
            <v>41670</v>
          </cell>
          <cell r="AG88">
            <v>35</v>
          </cell>
          <cell r="AH88" t="str">
            <v>○</v>
          </cell>
          <cell r="AI88" t="str">
            <v>入居開始済み</v>
          </cell>
          <cell r="AJ88" t="str">
            <v>多摩市</v>
          </cell>
          <cell r="AK88" t="str">
            <v>社会福祉法人</v>
          </cell>
          <cell r="AL88" t="str">
            <v>その他</v>
          </cell>
          <cell r="AM88" t="str">
            <v/>
          </cell>
          <cell r="AN88" t="str">
            <v>日中のみ常駐</v>
          </cell>
          <cell r="AO88">
            <v>24.86</v>
          </cell>
          <cell r="AP88">
            <v>53700</v>
          </cell>
          <cell r="AQ88">
            <v>53700</v>
          </cell>
          <cell r="AR88">
            <v>53700</v>
          </cell>
          <cell r="AS88">
            <v>25000</v>
          </cell>
          <cell r="AT88">
            <v>25000</v>
          </cell>
          <cell r="AU88">
            <v>25000</v>
          </cell>
          <cell r="AV88">
            <v>22000</v>
          </cell>
          <cell r="AW88">
            <v>30000</v>
          </cell>
          <cell r="AX88" t="str">
            <v>社会福祉法人　桜ヶ丘社会事業協会</v>
          </cell>
          <cell r="AY88">
            <v>0</v>
          </cell>
          <cell r="AZ88">
            <v>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 t="str">
            <v>社会福祉法人</v>
          </cell>
          <cell r="BG88" t="str">
            <v>○</v>
          </cell>
          <cell r="BH88" t="str">
            <v/>
          </cell>
        </row>
        <row r="89">
          <cell r="B89">
            <v>11031</v>
          </cell>
          <cell r="C89" t="str">
            <v>29644-2</v>
          </cell>
          <cell r="D89" t="str">
            <v>更新</v>
          </cell>
          <cell r="E89" t="str">
            <v>令和元年様式</v>
          </cell>
          <cell r="F89" t="str">
            <v>品川区高齢者向け優良賃貸住宅コムニカ</v>
          </cell>
          <cell r="G89" t="str">
            <v>品川区旗の台4丁目5番17号</v>
          </cell>
          <cell r="H89" t="str">
            <v>8.3-9.5</v>
          </cell>
          <cell r="I89" t="str">
            <v>18.47-21.4</v>
          </cell>
          <cell r="J89" t="str">
            <v>○</v>
          </cell>
          <cell r="K89" t="str">
            <v>○</v>
          </cell>
          <cell r="L89" t="str">
            <v>○</v>
          </cell>
          <cell r="M89" t="str">
            <v>○</v>
          </cell>
          <cell r="N89" t="str">
            <v>○</v>
          </cell>
          <cell r="O89" t="str">
            <v>○</v>
          </cell>
          <cell r="P89" t="str">
            <v>○</v>
          </cell>
          <cell r="Q89" t="str">
            <v>×</v>
          </cell>
          <cell r="R89" t="str">
            <v>×</v>
          </cell>
          <cell r="S89" t="str">
            <v>○</v>
          </cell>
          <cell r="T89" t="str">
            <v>×</v>
          </cell>
          <cell r="U89" t="str">
            <v>×</v>
          </cell>
          <cell r="V89" t="str">
            <v>○</v>
          </cell>
          <cell r="W89" t="str">
            <v>○</v>
          </cell>
          <cell r="X89" t="str">
            <v>×</v>
          </cell>
          <cell r="Y89" t="str">
            <v>×</v>
          </cell>
          <cell r="Z89" t="str">
            <v>×</v>
          </cell>
          <cell r="AA89">
            <v>1</v>
          </cell>
          <cell r="AB89">
            <v>4</v>
          </cell>
          <cell r="AC89" t="str">
            <v>医介</v>
          </cell>
          <cell r="AD89" t="str">
            <v>有限会社　新井湯</v>
          </cell>
          <cell r="AE89" t="str">
            <v>03-3781-9926</v>
          </cell>
          <cell r="AF89">
            <v>40938</v>
          </cell>
          <cell r="AG89">
            <v>15</v>
          </cell>
          <cell r="AH89" t="str">
            <v>○</v>
          </cell>
          <cell r="AI89" t="str">
            <v>入居開始済み</v>
          </cell>
          <cell r="AJ89" t="str">
            <v>品川区</v>
          </cell>
          <cell r="AK89" t="str">
            <v>有限会社</v>
          </cell>
          <cell r="AL89" t="str">
            <v>介護系事業者</v>
          </cell>
          <cell r="AM89" t="str">
            <v/>
          </cell>
          <cell r="AN89" t="str">
            <v>日中のみ常駐</v>
          </cell>
          <cell r="AO89">
            <v>20.622</v>
          </cell>
          <cell r="AP89">
            <v>83000</v>
          </cell>
          <cell r="AQ89">
            <v>95000</v>
          </cell>
          <cell r="AR89">
            <v>92000</v>
          </cell>
          <cell r="AS89">
            <v>20370</v>
          </cell>
          <cell r="AT89">
            <v>20370</v>
          </cell>
          <cell r="AU89">
            <v>20370</v>
          </cell>
          <cell r="AV89">
            <v>30555</v>
          </cell>
          <cell r="AW89">
            <v>68400</v>
          </cell>
          <cell r="AX89" t="str">
            <v>有限会社　新井湯</v>
          </cell>
          <cell r="AY89">
            <v>0</v>
          </cell>
          <cell r="AZ89">
            <v>0</v>
          </cell>
          <cell r="BA89">
            <v>1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 t="str">
            <v>有限会社</v>
          </cell>
          <cell r="BG89" t="str">
            <v>○</v>
          </cell>
          <cell r="BH89" t="str">
            <v/>
          </cell>
        </row>
        <row r="90">
          <cell r="B90">
            <v>20015</v>
          </cell>
          <cell r="C90" t="str">
            <v>102644-0</v>
          </cell>
          <cell r="D90" t="str">
            <v>新規</v>
          </cell>
          <cell r="E90" t="str">
            <v>令和元年様式</v>
          </cell>
          <cell r="F90" t="str">
            <v>ホームステーションらいふ高井戸</v>
          </cell>
          <cell r="G90" t="str">
            <v>杉並区上高井戸1-25-14</v>
          </cell>
          <cell r="H90">
            <v>16.72</v>
          </cell>
          <cell r="I90" t="str">
            <v>19.15-21.47</v>
          </cell>
          <cell r="J90" t="str">
            <v>○</v>
          </cell>
          <cell r="K90" t="str">
            <v>○</v>
          </cell>
          <cell r="L90" t="str">
            <v>○</v>
          </cell>
          <cell r="M90" t="str">
            <v>○</v>
          </cell>
          <cell r="N90" t="str">
            <v>○</v>
          </cell>
          <cell r="O90" t="str">
            <v>×</v>
          </cell>
          <cell r="P90" t="str">
            <v>×</v>
          </cell>
          <cell r="Q90" t="str">
            <v>×</v>
          </cell>
          <cell r="R90" t="str">
            <v>×</v>
          </cell>
          <cell r="S90" t="str">
            <v>×</v>
          </cell>
          <cell r="T90" t="str">
            <v>×</v>
          </cell>
          <cell r="U90" t="str">
            <v>×</v>
          </cell>
          <cell r="V90" t="str">
            <v>×</v>
          </cell>
          <cell r="W90" t="str">
            <v>×</v>
          </cell>
          <cell r="X90" t="str">
            <v>×</v>
          </cell>
          <cell r="Y90" t="str">
            <v>×</v>
          </cell>
          <cell r="Z90" t="str">
            <v>×</v>
          </cell>
          <cell r="AA90">
            <v>0</v>
          </cell>
          <cell r="AB90">
            <v>0</v>
          </cell>
          <cell r="AC90" t="str">
            <v>なし</v>
          </cell>
          <cell r="AD90" t="str">
            <v>株式会社らいふ</v>
          </cell>
          <cell r="AE90" t="str">
            <v>03-5769-7268</v>
          </cell>
          <cell r="AF90">
            <v>44211</v>
          </cell>
          <cell r="AG90">
            <v>82</v>
          </cell>
          <cell r="AH90" t="str">
            <v>○</v>
          </cell>
          <cell r="AI90" t="str">
            <v>入居開始済み</v>
          </cell>
          <cell r="AJ90" t="str">
            <v>杉並区</v>
          </cell>
          <cell r="AK90" t="str">
            <v>株式会社</v>
          </cell>
          <cell r="AL90" t="str">
            <v>介護系事業者</v>
          </cell>
          <cell r="AM90" t="str">
            <v/>
          </cell>
          <cell r="AN90" t="str">
            <v>24時間常駐</v>
          </cell>
          <cell r="AO90">
            <v>21.148902439024393</v>
          </cell>
          <cell r="AP90">
            <v>167200</v>
          </cell>
          <cell r="AQ90">
            <v>167200</v>
          </cell>
          <cell r="AR90">
            <v>167200</v>
          </cell>
          <cell r="AS90">
            <v>64800</v>
          </cell>
          <cell r="AT90">
            <v>64800</v>
          </cell>
          <cell r="AU90">
            <v>64800</v>
          </cell>
          <cell r="AV90">
            <v>-1</v>
          </cell>
          <cell r="AW90">
            <v>66000</v>
          </cell>
          <cell r="AX90" t="str">
            <v>株式会社らいふ</v>
          </cell>
          <cell r="AY90">
            <v>1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 t="str">
            <v>株式会社</v>
          </cell>
          <cell r="BG90" t="str">
            <v>○</v>
          </cell>
          <cell r="BH90" t="str">
            <v>特定</v>
          </cell>
        </row>
        <row r="91">
          <cell r="B91">
            <v>13036</v>
          </cell>
          <cell r="C91" t="str">
            <v>18643-2</v>
          </cell>
          <cell r="D91" t="str">
            <v>更新</v>
          </cell>
          <cell r="E91" t="str">
            <v>令和4年様式</v>
          </cell>
          <cell r="F91" t="str">
            <v>カーサルーデ</v>
          </cell>
          <cell r="G91" t="str">
            <v>練馬区南田中4-12-2</v>
          </cell>
          <cell r="H91" t="str">
            <v>6.7-8</v>
          </cell>
          <cell r="I91" t="str">
            <v>13.91-17.66</v>
          </cell>
          <cell r="J91" t="str">
            <v>○</v>
          </cell>
          <cell r="K91" t="str">
            <v>○</v>
          </cell>
          <cell r="L91" t="str">
            <v>○</v>
          </cell>
          <cell r="M91" t="str">
            <v>○</v>
          </cell>
          <cell r="N91" t="str">
            <v>○</v>
          </cell>
          <cell r="O91" t="str">
            <v>×</v>
          </cell>
          <cell r="P91" t="str">
            <v>×</v>
          </cell>
          <cell r="Q91" t="str">
            <v>×</v>
          </cell>
          <cell r="R91" t="str">
            <v>×</v>
          </cell>
          <cell r="S91" t="str">
            <v>○</v>
          </cell>
          <cell r="T91" t="str">
            <v>×</v>
          </cell>
          <cell r="U91" t="str">
            <v>×</v>
          </cell>
          <cell r="V91" t="str">
            <v>○</v>
          </cell>
          <cell r="W91" t="str">
            <v>×</v>
          </cell>
          <cell r="X91" t="str">
            <v>×</v>
          </cell>
          <cell r="Y91" t="str">
            <v>×</v>
          </cell>
          <cell r="Z91" t="str">
            <v>×</v>
          </cell>
          <cell r="AA91">
            <v>0</v>
          </cell>
          <cell r="AB91">
            <v>2</v>
          </cell>
          <cell r="AC91" t="str">
            <v>介</v>
          </cell>
          <cell r="AD91" t="str">
            <v>カーサルーデ</v>
          </cell>
          <cell r="AE91" t="str">
            <v>03-3996-4958</v>
          </cell>
          <cell r="AF91">
            <v>41663</v>
          </cell>
          <cell r="AG91">
            <v>18</v>
          </cell>
          <cell r="AH91" t="str">
            <v>○</v>
          </cell>
          <cell r="AI91" t="str">
            <v>入居開始済み</v>
          </cell>
          <cell r="AJ91" t="str">
            <v>練馬区</v>
          </cell>
          <cell r="AK91" t="str">
            <v>有限会社</v>
          </cell>
          <cell r="AL91" t="str">
            <v>介護系事業者</v>
          </cell>
          <cell r="AM91" t="str">
            <v/>
          </cell>
          <cell r="AN91" t="str">
            <v>日中のみ常駐</v>
          </cell>
          <cell r="AO91">
            <v>14.794444444444444</v>
          </cell>
          <cell r="AP91">
            <v>67000</v>
          </cell>
          <cell r="AQ91">
            <v>80000</v>
          </cell>
          <cell r="AR91">
            <v>68444.444444444438</v>
          </cell>
          <cell r="AS91">
            <v>25000</v>
          </cell>
          <cell r="AT91">
            <v>25000</v>
          </cell>
          <cell r="AU91">
            <v>25000</v>
          </cell>
          <cell r="AV91">
            <v>15000</v>
          </cell>
          <cell r="AW91">
            <v>48600</v>
          </cell>
          <cell r="AX91" t="str">
            <v>有限会社ライフ・ワン</v>
          </cell>
          <cell r="AY91">
            <v>0</v>
          </cell>
          <cell r="AZ91">
            <v>0</v>
          </cell>
          <cell r="BA91">
            <v>1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 t="str">
            <v>有限会社</v>
          </cell>
          <cell r="BG91" t="str">
            <v>○</v>
          </cell>
          <cell r="BH91" t="str">
            <v/>
          </cell>
        </row>
        <row r="92">
          <cell r="B92">
            <v>13040</v>
          </cell>
          <cell r="C92" t="str">
            <v>26189-2</v>
          </cell>
          <cell r="D92" t="str">
            <v>更新</v>
          </cell>
          <cell r="E92" t="str">
            <v>令和4年様式</v>
          </cell>
          <cell r="F92" t="str">
            <v>メディカルホームセントラル南馬込</v>
          </cell>
          <cell r="G92" t="str">
            <v>大田区南馬込三丁目25番5号</v>
          </cell>
          <cell r="H92" t="str">
            <v>13.5-21.8</v>
          </cell>
          <cell r="I92" t="str">
            <v>18.58-33.7</v>
          </cell>
          <cell r="J92" t="str">
            <v>○</v>
          </cell>
          <cell r="K92" t="str">
            <v>○</v>
          </cell>
          <cell r="L92" t="str">
            <v>○</v>
          </cell>
          <cell r="M92" t="str">
            <v>○</v>
          </cell>
          <cell r="N92" t="str">
            <v>×</v>
          </cell>
          <cell r="O92" t="str">
            <v>×</v>
          </cell>
          <cell r="P92" t="str">
            <v>×</v>
          </cell>
          <cell r="Q92" t="str">
            <v>×</v>
          </cell>
          <cell r="R92" t="str">
            <v>×</v>
          </cell>
          <cell r="S92" t="str">
            <v>×</v>
          </cell>
          <cell r="T92" t="str">
            <v>×</v>
          </cell>
          <cell r="U92" t="str">
            <v>×</v>
          </cell>
          <cell r="V92" t="str">
            <v>×</v>
          </cell>
          <cell r="W92" t="str">
            <v>×</v>
          </cell>
          <cell r="X92" t="str">
            <v>×</v>
          </cell>
          <cell r="Y92" t="str">
            <v>×</v>
          </cell>
          <cell r="Z92" t="str">
            <v>×</v>
          </cell>
          <cell r="AA92">
            <v>0</v>
          </cell>
          <cell r="AB92">
            <v>0</v>
          </cell>
          <cell r="AC92" t="str">
            <v>なし</v>
          </cell>
          <cell r="AD92" t="str">
            <v>社会医療法人若竹会</v>
          </cell>
          <cell r="AE92" t="str">
            <v>029-872-1771</v>
          </cell>
          <cell r="AF92">
            <v>41683</v>
          </cell>
          <cell r="AG92">
            <v>33</v>
          </cell>
          <cell r="AH92" t="str">
            <v>○</v>
          </cell>
          <cell r="AI92" t="str">
            <v>入居開始済み</v>
          </cell>
          <cell r="AJ92" t="str">
            <v>大田区</v>
          </cell>
          <cell r="AK92" t="str">
            <v>医療法人</v>
          </cell>
          <cell r="AL92" t="str">
            <v>医療系事業者</v>
          </cell>
          <cell r="AM92" t="str">
            <v/>
          </cell>
          <cell r="AN92" t="str">
            <v>24時間常駐</v>
          </cell>
          <cell r="AO92">
            <v>22.06</v>
          </cell>
          <cell r="AP92">
            <v>135000</v>
          </cell>
          <cell r="AQ92">
            <v>218000</v>
          </cell>
          <cell r="AR92">
            <v>155303.0303030303</v>
          </cell>
          <cell r="AS92">
            <v>55000</v>
          </cell>
          <cell r="AT92">
            <v>66000</v>
          </cell>
          <cell r="AU92">
            <v>60500</v>
          </cell>
          <cell r="AV92">
            <v>-1</v>
          </cell>
          <cell r="AW92">
            <v>48600</v>
          </cell>
          <cell r="AX92" t="str">
            <v>社会医療法人若竹会</v>
          </cell>
          <cell r="AY92">
            <v>0</v>
          </cell>
          <cell r="AZ92">
            <v>0</v>
          </cell>
          <cell r="BA92">
            <v>0</v>
          </cell>
          <cell r="BB92">
            <v>1</v>
          </cell>
          <cell r="BC92">
            <v>0</v>
          </cell>
          <cell r="BD92">
            <v>0</v>
          </cell>
          <cell r="BE92">
            <v>0</v>
          </cell>
          <cell r="BF92" t="str">
            <v>医療法人</v>
          </cell>
          <cell r="BG92" t="str">
            <v>○</v>
          </cell>
          <cell r="BH92" t="str">
            <v>特定</v>
          </cell>
        </row>
        <row r="93">
          <cell r="B93">
            <v>22004</v>
          </cell>
          <cell r="C93" t="str">
            <v>103115-0</v>
          </cell>
          <cell r="D93" t="str">
            <v>新規</v>
          </cell>
          <cell r="E93" t="str">
            <v>令和4年様式</v>
          </cell>
          <cell r="F93" t="str">
            <v>ココファン石神井台</v>
          </cell>
          <cell r="G93" t="str">
            <v>練馬区石神井台8丁目8番19号</v>
          </cell>
          <cell r="H93" t="str">
            <v>8.9-18.4</v>
          </cell>
          <cell r="I93" t="str">
            <v>18-36.29</v>
          </cell>
          <cell r="J93" t="str">
            <v>○</v>
          </cell>
          <cell r="K93" t="str">
            <v>○</v>
          </cell>
          <cell r="L93" t="str">
            <v>○</v>
          </cell>
          <cell r="M93" t="str">
            <v>○</v>
          </cell>
          <cell r="N93" t="str">
            <v>○</v>
          </cell>
          <cell r="O93" t="str">
            <v>○</v>
          </cell>
          <cell r="P93" t="str">
            <v>×</v>
          </cell>
          <cell r="Q93" t="str">
            <v>×</v>
          </cell>
          <cell r="R93" t="str">
            <v>×</v>
          </cell>
          <cell r="S93" t="str">
            <v>×</v>
          </cell>
          <cell r="T93" t="str">
            <v>×</v>
          </cell>
          <cell r="U93" t="str">
            <v>×</v>
          </cell>
          <cell r="V93" t="str">
            <v>×</v>
          </cell>
          <cell r="W93" t="str">
            <v>×</v>
          </cell>
          <cell r="X93" t="str">
            <v>×</v>
          </cell>
          <cell r="Y93" t="str">
            <v>×</v>
          </cell>
          <cell r="Z93" t="str">
            <v>×</v>
          </cell>
          <cell r="AA93">
            <v>0</v>
          </cell>
          <cell r="AB93">
            <v>1</v>
          </cell>
          <cell r="AC93" t="str">
            <v>介</v>
          </cell>
          <cell r="AD93" t="str">
            <v>株式会社学研ココファン</v>
          </cell>
          <cell r="AE93" t="str">
            <v>03-6431-1860</v>
          </cell>
          <cell r="AF93">
            <v>44897</v>
          </cell>
          <cell r="AG93">
            <v>50</v>
          </cell>
          <cell r="AH93" t="str">
            <v>○</v>
          </cell>
          <cell r="AI93">
            <v>45231</v>
          </cell>
          <cell r="AJ93" t="str">
            <v>練馬区</v>
          </cell>
          <cell r="AK93" t="str">
            <v>株式会社</v>
          </cell>
          <cell r="AL93" t="str">
            <v>介護系事業者</v>
          </cell>
          <cell r="AM93" t="str">
            <v/>
          </cell>
          <cell r="AN93" t="str">
            <v>24時間常駐</v>
          </cell>
          <cell r="AO93">
            <v>23.076199999999993</v>
          </cell>
          <cell r="AP93">
            <v>89000</v>
          </cell>
          <cell r="AQ93">
            <v>184000</v>
          </cell>
          <cell r="AR93">
            <v>119720</v>
          </cell>
          <cell r="AS93">
            <v>9200</v>
          </cell>
          <cell r="AT93">
            <v>22600</v>
          </cell>
          <cell r="AU93">
            <v>15900</v>
          </cell>
          <cell r="AV93">
            <v>39600</v>
          </cell>
          <cell r="AW93">
            <v>60390</v>
          </cell>
          <cell r="AX93" t="str">
            <v>株式会社学研ココファン</v>
          </cell>
          <cell r="AY93">
            <v>1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 t="str">
            <v>株式会社</v>
          </cell>
          <cell r="BG93" t="str">
            <v>○</v>
          </cell>
          <cell r="BH93" t="str">
            <v/>
          </cell>
        </row>
        <row r="94">
          <cell r="B94">
            <v>20014</v>
          </cell>
          <cell r="C94" t="str">
            <v>102526-0</v>
          </cell>
          <cell r="D94" t="str">
            <v>新規</v>
          </cell>
          <cell r="E94" t="str">
            <v>令和元年様式</v>
          </cell>
          <cell r="F94" t="str">
            <v>サービス付き高齢者向け住宅　ゆめてらす三軒茶屋</v>
          </cell>
          <cell r="G94" t="str">
            <v>世田谷区太子堂三丁目38番20号</v>
          </cell>
          <cell r="H94" t="str">
            <v>10-15.5</v>
          </cell>
          <cell r="I94" t="str">
            <v>13.6-20.47</v>
          </cell>
          <cell r="J94" t="str">
            <v>○</v>
          </cell>
          <cell r="K94" t="str">
            <v>○</v>
          </cell>
          <cell r="L94" t="str">
            <v>○</v>
          </cell>
          <cell r="M94" t="str">
            <v>○</v>
          </cell>
          <cell r="N94" t="str">
            <v>○</v>
          </cell>
          <cell r="O94" t="str">
            <v>○</v>
          </cell>
          <cell r="P94" t="str">
            <v>○</v>
          </cell>
          <cell r="Q94" t="str">
            <v>×</v>
          </cell>
          <cell r="R94" t="str">
            <v>×</v>
          </cell>
          <cell r="S94" t="str">
            <v>×</v>
          </cell>
          <cell r="T94" t="str">
            <v>×</v>
          </cell>
          <cell r="U94" t="str">
            <v>×</v>
          </cell>
          <cell r="V94" t="str">
            <v>○</v>
          </cell>
          <cell r="W94" t="str">
            <v>×</v>
          </cell>
          <cell r="X94" t="str">
            <v>×</v>
          </cell>
          <cell r="Y94" t="str">
            <v>×</v>
          </cell>
          <cell r="Z94" t="str">
            <v>×</v>
          </cell>
          <cell r="AA94">
            <v>1</v>
          </cell>
          <cell r="AB94">
            <v>2</v>
          </cell>
          <cell r="AC94" t="str">
            <v>医介</v>
          </cell>
          <cell r="AD94" t="str">
            <v>株式会社やさしい手</v>
          </cell>
          <cell r="AE94" t="str">
            <v>03-5433-5513</v>
          </cell>
          <cell r="AF94">
            <v>44210</v>
          </cell>
          <cell r="AG94">
            <v>60</v>
          </cell>
          <cell r="AH94" t="str">
            <v>○</v>
          </cell>
          <cell r="AI94" t="str">
            <v>入居開始済み</v>
          </cell>
          <cell r="AJ94" t="str">
            <v>世田谷区</v>
          </cell>
          <cell r="AK94" t="str">
            <v>株式会社</v>
          </cell>
          <cell r="AL94" t="str">
            <v>介護系事業者</v>
          </cell>
          <cell r="AM94" t="str">
            <v/>
          </cell>
          <cell r="AN94" t="str">
            <v>日中のみ常駐</v>
          </cell>
          <cell r="AO94">
            <v>14.687500000000002</v>
          </cell>
          <cell r="AP94">
            <v>100000</v>
          </cell>
          <cell r="AQ94">
            <v>155000</v>
          </cell>
          <cell r="AR94">
            <v>115000</v>
          </cell>
          <cell r="AS94">
            <v>25300</v>
          </cell>
          <cell r="AT94">
            <v>25300</v>
          </cell>
          <cell r="AU94">
            <v>25300</v>
          </cell>
          <cell r="AV94">
            <v>36300</v>
          </cell>
          <cell r="AW94">
            <v>69420</v>
          </cell>
          <cell r="AX94" t="str">
            <v>株式会社やさしい手</v>
          </cell>
          <cell r="AY94">
            <v>1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 t="str">
            <v>株式会社</v>
          </cell>
          <cell r="BG94" t="str">
            <v>○</v>
          </cell>
          <cell r="BH94" t="str">
            <v/>
          </cell>
        </row>
        <row r="95">
          <cell r="B95">
            <v>13027</v>
          </cell>
          <cell r="C95" t="str">
            <v>28830-2</v>
          </cell>
          <cell r="D95" t="str">
            <v>更新</v>
          </cell>
          <cell r="E95" t="str">
            <v>令和4年様式</v>
          </cell>
          <cell r="F95" t="str">
            <v>リアンレーヴ立川</v>
          </cell>
          <cell r="G95" t="str">
            <v>立川市柏町2-12-6</v>
          </cell>
          <cell r="H95">
            <v>10.54</v>
          </cell>
          <cell r="I95">
            <v>18</v>
          </cell>
          <cell r="J95" t="str">
            <v>○</v>
          </cell>
          <cell r="K95" t="str">
            <v>○</v>
          </cell>
          <cell r="L95" t="str">
            <v>○</v>
          </cell>
          <cell r="M95" t="str">
            <v>○</v>
          </cell>
          <cell r="N95" t="str">
            <v>○</v>
          </cell>
          <cell r="O95" t="str">
            <v>×</v>
          </cell>
          <cell r="P95" t="str">
            <v>×</v>
          </cell>
          <cell r="Q95" t="str">
            <v>×</v>
          </cell>
          <cell r="R95" t="str">
            <v>×</v>
          </cell>
          <cell r="S95" t="str">
            <v>×</v>
          </cell>
          <cell r="T95" t="str">
            <v>×</v>
          </cell>
          <cell r="U95" t="str">
            <v>×</v>
          </cell>
          <cell r="V95" t="str">
            <v>×</v>
          </cell>
          <cell r="W95" t="str">
            <v>×</v>
          </cell>
          <cell r="X95" t="str">
            <v>×</v>
          </cell>
          <cell r="Y95" t="str">
            <v>×</v>
          </cell>
          <cell r="Z95" t="str">
            <v>×</v>
          </cell>
          <cell r="AA95">
            <v>0</v>
          </cell>
          <cell r="AB95">
            <v>0</v>
          </cell>
          <cell r="AC95" t="str">
            <v>なし</v>
          </cell>
          <cell r="AD95" t="str">
            <v>株式会社木下の介護</v>
          </cell>
          <cell r="AE95" t="str">
            <v>03-5908-1310</v>
          </cell>
          <cell r="AF95">
            <v>41565</v>
          </cell>
          <cell r="AG95">
            <v>58</v>
          </cell>
          <cell r="AH95" t="str">
            <v>○</v>
          </cell>
          <cell r="AI95" t="str">
            <v>入居開始済み</v>
          </cell>
          <cell r="AJ95" t="str">
            <v>立川市</v>
          </cell>
          <cell r="AK95" t="str">
            <v>株式会社</v>
          </cell>
          <cell r="AL95" t="str">
            <v>介護系事業者</v>
          </cell>
          <cell r="AM95" t="str">
            <v/>
          </cell>
          <cell r="AN95" t="str">
            <v>24時間常駐</v>
          </cell>
          <cell r="AO95">
            <v>18</v>
          </cell>
          <cell r="AP95">
            <v>105400</v>
          </cell>
          <cell r="AQ95">
            <v>105400</v>
          </cell>
          <cell r="AR95">
            <v>105400</v>
          </cell>
          <cell r="AS95">
            <v>70000</v>
          </cell>
          <cell r="AT95">
            <v>70000</v>
          </cell>
          <cell r="AU95">
            <v>70000</v>
          </cell>
          <cell r="AV95">
            <v>-1</v>
          </cell>
          <cell r="AW95">
            <v>31500</v>
          </cell>
          <cell r="AX95" t="str">
            <v>株式会社木下の介護</v>
          </cell>
          <cell r="AY95">
            <v>1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 t="str">
            <v>株式会社</v>
          </cell>
          <cell r="BG95" t="str">
            <v>○</v>
          </cell>
          <cell r="BH95" t="str">
            <v>特定・利用権</v>
          </cell>
        </row>
        <row r="96">
          <cell r="B96">
            <v>23010</v>
          </cell>
          <cell r="C96" t="str">
            <v>103591-0</v>
          </cell>
          <cell r="D96" t="str">
            <v>新規</v>
          </cell>
          <cell r="E96" t="str">
            <v>令和4年様式</v>
          </cell>
          <cell r="F96" t="str">
            <v>サービス付き高齢者向け住宅サエラ辰巳</v>
          </cell>
          <cell r="G96" t="str">
            <v>江東区辰巳1丁目7-17</v>
          </cell>
          <cell r="H96">
            <v>9.8000000000000007</v>
          </cell>
          <cell r="I96" t="str">
            <v>19.06-21</v>
          </cell>
          <cell r="J96" t="str">
            <v>○</v>
          </cell>
          <cell r="K96" t="str">
            <v>×</v>
          </cell>
          <cell r="L96" t="str">
            <v>×</v>
          </cell>
          <cell r="M96" t="str">
            <v>×</v>
          </cell>
          <cell r="N96" t="str">
            <v>×</v>
          </cell>
          <cell r="O96" t="str">
            <v>×</v>
          </cell>
          <cell r="P96" t="str">
            <v>×</v>
          </cell>
          <cell r="Q96" t="str">
            <v>×</v>
          </cell>
          <cell r="R96" t="str">
            <v>×</v>
          </cell>
          <cell r="S96" t="str">
            <v>×</v>
          </cell>
          <cell r="T96" t="str">
            <v>×</v>
          </cell>
          <cell r="U96" t="str">
            <v>×</v>
          </cell>
          <cell r="V96" t="str">
            <v>×</v>
          </cell>
          <cell r="W96" t="str">
            <v>○</v>
          </cell>
          <cell r="X96" t="str">
            <v>×</v>
          </cell>
          <cell r="Y96" t="str">
            <v>○</v>
          </cell>
          <cell r="Z96" t="str">
            <v>×</v>
          </cell>
          <cell r="AA96">
            <v>0</v>
          </cell>
          <cell r="AB96">
            <v>2</v>
          </cell>
          <cell r="AC96" t="str">
            <v>介</v>
          </cell>
          <cell r="AD96" t="str">
            <v>株式会社ヒナコーポレーション</v>
          </cell>
          <cell r="AE96" t="str">
            <v>078-811-3013</v>
          </cell>
          <cell r="AF96">
            <v>45310</v>
          </cell>
          <cell r="AG96">
            <v>31</v>
          </cell>
          <cell r="AH96" t="str">
            <v>○</v>
          </cell>
          <cell r="AI96">
            <v>45839</v>
          </cell>
          <cell r="AJ96" t="str">
            <v>江東区</v>
          </cell>
          <cell r="AK96" t="str">
            <v>株式会社</v>
          </cell>
          <cell r="AL96" t="str">
            <v>介護系事業者</v>
          </cell>
          <cell r="AM96" t="str">
            <v/>
          </cell>
          <cell r="AN96" t="str">
            <v>24時間常駐</v>
          </cell>
          <cell r="AO96">
            <v>19.437096774193545</v>
          </cell>
          <cell r="AP96">
            <v>98000</v>
          </cell>
          <cell r="AQ96">
            <v>98000</v>
          </cell>
          <cell r="AR96">
            <v>98000</v>
          </cell>
          <cell r="AS96">
            <v>30000</v>
          </cell>
          <cell r="AT96">
            <v>30000</v>
          </cell>
          <cell r="AU96">
            <v>30000</v>
          </cell>
          <cell r="AV96">
            <v>22000</v>
          </cell>
          <cell r="AW96">
            <v>55080</v>
          </cell>
          <cell r="AX96" t="str">
            <v>株式会社ヒナコーポレーション</v>
          </cell>
          <cell r="AY96">
            <v>1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 t="str">
            <v>株式会社</v>
          </cell>
          <cell r="BG96" t="str">
            <v>○</v>
          </cell>
          <cell r="BH96" t="str">
            <v/>
          </cell>
        </row>
        <row r="97">
          <cell r="B97">
            <v>12047</v>
          </cell>
          <cell r="C97" t="str">
            <v>29006-2</v>
          </cell>
          <cell r="D97" t="str">
            <v>更新</v>
          </cell>
          <cell r="E97" t="str">
            <v>令和4年様式</v>
          </cell>
          <cell r="F97" t="str">
            <v>サービス付き高齢者向け住宅　シニアコートビオラ</v>
          </cell>
          <cell r="G97" t="str">
            <v>板橋区前野町3-36-10</v>
          </cell>
          <cell r="H97" t="str">
            <v>7.5-8.5</v>
          </cell>
          <cell r="I97" t="str">
            <v>18.48-22.92</v>
          </cell>
          <cell r="J97" t="str">
            <v>○</v>
          </cell>
          <cell r="K97" t="str">
            <v>○</v>
          </cell>
          <cell r="L97" t="str">
            <v>○</v>
          </cell>
          <cell r="M97" t="str">
            <v>○</v>
          </cell>
          <cell r="N97" t="str">
            <v>○</v>
          </cell>
          <cell r="O97" t="str">
            <v>○</v>
          </cell>
          <cell r="P97" t="str">
            <v>○</v>
          </cell>
          <cell r="Q97" t="str">
            <v>×</v>
          </cell>
          <cell r="R97" t="str">
            <v>×</v>
          </cell>
          <cell r="S97" t="str">
            <v>○</v>
          </cell>
          <cell r="T97" t="str">
            <v>×</v>
          </cell>
          <cell r="U97" t="str">
            <v>×</v>
          </cell>
          <cell r="V97" t="str">
            <v>○</v>
          </cell>
          <cell r="W97" t="str">
            <v>×</v>
          </cell>
          <cell r="X97" t="str">
            <v>×</v>
          </cell>
          <cell r="Y97" t="str">
            <v>×</v>
          </cell>
          <cell r="Z97" t="str">
            <v>×</v>
          </cell>
          <cell r="AA97">
            <v>1</v>
          </cell>
          <cell r="AB97">
            <v>3</v>
          </cell>
          <cell r="AC97" t="str">
            <v>医介</v>
          </cell>
          <cell r="AD97" t="str">
            <v>医療法人財団　朔望会</v>
          </cell>
          <cell r="AE97" t="str">
            <v>03-3960-7211</v>
          </cell>
          <cell r="AF97">
            <v>41271</v>
          </cell>
          <cell r="AG97">
            <v>24</v>
          </cell>
          <cell r="AH97" t="str">
            <v>○</v>
          </cell>
          <cell r="AI97" t="str">
            <v>入居開始済み</v>
          </cell>
          <cell r="AJ97" t="str">
            <v>板橋区</v>
          </cell>
          <cell r="AK97" t="str">
            <v>医療法人</v>
          </cell>
          <cell r="AL97" t="str">
            <v>医療系事業者</v>
          </cell>
          <cell r="AM97" t="str">
            <v/>
          </cell>
          <cell r="AN97" t="str">
            <v>24時間常駐</v>
          </cell>
          <cell r="AO97">
            <v>19.158333333333335</v>
          </cell>
          <cell r="AP97">
            <v>75000</v>
          </cell>
          <cell r="AQ97">
            <v>85000</v>
          </cell>
          <cell r="AR97">
            <v>76458.333333333328</v>
          </cell>
          <cell r="AS97">
            <v>20000</v>
          </cell>
          <cell r="AT97">
            <v>20000</v>
          </cell>
          <cell r="AU97">
            <v>20000</v>
          </cell>
          <cell r="AV97">
            <v>30000</v>
          </cell>
          <cell r="AW97">
            <v>57300</v>
          </cell>
          <cell r="AX97" t="str">
            <v>医療法人財団　朔望会</v>
          </cell>
          <cell r="AY97">
            <v>0</v>
          </cell>
          <cell r="AZ97">
            <v>0</v>
          </cell>
          <cell r="BA97">
            <v>0</v>
          </cell>
          <cell r="BB97">
            <v>1</v>
          </cell>
          <cell r="BC97">
            <v>0</v>
          </cell>
          <cell r="BD97">
            <v>0</v>
          </cell>
          <cell r="BE97">
            <v>0</v>
          </cell>
          <cell r="BF97" t="str">
            <v>医療法人</v>
          </cell>
          <cell r="BG97" t="str">
            <v>○</v>
          </cell>
          <cell r="BH97" t="str">
            <v/>
          </cell>
        </row>
        <row r="98">
          <cell r="B98">
            <v>13046</v>
          </cell>
          <cell r="C98" t="str">
            <v>27838-2</v>
          </cell>
          <cell r="D98" t="str">
            <v>更新</v>
          </cell>
          <cell r="E98" t="str">
            <v>令和4年様式</v>
          </cell>
          <cell r="F98" t="str">
            <v>ホームステーションらいふ蓮根</v>
          </cell>
          <cell r="G98" t="str">
            <v>板橋区坂下3-30-17</v>
          </cell>
          <cell r="H98" t="str">
            <v>6.98-8.24</v>
          </cell>
          <cell r="I98" t="str">
            <v>20.61-21.39</v>
          </cell>
          <cell r="J98" t="str">
            <v>○</v>
          </cell>
          <cell r="K98" t="str">
            <v>○</v>
          </cell>
          <cell r="L98" t="str">
            <v>○</v>
          </cell>
          <cell r="M98" t="str">
            <v>○</v>
          </cell>
          <cell r="N98" t="str">
            <v>○</v>
          </cell>
          <cell r="O98" t="str">
            <v>×</v>
          </cell>
          <cell r="P98" t="str">
            <v>×</v>
          </cell>
          <cell r="Q98" t="str">
            <v>×</v>
          </cell>
          <cell r="R98" t="str">
            <v>×</v>
          </cell>
          <cell r="S98" t="str">
            <v>×</v>
          </cell>
          <cell r="T98" t="str">
            <v>×</v>
          </cell>
          <cell r="U98" t="str">
            <v>×</v>
          </cell>
          <cell r="V98" t="str">
            <v>×</v>
          </cell>
          <cell r="W98" t="str">
            <v>×</v>
          </cell>
          <cell r="X98" t="str">
            <v>×</v>
          </cell>
          <cell r="Y98" t="str">
            <v>×</v>
          </cell>
          <cell r="Z98" t="str">
            <v>×</v>
          </cell>
          <cell r="AA98">
            <v>0</v>
          </cell>
          <cell r="AB98">
            <v>0</v>
          </cell>
          <cell r="AC98" t="str">
            <v>なし</v>
          </cell>
          <cell r="AD98" t="str">
            <v>株式会社らいふ</v>
          </cell>
          <cell r="AE98" t="str">
            <v>03-5769-7268</v>
          </cell>
          <cell r="AF98">
            <v>41695</v>
          </cell>
          <cell r="AG98">
            <v>48</v>
          </cell>
          <cell r="AH98" t="str">
            <v>○</v>
          </cell>
          <cell r="AI98" t="str">
            <v>入居開始済み</v>
          </cell>
          <cell r="AJ98" t="str">
            <v>板橋区</v>
          </cell>
          <cell r="AK98" t="str">
            <v>株式会社</v>
          </cell>
          <cell r="AL98" t="str">
            <v>介護系事業者</v>
          </cell>
          <cell r="AM98" t="str">
            <v/>
          </cell>
          <cell r="AN98" t="str">
            <v>24時間常駐</v>
          </cell>
          <cell r="AO98">
            <v>20.814374999999998</v>
          </cell>
          <cell r="AP98">
            <v>69800</v>
          </cell>
          <cell r="AQ98">
            <v>82400</v>
          </cell>
          <cell r="AR98">
            <v>81350</v>
          </cell>
          <cell r="AS98">
            <v>47600</v>
          </cell>
          <cell r="AT98">
            <v>47600</v>
          </cell>
          <cell r="AU98">
            <v>47600</v>
          </cell>
          <cell r="AV98">
            <v>-1</v>
          </cell>
          <cell r="AW98">
            <v>66000</v>
          </cell>
          <cell r="AX98" t="str">
            <v>株式会社らいふ</v>
          </cell>
          <cell r="AY98">
            <v>1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 t="str">
            <v>株式会社</v>
          </cell>
          <cell r="BG98" t="str">
            <v>○</v>
          </cell>
          <cell r="BH98" t="str">
            <v>特定</v>
          </cell>
        </row>
        <row r="99">
          <cell r="B99">
            <v>13049</v>
          </cell>
          <cell r="C99" t="str">
            <v>29274-2</v>
          </cell>
          <cell r="D99" t="str">
            <v>更新</v>
          </cell>
          <cell r="E99" t="str">
            <v>令和4年様式</v>
          </cell>
          <cell r="F99" t="str">
            <v>銀木犀＜西新井大師＞</v>
          </cell>
          <cell r="G99" t="str">
            <v>足立区栗原4-13-15</v>
          </cell>
          <cell r="H99" t="str">
            <v>5.1-10.7</v>
          </cell>
          <cell r="I99" t="str">
            <v>18.21-28.52</v>
          </cell>
          <cell r="J99" t="str">
            <v>○</v>
          </cell>
          <cell r="K99" t="str">
            <v>○</v>
          </cell>
          <cell r="L99" t="str">
            <v>○</v>
          </cell>
          <cell r="M99" t="str">
            <v>○</v>
          </cell>
          <cell r="N99" t="str">
            <v>○</v>
          </cell>
          <cell r="O99" t="str">
            <v>○</v>
          </cell>
          <cell r="P99" t="str">
            <v>×</v>
          </cell>
          <cell r="Q99" t="str">
            <v>×</v>
          </cell>
          <cell r="R99" t="str">
            <v>×</v>
          </cell>
          <cell r="S99" t="str">
            <v>×</v>
          </cell>
          <cell r="T99" t="str">
            <v>×</v>
          </cell>
          <cell r="U99" t="str">
            <v>×</v>
          </cell>
          <cell r="V99" t="str">
            <v>○</v>
          </cell>
          <cell r="W99" t="str">
            <v>×</v>
          </cell>
          <cell r="X99" t="str">
            <v>×</v>
          </cell>
          <cell r="Y99" t="str">
            <v>×</v>
          </cell>
          <cell r="Z99" t="str">
            <v>×</v>
          </cell>
          <cell r="AA99">
            <v>0</v>
          </cell>
          <cell r="AB99">
            <v>2</v>
          </cell>
          <cell r="AC99" t="str">
            <v>介</v>
          </cell>
          <cell r="AD99" t="str">
            <v>株式会社シルバーウッド</v>
          </cell>
          <cell r="AE99" t="str">
            <v>047-304-4003</v>
          </cell>
          <cell r="AF99">
            <v>41698</v>
          </cell>
          <cell r="AG99">
            <v>48</v>
          </cell>
          <cell r="AH99" t="str">
            <v>○</v>
          </cell>
          <cell r="AI99" t="str">
            <v>入居開始済み</v>
          </cell>
          <cell r="AJ99" t="str">
            <v>足立区</v>
          </cell>
          <cell r="AK99" t="str">
            <v>株式会社</v>
          </cell>
          <cell r="AL99" t="str">
            <v>介護系事業者</v>
          </cell>
          <cell r="AM99" t="str">
            <v/>
          </cell>
          <cell r="AN99" t="str">
            <v>日中のみ常駐</v>
          </cell>
          <cell r="AO99">
            <v>20.096874999999997</v>
          </cell>
          <cell r="AP99">
            <v>51000</v>
          </cell>
          <cell r="AQ99">
            <v>107000</v>
          </cell>
          <cell r="AR99">
            <v>71958.333333333328</v>
          </cell>
          <cell r="AS99">
            <v>24000</v>
          </cell>
          <cell r="AT99">
            <v>43000</v>
          </cell>
          <cell r="AU99">
            <v>33500</v>
          </cell>
          <cell r="AV99">
            <v>44000</v>
          </cell>
          <cell r="AW99">
            <v>62220</v>
          </cell>
          <cell r="AX99" t="str">
            <v>株式会社シルバーウッド</v>
          </cell>
          <cell r="AY99">
            <v>1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 t="str">
            <v>株式会社</v>
          </cell>
          <cell r="BG99" t="str">
            <v>○</v>
          </cell>
          <cell r="BH99" t="str">
            <v/>
          </cell>
        </row>
        <row r="100">
          <cell r="B100">
            <v>11067</v>
          </cell>
          <cell r="C100" t="str">
            <v>29305-2</v>
          </cell>
          <cell r="D100" t="str">
            <v>更新</v>
          </cell>
          <cell r="E100" t="str">
            <v>令和元年様式</v>
          </cell>
          <cell r="F100" t="str">
            <v>風のガーデンひの</v>
          </cell>
          <cell r="G100" t="str">
            <v>日野市程久保8-5-5</v>
          </cell>
          <cell r="H100" t="str">
            <v>8.35-10</v>
          </cell>
          <cell r="I100" t="str">
            <v>25.81-30.86</v>
          </cell>
          <cell r="J100" t="str">
            <v>○</v>
          </cell>
          <cell r="K100" t="str">
            <v>○</v>
          </cell>
          <cell r="L100" t="str">
            <v>○</v>
          </cell>
          <cell r="M100" t="str">
            <v>○</v>
          </cell>
          <cell r="N100" t="str">
            <v>○</v>
          </cell>
          <cell r="O100" t="str">
            <v>×</v>
          </cell>
          <cell r="P100" t="str">
            <v>×</v>
          </cell>
          <cell r="Q100" t="str">
            <v>×</v>
          </cell>
          <cell r="R100" t="str">
            <v>×</v>
          </cell>
          <cell r="S100" t="str">
            <v>×</v>
          </cell>
          <cell r="T100" t="str">
            <v>×</v>
          </cell>
          <cell r="U100" t="str">
            <v>×</v>
          </cell>
          <cell r="V100" t="str">
            <v>×</v>
          </cell>
          <cell r="W100" t="str">
            <v>×</v>
          </cell>
          <cell r="X100" t="str">
            <v>×</v>
          </cell>
          <cell r="Y100" t="str">
            <v>×</v>
          </cell>
          <cell r="Z100" t="str">
            <v>×</v>
          </cell>
          <cell r="AA100">
            <v>0</v>
          </cell>
          <cell r="AB100">
            <v>0</v>
          </cell>
          <cell r="AC100" t="str">
            <v>なし</v>
          </cell>
          <cell r="AD100" t="str">
            <v>医療法人社団康明会　風のガーデンひの</v>
          </cell>
          <cell r="AE100" t="str">
            <v>042-594-9621</v>
          </cell>
          <cell r="AF100">
            <v>40996</v>
          </cell>
          <cell r="AG100">
            <v>21</v>
          </cell>
          <cell r="AH100" t="str">
            <v>○</v>
          </cell>
          <cell r="AI100" t="str">
            <v>入居開始済み</v>
          </cell>
          <cell r="AJ100" t="str">
            <v>日野市</v>
          </cell>
          <cell r="AK100" t="str">
            <v>医療法人</v>
          </cell>
          <cell r="AL100" t="str">
            <v>医療系事業者</v>
          </cell>
          <cell r="AM100" t="str">
            <v/>
          </cell>
          <cell r="AN100" t="str">
            <v>24時間常駐</v>
          </cell>
          <cell r="AO100">
            <v>26.247619047619043</v>
          </cell>
          <cell r="AP100">
            <v>83500</v>
          </cell>
          <cell r="AQ100">
            <v>100000</v>
          </cell>
          <cell r="AR100">
            <v>84285.71428571429</v>
          </cell>
          <cell r="AS100">
            <v>38000</v>
          </cell>
          <cell r="AT100">
            <v>38000</v>
          </cell>
          <cell r="AU100">
            <v>38000</v>
          </cell>
          <cell r="AV100">
            <v>-1</v>
          </cell>
          <cell r="AW100">
            <v>60000</v>
          </cell>
          <cell r="AX100" t="str">
            <v>医療法人社団康明会</v>
          </cell>
          <cell r="AY100">
            <v>0</v>
          </cell>
          <cell r="AZ100">
            <v>0</v>
          </cell>
          <cell r="BA100">
            <v>0</v>
          </cell>
          <cell r="BB100">
            <v>1</v>
          </cell>
          <cell r="BC100">
            <v>0</v>
          </cell>
          <cell r="BD100">
            <v>0</v>
          </cell>
          <cell r="BE100">
            <v>0</v>
          </cell>
          <cell r="BF100" t="str">
            <v>医療法人</v>
          </cell>
          <cell r="BG100" t="str">
            <v>○</v>
          </cell>
          <cell r="BH100" t="str">
            <v>特定</v>
          </cell>
        </row>
        <row r="101">
          <cell r="B101">
            <v>18016</v>
          </cell>
          <cell r="C101" t="str">
            <v>101322-1</v>
          </cell>
          <cell r="D101" t="str">
            <v>更新</v>
          </cell>
          <cell r="E101" t="str">
            <v>令和4年様式</v>
          </cell>
          <cell r="F101" t="str">
            <v>エルダーガーデン南つくし野</v>
          </cell>
          <cell r="G101" t="str">
            <v>町田市南つくし野２丁目８-１</v>
          </cell>
          <cell r="H101" t="str">
            <v>8.8-9.3</v>
          </cell>
          <cell r="I101" t="str">
            <v>26.21-28.87</v>
          </cell>
          <cell r="J101" t="str">
            <v>○</v>
          </cell>
          <cell r="K101" t="str">
            <v>×</v>
          </cell>
          <cell r="L101" t="str">
            <v>×</v>
          </cell>
          <cell r="M101" t="str">
            <v>×</v>
          </cell>
          <cell r="N101" t="str">
            <v>○</v>
          </cell>
          <cell r="O101" t="str">
            <v>○</v>
          </cell>
          <cell r="P101" t="str">
            <v>×</v>
          </cell>
          <cell r="Q101" t="str">
            <v>×</v>
          </cell>
          <cell r="R101" t="str">
            <v>×</v>
          </cell>
          <cell r="S101" t="str">
            <v>○</v>
          </cell>
          <cell r="T101" t="str">
            <v>×</v>
          </cell>
          <cell r="U101" t="str">
            <v>×</v>
          </cell>
          <cell r="V101" t="str">
            <v>○</v>
          </cell>
          <cell r="W101" t="str">
            <v>×</v>
          </cell>
          <cell r="X101" t="str">
            <v>×</v>
          </cell>
          <cell r="Y101" t="str">
            <v>×</v>
          </cell>
          <cell r="Z101" t="str">
            <v>×</v>
          </cell>
          <cell r="AA101">
            <v>0</v>
          </cell>
          <cell r="AB101">
            <v>3</v>
          </cell>
          <cell r="AC101" t="str">
            <v>介</v>
          </cell>
          <cell r="AD101" t="str">
            <v>大東建託パートナーズ株式会社</v>
          </cell>
          <cell r="AE101" t="str">
            <v>03-6718-9102</v>
          </cell>
          <cell r="AF101">
            <v>43501</v>
          </cell>
          <cell r="AG101">
            <v>26</v>
          </cell>
          <cell r="AH101" t="str">
            <v>○</v>
          </cell>
          <cell r="AI101" t="str">
            <v>入居開始済み</v>
          </cell>
          <cell r="AJ101" t="str">
            <v>町田市</v>
          </cell>
          <cell r="AK101" t="str">
            <v>株式会社</v>
          </cell>
          <cell r="AL101" t="str">
            <v>不動産業者</v>
          </cell>
          <cell r="AM101" t="str">
            <v/>
          </cell>
          <cell r="AN101" t="str">
            <v>日中のみ常駐</v>
          </cell>
          <cell r="AO101">
            <v>26.823846153846151</v>
          </cell>
          <cell r="AP101">
            <v>88000</v>
          </cell>
          <cell r="AQ101">
            <v>93000</v>
          </cell>
          <cell r="AR101">
            <v>89923.076923076922</v>
          </cell>
          <cell r="AS101">
            <v>18000</v>
          </cell>
          <cell r="AT101">
            <v>18000</v>
          </cell>
          <cell r="AU101">
            <v>18000</v>
          </cell>
          <cell r="AV101">
            <v>44000</v>
          </cell>
          <cell r="AW101">
            <v>53910</v>
          </cell>
          <cell r="AX101" t="str">
            <v>大東建託パートナーズ株式会社</v>
          </cell>
          <cell r="AY101">
            <v>1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 t="str">
            <v>株式会社</v>
          </cell>
          <cell r="BG101" t="str">
            <v>○</v>
          </cell>
          <cell r="BH101" t="str">
            <v/>
          </cell>
        </row>
        <row r="102">
          <cell r="B102">
            <v>22003</v>
          </cell>
          <cell r="C102" t="str">
            <v>103258-0</v>
          </cell>
          <cell r="D102" t="str">
            <v>新規</v>
          </cell>
          <cell r="E102" t="str">
            <v>令和4年様式</v>
          </cell>
          <cell r="F102" t="str">
            <v>アミカの郷小平あじさい公園</v>
          </cell>
          <cell r="G102" t="str">
            <v>小平市仲町２９３番地の5</v>
          </cell>
          <cell r="H102">
            <v>7.8</v>
          </cell>
          <cell r="I102">
            <v>18</v>
          </cell>
          <cell r="J102" t="str">
            <v>○</v>
          </cell>
          <cell r="K102" t="str">
            <v>○</v>
          </cell>
          <cell r="L102" t="str">
            <v>○</v>
          </cell>
          <cell r="M102" t="str">
            <v>○</v>
          </cell>
          <cell r="N102" t="str">
            <v>○</v>
          </cell>
          <cell r="O102" t="str">
            <v>○</v>
          </cell>
          <cell r="P102" t="str">
            <v>○</v>
          </cell>
          <cell r="Q102" t="str">
            <v>×</v>
          </cell>
          <cell r="R102" t="str">
            <v>×</v>
          </cell>
          <cell r="S102" t="str">
            <v>×</v>
          </cell>
          <cell r="T102" t="str">
            <v>×</v>
          </cell>
          <cell r="U102" t="str">
            <v>×</v>
          </cell>
          <cell r="V102" t="str">
            <v>×</v>
          </cell>
          <cell r="W102" t="str">
            <v>×</v>
          </cell>
          <cell r="X102" t="str">
            <v>×</v>
          </cell>
          <cell r="Y102" t="str">
            <v>×</v>
          </cell>
          <cell r="Z102" t="str">
            <v>×</v>
          </cell>
          <cell r="AA102">
            <v>1</v>
          </cell>
          <cell r="AB102">
            <v>1</v>
          </cell>
          <cell r="AC102" t="str">
            <v>医介</v>
          </cell>
          <cell r="AD102" t="str">
            <v>ＡＬＳＯＫ介護株式会社</v>
          </cell>
          <cell r="AE102" t="str">
            <v>048-631-3690</v>
          </cell>
          <cell r="AF102">
            <v>44873</v>
          </cell>
          <cell r="AG102">
            <v>69</v>
          </cell>
          <cell r="AH102" t="str">
            <v>○</v>
          </cell>
          <cell r="AI102" t="str">
            <v>入居開始済み</v>
          </cell>
          <cell r="AJ102" t="str">
            <v>小平市</v>
          </cell>
          <cell r="AK102" t="str">
            <v>株式会社</v>
          </cell>
          <cell r="AL102" t="str">
            <v>介護系事業者</v>
          </cell>
          <cell r="AM102" t="str">
            <v/>
          </cell>
          <cell r="AN102" t="str">
            <v>24時間常駐</v>
          </cell>
          <cell r="AO102">
            <v>18</v>
          </cell>
          <cell r="AP102">
            <v>78000</v>
          </cell>
          <cell r="AQ102">
            <v>78000</v>
          </cell>
          <cell r="AR102">
            <v>78000</v>
          </cell>
          <cell r="AS102">
            <v>57000</v>
          </cell>
          <cell r="AT102">
            <v>57000</v>
          </cell>
          <cell r="AU102">
            <v>57000</v>
          </cell>
          <cell r="AV102">
            <v>8250</v>
          </cell>
          <cell r="AW102">
            <v>64590</v>
          </cell>
          <cell r="AX102" t="str">
            <v>ＡＬＳＯＫ介護株式会社</v>
          </cell>
          <cell r="AY102">
            <v>1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 t="str">
            <v>株式会社</v>
          </cell>
          <cell r="BG102" t="str">
            <v>○</v>
          </cell>
          <cell r="BH102" t="str">
            <v>利用権</v>
          </cell>
        </row>
        <row r="103">
          <cell r="B103">
            <v>12055</v>
          </cell>
          <cell r="C103" t="str">
            <v>23906-2</v>
          </cell>
          <cell r="D103" t="str">
            <v>更新</v>
          </cell>
          <cell r="E103" t="str">
            <v>令和4年様式</v>
          </cell>
          <cell r="F103" t="str">
            <v>共英ハウス</v>
          </cell>
          <cell r="G103" t="str">
            <v>江戸川区江戸川5丁目１７番７号</v>
          </cell>
          <cell r="H103">
            <v>8.5</v>
          </cell>
          <cell r="I103" t="str">
            <v>28.67-29.37</v>
          </cell>
          <cell r="J103" t="str">
            <v>○</v>
          </cell>
          <cell r="K103" t="str">
            <v>○</v>
          </cell>
          <cell r="L103" t="str">
            <v>×</v>
          </cell>
          <cell r="M103" t="str">
            <v>○</v>
          </cell>
          <cell r="N103" t="str">
            <v>○</v>
          </cell>
          <cell r="O103" t="str">
            <v>×</v>
          </cell>
          <cell r="P103" t="str">
            <v>×</v>
          </cell>
          <cell r="Q103" t="str">
            <v>×</v>
          </cell>
          <cell r="R103" t="str">
            <v>×</v>
          </cell>
          <cell r="S103" t="str">
            <v>○</v>
          </cell>
          <cell r="T103" t="str">
            <v>×</v>
          </cell>
          <cell r="U103" t="str">
            <v>×</v>
          </cell>
          <cell r="V103" t="str">
            <v>×</v>
          </cell>
          <cell r="W103" t="str">
            <v>×</v>
          </cell>
          <cell r="X103" t="str">
            <v>×</v>
          </cell>
          <cell r="Y103" t="str">
            <v>×</v>
          </cell>
          <cell r="Z103" t="str">
            <v>×</v>
          </cell>
          <cell r="AA103">
            <v>0</v>
          </cell>
          <cell r="AB103">
            <v>1</v>
          </cell>
          <cell r="AC103" t="str">
            <v>介</v>
          </cell>
          <cell r="AD103" t="str">
            <v>株式会社　共英</v>
          </cell>
          <cell r="AE103" t="str">
            <v>03-3687-0333</v>
          </cell>
          <cell r="AF103">
            <v>41285</v>
          </cell>
          <cell r="AG103">
            <v>7</v>
          </cell>
          <cell r="AH103" t="str">
            <v>○</v>
          </cell>
          <cell r="AI103" t="str">
            <v>入居開始済み</v>
          </cell>
          <cell r="AJ103" t="str">
            <v>江戸川区</v>
          </cell>
          <cell r="AK103" t="str">
            <v>株式会社</v>
          </cell>
          <cell r="AL103" t="str">
            <v>建設業者</v>
          </cell>
          <cell r="AM103" t="str">
            <v/>
          </cell>
          <cell r="AN103" t="str">
            <v>日中のみ常駐</v>
          </cell>
          <cell r="AO103">
            <v>28.870000000000005</v>
          </cell>
          <cell r="AP103">
            <v>85000</v>
          </cell>
          <cell r="AQ103">
            <v>85000</v>
          </cell>
          <cell r="AR103">
            <v>85000</v>
          </cell>
          <cell r="AS103">
            <v>5000</v>
          </cell>
          <cell r="AT103">
            <v>5000</v>
          </cell>
          <cell r="AU103">
            <v>5000</v>
          </cell>
          <cell r="AV103">
            <v>22000</v>
          </cell>
          <cell r="AW103">
            <v>45000</v>
          </cell>
          <cell r="AX103" t="str">
            <v>株式会社　共英</v>
          </cell>
          <cell r="AY103">
            <v>1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 t="str">
            <v>株式会社</v>
          </cell>
          <cell r="BG103" t="str">
            <v>○</v>
          </cell>
          <cell r="BH103" t="str">
            <v/>
          </cell>
        </row>
        <row r="104">
          <cell r="B104">
            <v>21009</v>
          </cell>
          <cell r="C104" t="str">
            <v>102951-0</v>
          </cell>
          <cell r="D104" t="str">
            <v>新規</v>
          </cell>
          <cell r="E104" t="str">
            <v>令和元年様式</v>
          </cell>
          <cell r="F104" t="str">
            <v>ココファン武蔵野八幡町</v>
          </cell>
          <cell r="G104" t="str">
            <v>武蔵野市八幡町1-2-6</v>
          </cell>
          <cell r="H104" t="str">
            <v>8.6-18.4</v>
          </cell>
          <cell r="I104" t="str">
            <v>18-48.36</v>
          </cell>
          <cell r="J104" t="str">
            <v>○</v>
          </cell>
          <cell r="K104" t="str">
            <v>○</v>
          </cell>
          <cell r="L104" t="str">
            <v>○</v>
          </cell>
          <cell r="M104" t="str">
            <v>○</v>
          </cell>
          <cell r="N104" t="str">
            <v>○</v>
          </cell>
          <cell r="O104" t="str">
            <v>○</v>
          </cell>
          <cell r="P104" t="str">
            <v>×</v>
          </cell>
          <cell r="Q104" t="str">
            <v>×</v>
          </cell>
          <cell r="R104" t="str">
            <v>×</v>
          </cell>
          <cell r="S104" t="str">
            <v>×</v>
          </cell>
          <cell r="T104" t="str">
            <v>×</v>
          </cell>
          <cell r="U104" t="str">
            <v>×</v>
          </cell>
          <cell r="V104" t="str">
            <v>×</v>
          </cell>
          <cell r="W104" t="str">
            <v>×</v>
          </cell>
          <cell r="X104" t="str">
            <v>×</v>
          </cell>
          <cell r="Y104" t="str">
            <v>×</v>
          </cell>
          <cell r="Z104" t="str">
            <v>×</v>
          </cell>
          <cell r="AA104">
            <v>0</v>
          </cell>
          <cell r="AB104">
            <v>1</v>
          </cell>
          <cell r="AC104" t="str">
            <v>介</v>
          </cell>
          <cell r="AD104" t="str">
            <v>株式会社学研ココファン</v>
          </cell>
          <cell r="AE104" t="str">
            <v>03-6431-1860</v>
          </cell>
          <cell r="AF104">
            <v>44547</v>
          </cell>
          <cell r="AG104">
            <v>48</v>
          </cell>
          <cell r="AH104" t="str">
            <v>○</v>
          </cell>
          <cell r="AI104" t="str">
            <v>入居開始済み</v>
          </cell>
          <cell r="AJ104" t="str">
            <v>武蔵野市</v>
          </cell>
          <cell r="AK104" t="str">
            <v>株式会社</v>
          </cell>
          <cell r="AL104" t="str">
            <v>介護系事業者</v>
          </cell>
          <cell r="AM104" t="str">
            <v/>
          </cell>
          <cell r="AN104" t="str">
            <v>24時間常駐</v>
          </cell>
          <cell r="AO104">
            <v>19.534791666666667</v>
          </cell>
          <cell r="AP104">
            <v>86000</v>
          </cell>
          <cell r="AQ104">
            <v>184000</v>
          </cell>
          <cell r="AR104">
            <v>95395.833333333328</v>
          </cell>
          <cell r="AS104">
            <v>9200</v>
          </cell>
          <cell r="AT104">
            <v>22600</v>
          </cell>
          <cell r="AU104">
            <v>15900</v>
          </cell>
          <cell r="AV104">
            <v>39600</v>
          </cell>
          <cell r="AW104">
            <v>55380</v>
          </cell>
          <cell r="AX104" t="str">
            <v>株式会社学研ココファン</v>
          </cell>
          <cell r="AY104">
            <v>1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 t="str">
            <v>株式会社</v>
          </cell>
          <cell r="BG104" t="str">
            <v>○</v>
          </cell>
          <cell r="BH104" t="str">
            <v/>
          </cell>
        </row>
        <row r="105">
          <cell r="B105">
            <v>17010</v>
          </cell>
          <cell r="C105" t="str">
            <v>30968-1</v>
          </cell>
          <cell r="D105" t="str">
            <v>更新</v>
          </cell>
          <cell r="E105" t="str">
            <v>令和元年様式</v>
          </cell>
          <cell r="F105" t="str">
            <v>ヒルサイドガーデン　夕陽ヶ丘</v>
          </cell>
          <cell r="G105" t="str">
            <v>八丈島八丈町大賀郷7486-6</v>
          </cell>
          <cell r="H105" t="str">
            <v>4.09-9.7</v>
          </cell>
          <cell r="I105" t="str">
            <v>18.84-24.84</v>
          </cell>
          <cell r="J105" t="str">
            <v>○</v>
          </cell>
          <cell r="K105" t="str">
            <v>×</v>
          </cell>
          <cell r="L105" t="str">
            <v>×</v>
          </cell>
          <cell r="M105" t="str">
            <v>×</v>
          </cell>
          <cell r="N105" t="str">
            <v>×</v>
          </cell>
          <cell r="O105" t="str">
            <v>○</v>
          </cell>
          <cell r="P105" t="str">
            <v>○</v>
          </cell>
          <cell r="Q105" t="str">
            <v>×</v>
          </cell>
          <cell r="R105" t="str">
            <v>×</v>
          </cell>
          <cell r="S105" t="str">
            <v>×</v>
          </cell>
          <cell r="T105" t="str">
            <v>×</v>
          </cell>
          <cell r="U105" t="str">
            <v>×</v>
          </cell>
          <cell r="V105" t="str">
            <v>○</v>
          </cell>
          <cell r="W105" t="str">
            <v>×</v>
          </cell>
          <cell r="X105" t="str">
            <v>×</v>
          </cell>
          <cell r="Y105" t="str">
            <v>×</v>
          </cell>
          <cell r="Z105" t="str">
            <v>×</v>
          </cell>
          <cell r="AA105">
            <v>1</v>
          </cell>
          <cell r="AB105">
            <v>2</v>
          </cell>
          <cell r="AC105" t="str">
            <v>医介</v>
          </cell>
          <cell r="AD105" t="str">
            <v>株式会社 Peace Smile</v>
          </cell>
          <cell r="AE105" t="str">
            <v>04996-9-5830</v>
          </cell>
          <cell r="AF105">
            <v>42956</v>
          </cell>
          <cell r="AG105">
            <v>30</v>
          </cell>
          <cell r="AH105" t="str">
            <v>○</v>
          </cell>
          <cell r="AI105" t="str">
            <v>入居開始済み</v>
          </cell>
          <cell r="AJ105" t="str">
            <v>八丈島八丈町</v>
          </cell>
          <cell r="AK105" t="str">
            <v>株式会社</v>
          </cell>
          <cell r="AL105" t="str">
            <v>介護系事業者</v>
          </cell>
          <cell r="AM105" t="str">
            <v/>
          </cell>
          <cell r="AN105" t="str">
            <v>日中のみ常駐</v>
          </cell>
          <cell r="AO105">
            <v>20.267666666666667</v>
          </cell>
          <cell r="AP105">
            <v>40900</v>
          </cell>
          <cell r="AQ105">
            <v>97000</v>
          </cell>
          <cell r="AR105">
            <v>56336.666666666664</v>
          </cell>
          <cell r="AS105">
            <v>11000</v>
          </cell>
          <cell r="AT105">
            <v>25000</v>
          </cell>
          <cell r="AU105">
            <v>18000</v>
          </cell>
          <cell r="AV105">
            <v>5000</v>
          </cell>
          <cell r="AW105">
            <v>44400</v>
          </cell>
          <cell r="AX105" t="str">
            <v>株式会社Ｐｅａｃｅ　Ｓｍｉｌｅ</v>
          </cell>
          <cell r="AY105">
            <v>1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 t="str">
            <v>株式会社</v>
          </cell>
          <cell r="BG105" t="str">
            <v>○</v>
          </cell>
          <cell r="BH105" t="str">
            <v/>
          </cell>
        </row>
        <row r="106">
          <cell r="B106">
            <v>16014</v>
          </cell>
          <cell r="C106" t="str">
            <v>27553-1</v>
          </cell>
          <cell r="D106" t="str">
            <v>更新</v>
          </cell>
          <cell r="E106" t="str">
            <v>令和元年様式</v>
          </cell>
          <cell r="F106" t="str">
            <v>グレイテストライフ浅草</v>
          </cell>
          <cell r="G106" t="str">
            <v>台東区東浅草２－２２－５</v>
          </cell>
          <cell r="H106" t="str">
            <v>11.5-26.5</v>
          </cell>
          <cell r="I106" t="str">
            <v>19.52-48.53</v>
          </cell>
          <cell r="J106" t="str">
            <v>○</v>
          </cell>
          <cell r="K106" t="str">
            <v>○</v>
          </cell>
          <cell r="L106" t="str">
            <v>○</v>
          </cell>
          <cell r="M106" t="str">
            <v>○</v>
          </cell>
          <cell r="N106" t="str">
            <v>○</v>
          </cell>
          <cell r="O106" t="str">
            <v>×</v>
          </cell>
          <cell r="P106" t="str">
            <v>×</v>
          </cell>
          <cell r="Q106" t="str">
            <v>×</v>
          </cell>
          <cell r="R106" t="str">
            <v>×</v>
          </cell>
          <cell r="S106" t="str">
            <v>×</v>
          </cell>
          <cell r="T106" t="str">
            <v>×</v>
          </cell>
          <cell r="U106" t="str">
            <v>×</v>
          </cell>
          <cell r="V106" t="str">
            <v>×</v>
          </cell>
          <cell r="W106" t="str">
            <v>×</v>
          </cell>
          <cell r="X106" t="str">
            <v>×</v>
          </cell>
          <cell r="Y106" t="str">
            <v>×</v>
          </cell>
          <cell r="Z106" t="str">
            <v>×</v>
          </cell>
          <cell r="AA106">
            <v>0</v>
          </cell>
          <cell r="AB106">
            <v>0</v>
          </cell>
          <cell r="AC106" t="str">
            <v>なし</v>
          </cell>
          <cell r="AD106" t="str">
            <v>株式会社グレイテストライフ</v>
          </cell>
          <cell r="AE106" t="str">
            <v>03-5808-0740</v>
          </cell>
          <cell r="AF106">
            <v>42704</v>
          </cell>
          <cell r="AG106">
            <v>37</v>
          </cell>
          <cell r="AH106" t="str">
            <v>○</v>
          </cell>
          <cell r="AI106" t="str">
            <v>入居開始済み</v>
          </cell>
          <cell r="AJ106" t="str">
            <v>台東区</v>
          </cell>
          <cell r="AK106" t="str">
            <v>株式会社</v>
          </cell>
          <cell r="AL106" t="str">
            <v>介護系事業者</v>
          </cell>
          <cell r="AM106" t="str">
            <v/>
          </cell>
          <cell r="AN106" t="str">
            <v>24時間常駐</v>
          </cell>
          <cell r="AO106">
            <v>27.539189189189191</v>
          </cell>
          <cell r="AP106">
            <v>115000</v>
          </cell>
          <cell r="AQ106">
            <v>265000</v>
          </cell>
          <cell r="AR106">
            <v>160297.29729729731</v>
          </cell>
          <cell r="AS106">
            <v>35000</v>
          </cell>
          <cell r="AT106">
            <v>52000</v>
          </cell>
          <cell r="AU106">
            <v>43500</v>
          </cell>
          <cell r="AV106">
            <v>-1</v>
          </cell>
          <cell r="AW106">
            <v>65220</v>
          </cell>
          <cell r="AX106" t="str">
            <v>株式会社グレイテストライフ</v>
          </cell>
          <cell r="AY106">
            <v>1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 t="str">
            <v>株式会社</v>
          </cell>
          <cell r="BG106" t="str">
            <v>○</v>
          </cell>
          <cell r="BH106" t="str">
            <v>特定</v>
          </cell>
        </row>
        <row r="107">
          <cell r="B107">
            <v>12018</v>
          </cell>
          <cell r="C107" t="str">
            <v>17048-2</v>
          </cell>
          <cell r="D107" t="str">
            <v>更新</v>
          </cell>
          <cell r="E107" t="str">
            <v>令和元年様式</v>
          </cell>
          <cell r="F107" t="str">
            <v>シニアハウスくさばな</v>
          </cell>
          <cell r="G107" t="str">
            <v>あきる野市草花2978</v>
          </cell>
          <cell r="H107" t="str">
            <v>5.8-6.2</v>
          </cell>
          <cell r="I107">
            <v>20.72</v>
          </cell>
          <cell r="J107" t="str">
            <v>○</v>
          </cell>
          <cell r="K107" t="str">
            <v>○</v>
          </cell>
          <cell r="L107" t="str">
            <v>○</v>
          </cell>
          <cell r="M107" t="str">
            <v>○</v>
          </cell>
          <cell r="N107" t="str">
            <v>○</v>
          </cell>
          <cell r="O107" t="str">
            <v>○</v>
          </cell>
          <cell r="P107" t="str">
            <v>×</v>
          </cell>
          <cell r="Q107" t="str">
            <v>×</v>
          </cell>
          <cell r="R107" t="str">
            <v>×</v>
          </cell>
          <cell r="S107" t="str">
            <v>○</v>
          </cell>
          <cell r="T107" t="str">
            <v>×</v>
          </cell>
          <cell r="U107" t="str">
            <v>×</v>
          </cell>
          <cell r="V107" t="str">
            <v>×</v>
          </cell>
          <cell r="W107" t="str">
            <v>×</v>
          </cell>
          <cell r="X107" t="str">
            <v>×</v>
          </cell>
          <cell r="Y107" t="str">
            <v>×</v>
          </cell>
          <cell r="Z107" t="str">
            <v>×</v>
          </cell>
          <cell r="AA107">
            <v>0</v>
          </cell>
          <cell r="AB107">
            <v>2</v>
          </cell>
          <cell r="AC107" t="str">
            <v>介</v>
          </cell>
          <cell r="AD107" t="str">
            <v>シニアハウスくさばな</v>
          </cell>
          <cell r="AE107" t="str">
            <v>0425587710</v>
          </cell>
          <cell r="AF107">
            <v>41131</v>
          </cell>
          <cell r="AG107">
            <v>38</v>
          </cell>
          <cell r="AH107" t="str">
            <v>○</v>
          </cell>
          <cell r="AI107" t="str">
            <v>入居開始済み</v>
          </cell>
          <cell r="AJ107" t="str">
            <v>あきる野市</v>
          </cell>
          <cell r="AK107" t="str">
            <v>医療法人</v>
          </cell>
          <cell r="AL107" t="str">
            <v>医療系事業者</v>
          </cell>
          <cell r="AM107" t="str">
            <v/>
          </cell>
          <cell r="AN107" t="str">
            <v>24時間常駐</v>
          </cell>
          <cell r="AO107">
            <v>20.72</v>
          </cell>
          <cell r="AP107">
            <v>58000</v>
          </cell>
          <cell r="AQ107">
            <v>62000</v>
          </cell>
          <cell r="AR107">
            <v>60105.26315789474</v>
          </cell>
          <cell r="AS107">
            <v>26571</v>
          </cell>
          <cell r="AT107">
            <v>26571</v>
          </cell>
          <cell r="AU107">
            <v>26571</v>
          </cell>
          <cell r="AV107">
            <v>34441</v>
          </cell>
          <cell r="AW107">
            <v>60630</v>
          </cell>
          <cell r="AX107" t="str">
            <v>医療法人社団豊信会</v>
          </cell>
          <cell r="AY107">
            <v>0</v>
          </cell>
          <cell r="AZ107">
            <v>0</v>
          </cell>
          <cell r="BA107">
            <v>0</v>
          </cell>
          <cell r="BB107">
            <v>1</v>
          </cell>
          <cell r="BC107">
            <v>0</v>
          </cell>
          <cell r="BD107">
            <v>0</v>
          </cell>
          <cell r="BE107">
            <v>0</v>
          </cell>
          <cell r="BF107" t="str">
            <v>医療法人</v>
          </cell>
          <cell r="BG107" t="str">
            <v>○</v>
          </cell>
          <cell r="BH107" t="str">
            <v>利用権</v>
          </cell>
        </row>
        <row r="108">
          <cell r="B108">
            <v>15009</v>
          </cell>
          <cell r="C108" t="str">
            <v>30429-1</v>
          </cell>
          <cell r="D108" t="str">
            <v>更新</v>
          </cell>
          <cell r="E108" t="str">
            <v>令和元年様式</v>
          </cell>
          <cell r="F108" t="str">
            <v>アビリティーズコート府中</v>
          </cell>
          <cell r="G108" t="str">
            <v>府中市西府町3-32-8</v>
          </cell>
          <cell r="H108" t="str">
            <v>6.7-13.5</v>
          </cell>
          <cell r="I108" t="str">
            <v>20.1-39.5</v>
          </cell>
          <cell r="J108" t="str">
            <v>○</v>
          </cell>
          <cell r="K108" t="str">
            <v>×</v>
          </cell>
          <cell r="L108" t="str">
            <v>○</v>
          </cell>
          <cell r="M108" t="str">
            <v>×</v>
          </cell>
          <cell r="N108" t="str">
            <v>○</v>
          </cell>
          <cell r="O108" t="str">
            <v>×</v>
          </cell>
          <cell r="P108" t="str">
            <v>×</v>
          </cell>
          <cell r="Q108" t="str">
            <v>×</v>
          </cell>
          <cell r="R108" t="str">
            <v>×</v>
          </cell>
          <cell r="S108" t="str">
            <v>○</v>
          </cell>
          <cell r="T108" t="str">
            <v>×</v>
          </cell>
          <cell r="U108" t="str">
            <v>×</v>
          </cell>
          <cell r="V108" t="str">
            <v>○</v>
          </cell>
          <cell r="W108" t="str">
            <v>×</v>
          </cell>
          <cell r="X108" t="str">
            <v>×</v>
          </cell>
          <cell r="Y108" t="str">
            <v>×</v>
          </cell>
          <cell r="Z108" t="str">
            <v>×</v>
          </cell>
          <cell r="AA108">
            <v>0</v>
          </cell>
          <cell r="AB108">
            <v>2</v>
          </cell>
          <cell r="AC108" t="str">
            <v>介</v>
          </cell>
          <cell r="AD108" t="str">
            <v>アビリティーズ・ケアネット株式会社</v>
          </cell>
          <cell r="AE108" t="str">
            <v>042-318-2554</v>
          </cell>
          <cell r="AF108">
            <v>42297</v>
          </cell>
          <cell r="AG108">
            <v>17</v>
          </cell>
          <cell r="AH108" t="str">
            <v>○</v>
          </cell>
          <cell r="AI108" t="str">
            <v>入居開始済み</v>
          </cell>
          <cell r="AJ108" t="str">
            <v>府中市</v>
          </cell>
          <cell r="AK108" t="str">
            <v>株式会社</v>
          </cell>
          <cell r="AL108" t="str">
            <v>介護系事業者</v>
          </cell>
          <cell r="AM108" t="str">
            <v/>
          </cell>
          <cell r="AN108" t="str">
            <v>日中のみ常駐</v>
          </cell>
          <cell r="AO108">
            <v>26.758823529411771</v>
          </cell>
          <cell r="AP108">
            <v>67000</v>
          </cell>
          <cell r="AQ108">
            <v>135000</v>
          </cell>
          <cell r="AR108">
            <v>97470.588235294112</v>
          </cell>
          <cell r="AS108">
            <v>14259</v>
          </cell>
          <cell r="AT108">
            <v>22407</v>
          </cell>
          <cell r="AU108">
            <v>18333</v>
          </cell>
          <cell r="AV108">
            <v>33000</v>
          </cell>
          <cell r="AW108">
            <v>69300</v>
          </cell>
          <cell r="AX108" t="str">
            <v>アビリティーズ・ケアネット株式会社</v>
          </cell>
          <cell r="AY108">
            <v>1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 t="str">
            <v>株式会社</v>
          </cell>
          <cell r="BG108" t="str">
            <v>○</v>
          </cell>
          <cell r="BH108" t="str">
            <v/>
          </cell>
        </row>
        <row r="109">
          <cell r="B109">
            <v>14001</v>
          </cell>
          <cell r="C109" t="str">
            <v>30173-2</v>
          </cell>
          <cell r="D109" t="str">
            <v>更新</v>
          </cell>
          <cell r="E109" t="str">
            <v>令和4年様式</v>
          </cell>
          <cell r="F109" t="str">
            <v>プラチナ・シニアホーム武蔵村山</v>
          </cell>
          <cell r="G109" t="str">
            <v>武蔵村山市伊奈平5丁目16番1</v>
          </cell>
          <cell r="H109">
            <v>6.5</v>
          </cell>
          <cell r="I109">
            <v>18</v>
          </cell>
          <cell r="J109" t="str">
            <v>○</v>
          </cell>
          <cell r="K109" t="str">
            <v>○</v>
          </cell>
          <cell r="L109" t="str">
            <v>○</v>
          </cell>
          <cell r="M109" t="str">
            <v>○</v>
          </cell>
          <cell r="N109" t="str">
            <v>○</v>
          </cell>
          <cell r="O109" t="str">
            <v>×</v>
          </cell>
          <cell r="P109" t="str">
            <v>×</v>
          </cell>
          <cell r="Q109" t="str">
            <v>×</v>
          </cell>
          <cell r="R109" t="str">
            <v>×</v>
          </cell>
          <cell r="S109" t="str">
            <v>×</v>
          </cell>
          <cell r="T109" t="str">
            <v>×</v>
          </cell>
          <cell r="U109" t="str">
            <v>×</v>
          </cell>
          <cell r="V109" t="str">
            <v>×</v>
          </cell>
          <cell r="W109" t="str">
            <v>×</v>
          </cell>
          <cell r="X109" t="str">
            <v>×</v>
          </cell>
          <cell r="Y109" t="str">
            <v>×</v>
          </cell>
          <cell r="Z109" t="str">
            <v>×</v>
          </cell>
          <cell r="AA109">
            <v>0</v>
          </cell>
          <cell r="AB109">
            <v>0</v>
          </cell>
          <cell r="AC109" t="str">
            <v>なし</v>
          </cell>
          <cell r="AD109" t="str">
            <v>プラチナ・シニアホーム武蔵村山</v>
          </cell>
          <cell r="AE109" t="str">
            <v>042-520-3773</v>
          </cell>
          <cell r="AF109">
            <v>41747</v>
          </cell>
          <cell r="AG109">
            <v>36</v>
          </cell>
          <cell r="AH109" t="str">
            <v>○</v>
          </cell>
          <cell r="AI109" t="str">
            <v>入居開始済み</v>
          </cell>
          <cell r="AJ109" t="str">
            <v>武蔵村山市</v>
          </cell>
          <cell r="AK109" t="str">
            <v>株式会社</v>
          </cell>
          <cell r="AL109" t="str">
            <v>介護系事業者</v>
          </cell>
          <cell r="AM109" t="str">
            <v/>
          </cell>
          <cell r="AN109" t="str">
            <v>24時間常駐</v>
          </cell>
          <cell r="AO109">
            <v>18</v>
          </cell>
          <cell r="AP109">
            <v>65000</v>
          </cell>
          <cell r="AQ109">
            <v>65000</v>
          </cell>
          <cell r="AR109">
            <v>65000</v>
          </cell>
          <cell r="AS109">
            <v>33000</v>
          </cell>
          <cell r="AT109">
            <v>33000</v>
          </cell>
          <cell r="AU109">
            <v>33000</v>
          </cell>
          <cell r="AV109">
            <v>-1</v>
          </cell>
          <cell r="AW109">
            <v>49800</v>
          </cell>
          <cell r="AX109" t="str">
            <v>株式会社レイクス２１</v>
          </cell>
          <cell r="AY109">
            <v>1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 t="str">
            <v>株式会社</v>
          </cell>
          <cell r="BG109" t="str">
            <v>○</v>
          </cell>
          <cell r="BH109" t="str">
            <v>特定</v>
          </cell>
        </row>
        <row r="110">
          <cell r="B110">
            <v>14005</v>
          </cell>
          <cell r="C110" t="str">
            <v>30046-2</v>
          </cell>
          <cell r="D110" t="str">
            <v>更新</v>
          </cell>
          <cell r="E110" t="str">
            <v>令和4年様式</v>
          </cell>
          <cell r="F110" t="str">
            <v>プラチナ・シニアホーム板橋徳丸弐番館</v>
          </cell>
          <cell r="G110" t="str">
            <v>板橋区徳丸五丁目29番16号</v>
          </cell>
          <cell r="H110">
            <v>7.5</v>
          </cell>
          <cell r="I110">
            <v>18</v>
          </cell>
          <cell r="J110" t="str">
            <v>○</v>
          </cell>
          <cell r="K110" t="str">
            <v>○</v>
          </cell>
          <cell r="L110" t="str">
            <v>○</v>
          </cell>
          <cell r="M110" t="str">
            <v>○</v>
          </cell>
          <cell r="N110" t="str">
            <v>○</v>
          </cell>
          <cell r="O110" t="str">
            <v>×</v>
          </cell>
          <cell r="P110" t="str">
            <v>×</v>
          </cell>
          <cell r="Q110" t="str">
            <v>×</v>
          </cell>
          <cell r="R110" t="str">
            <v>×</v>
          </cell>
          <cell r="S110" t="str">
            <v>×</v>
          </cell>
          <cell r="T110" t="str">
            <v>×</v>
          </cell>
          <cell r="U110" t="str">
            <v>×</v>
          </cell>
          <cell r="V110" t="str">
            <v>×</v>
          </cell>
          <cell r="W110" t="str">
            <v>×</v>
          </cell>
          <cell r="X110" t="str">
            <v>×</v>
          </cell>
          <cell r="Y110" t="str">
            <v>×</v>
          </cell>
          <cell r="Z110" t="str">
            <v>×</v>
          </cell>
          <cell r="AA110">
            <v>0</v>
          </cell>
          <cell r="AB110">
            <v>0</v>
          </cell>
          <cell r="AC110" t="str">
            <v>なし</v>
          </cell>
          <cell r="AD110" t="str">
            <v>プラチナ・シニアホーム板橋徳丸弐番館</v>
          </cell>
          <cell r="AE110" t="str">
            <v>03-6906-8103</v>
          </cell>
          <cell r="AF110">
            <v>41780</v>
          </cell>
          <cell r="AG110">
            <v>34</v>
          </cell>
          <cell r="AH110" t="str">
            <v>○</v>
          </cell>
          <cell r="AI110" t="str">
            <v>入居開始済み</v>
          </cell>
          <cell r="AJ110" t="str">
            <v>板橋区</v>
          </cell>
          <cell r="AK110" t="str">
            <v>株式会社</v>
          </cell>
          <cell r="AL110" t="str">
            <v>介護系事業者</v>
          </cell>
          <cell r="AM110" t="str">
            <v/>
          </cell>
          <cell r="AN110" t="str">
            <v>24時間常駐</v>
          </cell>
          <cell r="AO110">
            <v>18</v>
          </cell>
          <cell r="AP110">
            <v>75000</v>
          </cell>
          <cell r="AQ110">
            <v>75000</v>
          </cell>
          <cell r="AR110">
            <v>75000</v>
          </cell>
          <cell r="AS110">
            <v>33000</v>
          </cell>
          <cell r="AT110">
            <v>33000</v>
          </cell>
          <cell r="AU110">
            <v>33000</v>
          </cell>
          <cell r="AV110">
            <v>-1</v>
          </cell>
          <cell r="AW110">
            <v>49800</v>
          </cell>
          <cell r="AX110" t="str">
            <v>株式会社レイクス２１</v>
          </cell>
          <cell r="AY110">
            <v>1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 t="str">
            <v>株式会社</v>
          </cell>
          <cell r="BG110" t="str">
            <v>○</v>
          </cell>
          <cell r="BH110" t="str">
            <v>特定</v>
          </cell>
        </row>
        <row r="111">
          <cell r="B111">
            <v>13029</v>
          </cell>
          <cell r="C111" t="str">
            <v>21459-2</v>
          </cell>
          <cell r="D111" t="str">
            <v>更新</v>
          </cell>
          <cell r="E111" t="str">
            <v>令和4年様式</v>
          </cell>
          <cell r="F111" t="str">
            <v>ホスピタウン梅島</v>
          </cell>
          <cell r="G111" t="str">
            <v>足立区梅島1-6-2</v>
          </cell>
          <cell r="H111">
            <v>10</v>
          </cell>
          <cell r="I111" t="str">
            <v>18.04-18.15</v>
          </cell>
          <cell r="J111" t="str">
            <v>○</v>
          </cell>
          <cell r="K111" t="str">
            <v>×</v>
          </cell>
          <cell r="L111" t="str">
            <v>×</v>
          </cell>
          <cell r="M111" t="str">
            <v>○</v>
          </cell>
          <cell r="N111" t="str">
            <v>○</v>
          </cell>
          <cell r="O111" t="str">
            <v>×</v>
          </cell>
          <cell r="P111" t="str">
            <v>×</v>
          </cell>
          <cell r="Q111" t="str">
            <v>×</v>
          </cell>
          <cell r="R111" t="str">
            <v>×</v>
          </cell>
          <cell r="S111" t="str">
            <v>×</v>
          </cell>
          <cell r="T111" t="str">
            <v>×</v>
          </cell>
          <cell r="U111" t="str">
            <v>×</v>
          </cell>
          <cell r="V111" t="str">
            <v>×</v>
          </cell>
          <cell r="W111" t="str">
            <v>×</v>
          </cell>
          <cell r="X111" t="str">
            <v>×</v>
          </cell>
          <cell r="Y111" t="str">
            <v>×</v>
          </cell>
          <cell r="Z111" t="str">
            <v>×</v>
          </cell>
          <cell r="AA111">
            <v>0</v>
          </cell>
          <cell r="AB111">
            <v>0</v>
          </cell>
          <cell r="AC111" t="str">
            <v>なし</v>
          </cell>
          <cell r="AD111" t="str">
            <v>株式会社ケアフレンド</v>
          </cell>
          <cell r="AE111" t="str">
            <v>03-3889-8051</v>
          </cell>
          <cell r="AF111">
            <v>41572</v>
          </cell>
          <cell r="AG111">
            <v>30</v>
          </cell>
          <cell r="AH111" t="str">
            <v>○</v>
          </cell>
          <cell r="AI111" t="str">
            <v>入居開始済み</v>
          </cell>
          <cell r="AJ111" t="str">
            <v>足立区</v>
          </cell>
          <cell r="AK111" t="str">
            <v>株式会社</v>
          </cell>
          <cell r="AL111" t="str">
            <v>介護系事業者</v>
          </cell>
          <cell r="AM111" t="str">
            <v/>
          </cell>
          <cell r="AN111" t="str">
            <v>日中のみ常駐</v>
          </cell>
          <cell r="AO111">
            <v>18.142666666666667</v>
          </cell>
          <cell r="AP111">
            <v>100000</v>
          </cell>
          <cell r="AQ111">
            <v>100000</v>
          </cell>
          <cell r="AR111">
            <v>100000</v>
          </cell>
          <cell r="AS111">
            <v>20370</v>
          </cell>
          <cell r="AT111">
            <v>20370</v>
          </cell>
          <cell r="AU111">
            <v>20370</v>
          </cell>
          <cell r="AV111">
            <v>32100</v>
          </cell>
          <cell r="AW111">
            <v>42900</v>
          </cell>
          <cell r="AX111" t="str">
            <v>株式会社ケアフレンド</v>
          </cell>
          <cell r="AY111">
            <v>1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 t="str">
            <v>株式会社</v>
          </cell>
          <cell r="BG111" t="str">
            <v>○</v>
          </cell>
          <cell r="BH111" t="str">
            <v/>
          </cell>
        </row>
        <row r="112">
          <cell r="B112">
            <v>12036</v>
          </cell>
          <cell r="C112" t="str">
            <v>30444-2</v>
          </cell>
          <cell r="D112" t="str">
            <v>更新</v>
          </cell>
          <cell r="E112" t="str">
            <v>令和4年様式</v>
          </cell>
          <cell r="F112" t="str">
            <v>コーシャハイム向原7号棟(サービス付き高齢者向け住宅）</v>
          </cell>
          <cell r="G112" t="str">
            <v>板橋区向原３－７－７</v>
          </cell>
          <cell r="H112" t="str">
            <v>7.3-12.17</v>
          </cell>
          <cell r="I112" t="str">
            <v>25.02-45.27</v>
          </cell>
          <cell r="J112" t="str">
            <v>○</v>
          </cell>
          <cell r="K112" t="str">
            <v>○</v>
          </cell>
          <cell r="L112" t="str">
            <v>○</v>
          </cell>
          <cell r="M112" t="str">
            <v>○</v>
          </cell>
          <cell r="N112" t="str">
            <v>○</v>
          </cell>
          <cell r="O112" t="str">
            <v>○</v>
          </cell>
          <cell r="P112" t="str">
            <v>○</v>
          </cell>
          <cell r="Q112" t="str">
            <v>○</v>
          </cell>
          <cell r="R112" t="str">
            <v>×</v>
          </cell>
          <cell r="S112" t="str">
            <v>×</v>
          </cell>
          <cell r="T112" t="str">
            <v>×</v>
          </cell>
          <cell r="U112" t="str">
            <v>×</v>
          </cell>
          <cell r="V112" t="str">
            <v>×</v>
          </cell>
          <cell r="W112" t="str">
            <v>○</v>
          </cell>
          <cell r="X112" t="str">
            <v>×</v>
          </cell>
          <cell r="Y112" t="str">
            <v>×</v>
          </cell>
          <cell r="Z112" t="str">
            <v>○</v>
          </cell>
          <cell r="AA112">
            <v>3</v>
          </cell>
          <cell r="AB112">
            <v>3</v>
          </cell>
          <cell r="AC112" t="str">
            <v>医介</v>
          </cell>
          <cell r="AD112" t="str">
            <v>社会福祉法人こうほうえん</v>
          </cell>
          <cell r="AE112" t="str">
            <v>03-5917-0753</v>
          </cell>
          <cell r="AF112">
            <v>41235</v>
          </cell>
          <cell r="AG112">
            <v>50</v>
          </cell>
          <cell r="AH112" t="str">
            <v>○</v>
          </cell>
          <cell r="AI112" t="str">
            <v>入居開始済み</v>
          </cell>
          <cell r="AJ112" t="str">
            <v>板橋区</v>
          </cell>
          <cell r="AK112" t="str">
            <v>社会福祉法人</v>
          </cell>
          <cell r="AL112" t="str">
            <v>介護系事業者</v>
          </cell>
          <cell r="AM112" t="str">
            <v/>
          </cell>
          <cell r="AN112" t="str">
            <v>24時間常駐</v>
          </cell>
          <cell r="AO112">
            <v>32.247800000000005</v>
          </cell>
          <cell r="AP112">
            <v>73000</v>
          </cell>
          <cell r="AQ112">
            <v>121700</v>
          </cell>
          <cell r="AR112">
            <v>91584</v>
          </cell>
          <cell r="AS112">
            <v>30500</v>
          </cell>
          <cell r="AT112">
            <v>30500</v>
          </cell>
          <cell r="AU112">
            <v>30500</v>
          </cell>
          <cell r="AV112">
            <v>33000</v>
          </cell>
          <cell r="AW112">
            <v>49500</v>
          </cell>
          <cell r="AX112" t="str">
            <v>社会福祉法人こうほうえん</v>
          </cell>
          <cell r="AY112">
            <v>0</v>
          </cell>
          <cell r="AZ112">
            <v>1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 t="str">
            <v>社会福祉法人</v>
          </cell>
          <cell r="BG112" t="str">
            <v>○</v>
          </cell>
          <cell r="BH112" t="str">
            <v/>
          </cell>
        </row>
        <row r="113">
          <cell r="B113">
            <v>13011</v>
          </cell>
          <cell r="C113" t="str">
            <v>20212-2</v>
          </cell>
          <cell r="D113" t="str">
            <v>更新</v>
          </cell>
          <cell r="E113" t="str">
            <v>令和4年様式</v>
          </cell>
          <cell r="F113" t="str">
            <v>やすらぎの丘 アルメリア深大寺南</v>
          </cell>
          <cell r="G113" t="str">
            <v>調布市深大寺南町5-46-4</v>
          </cell>
          <cell r="H113" t="str">
            <v>8-9.1</v>
          </cell>
          <cell r="I113" t="str">
            <v>26.18-28.61</v>
          </cell>
          <cell r="J113" t="str">
            <v>○</v>
          </cell>
          <cell r="K113" t="str">
            <v>×</v>
          </cell>
          <cell r="L113" t="str">
            <v>○</v>
          </cell>
          <cell r="M113" t="str">
            <v>○</v>
          </cell>
          <cell r="N113" t="str">
            <v>○</v>
          </cell>
          <cell r="O113" t="str">
            <v>×</v>
          </cell>
          <cell r="P113" t="str">
            <v>×</v>
          </cell>
          <cell r="Q113" t="str">
            <v>×</v>
          </cell>
          <cell r="R113" t="str">
            <v>×</v>
          </cell>
          <cell r="S113" t="str">
            <v>○</v>
          </cell>
          <cell r="T113" t="str">
            <v>×</v>
          </cell>
          <cell r="U113" t="str">
            <v>×</v>
          </cell>
          <cell r="V113" t="str">
            <v>○</v>
          </cell>
          <cell r="W113" t="str">
            <v>×</v>
          </cell>
          <cell r="X113" t="str">
            <v>×</v>
          </cell>
          <cell r="Y113" t="str">
            <v>×</v>
          </cell>
          <cell r="Z113" t="str">
            <v>×</v>
          </cell>
          <cell r="AA113">
            <v>0</v>
          </cell>
          <cell r="AB113">
            <v>2</v>
          </cell>
          <cell r="AC113" t="str">
            <v>介</v>
          </cell>
          <cell r="AD113" t="str">
            <v>やすらぎの丘アルメリア深大寺南</v>
          </cell>
          <cell r="AE113" t="str">
            <v>042-444-5005</v>
          </cell>
          <cell r="AF113">
            <v>41487</v>
          </cell>
          <cell r="AG113">
            <v>33</v>
          </cell>
          <cell r="AH113" t="str">
            <v>○</v>
          </cell>
          <cell r="AI113" t="str">
            <v>入居開始済み</v>
          </cell>
          <cell r="AJ113" t="str">
            <v>調布市</v>
          </cell>
          <cell r="AK113" t="str">
            <v>株式会社</v>
          </cell>
          <cell r="AL113" t="str">
            <v>不動産業者</v>
          </cell>
          <cell r="AM113" t="str">
            <v/>
          </cell>
          <cell r="AN113" t="str">
            <v>24時間常駐</v>
          </cell>
          <cell r="AO113">
            <v>27.042727272727269</v>
          </cell>
          <cell r="AP113">
            <v>80000</v>
          </cell>
          <cell r="AQ113">
            <v>91000</v>
          </cell>
          <cell r="AR113">
            <v>84969.696969696975</v>
          </cell>
          <cell r="AS113">
            <v>35000</v>
          </cell>
          <cell r="AT113">
            <v>35000</v>
          </cell>
          <cell r="AU113">
            <v>35000</v>
          </cell>
          <cell r="AV113">
            <v>55000</v>
          </cell>
          <cell r="AW113">
            <v>40140</v>
          </cell>
          <cell r="AX113" t="str">
            <v>株式会社渋谷不動産エージェント</v>
          </cell>
          <cell r="AY113">
            <v>1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 t="str">
            <v>株式会社</v>
          </cell>
          <cell r="BG113" t="str">
            <v>○</v>
          </cell>
          <cell r="BH113" t="str">
            <v/>
          </cell>
        </row>
        <row r="114">
          <cell r="B114">
            <v>11063</v>
          </cell>
          <cell r="C114" t="str">
            <v>30225-2</v>
          </cell>
          <cell r="D114" t="str">
            <v>更新</v>
          </cell>
          <cell r="E114" t="str">
            <v>令和元年様式</v>
          </cell>
          <cell r="F114" t="str">
            <v>レジデンス昭島</v>
          </cell>
          <cell r="G114" t="str">
            <v>昭島市昭和町5丁目8番19号</v>
          </cell>
          <cell r="H114" t="str">
            <v>7-9.2</v>
          </cell>
          <cell r="I114" t="str">
            <v>20.13-30.89</v>
          </cell>
          <cell r="J114" t="str">
            <v>○</v>
          </cell>
          <cell r="K114" t="str">
            <v>×</v>
          </cell>
          <cell r="L114" t="str">
            <v>×</v>
          </cell>
          <cell r="M114" t="str">
            <v>○</v>
          </cell>
          <cell r="N114" t="str">
            <v>×</v>
          </cell>
          <cell r="O114" t="str">
            <v>○</v>
          </cell>
          <cell r="P114" t="str">
            <v>×</v>
          </cell>
          <cell r="Q114" t="str">
            <v>×</v>
          </cell>
          <cell r="R114" t="str">
            <v>×</v>
          </cell>
          <cell r="S114" t="str">
            <v>×</v>
          </cell>
          <cell r="T114" t="str">
            <v>×</v>
          </cell>
          <cell r="U114" t="str">
            <v>×</v>
          </cell>
          <cell r="V114" t="str">
            <v>×</v>
          </cell>
          <cell r="W114" t="str">
            <v>×</v>
          </cell>
          <cell r="X114" t="str">
            <v>×</v>
          </cell>
          <cell r="Y114" t="str">
            <v>×</v>
          </cell>
          <cell r="Z114" t="str">
            <v>×</v>
          </cell>
          <cell r="AA114">
            <v>0</v>
          </cell>
          <cell r="AB114">
            <v>1</v>
          </cell>
          <cell r="AC114" t="str">
            <v>介</v>
          </cell>
          <cell r="AD114" t="str">
            <v>日本シニアライフ株式会社</v>
          </cell>
          <cell r="AE114" t="str">
            <v>03-6721-5440</v>
          </cell>
          <cell r="AF114">
            <v>40996</v>
          </cell>
          <cell r="AG114">
            <v>27</v>
          </cell>
          <cell r="AH114" t="str">
            <v>○</v>
          </cell>
          <cell r="AI114" t="str">
            <v>入居開始済み</v>
          </cell>
          <cell r="AJ114" t="str">
            <v>昭島市</v>
          </cell>
          <cell r="AK114" t="str">
            <v>株式会社</v>
          </cell>
          <cell r="AL114" t="str">
            <v>介護系事業者</v>
          </cell>
          <cell r="AM114" t="str">
            <v/>
          </cell>
          <cell r="AN114" t="str">
            <v>24時間常駐</v>
          </cell>
          <cell r="AO114">
            <v>22.825555555555553</v>
          </cell>
          <cell r="AP114">
            <v>70000</v>
          </cell>
          <cell r="AQ114">
            <v>92000</v>
          </cell>
          <cell r="AR114">
            <v>71444.444444444438</v>
          </cell>
          <cell r="AS114">
            <v>11000</v>
          </cell>
          <cell r="AT114">
            <v>16500</v>
          </cell>
          <cell r="AU114">
            <v>13750</v>
          </cell>
          <cell r="AV114">
            <v>44000</v>
          </cell>
          <cell r="AW114">
            <v>53910</v>
          </cell>
          <cell r="AX114" t="str">
            <v>日本シニアライフ株式会社</v>
          </cell>
          <cell r="AY114">
            <v>1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 t="str">
            <v>株式会社</v>
          </cell>
          <cell r="BG114" t="str">
            <v>○</v>
          </cell>
          <cell r="BH114" t="str">
            <v/>
          </cell>
        </row>
        <row r="115">
          <cell r="B115">
            <v>11073</v>
          </cell>
          <cell r="C115" t="str">
            <v>26865-2</v>
          </cell>
          <cell r="D115" t="str">
            <v>更新</v>
          </cell>
          <cell r="E115" t="str">
            <v>令和元年様式</v>
          </cell>
          <cell r="F115" t="str">
            <v>サービス付き高齢者向け住宅（特定施設入居者生活介護）エクセレント練馬プレミア</v>
          </cell>
          <cell r="G115" t="str">
            <v>練馬区平和台1-17-10</v>
          </cell>
          <cell r="H115" t="str">
            <v>10.65-13.2</v>
          </cell>
          <cell r="I115" t="str">
            <v>21-29.9</v>
          </cell>
          <cell r="J115" t="str">
            <v>○</v>
          </cell>
          <cell r="K115" t="str">
            <v>○</v>
          </cell>
          <cell r="L115" t="str">
            <v>○</v>
          </cell>
          <cell r="M115" t="str">
            <v>○</v>
          </cell>
          <cell r="N115" t="str">
            <v>○</v>
          </cell>
          <cell r="O115" t="str">
            <v>×</v>
          </cell>
          <cell r="P115" t="str">
            <v>×</v>
          </cell>
          <cell r="Q115" t="str">
            <v>×</v>
          </cell>
          <cell r="R115" t="str">
            <v>×</v>
          </cell>
          <cell r="S115" t="str">
            <v>×</v>
          </cell>
          <cell r="T115" t="str">
            <v>×</v>
          </cell>
          <cell r="U115" t="str">
            <v>×</v>
          </cell>
          <cell r="V115" t="str">
            <v>×</v>
          </cell>
          <cell r="W115" t="str">
            <v>×</v>
          </cell>
          <cell r="X115" t="str">
            <v>×</v>
          </cell>
          <cell r="Y115" t="str">
            <v>×</v>
          </cell>
          <cell r="Z115" t="str">
            <v>×</v>
          </cell>
          <cell r="AA115">
            <v>0</v>
          </cell>
          <cell r="AB115">
            <v>0</v>
          </cell>
          <cell r="AC115" t="str">
            <v>なし</v>
          </cell>
          <cell r="AD115" t="str">
            <v>株式会社ヒーロー</v>
          </cell>
          <cell r="AE115" t="str">
            <v>03-3937-1331</v>
          </cell>
          <cell r="AF115">
            <v>40996</v>
          </cell>
          <cell r="AG115">
            <v>56</v>
          </cell>
          <cell r="AH115" t="str">
            <v>○</v>
          </cell>
          <cell r="AI115" t="str">
            <v>入居開始済み</v>
          </cell>
          <cell r="AJ115" t="str">
            <v>練馬区</v>
          </cell>
          <cell r="AK115" t="str">
            <v>株式会社</v>
          </cell>
          <cell r="AL115" t="str">
            <v>介護系事業者</v>
          </cell>
          <cell r="AM115" t="str">
            <v/>
          </cell>
          <cell r="AN115" t="str">
            <v>24時間常駐</v>
          </cell>
          <cell r="AO115">
            <v>21.794642857142854</v>
          </cell>
          <cell r="AP115">
            <v>106500</v>
          </cell>
          <cell r="AQ115">
            <v>132000</v>
          </cell>
          <cell r="AR115">
            <v>108776.78571428571</v>
          </cell>
          <cell r="AS115">
            <v>69300</v>
          </cell>
          <cell r="AT115">
            <v>69300</v>
          </cell>
          <cell r="AU115">
            <v>69300</v>
          </cell>
          <cell r="AV115">
            <v>-1</v>
          </cell>
          <cell r="AW115">
            <v>67320</v>
          </cell>
          <cell r="AX115" t="str">
            <v>株式会社ヒーロー</v>
          </cell>
          <cell r="AY115">
            <v>1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 t="str">
            <v>株式会社</v>
          </cell>
          <cell r="BG115" t="str">
            <v>○</v>
          </cell>
          <cell r="BH115" t="str">
            <v>特定</v>
          </cell>
        </row>
        <row r="116">
          <cell r="B116">
            <v>21011</v>
          </cell>
          <cell r="C116" t="str">
            <v>102986-0</v>
          </cell>
          <cell r="D116" t="str">
            <v>新規</v>
          </cell>
          <cell r="E116" t="str">
            <v>令和元年様式</v>
          </cell>
          <cell r="F116" t="str">
            <v>円樹いたばし四葉</v>
          </cell>
          <cell r="G116" t="str">
            <v>板橋区四葉1-18-1</v>
          </cell>
          <cell r="H116">
            <v>15.8</v>
          </cell>
          <cell r="I116" t="str">
            <v>23.25-48.65</v>
          </cell>
          <cell r="J116" t="str">
            <v>○</v>
          </cell>
          <cell r="K116" t="str">
            <v>×</v>
          </cell>
          <cell r="L116" t="str">
            <v>○</v>
          </cell>
          <cell r="M116" t="str">
            <v>×</v>
          </cell>
          <cell r="N116" t="str">
            <v>○</v>
          </cell>
          <cell r="O116" t="str">
            <v>○</v>
          </cell>
          <cell r="P116" t="str">
            <v>×</v>
          </cell>
          <cell r="Q116" t="str">
            <v>×</v>
          </cell>
          <cell r="R116" t="str">
            <v>×</v>
          </cell>
          <cell r="S116" t="str">
            <v>×</v>
          </cell>
          <cell r="T116" t="str">
            <v>×</v>
          </cell>
          <cell r="U116" t="str">
            <v>×</v>
          </cell>
          <cell r="V116" t="str">
            <v>×</v>
          </cell>
          <cell r="W116" t="str">
            <v>×</v>
          </cell>
          <cell r="X116" t="str">
            <v>×</v>
          </cell>
          <cell r="Y116" t="str">
            <v>×</v>
          </cell>
          <cell r="Z116" t="str">
            <v>×</v>
          </cell>
          <cell r="AA116">
            <v>0</v>
          </cell>
          <cell r="AB116">
            <v>1</v>
          </cell>
          <cell r="AC116" t="str">
            <v>介</v>
          </cell>
          <cell r="AD116" t="str">
            <v>円樹いたばし四葉</v>
          </cell>
          <cell r="AE116" t="str">
            <v>03-5967-1401</v>
          </cell>
          <cell r="AF116">
            <v>44566</v>
          </cell>
          <cell r="AG116">
            <v>94</v>
          </cell>
          <cell r="AH116" t="str">
            <v>○</v>
          </cell>
          <cell r="AI116" t="str">
            <v>入居開始済み</v>
          </cell>
          <cell r="AJ116" t="str">
            <v>板橋区</v>
          </cell>
          <cell r="AK116" t="str">
            <v>株式会社</v>
          </cell>
          <cell r="AL116" t="str">
            <v>介護系事業者</v>
          </cell>
          <cell r="AM116" t="str">
            <v/>
          </cell>
          <cell r="AN116" t="str">
            <v>日中のみ常駐</v>
          </cell>
          <cell r="AO116">
            <v>24.574680851063828</v>
          </cell>
          <cell r="AP116">
            <v>158000</v>
          </cell>
          <cell r="AQ116">
            <v>158000</v>
          </cell>
          <cell r="AR116">
            <v>158000</v>
          </cell>
          <cell r="AS116">
            <v>50000</v>
          </cell>
          <cell r="AT116">
            <v>50000</v>
          </cell>
          <cell r="AU116">
            <v>50000</v>
          </cell>
          <cell r="AV116">
            <v>33000</v>
          </cell>
          <cell r="AW116">
            <v>58320</v>
          </cell>
          <cell r="AX116" t="str">
            <v>シニアライフサポート株式会社</v>
          </cell>
          <cell r="AY116">
            <v>1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 t="str">
            <v>株式会社</v>
          </cell>
          <cell r="BG116" t="str">
            <v>○</v>
          </cell>
          <cell r="BH116" t="str">
            <v/>
          </cell>
        </row>
        <row r="117">
          <cell r="B117">
            <v>21006</v>
          </cell>
          <cell r="C117" t="str">
            <v>102821-0</v>
          </cell>
          <cell r="D117" t="str">
            <v>新規</v>
          </cell>
          <cell r="E117" t="str">
            <v>令和元年様式</v>
          </cell>
          <cell r="F117" t="str">
            <v>オウカス世田谷仙川</v>
          </cell>
          <cell r="G117" t="str">
            <v>世田谷区給田1丁目1-11</v>
          </cell>
          <cell r="H117" t="str">
            <v>10-49.1</v>
          </cell>
          <cell r="I117" t="str">
            <v>20.04-60.6</v>
          </cell>
          <cell r="J117" t="str">
            <v>○</v>
          </cell>
          <cell r="K117" t="str">
            <v>×</v>
          </cell>
          <cell r="L117" t="str">
            <v>×</v>
          </cell>
          <cell r="M117" t="str">
            <v>×</v>
          </cell>
          <cell r="N117" t="str">
            <v>○</v>
          </cell>
          <cell r="O117" t="str">
            <v>○</v>
          </cell>
          <cell r="P117" t="str">
            <v>○</v>
          </cell>
          <cell r="Q117" t="str">
            <v>×</v>
          </cell>
          <cell r="R117" t="str">
            <v>×</v>
          </cell>
          <cell r="S117" t="str">
            <v>×</v>
          </cell>
          <cell r="T117" t="str">
            <v>×</v>
          </cell>
          <cell r="U117" t="str">
            <v>×</v>
          </cell>
          <cell r="V117" t="str">
            <v>×</v>
          </cell>
          <cell r="W117" t="str">
            <v>×</v>
          </cell>
          <cell r="X117" t="str">
            <v>○</v>
          </cell>
          <cell r="Y117" t="str">
            <v>×</v>
          </cell>
          <cell r="Z117" t="str">
            <v>×</v>
          </cell>
          <cell r="AA117">
            <v>2</v>
          </cell>
          <cell r="AB117">
            <v>2</v>
          </cell>
          <cell r="AC117" t="str">
            <v>医介</v>
          </cell>
          <cell r="AD117" t="str">
            <v>野村不動産株式会社</v>
          </cell>
          <cell r="AE117" t="str">
            <v>03-3348-8856</v>
          </cell>
          <cell r="AF117">
            <v>44470</v>
          </cell>
          <cell r="AG117">
            <v>186</v>
          </cell>
          <cell r="AH117" t="str">
            <v>○</v>
          </cell>
          <cell r="AI117" t="str">
            <v>入居開始済み</v>
          </cell>
          <cell r="AJ117" t="str">
            <v>世田谷区</v>
          </cell>
          <cell r="AK117" t="str">
            <v>株式会社</v>
          </cell>
          <cell r="AL117" t="str">
            <v>不動産業者</v>
          </cell>
          <cell r="AM117" t="str">
            <v/>
          </cell>
          <cell r="AN117" t="str">
            <v>24時間常駐</v>
          </cell>
          <cell r="AO117">
            <v>38.318010752688153</v>
          </cell>
          <cell r="AP117">
            <v>100000</v>
          </cell>
          <cell r="AQ117">
            <v>491000</v>
          </cell>
          <cell r="AR117">
            <v>265306.45161290321</v>
          </cell>
          <cell r="AS117">
            <v>71000</v>
          </cell>
          <cell r="AT117">
            <v>81000</v>
          </cell>
          <cell r="AU117">
            <v>76000</v>
          </cell>
          <cell r="AV117">
            <v>73700</v>
          </cell>
          <cell r="AW117">
            <v>56100</v>
          </cell>
          <cell r="AX117" t="str">
            <v>野村不動産ウェルネス株式会社</v>
          </cell>
          <cell r="AY117">
            <v>1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 t="str">
            <v>株式会社</v>
          </cell>
          <cell r="BG117" t="str">
            <v>○</v>
          </cell>
          <cell r="BH117" t="str">
            <v/>
          </cell>
        </row>
        <row r="118">
          <cell r="B118">
            <v>14006</v>
          </cell>
          <cell r="C118" t="str">
            <v>29954-2</v>
          </cell>
          <cell r="D118" t="str">
            <v>更新</v>
          </cell>
          <cell r="E118" t="str">
            <v>令和4年様式</v>
          </cell>
          <cell r="F118" t="str">
            <v>グランドマスト西ヶ原</v>
          </cell>
          <cell r="G118" t="str">
            <v>北区西ケ原1－31－25</v>
          </cell>
          <cell r="H118" t="str">
            <v>6.4-26</v>
          </cell>
          <cell r="I118" t="str">
            <v>25.13-66.76</v>
          </cell>
          <cell r="J118" t="str">
            <v>○</v>
          </cell>
          <cell r="K118" t="str">
            <v>×</v>
          </cell>
          <cell r="L118" t="str">
            <v>×</v>
          </cell>
          <cell r="M118" t="str">
            <v>×</v>
          </cell>
          <cell r="N118" t="str">
            <v>×</v>
          </cell>
          <cell r="O118" t="str">
            <v>×</v>
          </cell>
          <cell r="P118" t="str">
            <v>×</v>
          </cell>
          <cell r="Q118" t="str">
            <v>×</v>
          </cell>
          <cell r="R118" t="str">
            <v>×</v>
          </cell>
          <cell r="S118" t="str">
            <v>×</v>
          </cell>
          <cell r="T118" t="str">
            <v>×</v>
          </cell>
          <cell r="U118" t="str">
            <v>×</v>
          </cell>
          <cell r="V118" t="str">
            <v>×</v>
          </cell>
          <cell r="W118" t="str">
            <v>×</v>
          </cell>
          <cell r="X118" t="str">
            <v>×</v>
          </cell>
          <cell r="Y118" t="str">
            <v>×</v>
          </cell>
          <cell r="Z118" t="str">
            <v>×</v>
          </cell>
          <cell r="AA118">
            <v>0</v>
          </cell>
          <cell r="AB118">
            <v>0</v>
          </cell>
          <cell r="AC118" t="str">
            <v>なし</v>
          </cell>
          <cell r="AD118" t="str">
            <v>積水ハウス不動産東京株式会社</v>
          </cell>
          <cell r="AE118" t="str">
            <v>03-5350-3366</v>
          </cell>
          <cell r="AF118">
            <v>41792</v>
          </cell>
          <cell r="AG118">
            <v>77</v>
          </cell>
          <cell r="AH118" t="str">
            <v>○</v>
          </cell>
          <cell r="AI118" t="str">
            <v>入居開始済み</v>
          </cell>
          <cell r="AJ118" t="str">
            <v>北区</v>
          </cell>
          <cell r="AK118" t="str">
            <v>株式会社</v>
          </cell>
          <cell r="AL118" t="str">
            <v>不動産業者</v>
          </cell>
          <cell r="AM118" t="str">
            <v/>
          </cell>
          <cell r="AN118" t="str">
            <v>日中のみ常駐</v>
          </cell>
          <cell r="AO118">
            <v>52.170519480519538</v>
          </cell>
          <cell r="AP118">
            <v>64000</v>
          </cell>
          <cell r="AQ118">
            <v>260000</v>
          </cell>
          <cell r="AR118">
            <v>197389.6103896104</v>
          </cell>
          <cell r="AS118">
            <v>28000</v>
          </cell>
          <cell r="AT118">
            <v>28000</v>
          </cell>
          <cell r="AU118">
            <v>28000</v>
          </cell>
          <cell r="AV118">
            <v>46200</v>
          </cell>
          <cell r="AW118">
            <v>40612</v>
          </cell>
          <cell r="AX118" t="str">
            <v>積水ハウス不動産東京株式会社</v>
          </cell>
          <cell r="AY118">
            <v>1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 t="str">
            <v>株式会社</v>
          </cell>
          <cell r="BG118" t="str">
            <v>○</v>
          </cell>
          <cell r="BH118" t="str">
            <v/>
          </cell>
        </row>
        <row r="119">
          <cell r="B119">
            <v>17020</v>
          </cell>
          <cell r="C119" t="str">
            <v>101079-1</v>
          </cell>
          <cell r="D119" t="str">
            <v>更新</v>
          </cell>
          <cell r="E119" t="str">
            <v>令和4年様式</v>
          </cell>
          <cell r="F119" t="str">
            <v>ヴィラージュリーシュ上石神井</v>
          </cell>
          <cell r="G119" t="str">
            <v>練馬区上石神井2丁目9番21号</v>
          </cell>
          <cell r="H119" t="str">
            <v>12.9-13.1</v>
          </cell>
          <cell r="I119" t="str">
            <v>18.9-21.68</v>
          </cell>
          <cell r="J119" t="str">
            <v>○</v>
          </cell>
          <cell r="K119" t="str">
            <v>×</v>
          </cell>
          <cell r="L119" t="str">
            <v>×</v>
          </cell>
          <cell r="M119" t="str">
            <v>×</v>
          </cell>
          <cell r="N119" t="str">
            <v>×</v>
          </cell>
          <cell r="O119" t="str">
            <v>○</v>
          </cell>
          <cell r="P119" t="str">
            <v>○</v>
          </cell>
          <cell r="Q119" t="str">
            <v>×</v>
          </cell>
          <cell r="R119" t="str">
            <v>×</v>
          </cell>
          <cell r="S119" t="str">
            <v>×</v>
          </cell>
          <cell r="T119" t="str">
            <v>×</v>
          </cell>
          <cell r="U119" t="str">
            <v>×</v>
          </cell>
          <cell r="V119" t="str">
            <v>○</v>
          </cell>
          <cell r="W119" t="str">
            <v>×</v>
          </cell>
          <cell r="X119" t="str">
            <v>○</v>
          </cell>
          <cell r="Y119" t="str">
            <v>×</v>
          </cell>
          <cell r="Z119" t="str">
            <v>×</v>
          </cell>
          <cell r="AA119">
            <v>2</v>
          </cell>
          <cell r="AB119">
            <v>3</v>
          </cell>
          <cell r="AC119" t="str">
            <v>医介</v>
          </cell>
          <cell r="AD119" t="str">
            <v>リーシュライフケア株式会社</v>
          </cell>
          <cell r="AE119" t="str">
            <v>03-6899-3270</v>
          </cell>
          <cell r="AF119">
            <v>43168</v>
          </cell>
          <cell r="AG119">
            <v>53</v>
          </cell>
          <cell r="AH119" t="str">
            <v>○</v>
          </cell>
          <cell r="AI119" t="str">
            <v>入居開始済み</v>
          </cell>
          <cell r="AJ119" t="str">
            <v>練馬区</v>
          </cell>
          <cell r="AK119" t="str">
            <v>株式会社</v>
          </cell>
          <cell r="AL119" t="str">
            <v>介護系事業者</v>
          </cell>
          <cell r="AM119" t="str">
            <v/>
          </cell>
          <cell r="AN119" t="str">
            <v>日中のみ常駐</v>
          </cell>
          <cell r="AO119">
            <v>19.392641509433957</v>
          </cell>
          <cell r="AP119">
            <v>129000</v>
          </cell>
          <cell r="AQ119">
            <v>131000</v>
          </cell>
          <cell r="AR119">
            <v>129811.32075471699</v>
          </cell>
          <cell r="AS119">
            <v>43000</v>
          </cell>
          <cell r="AT119">
            <v>43000</v>
          </cell>
          <cell r="AU119">
            <v>43000</v>
          </cell>
          <cell r="AV119">
            <v>38500</v>
          </cell>
          <cell r="AW119">
            <v>58800</v>
          </cell>
          <cell r="AX119" t="str">
            <v>リーシュライフケア株式会社</v>
          </cell>
          <cell r="AY119">
            <v>1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 t="str">
            <v>株式会社</v>
          </cell>
          <cell r="BG119" t="str">
            <v>○</v>
          </cell>
          <cell r="BH119" t="str">
            <v/>
          </cell>
        </row>
        <row r="120">
          <cell r="B120">
            <v>17002</v>
          </cell>
          <cell r="C120" t="str">
            <v>100447-1</v>
          </cell>
          <cell r="D120" t="str">
            <v>更新</v>
          </cell>
          <cell r="E120" t="str">
            <v>令和元年様式</v>
          </cell>
          <cell r="F120" t="str">
            <v>ファミリー・ホスピス成瀬ハウス</v>
          </cell>
          <cell r="G120" t="str">
            <v>町田市金森東四丁目1番36号</v>
          </cell>
          <cell r="H120" t="str">
            <v>5.2-15</v>
          </cell>
          <cell r="I120" t="str">
            <v>18.21-27.32</v>
          </cell>
          <cell r="J120" t="str">
            <v>○</v>
          </cell>
          <cell r="K120" t="str">
            <v>○</v>
          </cell>
          <cell r="L120" t="str">
            <v>○</v>
          </cell>
          <cell r="M120" t="str">
            <v>×</v>
          </cell>
          <cell r="N120" t="str">
            <v>○</v>
          </cell>
          <cell r="O120" t="str">
            <v>○</v>
          </cell>
          <cell r="P120" t="str">
            <v>○</v>
          </cell>
          <cell r="Q120" t="str">
            <v>×</v>
          </cell>
          <cell r="R120" t="str">
            <v>×</v>
          </cell>
          <cell r="S120" t="str">
            <v>×</v>
          </cell>
          <cell r="T120" t="str">
            <v>×</v>
          </cell>
          <cell r="U120" t="str">
            <v>×</v>
          </cell>
          <cell r="V120" t="str">
            <v>×</v>
          </cell>
          <cell r="W120" t="str">
            <v>×</v>
          </cell>
          <cell r="X120" t="str">
            <v>×</v>
          </cell>
          <cell r="Y120" t="str">
            <v>×</v>
          </cell>
          <cell r="Z120" t="str">
            <v>×</v>
          </cell>
          <cell r="AA120">
            <v>1</v>
          </cell>
          <cell r="AB120">
            <v>1</v>
          </cell>
          <cell r="AC120" t="str">
            <v>医介</v>
          </cell>
          <cell r="AD120" t="str">
            <v>ファミリー・ホスピス株式会社</v>
          </cell>
          <cell r="AE120" t="str">
            <v>03-6368-4160</v>
          </cell>
          <cell r="AF120">
            <v>42891</v>
          </cell>
          <cell r="AG120">
            <v>20</v>
          </cell>
          <cell r="AH120" t="str">
            <v>○</v>
          </cell>
          <cell r="AI120" t="str">
            <v>入居開始済み</v>
          </cell>
          <cell r="AJ120" t="str">
            <v>町田市</v>
          </cell>
          <cell r="AK120" t="str">
            <v>株式会社</v>
          </cell>
          <cell r="AL120" t="str">
            <v>介護系事業者</v>
          </cell>
          <cell r="AM120" t="str">
            <v/>
          </cell>
          <cell r="AN120" t="str">
            <v>日中のみ常駐</v>
          </cell>
          <cell r="AO120">
            <v>20.943000000000005</v>
          </cell>
          <cell r="AP120">
            <v>52000</v>
          </cell>
          <cell r="AQ120">
            <v>150000</v>
          </cell>
          <cell r="AR120">
            <v>122200</v>
          </cell>
          <cell r="AS120">
            <v>30000</v>
          </cell>
          <cell r="AT120">
            <v>30000</v>
          </cell>
          <cell r="AU120">
            <v>30000</v>
          </cell>
          <cell r="AV120">
            <v>22000</v>
          </cell>
          <cell r="AW120">
            <v>66000</v>
          </cell>
          <cell r="AX120" t="str">
            <v>ファミリー・ホスピス株式会社</v>
          </cell>
          <cell r="AY120">
            <v>1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 t="str">
            <v>株式会社</v>
          </cell>
          <cell r="BG120" t="str">
            <v>○</v>
          </cell>
          <cell r="BH120" t="str">
            <v/>
          </cell>
        </row>
        <row r="121">
          <cell r="B121">
            <v>19001</v>
          </cell>
          <cell r="C121" t="str">
            <v>101694-1</v>
          </cell>
          <cell r="D121" t="str">
            <v>更新</v>
          </cell>
          <cell r="E121" t="str">
            <v>令和4年様式</v>
          </cell>
          <cell r="F121" t="str">
            <v>狛江共生の家・多麻</v>
          </cell>
          <cell r="G121" t="str">
            <v>狛江市駒井町1-1-2</v>
          </cell>
          <cell r="H121" t="str">
            <v>8-12</v>
          </cell>
          <cell r="I121" t="str">
            <v>27.74-41.35</v>
          </cell>
          <cell r="J121" t="str">
            <v>○</v>
          </cell>
          <cell r="K121" t="str">
            <v>×</v>
          </cell>
          <cell r="L121" t="str">
            <v>×</v>
          </cell>
          <cell r="M121" t="str">
            <v>×</v>
          </cell>
          <cell r="N121" t="str">
            <v>×</v>
          </cell>
          <cell r="O121" t="str">
            <v>×</v>
          </cell>
          <cell r="P121" t="str">
            <v>×</v>
          </cell>
          <cell r="Q121" t="str">
            <v>×</v>
          </cell>
          <cell r="R121" t="str">
            <v>×</v>
          </cell>
          <cell r="S121" t="str">
            <v>×</v>
          </cell>
          <cell r="T121" t="str">
            <v>×</v>
          </cell>
          <cell r="U121" t="str">
            <v>×</v>
          </cell>
          <cell r="V121" t="str">
            <v>×</v>
          </cell>
          <cell r="W121" t="str">
            <v>×</v>
          </cell>
          <cell r="X121" t="str">
            <v>×</v>
          </cell>
          <cell r="Y121" t="str">
            <v>×</v>
          </cell>
          <cell r="Z121" t="str">
            <v>×</v>
          </cell>
          <cell r="AA121">
            <v>0</v>
          </cell>
          <cell r="AB121">
            <v>0</v>
          </cell>
          <cell r="AC121" t="str">
            <v>なし</v>
          </cell>
          <cell r="AD121" t="str">
            <v>特定非営利活動法人狛江共生の家</v>
          </cell>
          <cell r="AE121" t="str">
            <v>03-3430-5020</v>
          </cell>
          <cell r="AF121">
            <v>43626</v>
          </cell>
          <cell r="AG121">
            <v>14</v>
          </cell>
          <cell r="AH121" t="str">
            <v>○</v>
          </cell>
          <cell r="AI121" t="str">
            <v>入居開始済み</v>
          </cell>
          <cell r="AJ121" t="str">
            <v>狛江市</v>
          </cell>
          <cell r="AK121" t="str">
            <v>NPO法人</v>
          </cell>
          <cell r="AL121" t="str">
            <v>その他</v>
          </cell>
          <cell r="AM121" t="str">
            <v/>
          </cell>
          <cell r="AN121" t="str">
            <v>日中のみ常駐</v>
          </cell>
          <cell r="AO121">
            <v>29.772857142857141</v>
          </cell>
          <cell r="AP121">
            <v>80000</v>
          </cell>
          <cell r="AQ121">
            <v>120000</v>
          </cell>
          <cell r="AR121">
            <v>85714.28571428571</v>
          </cell>
          <cell r="AS121">
            <v>15000</v>
          </cell>
          <cell r="AT121">
            <v>15000</v>
          </cell>
          <cell r="AU121">
            <v>15000</v>
          </cell>
          <cell r="AV121">
            <v>20000</v>
          </cell>
          <cell r="AW121">
            <v>25000</v>
          </cell>
          <cell r="AX121" t="str">
            <v>特定非営利活動法人狛江共生の家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</v>
          </cell>
          <cell r="BD121">
            <v>0</v>
          </cell>
          <cell r="BE121">
            <v>0</v>
          </cell>
          <cell r="BF121" t="str">
            <v>特定非営利活動法人</v>
          </cell>
          <cell r="BG121" t="str">
            <v>○</v>
          </cell>
          <cell r="BH121" t="str">
            <v/>
          </cell>
        </row>
        <row r="122">
          <cell r="B122">
            <v>22005</v>
          </cell>
          <cell r="C122" t="str">
            <v>103225-0</v>
          </cell>
          <cell r="D122" t="str">
            <v>新規</v>
          </cell>
          <cell r="E122" t="str">
            <v>令和4年様式</v>
          </cell>
          <cell r="F122" t="str">
            <v>サービス付き高齢者向け住宅 レエンデ敬愛</v>
          </cell>
          <cell r="G122" t="str">
            <v>立川市上砂町2丁目4番地12</v>
          </cell>
          <cell r="H122">
            <v>7.5</v>
          </cell>
          <cell r="I122" t="str">
            <v>18-18.3</v>
          </cell>
          <cell r="J122" t="str">
            <v>○</v>
          </cell>
          <cell r="K122" t="str">
            <v>×</v>
          </cell>
          <cell r="L122" t="str">
            <v>○</v>
          </cell>
          <cell r="M122" t="str">
            <v>○</v>
          </cell>
          <cell r="N122" t="str">
            <v>○</v>
          </cell>
          <cell r="O122" t="str">
            <v>×</v>
          </cell>
          <cell r="P122" t="str">
            <v>×</v>
          </cell>
          <cell r="Q122" t="str">
            <v>×</v>
          </cell>
          <cell r="R122" t="str">
            <v>×</v>
          </cell>
          <cell r="S122" t="str">
            <v>×</v>
          </cell>
          <cell r="T122" t="str">
            <v>×</v>
          </cell>
          <cell r="U122" t="str">
            <v>×</v>
          </cell>
          <cell r="V122" t="str">
            <v>×</v>
          </cell>
          <cell r="W122" t="str">
            <v>×</v>
          </cell>
          <cell r="X122" t="str">
            <v>○</v>
          </cell>
          <cell r="Y122" t="str">
            <v>×</v>
          </cell>
          <cell r="Z122" t="str">
            <v>○</v>
          </cell>
          <cell r="AA122">
            <v>2</v>
          </cell>
          <cell r="AB122">
            <v>1</v>
          </cell>
          <cell r="AC122" t="str">
            <v>医介</v>
          </cell>
          <cell r="AD122" t="str">
            <v>社会福祉法人 敬愛会</v>
          </cell>
          <cell r="AE122" t="str">
            <v>042-537-5637</v>
          </cell>
          <cell r="AF122">
            <v>44902</v>
          </cell>
          <cell r="AG122">
            <v>14</v>
          </cell>
          <cell r="AH122" t="str">
            <v>○</v>
          </cell>
          <cell r="AI122">
            <v>45444</v>
          </cell>
          <cell r="AJ122" t="str">
            <v>立川市</v>
          </cell>
          <cell r="AK122" t="str">
            <v>社会福祉法人</v>
          </cell>
          <cell r="AL122" t="str">
            <v>介護系事業者</v>
          </cell>
          <cell r="AM122" t="str">
            <v/>
          </cell>
          <cell r="AN122" t="str">
            <v>日中のみ常駐</v>
          </cell>
          <cell r="AO122">
            <v>18.021428571428572</v>
          </cell>
          <cell r="AP122">
            <v>75000</v>
          </cell>
          <cell r="AQ122">
            <v>75000</v>
          </cell>
          <cell r="AR122">
            <v>75000</v>
          </cell>
          <cell r="AS122">
            <v>25000</v>
          </cell>
          <cell r="AT122">
            <v>25000</v>
          </cell>
          <cell r="AU122">
            <v>25000</v>
          </cell>
          <cell r="AV122">
            <v>33000</v>
          </cell>
          <cell r="AW122">
            <v>45000</v>
          </cell>
          <cell r="AX122" t="str">
            <v>社会福祉法人 敬愛会</v>
          </cell>
          <cell r="AY122">
            <v>0</v>
          </cell>
          <cell r="AZ122">
            <v>1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 t="str">
            <v>社会福祉法人</v>
          </cell>
          <cell r="BG122" t="str">
            <v>○</v>
          </cell>
          <cell r="BH122" t="str">
            <v/>
          </cell>
        </row>
        <row r="123">
          <cell r="B123">
            <v>24002</v>
          </cell>
          <cell r="C123" t="str">
            <v>103670-0</v>
          </cell>
          <cell r="D123" t="str">
            <v>新規</v>
          </cell>
          <cell r="E123" t="str">
            <v>令和4年様式</v>
          </cell>
          <cell r="F123" t="str">
            <v>ココファン世田谷弦巻</v>
          </cell>
          <cell r="G123" t="str">
            <v>世田谷区弦巻1丁目3‐20</v>
          </cell>
          <cell r="H123" t="str">
            <v>16.2-43.2</v>
          </cell>
          <cell r="I123" t="str">
            <v>18.41-48.8</v>
          </cell>
          <cell r="J123" t="str">
            <v>○</v>
          </cell>
          <cell r="K123" t="str">
            <v>○</v>
          </cell>
          <cell r="L123" t="str">
            <v>○</v>
          </cell>
          <cell r="M123" t="str">
            <v>○</v>
          </cell>
          <cell r="N123" t="str">
            <v>○</v>
          </cell>
          <cell r="O123" t="str">
            <v>○</v>
          </cell>
          <cell r="P123" t="str">
            <v>×</v>
          </cell>
          <cell r="Q123" t="str">
            <v>×</v>
          </cell>
          <cell r="R123" t="str">
            <v>×</v>
          </cell>
          <cell r="S123" t="str">
            <v>×</v>
          </cell>
          <cell r="T123" t="str">
            <v>×</v>
          </cell>
          <cell r="U123" t="str">
            <v>×</v>
          </cell>
          <cell r="V123" t="str">
            <v>×</v>
          </cell>
          <cell r="W123" t="str">
            <v>×</v>
          </cell>
          <cell r="X123" t="str">
            <v>×</v>
          </cell>
          <cell r="Y123" t="str">
            <v>×</v>
          </cell>
          <cell r="Z123" t="str">
            <v>×</v>
          </cell>
          <cell r="AA123">
            <v>0</v>
          </cell>
          <cell r="AB123">
            <v>1</v>
          </cell>
          <cell r="AC123" t="str">
            <v>介</v>
          </cell>
          <cell r="AD123" t="str">
            <v>株式会社学研ココファン</v>
          </cell>
          <cell r="AE123" t="str">
            <v>03-6431-1860</v>
          </cell>
          <cell r="AF123">
            <v>45513</v>
          </cell>
          <cell r="AG123">
            <v>47</v>
          </cell>
          <cell r="AH123" t="str">
            <v>○</v>
          </cell>
          <cell r="AI123">
            <v>46082</v>
          </cell>
          <cell r="AJ123" t="str">
            <v>世田谷区</v>
          </cell>
          <cell r="AK123" t="str">
            <v>株式会社</v>
          </cell>
          <cell r="AL123" t="str">
            <v>介護系事業者</v>
          </cell>
          <cell r="AM123" t="str">
            <v/>
          </cell>
          <cell r="AN123" t="str">
            <v>24時間常駐</v>
          </cell>
          <cell r="AO123">
            <v>27.36851063829787</v>
          </cell>
          <cell r="AP123">
            <v>162000</v>
          </cell>
          <cell r="AQ123">
            <v>432000</v>
          </cell>
          <cell r="AR123">
            <v>241702.12765957447</v>
          </cell>
          <cell r="AS123">
            <v>9200</v>
          </cell>
          <cell r="AT123">
            <v>22600</v>
          </cell>
          <cell r="AU123">
            <v>15900</v>
          </cell>
          <cell r="AV123">
            <v>39400</v>
          </cell>
          <cell r="AW123">
            <v>53820</v>
          </cell>
          <cell r="AX123" t="str">
            <v>株式会社学研ココファン</v>
          </cell>
          <cell r="AY123">
            <v>1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 t="str">
            <v>株式会社</v>
          </cell>
          <cell r="BG123" t="str">
            <v>○</v>
          </cell>
          <cell r="BH123" t="str">
            <v/>
          </cell>
        </row>
        <row r="124">
          <cell r="B124">
            <v>18001</v>
          </cell>
          <cell r="C124" t="str">
            <v>101066-1</v>
          </cell>
          <cell r="D124" t="str">
            <v>更新</v>
          </cell>
          <cell r="E124" t="str">
            <v>令和4年様式</v>
          </cell>
          <cell r="F124" t="str">
            <v>ツクイ・ののあおやま</v>
          </cell>
          <cell r="G124" t="str">
            <v>港区北青山三丁目４番３号</v>
          </cell>
          <cell r="H124" t="str">
            <v>55.5-99.5</v>
          </cell>
          <cell r="I124" t="str">
            <v>20.24-52</v>
          </cell>
          <cell r="J124" t="str">
            <v>○</v>
          </cell>
          <cell r="K124" t="str">
            <v>○</v>
          </cell>
          <cell r="L124" t="str">
            <v>○</v>
          </cell>
          <cell r="M124" t="str">
            <v>○</v>
          </cell>
          <cell r="N124" t="str">
            <v>○</v>
          </cell>
          <cell r="O124" t="str">
            <v>×</v>
          </cell>
          <cell r="P124" t="str">
            <v>×</v>
          </cell>
          <cell r="Q124" t="str">
            <v>×</v>
          </cell>
          <cell r="R124" t="str">
            <v>×</v>
          </cell>
          <cell r="S124" t="str">
            <v>×</v>
          </cell>
          <cell r="T124" t="str">
            <v>×</v>
          </cell>
          <cell r="U124" t="str">
            <v>×</v>
          </cell>
          <cell r="V124" t="str">
            <v>×</v>
          </cell>
          <cell r="W124" t="str">
            <v>×</v>
          </cell>
          <cell r="X124" t="str">
            <v>×</v>
          </cell>
          <cell r="Y124" t="str">
            <v>×</v>
          </cell>
          <cell r="Z124" t="str">
            <v>×</v>
          </cell>
          <cell r="AA124">
            <v>0</v>
          </cell>
          <cell r="AB124">
            <v>0</v>
          </cell>
          <cell r="AC124" t="str">
            <v>なし</v>
          </cell>
          <cell r="AD124" t="str">
            <v>株式会社ツクイ</v>
          </cell>
          <cell r="AE124" t="str">
            <v>045-842-4115</v>
          </cell>
          <cell r="AF124">
            <v>43266</v>
          </cell>
          <cell r="AG124">
            <v>49</v>
          </cell>
          <cell r="AH124" t="str">
            <v>○</v>
          </cell>
          <cell r="AI124" t="str">
            <v>入居開始済み</v>
          </cell>
          <cell r="AJ124" t="str">
            <v>港区</v>
          </cell>
          <cell r="AK124" t="str">
            <v>株式会社</v>
          </cell>
          <cell r="AL124" t="str">
            <v>介護系事業者</v>
          </cell>
          <cell r="AM124" t="str">
            <v/>
          </cell>
          <cell r="AN124" t="str">
            <v>24時間常駐</v>
          </cell>
          <cell r="AO124">
            <v>26.821428571428573</v>
          </cell>
          <cell r="AP124">
            <v>555000</v>
          </cell>
          <cell r="AQ124">
            <v>995000</v>
          </cell>
          <cell r="AR124">
            <v>642346.93877551018</v>
          </cell>
          <cell r="AS124">
            <v>35000</v>
          </cell>
          <cell r="AT124">
            <v>35000</v>
          </cell>
          <cell r="AU124">
            <v>35000</v>
          </cell>
          <cell r="AV124">
            <v>-1</v>
          </cell>
          <cell r="AW124">
            <v>59400</v>
          </cell>
          <cell r="AX124" t="str">
            <v>株式会社ツクイ</v>
          </cell>
          <cell r="AY124">
            <v>1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 t="str">
            <v>株式会社</v>
          </cell>
          <cell r="BG124" t="str">
            <v>○</v>
          </cell>
          <cell r="BH124" t="str">
            <v>特定・利用権</v>
          </cell>
        </row>
        <row r="125">
          <cell r="B125">
            <v>17005</v>
          </cell>
          <cell r="C125" t="str">
            <v>100422-1</v>
          </cell>
          <cell r="D125" t="str">
            <v>更新</v>
          </cell>
          <cell r="E125" t="str">
            <v>令和元年様式</v>
          </cell>
          <cell r="F125" t="str">
            <v>悠楽里レジデンス六本木</v>
          </cell>
          <cell r="G125" t="str">
            <v>港区六本木六丁目5番25号</v>
          </cell>
          <cell r="H125">
            <v>12.4</v>
          </cell>
          <cell r="I125" t="str">
            <v>19.08-19.27</v>
          </cell>
          <cell r="J125" t="str">
            <v>○</v>
          </cell>
          <cell r="K125" t="str">
            <v>○</v>
          </cell>
          <cell r="L125" t="str">
            <v>○</v>
          </cell>
          <cell r="M125" t="str">
            <v>○</v>
          </cell>
          <cell r="N125" t="str">
            <v>○</v>
          </cell>
          <cell r="O125" t="str">
            <v>○</v>
          </cell>
          <cell r="P125" t="str">
            <v>○</v>
          </cell>
          <cell r="Q125" t="str">
            <v>×</v>
          </cell>
          <cell r="R125" t="str">
            <v>×</v>
          </cell>
          <cell r="S125" t="str">
            <v>×</v>
          </cell>
          <cell r="T125" t="str">
            <v>×</v>
          </cell>
          <cell r="U125" t="str">
            <v>×</v>
          </cell>
          <cell r="V125" t="str">
            <v>○</v>
          </cell>
          <cell r="W125" t="str">
            <v>×</v>
          </cell>
          <cell r="X125" t="str">
            <v>×</v>
          </cell>
          <cell r="Y125" t="str">
            <v>×</v>
          </cell>
          <cell r="Z125" t="str">
            <v>×</v>
          </cell>
          <cell r="AA125">
            <v>1</v>
          </cell>
          <cell r="AB125">
            <v>2</v>
          </cell>
          <cell r="AC125" t="str">
            <v>医介</v>
          </cell>
          <cell r="AD125" t="str">
            <v>ミアヘルサ株式会社</v>
          </cell>
          <cell r="AE125" t="str">
            <v>03-3341-7141</v>
          </cell>
          <cell r="AF125">
            <v>42914</v>
          </cell>
          <cell r="AG125">
            <v>30</v>
          </cell>
          <cell r="AH125" t="str">
            <v>○</v>
          </cell>
          <cell r="AI125" t="str">
            <v>入居開始済み</v>
          </cell>
          <cell r="AJ125" t="str">
            <v>港区</v>
          </cell>
          <cell r="AK125" t="str">
            <v>株式会社</v>
          </cell>
          <cell r="AL125" t="str">
            <v>介護系事業者</v>
          </cell>
          <cell r="AM125" t="str">
            <v/>
          </cell>
          <cell r="AN125" t="str">
            <v>24時間常駐</v>
          </cell>
          <cell r="AO125">
            <v>19.232000000000003</v>
          </cell>
          <cell r="AP125">
            <v>124000</v>
          </cell>
          <cell r="AQ125">
            <v>124000</v>
          </cell>
          <cell r="AR125">
            <v>124000</v>
          </cell>
          <cell r="AS125">
            <v>13000</v>
          </cell>
          <cell r="AT125">
            <v>13000</v>
          </cell>
          <cell r="AU125">
            <v>13000</v>
          </cell>
          <cell r="AV125">
            <v>11000</v>
          </cell>
          <cell r="AW125">
            <v>47610</v>
          </cell>
          <cell r="AX125" t="str">
            <v>ミアヘルサ株式会社</v>
          </cell>
          <cell r="AY125">
            <v>1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 t="str">
            <v>株式会社</v>
          </cell>
          <cell r="BG125" t="str">
            <v>○</v>
          </cell>
          <cell r="BH125" t="str">
            <v/>
          </cell>
        </row>
        <row r="126">
          <cell r="B126">
            <v>17004</v>
          </cell>
          <cell r="C126" t="str">
            <v>100421-1</v>
          </cell>
          <cell r="D126" t="str">
            <v>更新</v>
          </cell>
          <cell r="E126" t="str">
            <v>令和元年様式</v>
          </cell>
          <cell r="F126" t="str">
            <v>グランドマスト赤堤</v>
          </cell>
          <cell r="G126" t="str">
            <v>世田谷区赤堤5-13-1</v>
          </cell>
          <cell r="H126" t="str">
            <v>12.7-24</v>
          </cell>
          <cell r="I126" t="str">
            <v>36.89-58.24</v>
          </cell>
          <cell r="J126" t="str">
            <v>○</v>
          </cell>
          <cell r="K126" t="str">
            <v>×</v>
          </cell>
          <cell r="L126" t="str">
            <v>×</v>
          </cell>
          <cell r="M126" t="str">
            <v>×</v>
          </cell>
          <cell r="N126" t="str">
            <v>×</v>
          </cell>
          <cell r="O126" t="str">
            <v>×</v>
          </cell>
          <cell r="P126" t="str">
            <v>×</v>
          </cell>
          <cell r="Q126" t="str">
            <v>×</v>
          </cell>
          <cell r="R126" t="str">
            <v>×</v>
          </cell>
          <cell r="S126" t="str">
            <v>×</v>
          </cell>
          <cell r="T126" t="str">
            <v>×</v>
          </cell>
          <cell r="U126" t="str">
            <v>×</v>
          </cell>
          <cell r="V126" t="str">
            <v>×</v>
          </cell>
          <cell r="W126" t="str">
            <v>×</v>
          </cell>
          <cell r="X126" t="str">
            <v>×</v>
          </cell>
          <cell r="Y126" t="str">
            <v>×</v>
          </cell>
          <cell r="Z126" t="str">
            <v>×</v>
          </cell>
          <cell r="AA126">
            <v>0</v>
          </cell>
          <cell r="AB126">
            <v>0</v>
          </cell>
          <cell r="AC126" t="str">
            <v>なし</v>
          </cell>
          <cell r="AD126" t="str">
            <v>積水ハウス不動産東京株式会社</v>
          </cell>
          <cell r="AE126" t="str">
            <v>03-5350-3366</v>
          </cell>
          <cell r="AF126">
            <v>42895</v>
          </cell>
          <cell r="AG126">
            <v>33</v>
          </cell>
          <cell r="AH126" t="str">
            <v>○</v>
          </cell>
          <cell r="AI126" t="str">
            <v>入居開始済み</v>
          </cell>
          <cell r="AJ126" t="str">
            <v>世田谷区</v>
          </cell>
          <cell r="AK126" t="str">
            <v>株式会社</v>
          </cell>
          <cell r="AL126" t="str">
            <v>不動産業者</v>
          </cell>
          <cell r="AM126" t="str">
            <v/>
          </cell>
          <cell r="AN126" t="str">
            <v>日中のみ常駐</v>
          </cell>
          <cell r="AO126">
            <v>46.914242424242431</v>
          </cell>
          <cell r="AP126">
            <v>127000</v>
          </cell>
          <cell r="AQ126">
            <v>240000</v>
          </cell>
          <cell r="AR126">
            <v>184151.51515151514</v>
          </cell>
          <cell r="AS126">
            <v>30000</v>
          </cell>
          <cell r="AT126">
            <v>30000</v>
          </cell>
          <cell r="AU126">
            <v>30000</v>
          </cell>
          <cell r="AV126">
            <v>60500</v>
          </cell>
          <cell r="AW126">
            <v>40612</v>
          </cell>
          <cell r="AX126" t="str">
            <v>積水ハウス不動産東京株式会社</v>
          </cell>
          <cell r="AY126">
            <v>1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 t="str">
            <v>株式会社</v>
          </cell>
          <cell r="BG126" t="str">
            <v>○</v>
          </cell>
          <cell r="BH126" t="str">
            <v/>
          </cell>
        </row>
        <row r="127">
          <cell r="B127">
            <v>12005</v>
          </cell>
          <cell r="C127" t="str">
            <v>25730-2</v>
          </cell>
          <cell r="D127" t="str">
            <v>更新</v>
          </cell>
          <cell r="E127" t="str">
            <v>令和元年様式</v>
          </cell>
          <cell r="F127" t="str">
            <v>品川区立大井林町高齢者住宅</v>
          </cell>
          <cell r="G127" t="str">
            <v>品川区東大井4－9－1</v>
          </cell>
          <cell r="H127" t="str">
            <v>7-10</v>
          </cell>
          <cell r="I127" t="str">
            <v>24.44-49.59</v>
          </cell>
          <cell r="J127" t="str">
            <v>×</v>
          </cell>
          <cell r="K127" t="str">
            <v>×</v>
          </cell>
          <cell r="L127" t="str">
            <v>○</v>
          </cell>
          <cell r="M127" t="str">
            <v>×</v>
          </cell>
          <cell r="N127" t="str">
            <v>○</v>
          </cell>
          <cell r="O127" t="str">
            <v>×</v>
          </cell>
          <cell r="P127" t="str">
            <v>○</v>
          </cell>
          <cell r="Q127" t="str">
            <v>×</v>
          </cell>
          <cell r="R127" t="str">
            <v>×</v>
          </cell>
          <cell r="S127" t="str">
            <v>×</v>
          </cell>
          <cell r="T127" t="str">
            <v>×</v>
          </cell>
          <cell r="U127" t="str">
            <v>×</v>
          </cell>
          <cell r="V127" t="str">
            <v>○</v>
          </cell>
          <cell r="W127" t="str">
            <v>○</v>
          </cell>
          <cell r="X127" t="str">
            <v>×</v>
          </cell>
          <cell r="Y127" t="str">
            <v>×</v>
          </cell>
          <cell r="Z127" t="str">
            <v>×</v>
          </cell>
          <cell r="AA127">
            <v>1</v>
          </cell>
          <cell r="AB127">
            <v>2</v>
          </cell>
          <cell r="AC127" t="str">
            <v>医介</v>
          </cell>
          <cell r="AD127" t="str">
            <v>指定管理者　社会福祉法人さくら会</v>
          </cell>
          <cell r="AE127" t="str">
            <v>03-5495-7080</v>
          </cell>
          <cell r="AF127">
            <v>41040</v>
          </cell>
          <cell r="AG127">
            <v>90</v>
          </cell>
          <cell r="AH127" t="str">
            <v>○</v>
          </cell>
          <cell r="AI127" t="str">
            <v>入居開始済み</v>
          </cell>
          <cell r="AJ127" t="str">
            <v>品川区</v>
          </cell>
          <cell r="AK127" t="str">
            <v>その他</v>
          </cell>
          <cell r="AL127" t="str">
            <v>その他</v>
          </cell>
          <cell r="AM127" t="str">
            <v/>
          </cell>
          <cell r="AN127" t="str">
            <v>24時間常駐</v>
          </cell>
          <cell r="AO127">
            <v>29.809333333333335</v>
          </cell>
          <cell r="AP127">
            <v>70000</v>
          </cell>
          <cell r="AQ127">
            <v>100000</v>
          </cell>
          <cell r="AR127">
            <v>78000</v>
          </cell>
          <cell r="AS127">
            <v>10000</v>
          </cell>
          <cell r="AT127">
            <v>15000</v>
          </cell>
          <cell r="AU127">
            <v>12500</v>
          </cell>
          <cell r="AV127">
            <v>10000</v>
          </cell>
          <cell r="AW127" t="str">
            <v/>
          </cell>
          <cell r="AX127" t="str">
            <v>品川区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1</v>
          </cell>
          <cell r="BE127">
            <v>0</v>
          </cell>
          <cell r="BF127" t="str">
            <v>自治体</v>
          </cell>
          <cell r="BG127" t="str">
            <v>○</v>
          </cell>
          <cell r="BH127" t="str">
            <v/>
          </cell>
        </row>
        <row r="128">
          <cell r="B128">
            <v>19005</v>
          </cell>
          <cell r="C128" t="str">
            <v>101984-1</v>
          </cell>
          <cell r="D128" t="str">
            <v>更新</v>
          </cell>
          <cell r="E128" t="str">
            <v>令和4年様式</v>
          </cell>
          <cell r="F128" t="str">
            <v>ホームステーションらいふ羽田大鳥居</v>
          </cell>
          <cell r="G128" t="str">
            <v>大田区萩中3丁目14-20</v>
          </cell>
          <cell r="H128" t="str">
            <v>10.9-15.9</v>
          </cell>
          <cell r="I128" t="str">
            <v>18-36</v>
          </cell>
          <cell r="J128" t="str">
            <v>○</v>
          </cell>
          <cell r="K128" t="str">
            <v>○</v>
          </cell>
          <cell r="L128" t="str">
            <v>○</v>
          </cell>
          <cell r="M128" t="str">
            <v>○</v>
          </cell>
          <cell r="N128" t="str">
            <v>○</v>
          </cell>
          <cell r="O128" t="str">
            <v>×</v>
          </cell>
          <cell r="P128" t="str">
            <v>×</v>
          </cell>
          <cell r="Q128" t="str">
            <v>×</v>
          </cell>
          <cell r="R128" t="str">
            <v>×</v>
          </cell>
          <cell r="S128" t="str">
            <v>×</v>
          </cell>
          <cell r="T128" t="str">
            <v>×</v>
          </cell>
          <cell r="U128" t="str">
            <v>×</v>
          </cell>
          <cell r="V128" t="str">
            <v>×</v>
          </cell>
          <cell r="W128" t="str">
            <v>×</v>
          </cell>
          <cell r="X128" t="str">
            <v>×</v>
          </cell>
          <cell r="Y128" t="str">
            <v>×</v>
          </cell>
          <cell r="Z128" t="str">
            <v>×</v>
          </cell>
          <cell r="AA128">
            <v>0</v>
          </cell>
          <cell r="AB128">
            <v>0</v>
          </cell>
          <cell r="AC128" t="str">
            <v>なし</v>
          </cell>
          <cell r="AD128" t="str">
            <v>株式会社らいふ</v>
          </cell>
          <cell r="AE128" t="str">
            <v>03-5769-7268</v>
          </cell>
          <cell r="AF128">
            <v>43697</v>
          </cell>
          <cell r="AG128">
            <v>57</v>
          </cell>
          <cell r="AH128" t="str">
            <v>○</v>
          </cell>
          <cell r="AI128" t="str">
            <v>入居開始済み</v>
          </cell>
          <cell r="AJ128" t="str">
            <v>大田区</v>
          </cell>
          <cell r="AK128" t="str">
            <v>株式会社</v>
          </cell>
          <cell r="AL128" t="str">
            <v>介護系事業者</v>
          </cell>
          <cell r="AM128" t="str">
            <v/>
          </cell>
          <cell r="AN128" t="str">
            <v>24時間常駐</v>
          </cell>
          <cell r="AO128">
            <v>19.32842105263158</v>
          </cell>
          <cell r="AP128">
            <v>109000</v>
          </cell>
          <cell r="AQ128">
            <v>159000</v>
          </cell>
          <cell r="AR128">
            <v>111631.57894736843</v>
          </cell>
          <cell r="AS128">
            <v>69800</v>
          </cell>
          <cell r="AT128">
            <v>69800</v>
          </cell>
          <cell r="AU128">
            <v>69800</v>
          </cell>
          <cell r="AV128">
            <v>-1</v>
          </cell>
          <cell r="AW128">
            <v>66000</v>
          </cell>
          <cell r="AX128" t="str">
            <v>株式会社らいふ</v>
          </cell>
          <cell r="AY128">
            <v>1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 t="str">
            <v>株式会社</v>
          </cell>
          <cell r="BG128" t="str">
            <v>○</v>
          </cell>
          <cell r="BH128" t="str">
            <v>特定</v>
          </cell>
        </row>
        <row r="129">
          <cell r="B129">
            <v>12022</v>
          </cell>
          <cell r="C129" t="str">
            <v>24000-2</v>
          </cell>
          <cell r="D129" t="str">
            <v>更新</v>
          </cell>
          <cell r="E129" t="str">
            <v>令和元年様式</v>
          </cell>
          <cell r="F129" t="str">
            <v>グランドマスト椎名町</v>
          </cell>
          <cell r="G129" t="str">
            <v>豊島区南長崎1丁目25-26</v>
          </cell>
          <cell r="H129" t="str">
            <v>12.3-16.6</v>
          </cell>
          <cell r="I129" t="str">
            <v>33.43-40.9</v>
          </cell>
          <cell r="J129" t="str">
            <v>○</v>
          </cell>
          <cell r="K129" t="str">
            <v>×</v>
          </cell>
          <cell r="L129" t="str">
            <v>×</v>
          </cell>
          <cell r="M129" t="str">
            <v>×</v>
          </cell>
          <cell r="N129" t="str">
            <v>×</v>
          </cell>
          <cell r="O129" t="str">
            <v>×</v>
          </cell>
          <cell r="P129" t="str">
            <v>×</v>
          </cell>
          <cell r="Q129" t="str">
            <v>×</v>
          </cell>
          <cell r="R129" t="str">
            <v>×</v>
          </cell>
          <cell r="S129" t="str">
            <v>×</v>
          </cell>
          <cell r="T129" t="str">
            <v>×</v>
          </cell>
          <cell r="U129" t="str">
            <v>×</v>
          </cell>
          <cell r="V129" t="str">
            <v>×</v>
          </cell>
          <cell r="W129" t="str">
            <v>×</v>
          </cell>
          <cell r="X129" t="str">
            <v>×</v>
          </cell>
          <cell r="Y129" t="str">
            <v>×</v>
          </cell>
          <cell r="Z129" t="str">
            <v>○</v>
          </cell>
          <cell r="AA129">
            <v>1</v>
          </cell>
          <cell r="AB129">
            <v>0</v>
          </cell>
          <cell r="AC129" t="str">
            <v>医</v>
          </cell>
          <cell r="AD129" t="str">
            <v>積水ハウス不動産東京株式会社</v>
          </cell>
          <cell r="AE129" t="str">
            <v>03-5350-3366</v>
          </cell>
          <cell r="AF129">
            <v>41180</v>
          </cell>
          <cell r="AG129">
            <v>35</v>
          </cell>
          <cell r="AH129" t="str">
            <v>○</v>
          </cell>
          <cell r="AI129" t="str">
            <v>入居開始済み</v>
          </cell>
          <cell r="AJ129" t="str">
            <v>豊島区</v>
          </cell>
          <cell r="AK129" t="str">
            <v>株式会社</v>
          </cell>
          <cell r="AL129" t="str">
            <v>不動産業者</v>
          </cell>
          <cell r="AM129" t="str">
            <v/>
          </cell>
          <cell r="AN129" t="str">
            <v>日中のみ常駐</v>
          </cell>
          <cell r="AO129">
            <v>36.955428571428591</v>
          </cell>
          <cell r="AP129">
            <v>123000</v>
          </cell>
          <cell r="AQ129">
            <v>166000</v>
          </cell>
          <cell r="AR129">
            <v>143485.71428571429</v>
          </cell>
          <cell r="AS129">
            <v>28500</v>
          </cell>
          <cell r="AT129">
            <v>28500</v>
          </cell>
          <cell r="AU129">
            <v>28500</v>
          </cell>
          <cell r="AV129">
            <v>36300</v>
          </cell>
          <cell r="AW129">
            <v>40612</v>
          </cell>
          <cell r="AX129" t="str">
            <v>積水ハウス不動産東京株式会社</v>
          </cell>
          <cell r="AY129">
            <v>1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 t="str">
            <v>株式会社</v>
          </cell>
          <cell r="BG129" t="str">
            <v>○</v>
          </cell>
          <cell r="BH129" t="str">
            <v/>
          </cell>
        </row>
        <row r="130">
          <cell r="B130">
            <v>14015</v>
          </cell>
          <cell r="C130" t="str">
            <v>24277-2</v>
          </cell>
          <cell r="D130" t="str">
            <v>更新</v>
          </cell>
          <cell r="E130" t="str">
            <v>令和4年様式</v>
          </cell>
          <cell r="F130" t="str">
            <v>ひだまりガーデン南町田</v>
          </cell>
          <cell r="G130" t="str">
            <v>町田市鶴間４－１４－１</v>
          </cell>
          <cell r="H130" t="str">
            <v>12.6-25.2</v>
          </cell>
          <cell r="I130" t="str">
            <v>20.09-40.48</v>
          </cell>
          <cell r="J130" t="str">
            <v>○</v>
          </cell>
          <cell r="K130" t="str">
            <v>○</v>
          </cell>
          <cell r="L130" t="str">
            <v>○</v>
          </cell>
          <cell r="M130" t="str">
            <v>○</v>
          </cell>
          <cell r="N130" t="str">
            <v>○</v>
          </cell>
          <cell r="O130" t="str">
            <v>×</v>
          </cell>
          <cell r="P130" t="str">
            <v>×</v>
          </cell>
          <cell r="Q130" t="str">
            <v>×</v>
          </cell>
          <cell r="R130" t="str">
            <v>×</v>
          </cell>
          <cell r="S130" t="str">
            <v>×</v>
          </cell>
          <cell r="T130" t="str">
            <v>×</v>
          </cell>
          <cell r="U130" t="str">
            <v>×</v>
          </cell>
          <cell r="V130" t="str">
            <v>×</v>
          </cell>
          <cell r="W130" t="str">
            <v>×</v>
          </cell>
          <cell r="X130" t="str">
            <v>×</v>
          </cell>
          <cell r="Y130" t="str">
            <v>×</v>
          </cell>
          <cell r="Z130" t="str">
            <v>×</v>
          </cell>
          <cell r="AA130">
            <v>0</v>
          </cell>
          <cell r="AB130">
            <v>0</v>
          </cell>
          <cell r="AC130" t="str">
            <v>なし</v>
          </cell>
          <cell r="AD130" t="str">
            <v>医療法人社団はなまる会</v>
          </cell>
          <cell r="AE130" t="str">
            <v>03-5490-7061</v>
          </cell>
          <cell r="AF130">
            <v>41863</v>
          </cell>
          <cell r="AG130">
            <v>89</v>
          </cell>
          <cell r="AH130" t="str">
            <v>○</v>
          </cell>
          <cell r="AI130" t="str">
            <v>入居開始済み</v>
          </cell>
          <cell r="AJ130" t="str">
            <v>町田市</v>
          </cell>
          <cell r="AK130" t="str">
            <v>医療法人</v>
          </cell>
          <cell r="AL130" t="str">
            <v>医療系事業者</v>
          </cell>
          <cell r="AM130" t="str">
            <v/>
          </cell>
          <cell r="AN130" t="str">
            <v>24時間常駐</v>
          </cell>
          <cell r="AO130">
            <v>21.704719101123597</v>
          </cell>
          <cell r="AP130">
            <v>126000</v>
          </cell>
          <cell r="AQ130">
            <v>252000</v>
          </cell>
          <cell r="AR130">
            <v>134494.38202247192</v>
          </cell>
          <cell r="AS130">
            <v>48500</v>
          </cell>
          <cell r="AT130">
            <v>97000</v>
          </cell>
          <cell r="AU130">
            <v>72750</v>
          </cell>
          <cell r="AV130">
            <v>-1</v>
          </cell>
          <cell r="AW130">
            <v>82170</v>
          </cell>
          <cell r="AX130" t="str">
            <v>医療法人社団はなまる会</v>
          </cell>
          <cell r="AY130">
            <v>0</v>
          </cell>
          <cell r="AZ130">
            <v>0</v>
          </cell>
          <cell r="BA130">
            <v>0</v>
          </cell>
          <cell r="BB130">
            <v>1</v>
          </cell>
          <cell r="BC130">
            <v>0</v>
          </cell>
          <cell r="BD130">
            <v>0</v>
          </cell>
          <cell r="BE130">
            <v>0</v>
          </cell>
          <cell r="BF130" t="str">
            <v>医療法人</v>
          </cell>
          <cell r="BG130" t="str">
            <v>○</v>
          </cell>
          <cell r="BH130" t="str">
            <v>特定・利用権</v>
          </cell>
        </row>
        <row r="131">
          <cell r="B131">
            <v>14010</v>
          </cell>
          <cell r="C131" t="str">
            <v>16792-2</v>
          </cell>
          <cell r="D131" t="str">
            <v>更新</v>
          </cell>
          <cell r="E131" t="str">
            <v>令和4年様式</v>
          </cell>
          <cell r="F131" t="str">
            <v>マザーズハウス瑞穂</v>
          </cell>
          <cell r="G131" t="str">
            <v>西多摩郡瑞穂町大字武蔵203-1</v>
          </cell>
          <cell r="H131">
            <v>5.37</v>
          </cell>
          <cell r="I131">
            <v>19.28</v>
          </cell>
          <cell r="J131" t="str">
            <v>○</v>
          </cell>
          <cell r="K131" t="str">
            <v>×</v>
          </cell>
          <cell r="L131" t="str">
            <v>×</v>
          </cell>
          <cell r="M131" t="str">
            <v>×</v>
          </cell>
          <cell r="N131" t="str">
            <v>×</v>
          </cell>
          <cell r="O131" t="str">
            <v>○</v>
          </cell>
          <cell r="P131" t="str">
            <v>×</v>
          </cell>
          <cell r="Q131" t="str">
            <v>×</v>
          </cell>
          <cell r="R131" t="str">
            <v>×</v>
          </cell>
          <cell r="S131" t="str">
            <v>×</v>
          </cell>
          <cell r="T131" t="str">
            <v>×</v>
          </cell>
          <cell r="U131" t="str">
            <v>×</v>
          </cell>
          <cell r="V131" t="str">
            <v>×</v>
          </cell>
          <cell r="W131" t="str">
            <v>×</v>
          </cell>
          <cell r="X131" t="str">
            <v>×</v>
          </cell>
          <cell r="Y131" t="str">
            <v>×</v>
          </cell>
          <cell r="Z131" t="str">
            <v>×</v>
          </cell>
          <cell r="AA131">
            <v>0</v>
          </cell>
          <cell r="AB131">
            <v>1</v>
          </cell>
          <cell r="AC131" t="str">
            <v>介</v>
          </cell>
          <cell r="AD131" t="str">
            <v>株式会社マザーズハウス</v>
          </cell>
          <cell r="AE131" t="str">
            <v>042-519-3871</v>
          </cell>
          <cell r="AF131">
            <v>41845</v>
          </cell>
          <cell r="AG131">
            <v>22</v>
          </cell>
          <cell r="AH131" t="str">
            <v>○</v>
          </cell>
          <cell r="AI131" t="str">
            <v>入居開始済み</v>
          </cell>
          <cell r="AJ131" t="str">
            <v>西多摩郡瑞穂町</v>
          </cell>
          <cell r="AK131" t="str">
            <v>株式会社</v>
          </cell>
          <cell r="AL131" t="str">
            <v>介護系事業者</v>
          </cell>
          <cell r="AM131" t="str">
            <v/>
          </cell>
          <cell r="AN131" t="str">
            <v>日中のみ常駐</v>
          </cell>
          <cell r="AO131">
            <v>19.28</v>
          </cell>
          <cell r="AP131">
            <v>53700</v>
          </cell>
          <cell r="AQ131">
            <v>53700</v>
          </cell>
          <cell r="AR131">
            <v>53700</v>
          </cell>
          <cell r="AS131">
            <v>18000</v>
          </cell>
          <cell r="AT131">
            <v>18000</v>
          </cell>
          <cell r="AU131">
            <v>18000</v>
          </cell>
          <cell r="AV131">
            <v>11000</v>
          </cell>
          <cell r="AW131">
            <v>45900</v>
          </cell>
          <cell r="AX131" t="str">
            <v>株式会社マザーズハウス</v>
          </cell>
          <cell r="AY131">
            <v>1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 t="str">
            <v>株式会社</v>
          </cell>
          <cell r="BG131" t="str">
            <v>○</v>
          </cell>
          <cell r="BH131" t="str">
            <v>利用権</v>
          </cell>
        </row>
        <row r="132">
          <cell r="B132">
            <v>14012</v>
          </cell>
          <cell r="C132" t="str">
            <v>28944-2</v>
          </cell>
          <cell r="D132" t="str">
            <v>更新</v>
          </cell>
          <cell r="E132" t="str">
            <v>令和4年様式</v>
          </cell>
          <cell r="F132" t="str">
            <v>プラチナ・シニアホーム武蔵村山弐番館</v>
          </cell>
          <cell r="G132" t="str">
            <v>武蔵村山市残堀１丁目84番地</v>
          </cell>
          <cell r="H132">
            <v>6.5</v>
          </cell>
          <cell r="I132">
            <v>18</v>
          </cell>
          <cell r="J132" t="str">
            <v>○</v>
          </cell>
          <cell r="K132" t="str">
            <v>○</v>
          </cell>
          <cell r="L132" t="str">
            <v>○</v>
          </cell>
          <cell r="M132" t="str">
            <v>○</v>
          </cell>
          <cell r="N132" t="str">
            <v>○</v>
          </cell>
          <cell r="O132" t="str">
            <v>×</v>
          </cell>
          <cell r="P132" t="str">
            <v>×</v>
          </cell>
          <cell r="Q132" t="str">
            <v>×</v>
          </cell>
          <cell r="R132" t="str">
            <v>×</v>
          </cell>
          <cell r="S132" t="str">
            <v>×</v>
          </cell>
          <cell r="T132" t="str">
            <v>×</v>
          </cell>
          <cell r="U132" t="str">
            <v>×</v>
          </cell>
          <cell r="V132" t="str">
            <v>×</v>
          </cell>
          <cell r="W132" t="str">
            <v>×</v>
          </cell>
          <cell r="X132" t="str">
            <v>×</v>
          </cell>
          <cell r="Y132" t="str">
            <v>×</v>
          </cell>
          <cell r="Z132" t="str">
            <v>×</v>
          </cell>
          <cell r="AA132">
            <v>0</v>
          </cell>
          <cell r="AB132">
            <v>0</v>
          </cell>
          <cell r="AC132" t="str">
            <v>なし</v>
          </cell>
          <cell r="AD132" t="str">
            <v>プラチナ・シニアホーム武蔵村山弐番館</v>
          </cell>
          <cell r="AE132" t="str">
            <v>042-569-6210</v>
          </cell>
          <cell r="AF132">
            <v>41845</v>
          </cell>
          <cell r="AG132">
            <v>38</v>
          </cell>
          <cell r="AH132" t="str">
            <v>○</v>
          </cell>
          <cell r="AI132" t="str">
            <v>入居開始済み</v>
          </cell>
          <cell r="AJ132" t="str">
            <v>武蔵村山市</v>
          </cell>
          <cell r="AK132" t="str">
            <v>株式会社</v>
          </cell>
          <cell r="AL132" t="str">
            <v>介護系事業者</v>
          </cell>
          <cell r="AM132" t="str">
            <v/>
          </cell>
          <cell r="AN132" t="str">
            <v>24時間常駐</v>
          </cell>
          <cell r="AO132">
            <v>18</v>
          </cell>
          <cell r="AP132">
            <v>65000</v>
          </cell>
          <cell r="AQ132">
            <v>65000</v>
          </cell>
          <cell r="AR132">
            <v>65000</v>
          </cell>
          <cell r="AS132">
            <v>33000</v>
          </cell>
          <cell r="AT132">
            <v>33000</v>
          </cell>
          <cell r="AU132">
            <v>33000</v>
          </cell>
          <cell r="AV132">
            <v>-1</v>
          </cell>
          <cell r="AW132">
            <v>49800</v>
          </cell>
          <cell r="AX132" t="str">
            <v>株式会社レイクス２１</v>
          </cell>
          <cell r="AY132">
            <v>1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 t="str">
            <v>株式会社</v>
          </cell>
          <cell r="BG132" t="str">
            <v>○</v>
          </cell>
          <cell r="BH132" t="str">
            <v>特定</v>
          </cell>
        </row>
        <row r="133">
          <cell r="B133">
            <v>20008</v>
          </cell>
          <cell r="C133" t="str">
            <v>102404-0</v>
          </cell>
          <cell r="D133" t="str">
            <v>新規</v>
          </cell>
          <cell r="E133" t="str">
            <v>令和元年様式</v>
          </cell>
          <cell r="F133" t="str">
            <v>リーシェガーデン大泉学園</v>
          </cell>
          <cell r="G133" t="str">
            <v>練馬区大泉学園町七丁目10番21号</v>
          </cell>
          <cell r="H133">
            <v>12.5</v>
          </cell>
          <cell r="I133" t="str">
            <v>21-24</v>
          </cell>
          <cell r="J133" t="str">
            <v>○</v>
          </cell>
          <cell r="K133" t="str">
            <v>○</v>
          </cell>
          <cell r="L133" t="str">
            <v>○</v>
          </cell>
          <cell r="M133" t="str">
            <v>○</v>
          </cell>
          <cell r="N133" t="str">
            <v>○</v>
          </cell>
          <cell r="O133" t="str">
            <v>×</v>
          </cell>
          <cell r="P133" t="str">
            <v>×</v>
          </cell>
          <cell r="Q133" t="str">
            <v>×</v>
          </cell>
          <cell r="R133" t="str">
            <v>×</v>
          </cell>
          <cell r="S133" t="str">
            <v>×</v>
          </cell>
          <cell r="T133" t="str">
            <v>×</v>
          </cell>
          <cell r="U133" t="str">
            <v>×</v>
          </cell>
          <cell r="V133" t="str">
            <v>×</v>
          </cell>
          <cell r="W133" t="str">
            <v>×</v>
          </cell>
          <cell r="X133" t="str">
            <v>×</v>
          </cell>
          <cell r="Y133" t="str">
            <v>×</v>
          </cell>
          <cell r="Z133" t="str">
            <v>×</v>
          </cell>
          <cell r="AA133">
            <v>0</v>
          </cell>
          <cell r="AB133">
            <v>0</v>
          </cell>
          <cell r="AC133" t="str">
            <v>なし</v>
          </cell>
          <cell r="AD133" t="str">
            <v>東日本福祉経営サービス</v>
          </cell>
          <cell r="AE133" t="str">
            <v>03-6661-7545</v>
          </cell>
          <cell r="AF133">
            <v>44172</v>
          </cell>
          <cell r="AG133">
            <v>67</v>
          </cell>
          <cell r="AH133" t="str">
            <v>○</v>
          </cell>
          <cell r="AI133" t="str">
            <v>入居開始済み</v>
          </cell>
          <cell r="AJ133" t="str">
            <v>練馬区</v>
          </cell>
          <cell r="AK133" t="str">
            <v>株式会社</v>
          </cell>
          <cell r="AL133" t="str">
            <v>介護系事業者</v>
          </cell>
          <cell r="AM133" t="str">
            <v/>
          </cell>
          <cell r="AN133" t="str">
            <v>24時間常駐</v>
          </cell>
          <cell r="AO133">
            <v>21.044776119402986</v>
          </cell>
          <cell r="AP133">
            <v>125000</v>
          </cell>
          <cell r="AQ133">
            <v>125000</v>
          </cell>
          <cell r="AR133">
            <v>125000</v>
          </cell>
          <cell r="AS133">
            <v>46000</v>
          </cell>
          <cell r="AT133">
            <v>46000</v>
          </cell>
          <cell r="AU133">
            <v>46000</v>
          </cell>
          <cell r="AV133">
            <v>-1</v>
          </cell>
          <cell r="AW133">
            <v>61500</v>
          </cell>
          <cell r="AX133" t="str">
            <v>株式会社東日本福祉経営サービス</v>
          </cell>
          <cell r="AY133">
            <v>1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 t="str">
            <v>株式会社</v>
          </cell>
          <cell r="BG133" t="str">
            <v>○</v>
          </cell>
          <cell r="BH133" t="str">
            <v>特定</v>
          </cell>
        </row>
        <row r="134">
          <cell r="B134">
            <v>12042</v>
          </cell>
          <cell r="C134" t="str">
            <v>27923-2</v>
          </cell>
          <cell r="D134" t="str">
            <v>更新</v>
          </cell>
          <cell r="E134" t="str">
            <v>令和4年様式</v>
          </cell>
          <cell r="F134" t="str">
            <v>コーシャハイム千歳烏山　サービス付き高齢者向け住宅　9号棟</v>
          </cell>
          <cell r="G134" t="str">
            <v>世田谷区南烏山6丁目10番9号</v>
          </cell>
          <cell r="H134" t="str">
            <v>8.42-18.46</v>
          </cell>
          <cell r="I134" t="str">
            <v>25.08-67.24</v>
          </cell>
          <cell r="J134" t="str">
            <v>○</v>
          </cell>
          <cell r="K134" t="str">
            <v>×</v>
          </cell>
          <cell r="L134" t="str">
            <v>×</v>
          </cell>
          <cell r="M134" t="str">
            <v>○</v>
          </cell>
          <cell r="N134" t="str">
            <v>○</v>
          </cell>
          <cell r="O134" t="str">
            <v>○</v>
          </cell>
          <cell r="P134" t="str">
            <v>×</v>
          </cell>
          <cell r="Q134" t="str">
            <v>○</v>
          </cell>
          <cell r="R134" t="str">
            <v>×</v>
          </cell>
          <cell r="S134" t="str">
            <v>○</v>
          </cell>
          <cell r="T134" t="str">
            <v>×</v>
          </cell>
          <cell r="U134" t="str">
            <v>×</v>
          </cell>
          <cell r="V134" t="str">
            <v>○</v>
          </cell>
          <cell r="W134" t="str">
            <v>×</v>
          </cell>
          <cell r="X134" t="str">
            <v>×</v>
          </cell>
          <cell r="Y134" t="str">
            <v>×</v>
          </cell>
          <cell r="Z134" t="str">
            <v>×</v>
          </cell>
          <cell r="AA134">
            <v>1</v>
          </cell>
          <cell r="AB134">
            <v>4</v>
          </cell>
          <cell r="AC134" t="str">
            <v>医介</v>
          </cell>
          <cell r="AD134" t="str">
            <v>ＳＯＭＰＯケア株式会社</v>
          </cell>
          <cell r="AE134" t="str">
            <v>03-6455-8560</v>
          </cell>
          <cell r="AF134">
            <v>41257</v>
          </cell>
          <cell r="AG134">
            <v>43</v>
          </cell>
          <cell r="AH134" t="str">
            <v>○</v>
          </cell>
          <cell r="AI134" t="str">
            <v>入居開始済み</v>
          </cell>
          <cell r="AJ134" t="str">
            <v>世田谷区</v>
          </cell>
          <cell r="AK134" t="str">
            <v>株式会社</v>
          </cell>
          <cell r="AL134" t="str">
            <v>介護系事業者</v>
          </cell>
          <cell r="AM134" t="str">
            <v/>
          </cell>
          <cell r="AN134" t="str">
            <v>24時間常駐</v>
          </cell>
          <cell r="AO134">
            <v>35.384418604651152</v>
          </cell>
          <cell r="AP134">
            <v>84200</v>
          </cell>
          <cell r="AQ134">
            <v>184600</v>
          </cell>
          <cell r="AR134">
            <v>109620.93023255814</v>
          </cell>
          <cell r="AS134">
            <v>30150</v>
          </cell>
          <cell r="AT134">
            <v>30150</v>
          </cell>
          <cell r="AU134">
            <v>30150</v>
          </cell>
          <cell r="AV134">
            <v>36300</v>
          </cell>
          <cell r="AW134">
            <v>70956</v>
          </cell>
          <cell r="AX134" t="str">
            <v>ＳＯＭＰＯケア株式会社</v>
          </cell>
          <cell r="AY134">
            <v>1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 t="str">
            <v>株式会社</v>
          </cell>
          <cell r="BG134" t="str">
            <v>○</v>
          </cell>
          <cell r="BH134" t="str">
            <v/>
          </cell>
        </row>
        <row r="135">
          <cell r="B135">
            <v>12041</v>
          </cell>
          <cell r="C135" t="str">
            <v>27994-2</v>
          </cell>
          <cell r="D135" t="str">
            <v>更新</v>
          </cell>
          <cell r="E135" t="str">
            <v>令和4年様式</v>
          </cell>
          <cell r="F135" t="str">
            <v>コーシャハイム千歳烏山　サービス付き高齢者向け住宅　10号棟</v>
          </cell>
          <cell r="G135" t="str">
            <v>世田谷区南烏山6丁目10番10号</v>
          </cell>
          <cell r="H135" t="str">
            <v>8.72-17.63</v>
          </cell>
          <cell r="I135" t="str">
            <v>26.8-59.2</v>
          </cell>
          <cell r="J135" t="str">
            <v>○</v>
          </cell>
          <cell r="K135" t="str">
            <v>×</v>
          </cell>
          <cell r="L135" t="str">
            <v>×</v>
          </cell>
          <cell r="M135" t="str">
            <v>○</v>
          </cell>
          <cell r="N135" t="str">
            <v>○</v>
          </cell>
          <cell r="O135" t="str">
            <v>○</v>
          </cell>
          <cell r="P135" t="str">
            <v>×</v>
          </cell>
          <cell r="Q135" t="str">
            <v>○</v>
          </cell>
          <cell r="R135" t="str">
            <v>×</v>
          </cell>
          <cell r="S135" t="str">
            <v>○</v>
          </cell>
          <cell r="T135" t="str">
            <v>×</v>
          </cell>
          <cell r="U135" t="str">
            <v>×</v>
          </cell>
          <cell r="V135" t="str">
            <v>○</v>
          </cell>
          <cell r="W135" t="str">
            <v>×</v>
          </cell>
          <cell r="X135" t="str">
            <v>×</v>
          </cell>
          <cell r="Y135" t="str">
            <v>×</v>
          </cell>
          <cell r="Z135" t="str">
            <v>×</v>
          </cell>
          <cell r="AA135">
            <v>1</v>
          </cell>
          <cell r="AB135">
            <v>4</v>
          </cell>
          <cell r="AC135" t="str">
            <v>医介</v>
          </cell>
          <cell r="AD135" t="str">
            <v>ＳＯＭＰＯケア株式会社</v>
          </cell>
          <cell r="AE135" t="str">
            <v>03-6455-8560</v>
          </cell>
          <cell r="AF135">
            <v>41257</v>
          </cell>
          <cell r="AG135">
            <v>28</v>
          </cell>
          <cell r="AH135" t="str">
            <v>○</v>
          </cell>
          <cell r="AI135" t="str">
            <v>入居開始済み</v>
          </cell>
          <cell r="AJ135" t="str">
            <v>世田谷区</v>
          </cell>
          <cell r="AK135" t="str">
            <v>株式会社</v>
          </cell>
          <cell r="AL135" t="str">
            <v>介護系事業者</v>
          </cell>
          <cell r="AM135" t="str">
            <v/>
          </cell>
          <cell r="AN135" t="str">
            <v>日中のみ常駐</v>
          </cell>
          <cell r="AO135">
            <v>40.466071428571425</v>
          </cell>
          <cell r="AP135">
            <v>87200</v>
          </cell>
          <cell r="AQ135">
            <v>176300</v>
          </cell>
          <cell r="AR135">
            <v>122628.57142857143</v>
          </cell>
          <cell r="AS135">
            <v>30150</v>
          </cell>
          <cell r="AT135">
            <v>30150</v>
          </cell>
          <cell r="AU135">
            <v>30150</v>
          </cell>
          <cell r="AV135">
            <v>36300</v>
          </cell>
          <cell r="AW135">
            <v>70956</v>
          </cell>
          <cell r="AX135" t="str">
            <v>ＳＯＭＰＯケア株式会社</v>
          </cell>
          <cell r="AY135">
            <v>1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 t="str">
            <v>株式会社</v>
          </cell>
          <cell r="BG135" t="str">
            <v>○</v>
          </cell>
          <cell r="BH135" t="str">
            <v/>
          </cell>
        </row>
        <row r="136">
          <cell r="B136">
            <v>12043</v>
          </cell>
          <cell r="C136" t="str">
            <v>27996-2</v>
          </cell>
          <cell r="D136" t="str">
            <v>更新</v>
          </cell>
          <cell r="E136" t="str">
            <v>令和4年様式</v>
          </cell>
          <cell r="F136" t="str">
            <v>コーシャハイム千歳烏山　サービス付き高齢者向け住宅　11号棟</v>
          </cell>
          <cell r="G136" t="str">
            <v>世田谷区南烏山6丁目12番11号</v>
          </cell>
          <cell r="H136" t="str">
            <v>6.78-15.36</v>
          </cell>
          <cell r="I136" t="str">
            <v>25.06-62.79</v>
          </cell>
          <cell r="J136" t="str">
            <v>○</v>
          </cell>
          <cell r="K136" t="str">
            <v>×</v>
          </cell>
          <cell r="L136" t="str">
            <v>×</v>
          </cell>
          <cell r="M136" t="str">
            <v>○</v>
          </cell>
          <cell r="N136" t="str">
            <v>○</v>
          </cell>
          <cell r="O136" t="str">
            <v>○</v>
          </cell>
          <cell r="P136" t="str">
            <v>×</v>
          </cell>
          <cell r="Q136" t="str">
            <v>○</v>
          </cell>
          <cell r="R136" t="str">
            <v>×</v>
          </cell>
          <cell r="S136" t="str">
            <v>○</v>
          </cell>
          <cell r="T136" t="str">
            <v>×</v>
          </cell>
          <cell r="U136" t="str">
            <v>×</v>
          </cell>
          <cell r="V136" t="str">
            <v>○</v>
          </cell>
          <cell r="W136" t="str">
            <v>×</v>
          </cell>
          <cell r="X136" t="str">
            <v>×</v>
          </cell>
          <cell r="Y136" t="str">
            <v>×</v>
          </cell>
          <cell r="Z136" t="str">
            <v>×</v>
          </cell>
          <cell r="AA136">
            <v>1</v>
          </cell>
          <cell r="AB136">
            <v>4</v>
          </cell>
          <cell r="AC136" t="str">
            <v>医介</v>
          </cell>
          <cell r="AD136" t="str">
            <v>ＳＯＭＰＯケア株式会社</v>
          </cell>
          <cell r="AE136" t="str">
            <v>03-6455-8560</v>
          </cell>
          <cell r="AF136">
            <v>41257</v>
          </cell>
          <cell r="AG136">
            <v>15</v>
          </cell>
          <cell r="AH136" t="str">
            <v>○</v>
          </cell>
          <cell r="AI136" t="str">
            <v>入居開始済み</v>
          </cell>
          <cell r="AJ136" t="str">
            <v>世田谷区</v>
          </cell>
          <cell r="AK136" t="str">
            <v>株式会社</v>
          </cell>
          <cell r="AL136" t="str">
            <v>介護系事業者</v>
          </cell>
          <cell r="AM136" t="str">
            <v/>
          </cell>
          <cell r="AN136" t="str">
            <v>日中のみ常駐</v>
          </cell>
          <cell r="AO136">
            <v>33.840000000000003</v>
          </cell>
          <cell r="AP136">
            <v>67800</v>
          </cell>
          <cell r="AQ136">
            <v>153600</v>
          </cell>
          <cell r="AR136">
            <v>88653.333333333328</v>
          </cell>
          <cell r="AS136">
            <v>30150</v>
          </cell>
          <cell r="AT136">
            <v>30150</v>
          </cell>
          <cell r="AU136">
            <v>30150</v>
          </cell>
          <cell r="AV136">
            <v>36300</v>
          </cell>
          <cell r="AW136">
            <v>70956</v>
          </cell>
          <cell r="AX136" t="str">
            <v>ＳＯＭＰＯケア株式会社</v>
          </cell>
          <cell r="AY136">
            <v>1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 t="str">
            <v>株式会社</v>
          </cell>
          <cell r="BG136" t="str">
            <v>○</v>
          </cell>
          <cell r="BH136" t="str">
            <v/>
          </cell>
        </row>
        <row r="137">
          <cell r="B137">
            <v>13031</v>
          </cell>
          <cell r="C137" t="str">
            <v>29859-2</v>
          </cell>
          <cell r="D137" t="str">
            <v>更新</v>
          </cell>
          <cell r="E137" t="str">
            <v>令和4年様式</v>
          </cell>
          <cell r="F137" t="str">
            <v>小茂根さつきハイム</v>
          </cell>
          <cell r="G137" t="str">
            <v>板橋区小茂根二丁目２番３号</v>
          </cell>
          <cell r="H137" t="str">
            <v>6.9-8</v>
          </cell>
          <cell r="I137" t="str">
            <v>25.11-27.03</v>
          </cell>
          <cell r="J137" t="str">
            <v>○</v>
          </cell>
          <cell r="K137" t="str">
            <v>○</v>
          </cell>
          <cell r="L137" t="str">
            <v>○</v>
          </cell>
          <cell r="M137" t="str">
            <v>○</v>
          </cell>
          <cell r="N137" t="str">
            <v>×</v>
          </cell>
          <cell r="O137" t="str">
            <v>○</v>
          </cell>
          <cell r="P137" t="str">
            <v>×</v>
          </cell>
          <cell r="Q137" t="str">
            <v>×</v>
          </cell>
          <cell r="R137" t="str">
            <v>×</v>
          </cell>
          <cell r="S137" t="str">
            <v>○</v>
          </cell>
          <cell r="T137" t="str">
            <v>×</v>
          </cell>
          <cell r="U137" t="str">
            <v>×</v>
          </cell>
          <cell r="V137" t="str">
            <v>○</v>
          </cell>
          <cell r="W137" t="str">
            <v>×</v>
          </cell>
          <cell r="X137" t="str">
            <v>×</v>
          </cell>
          <cell r="Y137" t="str">
            <v>×</v>
          </cell>
          <cell r="Z137" t="str">
            <v>×</v>
          </cell>
          <cell r="AA137">
            <v>0</v>
          </cell>
          <cell r="AB137">
            <v>3</v>
          </cell>
          <cell r="AC137" t="str">
            <v>介</v>
          </cell>
          <cell r="AD137" t="str">
            <v>有限会社城北メディコン</v>
          </cell>
          <cell r="AE137" t="str">
            <v>03-5926-4711</v>
          </cell>
          <cell r="AF137">
            <v>41600</v>
          </cell>
          <cell r="AG137">
            <v>17</v>
          </cell>
          <cell r="AH137" t="str">
            <v>○</v>
          </cell>
          <cell r="AI137" t="str">
            <v>入居開始済み</v>
          </cell>
          <cell r="AJ137" t="str">
            <v>板橋区</v>
          </cell>
          <cell r="AK137" t="str">
            <v>有限会社</v>
          </cell>
          <cell r="AL137" t="str">
            <v>その他</v>
          </cell>
          <cell r="AM137" t="str">
            <v/>
          </cell>
          <cell r="AN137" t="str">
            <v>24時間常駐</v>
          </cell>
          <cell r="AO137">
            <v>25.293529411764705</v>
          </cell>
          <cell r="AP137">
            <v>69000</v>
          </cell>
          <cell r="AQ137">
            <v>80000</v>
          </cell>
          <cell r="AR137">
            <v>79352.941176470587</v>
          </cell>
          <cell r="AS137">
            <v>10000</v>
          </cell>
          <cell r="AT137">
            <v>10000</v>
          </cell>
          <cell r="AU137">
            <v>10000</v>
          </cell>
          <cell r="AV137">
            <v>16500</v>
          </cell>
          <cell r="AW137">
            <v>45000</v>
          </cell>
          <cell r="AX137" t="str">
            <v>有限会社城北メディコン</v>
          </cell>
          <cell r="AY137">
            <v>0</v>
          </cell>
          <cell r="AZ137">
            <v>0</v>
          </cell>
          <cell r="BA137">
            <v>1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 t="str">
            <v>有限会社</v>
          </cell>
          <cell r="BG137" t="str">
            <v>○</v>
          </cell>
          <cell r="BH137" t="str">
            <v/>
          </cell>
        </row>
        <row r="138">
          <cell r="B138">
            <v>15007</v>
          </cell>
          <cell r="C138" t="str">
            <v>29932-1</v>
          </cell>
          <cell r="D138" t="str">
            <v>更新</v>
          </cell>
          <cell r="E138" t="str">
            <v>令和元年様式</v>
          </cell>
          <cell r="F138" t="str">
            <v>グランドマスト八幡山</v>
          </cell>
          <cell r="G138" t="str">
            <v>世田谷区八幡山1丁目20-17</v>
          </cell>
          <cell r="H138" t="str">
            <v>8.5-23.7</v>
          </cell>
          <cell r="I138" t="str">
            <v>33.85-61.66</v>
          </cell>
          <cell r="J138" t="str">
            <v>○</v>
          </cell>
          <cell r="K138" t="str">
            <v>×</v>
          </cell>
          <cell r="L138" t="str">
            <v>×</v>
          </cell>
          <cell r="M138" t="str">
            <v>×</v>
          </cell>
          <cell r="N138" t="str">
            <v>×</v>
          </cell>
          <cell r="O138" t="str">
            <v>×</v>
          </cell>
          <cell r="P138" t="str">
            <v>×</v>
          </cell>
          <cell r="Q138" t="str">
            <v>×</v>
          </cell>
          <cell r="R138" t="str">
            <v>×</v>
          </cell>
          <cell r="S138" t="str">
            <v>×</v>
          </cell>
          <cell r="T138" t="str">
            <v>×</v>
          </cell>
          <cell r="U138" t="str">
            <v>×</v>
          </cell>
          <cell r="V138" t="str">
            <v>×</v>
          </cell>
          <cell r="W138" t="str">
            <v>×</v>
          </cell>
          <cell r="X138" t="str">
            <v>×</v>
          </cell>
          <cell r="Y138" t="str">
            <v>×</v>
          </cell>
          <cell r="Z138" t="str">
            <v>×</v>
          </cell>
          <cell r="AA138">
            <v>0</v>
          </cell>
          <cell r="AB138">
            <v>0</v>
          </cell>
          <cell r="AC138" t="str">
            <v>なし</v>
          </cell>
          <cell r="AD138" t="str">
            <v>積水ハウス不動産東京株式会社　グランドマスト事業部</v>
          </cell>
          <cell r="AE138" t="str">
            <v>0120-815-823</v>
          </cell>
          <cell r="AF138">
            <v>42263</v>
          </cell>
          <cell r="AG138">
            <v>37</v>
          </cell>
          <cell r="AH138" t="str">
            <v>○</v>
          </cell>
          <cell r="AI138" t="str">
            <v>入居開始済み</v>
          </cell>
          <cell r="AJ138" t="str">
            <v>世田谷区</v>
          </cell>
          <cell r="AK138" t="str">
            <v>株式会社</v>
          </cell>
          <cell r="AL138" t="str">
            <v>不動産業者</v>
          </cell>
          <cell r="AM138" t="str">
            <v/>
          </cell>
          <cell r="AN138" t="str">
            <v>日中のみ常駐</v>
          </cell>
          <cell r="AO138">
            <v>41.808648648648635</v>
          </cell>
          <cell r="AP138">
            <v>85000</v>
          </cell>
          <cell r="AQ138">
            <v>237000</v>
          </cell>
          <cell r="AR138">
            <v>151135.13513513515</v>
          </cell>
          <cell r="AS138">
            <v>21500</v>
          </cell>
          <cell r="AT138">
            <v>21500</v>
          </cell>
          <cell r="AU138">
            <v>21500</v>
          </cell>
          <cell r="AV138">
            <v>55000</v>
          </cell>
          <cell r="AW138">
            <v>40612</v>
          </cell>
          <cell r="AX138" t="str">
            <v>積水ハウス不動産東京株式会社</v>
          </cell>
          <cell r="AY138">
            <v>1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 t="str">
            <v>株式会社</v>
          </cell>
          <cell r="BG138" t="str">
            <v>○</v>
          </cell>
          <cell r="BH138" t="str">
            <v/>
          </cell>
        </row>
        <row r="139">
          <cell r="B139">
            <v>19007</v>
          </cell>
          <cell r="C139" t="str">
            <v>101971-1</v>
          </cell>
          <cell r="D139" t="str">
            <v>更新</v>
          </cell>
          <cell r="E139" t="str">
            <v>令和4年様式</v>
          </cell>
          <cell r="F139" t="str">
            <v>ガーデンフィールズ竹の塚Ⅱ</v>
          </cell>
          <cell r="G139" t="str">
            <v>足立区西保木間1丁目8番4号</v>
          </cell>
          <cell r="H139">
            <v>6.98</v>
          </cell>
          <cell r="I139">
            <v>18</v>
          </cell>
          <cell r="J139" t="str">
            <v>○</v>
          </cell>
          <cell r="K139" t="str">
            <v>○</v>
          </cell>
          <cell r="L139" t="str">
            <v>○</v>
          </cell>
          <cell r="M139" t="str">
            <v>○</v>
          </cell>
          <cell r="N139" t="str">
            <v>○</v>
          </cell>
          <cell r="O139" t="str">
            <v>×</v>
          </cell>
          <cell r="P139" t="str">
            <v>×</v>
          </cell>
          <cell r="Q139" t="str">
            <v>×</v>
          </cell>
          <cell r="R139" t="str">
            <v>×</v>
          </cell>
          <cell r="S139" t="str">
            <v>×</v>
          </cell>
          <cell r="T139" t="str">
            <v>×</v>
          </cell>
          <cell r="U139" t="str">
            <v>×</v>
          </cell>
          <cell r="V139" t="str">
            <v>×</v>
          </cell>
          <cell r="W139" t="str">
            <v>×</v>
          </cell>
          <cell r="X139" t="str">
            <v>×</v>
          </cell>
          <cell r="Y139" t="str">
            <v>×</v>
          </cell>
          <cell r="Z139" t="str">
            <v>×</v>
          </cell>
          <cell r="AA139">
            <v>0</v>
          </cell>
          <cell r="AB139">
            <v>0</v>
          </cell>
          <cell r="AC139" t="str">
            <v>なし</v>
          </cell>
          <cell r="AD139" t="str">
            <v>ガーデンフィールズ竹の塚Ⅱ</v>
          </cell>
          <cell r="AE139">
            <v>0</v>
          </cell>
          <cell r="AF139">
            <v>43735</v>
          </cell>
          <cell r="AG139">
            <v>85</v>
          </cell>
          <cell r="AH139" t="str">
            <v>○</v>
          </cell>
          <cell r="AI139" t="str">
            <v>入居開始済み</v>
          </cell>
          <cell r="AJ139" t="str">
            <v>足立区</v>
          </cell>
          <cell r="AK139" t="str">
            <v>株式会社</v>
          </cell>
          <cell r="AL139" t="str">
            <v>介護系事業者</v>
          </cell>
          <cell r="AM139" t="str">
            <v/>
          </cell>
          <cell r="AN139" t="str">
            <v>日中のみ常駐</v>
          </cell>
          <cell r="AO139">
            <v>18</v>
          </cell>
          <cell r="AP139">
            <v>69800</v>
          </cell>
          <cell r="AQ139">
            <v>69800</v>
          </cell>
          <cell r="AR139">
            <v>69800</v>
          </cell>
          <cell r="AS139">
            <v>38900</v>
          </cell>
          <cell r="AT139">
            <v>38900</v>
          </cell>
          <cell r="AU139">
            <v>38900</v>
          </cell>
          <cell r="AV139">
            <v>30000</v>
          </cell>
          <cell r="AW139">
            <v>29160</v>
          </cell>
          <cell r="AX139" t="str">
            <v>株式会社　明昭</v>
          </cell>
          <cell r="AY139">
            <v>1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 t="str">
            <v>株式会社</v>
          </cell>
          <cell r="BG139" t="str">
            <v>○</v>
          </cell>
          <cell r="BH139" t="str">
            <v/>
          </cell>
        </row>
        <row r="140">
          <cell r="B140">
            <v>17001</v>
          </cell>
          <cell r="C140" t="str">
            <v>100362-1</v>
          </cell>
          <cell r="D140" t="str">
            <v>更新</v>
          </cell>
          <cell r="E140" t="str">
            <v>令和元年様式</v>
          </cell>
          <cell r="F140" t="str">
            <v>グランドマスト墨田文花</v>
          </cell>
          <cell r="G140" t="str">
            <v>墨田区文花2-9-13</v>
          </cell>
          <cell r="H140" t="str">
            <v>10.8-22.6</v>
          </cell>
          <cell r="I140" t="str">
            <v>35.84-61.6</v>
          </cell>
          <cell r="J140" t="str">
            <v>○</v>
          </cell>
          <cell r="K140" t="str">
            <v>×</v>
          </cell>
          <cell r="L140" t="str">
            <v>×</v>
          </cell>
          <cell r="M140" t="str">
            <v>×</v>
          </cell>
          <cell r="N140" t="str">
            <v>×</v>
          </cell>
          <cell r="O140" t="str">
            <v>×</v>
          </cell>
          <cell r="P140" t="str">
            <v>×</v>
          </cell>
          <cell r="Q140" t="str">
            <v>×</v>
          </cell>
          <cell r="R140" t="str">
            <v>×</v>
          </cell>
          <cell r="S140" t="str">
            <v>×</v>
          </cell>
          <cell r="T140" t="str">
            <v>×</v>
          </cell>
          <cell r="U140" t="str">
            <v>×</v>
          </cell>
          <cell r="V140" t="str">
            <v>×</v>
          </cell>
          <cell r="W140" t="str">
            <v>×</v>
          </cell>
          <cell r="X140" t="str">
            <v>×</v>
          </cell>
          <cell r="Y140" t="str">
            <v>×</v>
          </cell>
          <cell r="Z140" t="str">
            <v>×</v>
          </cell>
          <cell r="AA140">
            <v>0</v>
          </cell>
          <cell r="AB140">
            <v>0</v>
          </cell>
          <cell r="AC140" t="str">
            <v>なし</v>
          </cell>
          <cell r="AD140" t="str">
            <v>積水ハウス不動産東京株式会社</v>
          </cell>
          <cell r="AE140" t="str">
            <v>03-5350-3366</v>
          </cell>
          <cell r="AF140">
            <v>42866</v>
          </cell>
          <cell r="AG140">
            <v>40</v>
          </cell>
          <cell r="AH140" t="str">
            <v>○</v>
          </cell>
          <cell r="AI140" t="str">
            <v>入居開始済み</v>
          </cell>
          <cell r="AJ140" t="str">
            <v>墨田区</v>
          </cell>
          <cell r="AK140" t="str">
            <v>株式会社</v>
          </cell>
          <cell r="AL140" t="str">
            <v>不動産業者</v>
          </cell>
          <cell r="AM140" t="str">
            <v/>
          </cell>
          <cell r="AN140" t="str">
            <v>日中のみ常駐</v>
          </cell>
          <cell r="AO140">
            <v>41.92375000000002</v>
          </cell>
          <cell r="AP140">
            <v>108000</v>
          </cell>
          <cell r="AQ140">
            <v>226000</v>
          </cell>
          <cell r="AR140">
            <v>150800</v>
          </cell>
          <cell r="AS140">
            <v>30000</v>
          </cell>
          <cell r="AT140">
            <v>30000</v>
          </cell>
          <cell r="AU140">
            <v>30000</v>
          </cell>
          <cell r="AV140">
            <v>55000</v>
          </cell>
          <cell r="AW140">
            <v>62040</v>
          </cell>
          <cell r="AX140" t="str">
            <v>積水ハウス不動産東京株式会社</v>
          </cell>
          <cell r="AY140">
            <v>1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 t="str">
            <v>株式会社</v>
          </cell>
          <cell r="BG140" t="str">
            <v>○</v>
          </cell>
          <cell r="BH140" t="str">
            <v/>
          </cell>
        </row>
        <row r="141">
          <cell r="B141">
            <v>16021</v>
          </cell>
          <cell r="C141" t="str">
            <v>100052-1</v>
          </cell>
          <cell r="D141" t="str">
            <v>更新</v>
          </cell>
          <cell r="E141" t="str">
            <v>令和元年様式</v>
          </cell>
          <cell r="F141" t="str">
            <v>グランドマスト大塚駅前</v>
          </cell>
          <cell r="G141" t="str">
            <v>豊島区北大塚1-13-10</v>
          </cell>
          <cell r="H141" t="str">
            <v>11.5-31</v>
          </cell>
          <cell r="I141" t="str">
            <v>25.84-63.03</v>
          </cell>
          <cell r="J141" t="str">
            <v>○</v>
          </cell>
          <cell r="K141" t="str">
            <v>×</v>
          </cell>
          <cell r="L141" t="str">
            <v>×</v>
          </cell>
          <cell r="M141" t="str">
            <v>×</v>
          </cell>
          <cell r="N141" t="str">
            <v>×</v>
          </cell>
          <cell r="O141" t="str">
            <v>×</v>
          </cell>
          <cell r="P141" t="str">
            <v>×</v>
          </cell>
          <cell r="Q141" t="str">
            <v>×</v>
          </cell>
          <cell r="R141" t="str">
            <v>×</v>
          </cell>
          <cell r="S141" t="str">
            <v>×</v>
          </cell>
          <cell r="T141" t="str">
            <v>×</v>
          </cell>
          <cell r="U141" t="str">
            <v>×</v>
          </cell>
          <cell r="V141" t="str">
            <v>×</v>
          </cell>
          <cell r="W141" t="str">
            <v>×</v>
          </cell>
          <cell r="X141" t="str">
            <v>×</v>
          </cell>
          <cell r="Y141" t="str">
            <v>×</v>
          </cell>
          <cell r="Z141" t="str">
            <v>×</v>
          </cell>
          <cell r="AA141">
            <v>0</v>
          </cell>
          <cell r="AB141">
            <v>0</v>
          </cell>
          <cell r="AC141" t="str">
            <v>なし</v>
          </cell>
          <cell r="AD141" t="str">
            <v>積水ハウス不動産東京株式会社</v>
          </cell>
          <cell r="AE141" t="str">
            <v>03-5350-3366</v>
          </cell>
          <cell r="AF141">
            <v>42767</v>
          </cell>
          <cell r="AG141">
            <v>78</v>
          </cell>
          <cell r="AH141" t="str">
            <v>○</v>
          </cell>
          <cell r="AI141" t="str">
            <v>入居開始済み</v>
          </cell>
          <cell r="AJ141" t="str">
            <v>豊島区</v>
          </cell>
          <cell r="AK141" t="str">
            <v>株式会社</v>
          </cell>
          <cell r="AL141" t="str">
            <v>不動産業者</v>
          </cell>
          <cell r="AM141" t="str">
            <v/>
          </cell>
          <cell r="AN141" t="str">
            <v>日中のみ常駐</v>
          </cell>
          <cell r="AO141">
            <v>45.32256410256408</v>
          </cell>
          <cell r="AP141">
            <v>115000</v>
          </cell>
          <cell r="AQ141">
            <v>310000</v>
          </cell>
          <cell r="AR141">
            <v>212102.56410256409</v>
          </cell>
          <cell r="AS141">
            <v>28000</v>
          </cell>
          <cell r="AT141">
            <v>28000</v>
          </cell>
          <cell r="AU141">
            <v>28000</v>
          </cell>
          <cell r="AV141">
            <v>46200</v>
          </cell>
          <cell r="AW141">
            <v>40612</v>
          </cell>
          <cell r="AX141" t="str">
            <v>積水ハウス不動産東京株式会社</v>
          </cell>
          <cell r="AY141">
            <v>1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 t="str">
            <v>株式会社</v>
          </cell>
          <cell r="BG141" t="str">
            <v>○</v>
          </cell>
          <cell r="BH141" t="str">
            <v/>
          </cell>
        </row>
        <row r="142">
          <cell r="B142">
            <v>13010</v>
          </cell>
          <cell r="C142" t="str">
            <v>29952-2</v>
          </cell>
          <cell r="D142" t="str">
            <v>更新</v>
          </cell>
          <cell r="E142" t="str">
            <v>令和4年様式</v>
          </cell>
          <cell r="F142" t="str">
            <v>マストクレリアン神楽坂</v>
          </cell>
          <cell r="G142" t="str">
            <v>新宿区東五軒町4-8</v>
          </cell>
          <cell r="H142" t="str">
            <v>19.2-32</v>
          </cell>
          <cell r="I142" t="str">
            <v>51.32-84.35</v>
          </cell>
          <cell r="J142" t="str">
            <v>○</v>
          </cell>
          <cell r="K142" t="str">
            <v>×</v>
          </cell>
          <cell r="L142" t="str">
            <v>×</v>
          </cell>
          <cell r="M142" t="str">
            <v>×</v>
          </cell>
          <cell r="N142" t="str">
            <v>×</v>
          </cell>
          <cell r="O142" t="str">
            <v>×</v>
          </cell>
          <cell r="P142" t="str">
            <v>×</v>
          </cell>
          <cell r="Q142" t="str">
            <v>×</v>
          </cell>
          <cell r="R142" t="str">
            <v>×</v>
          </cell>
          <cell r="S142" t="str">
            <v>×</v>
          </cell>
          <cell r="T142" t="str">
            <v>×</v>
          </cell>
          <cell r="U142" t="str">
            <v>×</v>
          </cell>
          <cell r="V142" t="str">
            <v>×</v>
          </cell>
          <cell r="W142" t="str">
            <v>×</v>
          </cell>
          <cell r="X142" t="str">
            <v>×</v>
          </cell>
          <cell r="Y142" t="str">
            <v>×</v>
          </cell>
          <cell r="Z142" t="str">
            <v>×</v>
          </cell>
          <cell r="AA142">
            <v>0</v>
          </cell>
          <cell r="AB142">
            <v>0</v>
          </cell>
          <cell r="AC142" t="str">
            <v>なし</v>
          </cell>
          <cell r="AD142" t="str">
            <v>積水ハウス不動産東京株式会社</v>
          </cell>
          <cell r="AE142" t="str">
            <v>03-5350-3366</v>
          </cell>
          <cell r="AF142">
            <v>41481</v>
          </cell>
          <cell r="AG142">
            <v>45</v>
          </cell>
          <cell r="AH142" t="str">
            <v>○</v>
          </cell>
          <cell r="AI142" t="str">
            <v>入居開始済み</v>
          </cell>
          <cell r="AJ142" t="str">
            <v>新宿区</v>
          </cell>
          <cell r="AK142" t="str">
            <v>株式会社</v>
          </cell>
          <cell r="AL142" t="str">
            <v>不動産業者</v>
          </cell>
          <cell r="AM142" t="str">
            <v/>
          </cell>
          <cell r="AN142" t="str">
            <v>日中のみ常駐</v>
          </cell>
          <cell r="AO142">
            <v>60.237555555555559</v>
          </cell>
          <cell r="AP142">
            <v>192000</v>
          </cell>
          <cell r="AQ142">
            <v>320000</v>
          </cell>
          <cell r="AR142">
            <v>229777.77777777778</v>
          </cell>
          <cell r="AS142">
            <v>30000</v>
          </cell>
          <cell r="AT142">
            <v>30000</v>
          </cell>
          <cell r="AU142">
            <v>30000</v>
          </cell>
          <cell r="AV142">
            <v>66000</v>
          </cell>
          <cell r="AW142">
            <v>46860</v>
          </cell>
          <cell r="AX142" t="str">
            <v>積水ハウス不動産東京株式会社</v>
          </cell>
          <cell r="AY142">
            <v>1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 t="str">
            <v>株式会社</v>
          </cell>
          <cell r="BG142" t="str">
            <v>○</v>
          </cell>
          <cell r="BH142" t="str">
            <v/>
          </cell>
        </row>
        <row r="143">
          <cell r="B143">
            <v>16020</v>
          </cell>
          <cell r="C143" t="str">
            <v>30121-1</v>
          </cell>
          <cell r="D143" t="str">
            <v>更新</v>
          </cell>
          <cell r="E143" t="str">
            <v>令和元年様式</v>
          </cell>
          <cell r="F143" t="str">
            <v>グランドマスト練馬桜台</v>
          </cell>
          <cell r="G143" t="str">
            <v>練馬区桜台2-29-1</v>
          </cell>
          <cell r="H143" t="str">
            <v>7-25</v>
          </cell>
          <cell r="I143" t="str">
            <v>39.36-65.14</v>
          </cell>
          <cell r="J143" t="str">
            <v>○</v>
          </cell>
          <cell r="K143" t="str">
            <v>×</v>
          </cell>
          <cell r="L143" t="str">
            <v>×</v>
          </cell>
          <cell r="M143" t="str">
            <v>×</v>
          </cell>
          <cell r="N143" t="str">
            <v>×</v>
          </cell>
          <cell r="O143" t="str">
            <v>×</v>
          </cell>
          <cell r="P143" t="str">
            <v>×</v>
          </cell>
          <cell r="Q143" t="str">
            <v>×</v>
          </cell>
          <cell r="R143" t="str">
            <v>×</v>
          </cell>
          <cell r="S143" t="str">
            <v>×</v>
          </cell>
          <cell r="T143" t="str">
            <v>×</v>
          </cell>
          <cell r="U143" t="str">
            <v>×</v>
          </cell>
          <cell r="V143" t="str">
            <v>×</v>
          </cell>
          <cell r="W143" t="str">
            <v>×</v>
          </cell>
          <cell r="X143" t="str">
            <v>×</v>
          </cell>
          <cell r="Y143" t="str">
            <v>×</v>
          </cell>
          <cell r="Z143" t="str">
            <v>×</v>
          </cell>
          <cell r="AA143">
            <v>0</v>
          </cell>
          <cell r="AB143">
            <v>0</v>
          </cell>
          <cell r="AC143" t="str">
            <v>なし</v>
          </cell>
          <cell r="AD143" t="str">
            <v>積水ハウス不動産東京株式会社　グランドマスト事業部</v>
          </cell>
          <cell r="AE143" t="str">
            <v>03-5350-3900</v>
          </cell>
          <cell r="AF143">
            <v>42767</v>
          </cell>
          <cell r="AG143">
            <v>47</v>
          </cell>
          <cell r="AH143" t="str">
            <v>○</v>
          </cell>
          <cell r="AI143" t="str">
            <v>入居開始済み</v>
          </cell>
          <cell r="AJ143" t="str">
            <v>練馬区</v>
          </cell>
          <cell r="AK143" t="str">
            <v>株式会社</v>
          </cell>
          <cell r="AL143" t="str">
            <v>不動産業者</v>
          </cell>
          <cell r="AM143" t="str">
            <v/>
          </cell>
          <cell r="AN143" t="str">
            <v>日中のみ常駐</v>
          </cell>
          <cell r="AO143">
            <v>48.303617021276615</v>
          </cell>
          <cell r="AP143">
            <v>70000</v>
          </cell>
          <cell r="AQ143">
            <v>250000</v>
          </cell>
          <cell r="AR143">
            <v>142914.89361702127</v>
          </cell>
          <cell r="AS143">
            <v>26500</v>
          </cell>
          <cell r="AT143">
            <v>26500</v>
          </cell>
          <cell r="AU143">
            <v>26500</v>
          </cell>
          <cell r="AV143">
            <v>41800</v>
          </cell>
          <cell r="AW143">
            <v>40612</v>
          </cell>
          <cell r="AX143" t="str">
            <v>積水ハウス不動産東京株式会社</v>
          </cell>
          <cell r="AY143">
            <v>1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 t="str">
            <v>株式会社</v>
          </cell>
          <cell r="BG143" t="str">
            <v>○</v>
          </cell>
          <cell r="BH143" t="str">
            <v/>
          </cell>
        </row>
        <row r="144">
          <cell r="B144">
            <v>16019</v>
          </cell>
          <cell r="C144" t="str">
            <v>31030-1</v>
          </cell>
          <cell r="D144" t="str">
            <v>更新</v>
          </cell>
          <cell r="E144" t="str">
            <v>令和元年様式</v>
          </cell>
          <cell r="F144" t="str">
            <v>グランドマスト板橋本蓮沼</v>
          </cell>
          <cell r="G144" t="str">
            <v>板橋区蓮沼町23-5</v>
          </cell>
          <cell r="H144" t="str">
            <v>7.5-25.1</v>
          </cell>
          <cell r="I144" t="str">
            <v>30.32-62.04</v>
          </cell>
          <cell r="J144" t="str">
            <v>○</v>
          </cell>
          <cell r="K144" t="str">
            <v>×</v>
          </cell>
          <cell r="L144" t="str">
            <v>×</v>
          </cell>
          <cell r="M144" t="str">
            <v>×</v>
          </cell>
          <cell r="N144" t="str">
            <v>×</v>
          </cell>
          <cell r="O144" t="str">
            <v>×</v>
          </cell>
          <cell r="P144" t="str">
            <v>×</v>
          </cell>
          <cell r="Q144" t="str">
            <v>×</v>
          </cell>
          <cell r="R144" t="str">
            <v>×</v>
          </cell>
          <cell r="S144" t="str">
            <v>×</v>
          </cell>
          <cell r="T144" t="str">
            <v>×</v>
          </cell>
          <cell r="U144" t="str">
            <v>×</v>
          </cell>
          <cell r="V144" t="str">
            <v>×</v>
          </cell>
          <cell r="W144" t="str">
            <v>×</v>
          </cell>
          <cell r="X144" t="str">
            <v>×</v>
          </cell>
          <cell r="Y144" t="str">
            <v>×</v>
          </cell>
          <cell r="Z144" t="str">
            <v>×</v>
          </cell>
          <cell r="AA144">
            <v>0</v>
          </cell>
          <cell r="AB144">
            <v>0</v>
          </cell>
          <cell r="AC144" t="str">
            <v>なし</v>
          </cell>
          <cell r="AD144" t="str">
            <v>積水ハウス不動産東京株式会社</v>
          </cell>
          <cell r="AE144" t="str">
            <v>03-5350-3366</v>
          </cell>
          <cell r="AF144">
            <v>42767</v>
          </cell>
          <cell r="AG144">
            <v>60</v>
          </cell>
          <cell r="AH144" t="str">
            <v>○</v>
          </cell>
          <cell r="AI144" t="str">
            <v>入居開始済み</v>
          </cell>
          <cell r="AJ144" t="str">
            <v>板橋区</v>
          </cell>
          <cell r="AK144" t="str">
            <v>株式会社</v>
          </cell>
          <cell r="AL144" t="str">
            <v>不動産業者</v>
          </cell>
          <cell r="AM144" t="str">
            <v/>
          </cell>
          <cell r="AN144" t="str">
            <v>日中のみ常駐</v>
          </cell>
          <cell r="AO144">
            <v>45.709166666666675</v>
          </cell>
          <cell r="AP144">
            <v>75000</v>
          </cell>
          <cell r="AQ144">
            <v>251000</v>
          </cell>
          <cell r="AR144">
            <v>153750</v>
          </cell>
          <cell r="AS144">
            <v>21500</v>
          </cell>
          <cell r="AT144">
            <v>21500</v>
          </cell>
          <cell r="AU144">
            <v>21500</v>
          </cell>
          <cell r="AV144">
            <v>39600</v>
          </cell>
          <cell r="AW144">
            <v>40612</v>
          </cell>
          <cell r="AX144" t="str">
            <v>積水ハウス不動産東京株式会社</v>
          </cell>
          <cell r="AY144">
            <v>1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 t="str">
            <v>株式会社</v>
          </cell>
          <cell r="BG144" t="str">
            <v>○</v>
          </cell>
          <cell r="BH144" t="str">
            <v/>
          </cell>
        </row>
        <row r="145">
          <cell r="B145">
            <v>11081</v>
          </cell>
          <cell r="C145" t="str">
            <v>21605-2</v>
          </cell>
          <cell r="D145" t="str">
            <v>更新</v>
          </cell>
          <cell r="E145" t="str">
            <v>令和元年様式</v>
          </cell>
          <cell r="F145" t="str">
            <v>マストライフ古河庭園</v>
          </cell>
          <cell r="G145" t="str">
            <v>北区西ヶ原1-31-6</v>
          </cell>
          <cell r="H145" t="str">
            <v>13-25</v>
          </cell>
          <cell r="I145" t="str">
            <v>34.58-70.62</v>
          </cell>
          <cell r="J145" t="str">
            <v>○</v>
          </cell>
          <cell r="K145" t="str">
            <v>×</v>
          </cell>
          <cell r="L145" t="str">
            <v>×</v>
          </cell>
          <cell r="M145" t="str">
            <v>×</v>
          </cell>
          <cell r="N145" t="str">
            <v>×</v>
          </cell>
          <cell r="O145" t="str">
            <v>×</v>
          </cell>
          <cell r="P145" t="str">
            <v>×</v>
          </cell>
          <cell r="Q145" t="str">
            <v>×</v>
          </cell>
          <cell r="R145" t="str">
            <v>×</v>
          </cell>
          <cell r="S145" t="str">
            <v>×</v>
          </cell>
          <cell r="T145" t="str">
            <v>×</v>
          </cell>
          <cell r="U145" t="str">
            <v>×</v>
          </cell>
          <cell r="V145" t="str">
            <v>×</v>
          </cell>
          <cell r="W145" t="str">
            <v>×</v>
          </cell>
          <cell r="X145" t="str">
            <v>×</v>
          </cell>
          <cell r="Y145" t="str">
            <v>×</v>
          </cell>
          <cell r="Z145" t="str">
            <v>×</v>
          </cell>
          <cell r="AA145">
            <v>0</v>
          </cell>
          <cell r="AB145">
            <v>0</v>
          </cell>
          <cell r="AC145" t="str">
            <v>なし</v>
          </cell>
          <cell r="AD145" t="str">
            <v>積水ハウス不動産東京株式会社　グランドマスト事業部</v>
          </cell>
          <cell r="AE145" t="str">
            <v>03-5350-3900</v>
          </cell>
          <cell r="AF145">
            <v>40998</v>
          </cell>
          <cell r="AG145">
            <v>62</v>
          </cell>
          <cell r="AH145" t="str">
            <v>○</v>
          </cell>
          <cell r="AI145" t="str">
            <v>入居開始済み</v>
          </cell>
          <cell r="AJ145" t="str">
            <v>北区</v>
          </cell>
          <cell r="AK145" t="str">
            <v>株式会社</v>
          </cell>
          <cell r="AL145" t="str">
            <v>不動産業者</v>
          </cell>
          <cell r="AM145" t="str">
            <v/>
          </cell>
          <cell r="AN145" t="str">
            <v>日中のみ常駐</v>
          </cell>
          <cell r="AO145">
            <v>43.30790322580642</v>
          </cell>
          <cell r="AP145">
            <v>130000</v>
          </cell>
          <cell r="AQ145">
            <v>250000</v>
          </cell>
          <cell r="AR145">
            <v>168435.48387096773</v>
          </cell>
          <cell r="AS145">
            <v>28000</v>
          </cell>
          <cell r="AT145">
            <v>28000</v>
          </cell>
          <cell r="AU145">
            <v>28000</v>
          </cell>
          <cell r="AV145">
            <v>46200</v>
          </cell>
          <cell r="AW145">
            <v>40612</v>
          </cell>
          <cell r="AX145" t="str">
            <v>積水ハウス不動産東京株式会社</v>
          </cell>
          <cell r="AY145">
            <v>1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 t="str">
            <v>株式会社</v>
          </cell>
          <cell r="BG145" t="str">
            <v>○</v>
          </cell>
          <cell r="BH145" t="str">
            <v/>
          </cell>
        </row>
        <row r="146">
          <cell r="B146">
            <v>14008</v>
          </cell>
          <cell r="C146" t="str">
            <v>27070-2</v>
          </cell>
          <cell r="D146" t="str">
            <v>更新</v>
          </cell>
          <cell r="E146" t="str">
            <v>令和4年様式</v>
          </cell>
          <cell r="F146" t="str">
            <v>安立園サービス付住宅さんぽ道</v>
          </cell>
          <cell r="G146" t="str">
            <v>府中市晴見町一丁目１１番地２</v>
          </cell>
          <cell r="H146" t="str">
            <v>8-15</v>
          </cell>
          <cell r="I146" t="str">
            <v>26.91-48.94</v>
          </cell>
          <cell r="J146" t="str">
            <v>○</v>
          </cell>
          <cell r="K146" t="str">
            <v>×</v>
          </cell>
          <cell r="L146" t="str">
            <v>×</v>
          </cell>
          <cell r="M146" t="str">
            <v>×</v>
          </cell>
          <cell r="N146" t="str">
            <v>×</v>
          </cell>
          <cell r="O146" t="str">
            <v>×</v>
          </cell>
          <cell r="P146" t="str">
            <v>×</v>
          </cell>
          <cell r="Q146" t="str">
            <v>×</v>
          </cell>
          <cell r="R146" t="str">
            <v>×</v>
          </cell>
          <cell r="S146" t="str">
            <v>×</v>
          </cell>
          <cell r="T146" t="str">
            <v>×</v>
          </cell>
          <cell r="U146" t="str">
            <v>×</v>
          </cell>
          <cell r="V146" t="str">
            <v>×</v>
          </cell>
          <cell r="W146" t="str">
            <v>×</v>
          </cell>
          <cell r="X146" t="str">
            <v>×</v>
          </cell>
          <cell r="Y146" t="str">
            <v>×</v>
          </cell>
          <cell r="Z146" t="str">
            <v>×</v>
          </cell>
          <cell r="AA146">
            <v>0</v>
          </cell>
          <cell r="AB146">
            <v>0</v>
          </cell>
          <cell r="AC146" t="str">
            <v>なし</v>
          </cell>
          <cell r="AD146" t="str">
            <v>社会福祉法人安立園</v>
          </cell>
          <cell r="AE146" t="str">
            <v>042-367-6511</v>
          </cell>
          <cell r="AF146">
            <v>41830</v>
          </cell>
          <cell r="AG146">
            <v>10</v>
          </cell>
          <cell r="AH146" t="str">
            <v>○</v>
          </cell>
          <cell r="AI146" t="str">
            <v>入居開始済み</v>
          </cell>
          <cell r="AJ146" t="str">
            <v>府中市</v>
          </cell>
          <cell r="AK146" t="str">
            <v>社会福祉法人</v>
          </cell>
          <cell r="AL146" t="str">
            <v>介護系事業者</v>
          </cell>
          <cell r="AM146" t="str">
            <v/>
          </cell>
          <cell r="AN146" t="str">
            <v>日中のみ常駐</v>
          </cell>
          <cell r="AO146">
            <v>30.461000000000002</v>
          </cell>
          <cell r="AP146">
            <v>80000</v>
          </cell>
          <cell r="AQ146">
            <v>150000</v>
          </cell>
          <cell r="AR146">
            <v>95000</v>
          </cell>
          <cell r="AS146">
            <v>15000</v>
          </cell>
          <cell r="AT146">
            <v>15000</v>
          </cell>
          <cell r="AU146">
            <v>15000</v>
          </cell>
          <cell r="AV146">
            <v>27500</v>
          </cell>
          <cell r="AW146">
            <v>52620</v>
          </cell>
          <cell r="AX146" t="str">
            <v>社会福祉法人安立園</v>
          </cell>
          <cell r="AY146">
            <v>0</v>
          </cell>
          <cell r="AZ146">
            <v>1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 t="str">
            <v>社会福祉法人</v>
          </cell>
          <cell r="BG146" t="str">
            <v>○</v>
          </cell>
          <cell r="BH146" t="str">
            <v/>
          </cell>
        </row>
        <row r="147">
          <cell r="B147">
            <v>17019</v>
          </cell>
          <cell r="C147" t="str">
            <v>101036-1</v>
          </cell>
          <cell r="D147" t="str">
            <v>更新</v>
          </cell>
          <cell r="E147" t="str">
            <v>令和4年様式</v>
          </cell>
          <cell r="F147" t="str">
            <v>アミカの郷成増</v>
          </cell>
          <cell r="G147" t="str">
            <v>板橋区三園1-32-2</v>
          </cell>
          <cell r="H147" t="str">
            <v>6.9-9</v>
          </cell>
          <cell r="I147" t="str">
            <v>19.6-19.95</v>
          </cell>
          <cell r="J147" t="str">
            <v>○</v>
          </cell>
          <cell r="K147" t="str">
            <v>○</v>
          </cell>
          <cell r="L147" t="str">
            <v>○</v>
          </cell>
          <cell r="M147" t="str">
            <v>○</v>
          </cell>
          <cell r="N147" t="str">
            <v>○</v>
          </cell>
          <cell r="O147" t="str">
            <v>×</v>
          </cell>
          <cell r="P147" t="str">
            <v>×</v>
          </cell>
          <cell r="Q147" t="str">
            <v>×</v>
          </cell>
          <cell r="R147" t="str">
            <v>×</v>
          </cell>
          <cell r="S147" t="str">
            <v>×</v>
          </cell>
          <cell r="T147" t="str">
            <v>×</v>
          </cell>
          <cell r="U147" t="str">
            <v>×</v>
          </cell>
          <cell r="V147" t="str">
            <v>×</v>
          </cell>
          <cell r="W147" t="str">
            <v>×</v>
          </cell>
          <cell r="X147" t="str">
            <v>×</v>
          </cell>
          <cell r="Y147" t="str">
            <v>×</v>
          </cell>
          <cell r="Z147" t="str">
            <v>×</v>
          </cell>
          <cell r="AA147">
            <v>0</v>
          </cell>
          <cell r="AB147">
            <v>0</v>
          </cell>
          <cell r="AC147" t="str">
            <v>なし</v>
          </cell>
          <cell r="AD147" t="str">
            <v>ALSOK介護株式会社</v>
          </cell>
          <cell r="AE147" t="str">
            <v>048-631-3690</v>
          </cell>
          <cell r="AF147">
            <v>43136</v>
          </cell>
          <cell r="AG147">
            <v>46</v>
          </cell>
          <cell r="AH147" t="str">
            <v>○</v>
          </cell>
          <cell r="AI147" t="str">
            <v>入居開始済み</v>
          </cell>
          <cell r="AJ147" t="str">
            <v>板橋区</v>
          </cell>
          <cell r="AK147" t="str">
            <v>株式会社</v>
          </cell>
          <cell r="AL147" t="str">
            <v>介護系事業者</v>
          </cell>
          <cell r="AM147" t="str">
            <v/>
          </cell>
          <cell r="AN147" t="str">
            <v>24時間常駐</v>
          </cell>
          <cell r="AO147">
            <v>19.622826086956525</v>
          </cell>
          <cell r="AP147">
            <v>69000</v>
          </cell>
          <cell r="AQ147">
            <v>90000</v>
          </cell>
          <cell r="AR147">
            <v>88173.913043478256</v>
          </cell>
          <cell r="AS147">
            <v>104000</v>
          </cell>
          <cell r="AT147">
            <v>104000</v>
          </cell>
          <cell r="AU147">
            <v>104000</v>
          </cell>
          <cell r="AV147">
            <v>-1</v>
          </cell>
          <cell r="AW147">
            <v>64110</v>
          </cell>
          <cell r="AX147" t="str">
            <v>ＡＬＳＯＫ介護株式会社</v>
          </cell>
          <cell r="AY147">
            <v>1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 t="str">
            <v>株式会社</v>
          </cell>
          <cell r="BG147" t="str">
            <v>○</v>
          </cell>
          <cell r="BH147" t="str">
            <v>特定・利用権</v>
          </cell>
        </row>
        <row r="148">
          <cell r="B148">
            <v>12068</v>
          </cell>
          <cell r="C148" t="str">
            <v>29878-2</v>
          </cell>
          <cell r="D148" t="str">
            <v>更新</v>
          </cell>
          <cell r="E148" t="str">
            <v>令和4年様式</v>
          </cell>
          <cell r="F148" t="str">
            <v>ココファン四谷</v>
          </cell>
          <cell r="G148" t="str">
            <v>新宿区愛住町3-7</v>
          </cell>
          <cell r="H148" t="str">
            <v>21-27</v>
          </cell>
          <cell r="I148" t="str">
            <v>27-36</v>
          </cell>
          <cell r="J148" t="str">
            <v>○</v>
          </cell>
          <cell r="K148" t="str">
            <v>○</v>
          </cell>
          <cell r="L148" t="str">
            <v>○</v>
          </cell>
          <cell r="M148" t="str">
            <v>○</v>
          </cell>
          <cell r="N148" t="str">
            <v>○</v>
          </cell>
          <cell r="O148" t="str">
            <v>○</v>
          </cell>
          <cell r="P148" t="str">
            <v>×</v>
          </cell>
          <cell r="Q148" t="str">
            <v>×</v>
          </cell>
          <cell r="R148" t="str">
            <v>×</v>
          </cell>
          <cell r="S148" t="str">
            <v>○</v>
          </cell>
          <cell r="T148" t="str">
            <v>×</v>
          </cell>
          <cell r="U148" t="str">
            <v>×</v>
          </cell>
          <cell r="V148" t="str">
            <v>×</v>
          </cell>
          <cell r="W148" t="str">
            <v>×</v>
          </cell>
          <cell r="X148" t="str">
            <v>×</v>
          </cell>
          <cell r="Y148" t="str">
            <v>×</v>
          </cell>
          <cell r="Z148" t="str">
            <v>×</v>
          </cell>
          <cell r="AA148">
            <v>0</v>
          </cell>
          <cell r="AB148">
            <v>2</v>
          </cell>
          <cell r="AC148" t="str">
            <v>介</v>
          </cell>
          <cell r="AD148" t="str">
            <v>株式会社学研ココファン</v>
          </cell>
          <cell r="AE148" t="str">
            <v>03-6431-1860</v>
          </cell>
          <cell r="AF148">
            <v>41327</v>
          </cell>
          <cell r="AG148">
            <v>26</v>
          </cell>
          <cell r="AH148" t="str">
            <v>○</v>
          </cell>
          <cell r="AI148" t="str">
            <v>入居開始済み</v>
          </cell>
          <cell r="AJ148" t="str">
            <v>新宿区</v>
          </cell>
          <cell r="AK148" t="str">
            <v>株式会社</v>
          </cell>
          <cell r="AL148" t="str">
            <v>介護系事業者</v>
          </cell>
          <cell r="AM148" t="str">
            <v/>
          </cell>
          <cell r="AN148" t="str">
            <v>24時間常駐</v>
          </cell>
          <cell r="AO148">
            <v>30.067692307692308</v>
          </cell>
          <cell r="AP148">
            <v>210000</v>
          </cell>
          <cell r="AQ148">
            <v>270000</v>
          </cell>
          <cell r="AR148">
            <v>232115.38461538462</v>
          </cell>
          <cell r="AS148">
            <v>34400</v>
          </cell>
          <cell r="AT148">
            <v>45200</v>
          </cell>
          <cell r="AU148">
            <v>39800</v>
          </cell>
          <cell r="AV148">
            <v>45304</v>
          </cell>
          <cell r="AW148">
            <v>63600</v>
          </cell>
          <cell r="AX148" t="str">
            <v>株式会社学研ココファン</v>
          </cell>
          <cell r="AY148">
            <v>1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 t="str">
            <v>株式会社</v>
          </cell>
          <cell r="BG148" t="str">
            <v>○</v>
          </cell>
          <cell r="BH148" t="str">
            <v/>
          </cell>
        </row>
        <row r="149">
          <cell r="B149">
            <v>11083</v>
          </cell>
          <cell r="C149" t="str">
            <v>29959-2</v>
          </cell>
          <cell r="D149" t="str">
            <v>更新</v>
          </cell>
          <cell r="E149" t="str">
            <v>令和元年様式</v>
          </cell>
          <cell r="F149" t="str">
            <v>グランド・マスターズ武蔵府中</v>
          </cell>
          <cell r="G149" t="str">
            <v>府中市分梅町5-28-1</v>
          </cell>
          <cell r="H149" t="str">
            <v>8.5-15</v>
          </cell>
          <cell r="I149" t="str">
            <v>26.81-54.4</v>
          </cell>
          <cell r="J149" t="str">
            <v>○</v>
          </cell>
          <cell r="K149" t="str">
            <v>×</v>
          </cell>
          <cell r="L149" t="str">
            <v>×</v>
          </cell>
          <cell r="M149" t="str">
            <v>×</v>
          </cell>
          <cell r="N149" t="str">
            <v>×</v>
          </cell>
          <cell r="O149" t="str">
            <v>×</v>
          </cell>
          <cell r="P149" t="str">
            <v>×</v>
          </cell>
          <cell r="Q149" t="str">
            <v>×</v>
          </cell>
          <cell r="R149" t="str">
            <v>×</v>
          </cell>
          <cell r="S149" t="str">
            <v>×</v>
          </cell>
          <cell r="T149" t="str">
            <v>×</v>
          </cell>
          <cell r="U149" t="str">
            <v>×</v>
          </cell>
          <cell r="V149" t="str">
            <v>×</v>
          </cell>
          <cell r="W149" t="str">
            <v>×</v>
          </cell>
          <cell r="X149" t="str">
            <v>×</v>
          </cell>
          <cell r="Y149" t="str">
            <v>×</v>
          </cell>
          <cell r="Z149" t="str">
            <v>×</v>
          </cell>
          <cell r="AA149">
            <v>0</v>
          </cell>
          <cell r="AB149">
            <v>0</v>
          </cell>
          <cell r="AC149" t="str">
            <v>なし</v>
          </cell>
          <cell r="AD149" t="str">
            <v>積水ハウス不動産東京株式会社　グランドマスト事業部</v>
          </cell>
          <cell r="AE149" t="str">
            <v>03-5350-3900</v>
          </cell>
          <cell r="AF149">
            <v>40998</v>
          </cell>
          <cell r="AG149">
            <v>33</v>
          </cell>
          <cell r="AH149" t="str">
            <v>○</v>
          </cell>
          <cell r="AI149" t="str">
            <v>入居開始済み</v>
          </cell>
          <cell r="AJ149" t="str">
            <v>府中市</v>
          </cell>
          <cell r="AK149" t="str">
            <v>株式会社</v>
          </cell>
          <cell r="AL149" t="str">
            <v>不動産業者</v>
          </cell>
          <cell r="AM149" t="str">
            <v/>
          </cell>
          <cell r="AN149" t="str">
            <v>日中のみ常駐</v>
          </cell>
          <cell r="AO149">
            <v>33.03545454545452</v>
          </cell>
          <cell r="AP149">
            <v>85000</v>
          </cell>
          <cell r="AQ149">
            <v>150000</v>
          </cell>
          <cell r="AR149">
            <v>105242.42424242424</v>
          </cell>
          <cell r="AS149">
            <v>21500</v>
          </cell>
          <cell r="AT149">
            <v>27500</v>
          </cell>
          <cell r="AU149">
            <v>24500</v>
          </cell>
          <cell r="AV149">
            <v>38500</v>
          </cell>
          <cell r="AW149">
            <v>46860</v>
          </cell>
          <cell r="AX149" t="str">
            <v>積水ハウス不動産東京株式会社</v>
          </cell>
          <cell r="AY149">
            <v>1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 t="str">
            <v>株式会社</v>
          </cell>
          <cell r="BG149" t="str">
            <v>○</v>
          </cell>
          <cell r="BH149" t="str">
            <v/>
          </cell>
        </row>
        <row r="150">
          <cell r="B150">
            <v>15028</v>
          </cell>
          <cell r="C150" t="str">
            <v>29970-1</v>
          </cell>
          <cell r="D150" t="str">
            <v>更新</v>
          </cell>
          <cell r="E150" t="str">
            <v>令和元年様式</v>
          </cell>
          <cell r="F150" t="str">
            <v>グランドマスト江古田の杜</v>
          </cell>
          <cell r="G150" t="str">
            <v>中野区江古田3丁目14-2</v>
          </cell>
          <cell r="H150" t="str">
            <v>14-32.5</v>
          </cell>
          <cell r="I150" t="str">
            <v>45.69-71.1</v>
          </cell>
          <cell r="J150" t="str">
            <v>×</v>
          </cell>
          <cell r="K150" t="str">
            <v>×</v>
          </cell>
          <cell r="L150" t="str">
            <v>×</v>
          </cell>
          <cell r="M150" t="str">
            <v>×</v>
          </cell>
          <cell r="N150" t="str">
            <v>×</v>
          </cell>
          <cell r="O150" t="str">
            <v>×</v>
          </cell>
          <cell r="P150" t="str">
            <v>×</v>
          </cell>
          <cell r="Q150" t="str">
            <v>×</v>
          </cell>
          <cell r="R150" t="str">
            <v>×</v>
          </cell>
          <cell r="S150" t="str">
            <v>×</v>
          </cell>
          <cell r="T150" t="str">
            <v>×</v>
          </cell>
          <cell r="U150" t="str">
            <v>×</v>
          </cell>
          <cell r="V150" t="str">
            <v>×</v>
          </cell>
          <cell r="W150" t="str">
            <v>×</v>
          </cell>
          <cell r="X150" t="str">
            <v>×</v>
          </cell>
          <cell r="Y150" t="str">
            <v>×</v>
          </cell>
          <cell r="Z150" t="str">
            <v>×</v>
          </cell>
          <cell r="AA150">
            <v>0</v>
          </cell>
          <cell r="AB150">
            <v>0</v>
          </cell>
          <cell r="AC150" t="str">
            <v>なし</v>
          </cell>
          <cell r="AD150" t="str">
            <v>積水ハウス不動産東京株式会社　グランドマスト事業部</v>
          </cell>
          <cell r="AE150" t="str">
            <v>03-5350-3900</v>
          </cell>
          <cell r="AF150">
            <v>42429</v>
          </cell>
          <cell r="AG150">
            <v>121</v>
          </cell>
          <cell r="AH150" t="str">
            <v/>
          </cell>
          <cell r="AI150" t="str">
            <v>入居開始済み</v>
          </cell>
          <cell r="AJ150" t="str">
            <v>中野区</v>
          </cell>
          <cell r="AK150" t="str">
            <v>株式会社</v>
          </cell>
          <cell r="AL150" t="str">
            <v>不動産業者</v>
          </cell>
          <cell r="AM150" t="str">
            <v/>
          </cell>
          <cell r="AN150" t="str">
            <v>日中のみ常駐</v>
          </cell>
          <cell r="AO150">
            <v>53.133801652892586</v>
          </cell>
          <cell r="AP150">
            <v>140000</v>
          </cell>
          <cell r="AQ150">
            <v>325000</v>
          </cell>
          <cell r="AR150">
            <v>211578.51239669422</v>
          </cell>
          <cell r="AS150">
            <v>30000</v>
          </cell>
          <cell r="AT150">
            <v>30000</v>
          </cell>
          <cell r="AU150">
            <v>30000</v>
          </cell>
          <cell r="AV150">
            <v>55000</v>
          </cell>
          <cell r="AW150" t="str">
            <v/>
          </cell>
          <cell r="AX150" t="str">
            <v>積水ハウス不動産東京株式会社</v>
          </cell>
          <cell r="AY150">
            <v>1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 t="str">
            <v>株式会社</v>
          </cell>
          <cell r="BG150" t="str">
            <v/>
          </cell>
          <cell r="BH150" t="str">
            <v/>
          </cell>
        </row>
        <row r="151">
          <cell r="B151">
            <v>11069</v>
          </cell>
          <cell r="C151" t="str">
            <v>20066-2</v>
          </cell>
          <cell r="D151" t="str">
            <v>更新</v>
          </cell>
          <cell r="E151" t="str">
            <v>令和元年様式</v>
          </cell>
          <cell r="F151" t="str">
            <v>西東京ケアコミュニティそよ風</v>
          </cell>
          <cell r="G151" t="str">
            <v>西東京市東町3-1-13</v>
          </cell>
          <cell r="H151" t="str">
            <v>16.8-29.6</v>
          </cell>
          <cell r="I151" t="str">
            <v>30.77-57.76</v>
          </cell>
          <cell r="J151" t="str">
            <v>○</v>
          </cell>
          <cell r="K151" t="str">
            <v>○</v>
          </cell>
          <cell r="L151" t="str">
            <v>○</v>
          </cell>
          <cell r="M151" t="str">
            <v>○</v>
          </cell>
          <cell r="N151" t="str">
            <v>○</v>
          </cell>
          <cell r="O151" t="str">
            <v>×</v>
          </cell>
          <cell r="P151" t="str">
            <v>×</v>
          </cell>
          <cell r="Q151" t="str">
            <v>×</v>
          </cell>
          <cell r="R151" t="str">
            <v>×</v>
          </cell>
          <cell r="S151" t="str">
            <v>○</v>
          </cell>
          <cell r="T151" t="str">
            <v>×</v>
          </cell>
          <cell r="U151" t="str">
            <v>○</v>
          </cell>
          <cell r="V151" t="str">
            <v>○</v>
          </cell>
          <cell r="W151" t="str">
            <v>×</v>
          </cell>
          <cell r="X151" t="str">
            <v>×</v>
          </cell>
          <cell r="Y151" t="str">
            <v>×</v>
          </cell>
          <cell r="Z151" t="str">
            <v>○</v>
          </cell>
          <cell r="AA151">
            <v>1</v>
          </cell>
          <cell r="AB151">
            <v>3</v>
          </cell>
          <cell r="AC151" t="str">
            <v>医介</v>
          </cell>
          <cell r="AD151" t="str">
            <v>株式会社ＳＯＹＯＫＡＺＥ</v>
          </cell>
          <cell r="AE151" t="str">
            <v>03-5413-8228</v>
          </cell>
          <cell r="AF151">
            <v>40996</v>
          </cell>
          <cell r="AG151">
            <v>47</v>
          </cell>
          <cell r="AH151" t="str">
            <v>○</v>
          </cell>
          <cell r="AI151" t="str">
            <v>入居開始済み</v>
          </cell>
          <cell r="AJ151" t="str">
            <v>西東京市</v>
          </cell>
          <cell r="AK151" t="str">
            <v>株式会社</v>
          </cell>
          <cell r="AL151" t="str">
            <v>介護系事業者</v>
          </cell>
          <cell r="AM151" t="str">
            <v/>
          </cell>
          <cell r="AN151" t="str">
            <v>24時間常駐</v>
          </cell>
          <cell r="AO151">
            <v>33.100212765957444</v>
          </cell>
          <cell r="AP151">
            <v>168000</v>
          </cell>
          <cell r="AQ151">
            <v>296000</v>
          </cell>
          <cell r="AR151">
            <v>184553.19148936169</v>
          </cell>
          <cell r="AS151">
            <v>61537</v>
          </cell>
          <cell r="AT151">
            <v>101537</v>
          </cell>
          <cell r="AU151">
            <v>81537</v>
          </cell>
          <cell r="AV151">
            <v>-1</v>
          </cell>
          <cell r="AW151">
            <v>72270</v>
          </cell>
          <cell r="AX151" t="str">
            <v>株式会社ＳＯＹＯＫＡＺＥ</v>
          </cell>
          <cell r="AY151">
            <v>1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 t="str">
            <v>株式会社</v>
          </cell>
          <cell r="BG151" t="str">
            <v>○</v>
          </cell>
          <cell r="BH151" t="str">
            <v>特定</v>
          </cell>
        </row>
        <row r="152">
          <cell r="B152">
            <v>11033</v>
          </cell>
          <cell r="C152" t="str">
            <v>26399-2</v>
          </cell>
          <cell r="D152" t="str">
            <v>更新</v>
          </cell>
          <cell r="E152" t="str">
            <v>令和元年様式</v>
          </cell>
          <cell r="F152" t="str">
            <v>高齢者マンション　サンシャインビラ</v>
          </cell>
          <cell r="G152" t="str">
            <v>福生市熊川1394-1-2</v>
          </cell>
          <cell r="H152">
            <v>5.7</v>
          </cell>
          <cell r="I152" t="str">
            <v>25.04-36.71</v>
          </cell>
          <cell r="J152" t="str">
            <v>○</v>
          </cell>
          <cell r="K152" t="str">
            <v>○</v>
          </cell>
          <cell r="L152" t="str">
            <v>○</v>
          </cell>
          <cell r="M152" t="str">
            <v>○</v>
          </cell>
          <cell r="N152" t="str">
            <v>○</v>
          </cell>
          <cell r="O152" t="str">
            <v>×</v>
          </cell>
          <cell r="P152" t="str">
            <v>×</v>
          </cell>
          <cell r="Q152" t="str">
            <v>×</v>
          </cell>
          <cell r="R152" t="str">
            <v>×</v>
          </cell>
          <cell r="S152" t="str">
            <v>×</v>
          </cell>
          <cell r="T152" t="str">
            <v>×</v>
          </cell>
          <cell r="U152" t="str">
            <v>×</v>
          </cell>
          <cell r="V152" t="str">
            <v>×</v>
          </cell>
          <cell r="W152" t="str">
            <v>×</v>
          </cell>
          <cell r="X152" t="str">
            <v>×</v>
          </cell>
          <cell r="Y152" t="str">
            <v>×</v>
          </cell>
          <cell r="Z152" t="str">
            <v>×</v>
          </cell>
          <cell r="AA152">
            <v>0</v>
          </cell>
          <cell r="AB152">
            <v>0</v>
          </cell>
          <cell r="AC152" t="str">
            <v>なし</v>
          </cell>
          <cell r="AD152" t="str">
            <v>社会福祉法人 福陽会　高齢者マンション サンシャインビラ</v>
          </cell>
          <cell r="AE152" t="str">
            <v>042-539-0307</v>
          </cell>
          <cell r="AF152">
            <v>40941</v>
          </cell>
          <cell r="AG152">
            <v>39</v>
          </cell>
          <cell r="AH152" t="str">
            <v>○</v>
          </cell>
          <cell r="AI152" t="str">
            <v>入居開始済み</v>
          </cell>
          <cell r="AJ152" t="str">
            <v>福生市</v>
          </cell>
          <cell r="AK152" t="str">
            <v>社会福祉法人</v>
          </cell>
          <cell r="AL152" t="str">
            <v>介護系事業者</v>
          </cell>
          <cell r="AM152" t="str">
            <v/>
          </cell>
          <cell r="AN152" t="str">
            <v>24時間常駐</v>
          </cell>
          <cell r="AO152">
            <v>26.558717948717948</v>
          </cell>
          <cell r="AP152">
            <v>57000</v>
          </cell>
          <cell r="AQ152">
            <v>57000</v>
          </cell>
          <cell r="AR152">
            <v>57000</v>
          </cell>
          <cell r="AS152">
            <v>16000</v>
          </cell>
          <cell r="AT152">
            <v>16000</v>
          </cell>
          <cell r="AU152">
            <v>16000</v>
          </cell>
          <cell r="AV152">
            <v>25000</v>
          </cell>
          <cell r="AW152">
            <v>33000</v>
          </cell>
          <cell r="AX152" t="str">
            <v>社会福祉法人 福陽会　</v>
          </cell>
          <cell r="AY152">
            <v>0</v>
          </cell>
          <cell r="AZ152">
            <v>1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 t="str">
            <v>社会福祉法人</v>
          </cell>
          <cell r="BG152" t="str">
            <v>○</v>
          </cell>
          <cell r="BH152" t="str">
            <v>利用権</v>
          </cell>
        </row>
        <row r="153">
          <cell r="B153">
            <v>11070</v>
          </cell>
          <cell r="C153" t="str">
            <v>27470-2</v>
          </cell>
          <cell r="D153" t="str">
            <v>更新</v>
          </cell>
          <cell r="E153" t="str">
            <v>令和元年様式</v>
          </cell>
          <cell r="F153" t="str">
            <v>サービス付き高齢者向け住宅あすなろ</v>
          </cell>
          <cell r="G153" t="str">
            <v>日野市百草1042番地の21</v>
          </cell>
          <cell r="H153" t="str">
            <v>5.37-6.9</v>
          </cell>
          <cell r="I153" t="str">
            <v>18.6-28.52</v>
          </cell>
          <cell r="J153" t="str">
            <v>○</v>
          </cell>
          <cell r="K153" t="str">
            <v>○</v>
          </cell>
          <cell r="L153" t="str">
            <v>○</v>
          </cell>
          <cell r="M153" t="str">
            <v>○</v>
          </cell>
          <cell r="N153" t="str">
            <v>○</v>
          </cell>
          <cell r="O153" t="str">
            <v>○</v>
          </cell>
          <cell r="P153" t="str">
            <v>×</v>
          </cell>
          <cell r="Q153" t="str">
            <v>×</v>
          </cell>
          <cell r="R153" t="str">
            <v>×</v>
          </cell>
          <cell r="S153" t="str">
            <v>○</v>
          </cell>
          <cell r="T153" t="str">
            <v>×</v>
          </cell>
          <cell r="U153" t="str">
            <v>×</v>
          </cell>
          <cell r="V153" t="str">
            <v>○</v>
          </cell>
          <cell r="W153" t="str">
            <v>○</v>
          </cell>
          <cell r="X153" t="str">
            <v>×</v>
          </cell>
          <cell r="Y153" t="str">
            <v>○</v>
          </cell>
          <cell r="Z153" t="str">
            <v>×</v>
          </cell>
          <cell r="AA153">
            <v>0</v>
          </cell>
          <cell r="AB153">
            <v>5</v>
          </cell>
          <cell r="AC153" t="str">
            <v>介</v>
          </cell>
          <cell r="AD153" t="str">
            <v>サービス付き高齢者向け住宅あすなろ</v>
          </cell>
          <cell r="AE153" t="str">
            <v>042-599-1440</v>
          </cell>
          <cell r="AF153">
            <v>40996</v>
          </cell>
          <cell r="AG153">
            <v>38</v>
          </cell>
          <cell r="AH153" t="str">
            <v>○</v>
          </cell>
          <cell r="AI153" t="str">
            <v>入居開始済み</v>
          </cell>
          <cell r="AJ153" t="str">
            <v>日野市</v>
          </cell>
          <cell r="AK153" t="str">
            <v>株式会社</v>
          </cell>
          <cell r="AL153" t="str">
            <v>不動産業者</v>
          </cell>
          <cell r="AM153" t="str">
            <v/>
          </cell>
          <cell r="AN153" t="str">
            <v>24時間常駐</v>
          </cell>
          <cell r="AO153">
            <v>21.621052631578948</v>
          </cell>
          <cell r="AP153">
            <v>53700</v>
          </cell>
          <cell r="AQ153">
            <v>69000</v>
          </cell>
          <cell r="AR153">
            <v>56426.315789473687</v>
          </cell>
          <cell r="AS153">
            <v>31280</v>
          </cell>
          <cell r="AT153">
            <v>45840</v>
          </cell>
          <cell r="AU153">
            <v>38560</v>
          </cell>
          <cell r="AV153">
            <v>-1</v>
          </cell>
          <cell r="AW153">
            <v>54390</v>
          </cell>
          <cell r="AX153" t="str">
            <v>鹿島開発株式会社</v>
          </cell>
          <cell r="AY153">
            <v>1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 t="str">
            <v>株式会社</v>
          </cell>
          <cell r="BG153" t="str">
            <v>○</v>
          </cell>
          <cell r="BH153" t="str">
            <v>特定</v>
          </cell>
        </row>
        <row r="154">
          <cell r="B154">
            <v>11048</v>
          </cell>
          <cell r="C154" t="str">
            <v>27202-2</v>
          </cell>
          <cell r="D154" t="str">
            <v>更新</v>
          </cell>
          <cell r="E154" t="str">
            <v>令和元年様式</v>
          </cell>
          <cell r="F154" t="str">
            <v>ウェリスオリーブ新小岩</v>
          </cell>
          <cell r="G154" t="str">
            <v>葛飾区東新小岩３－１４－１０</v>
          </cell>
          <cell r="H154" t="str">
            <v>11.5-19.5</v>
          </cell>
          <cell r="I154" t="str">
            <v>27.36-44.82</v>
          </cell>
          <cell r="J154" t="str">
            <v>○</v>
          </cell>
          <cell r="K154" t="str">
            <v>×</v>
          </cell>
          <cell r="L154" t="str">
            <v>×</v>
          </cell>
          <cell r="M154" t="str">
            <v>○</v>
          </cell>
          <cell r="N154" t="str">
            <v>○</v>
          </cell>
          <cell r="O154" t="str">
            <v>○</v>
          </cell>
          <cell r="P154" t="str">
            <v>×</v>
          </cell>
          <cell r="Q154" t="str">
            <v>×</v>
          </cell>
          <cell r="R154" t="str">
            <v>×</v>
          </cell>
          <cell r="S154" t="str">
            <v>×</v>
          </cell>
          <cell r="T154" t="str">
            <v>×</v>
          </cell>
          <cell r="U154" t="str">
            <v>×</v>
          </cell>
          <cell r="V154" t="str">
            <v>×</v>
          </cell>
          <cell r="W154" t="str">
            <v>×</v>
          </cell>
          <cell r="X154" t="str">
            <v>×</v>
          </cell>
          <cell r="Y154" t="str">
            <v>×</v>
          </cell>
          <cell r="Z154" t="str">
            <v>×</v>
          </cell>
          <cell r="AA154">
            <v>0</v>
          </cell>
          <cell r="AB154">
            <v>1</v>
          </cell>
          <cell r="AC154" t="str">
            <v>介</v>
          </cell>
          <cell r="AD154" t="str">
            <v>ＮＴＴアーバンバリューサポート株式会社</v>
          </cell>
          <cell r="AE154" t="str">
            <v>03-6811-6465</v>
          </cell>
          <cell r="AF154">
            <v>40955</v>
          </cell>
          <cell r="AG154">
            <v>45</v>
          </cell>
          <cell r="AH154" t="str">
            <v>○</v>
          </cell>
          <cell r="AI154" t="str">
            <v>入居開始済み</v>
          </cell>
          <cell r="AJ154" t="str">
            <v>葛飾区</v>
          </cell>
          <cell r="AK154" t="str">
            <v>株式会社</v>
          </cell>
          <cell r="AL154" t="str">
            <v>不動産業者</v>
          </cell>
          <cell r="AM154" t="str">
            <v/>
          </cell>
          <cell r="AN154" t="str">
            <v>24時間常駐</v>
          </cell>
          <cell r="AO154">
            <v>33.106444444444449</v>
          </cell>
          <cell r="AP154">
            <v>115000</v>
          </cell>
          <cell r="AQ154">
            <v>195000</v>
          </cell>
          <cell r="AR154">
            <v>150711.11111111112</v>
          </cell>
          <cell r="AS154">
            <v>11000</v>
          </cell>
          <cell r="AT154">
            <v>14000</v>
          </cell>
          <cell r="AU154">
            <v>12500</v>
          </cell>
          <cell r="AV154">
            <v>33000</v>
          </cell>
          <cell r="AW154">
            <v>40800</v>
          </cell>
          <cell r="AX154" t="str">
            <v>ＮＴＴアーバンバリューサポート株式会社</v>
          </cell>
          <cell r="AY154">
            <v>1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 t="str">
            <v>株式会社</v>
          </cell>
          <cell r="BG154" t="str">
            <v>○</v>
          </cell>
          <cell r="BH154" t="str">
            <v/>
          </cell>
        </row>
        <row r="155">
          <cell r="B155">
            <v>14021</v>
          </cell>
          <cell r="C155" t="str">
            <v>25450-2</v>
          </cell>
          <cell r="D155" t="str">
            <v>更新</v>
          </cell>
          <cell r="E155" t="str">
            <v>令和4年様式</v>
          </cell>
          <cell r="F155" t="str">
            <v>福寿こがねい緑町</v>
          </cell>
          <cell r="G155" t="str">
            <v>小金井市緑町5-13-25</v>
          </cell>
          <cell r="H155">
            <v>9.4</v>
          </cell>
          <cell r="I155" t="str">
            <v>25.01-27.35</v>
          </cell>
          <cell r="J155" t="str">
            <v>○</v>
          </cell>
          <cell r="K155" t="str">
            <v>○</v>
          </cell>
          <cell r="L155" t="str">
            <v>○</v>
          </cell>
          <cell r="M155" t="str">
            <v>×</v>
          </cell>
          <cell r="N155" t="str">
            <v>×</v>
          </cell>
          <cell r="O155" t="str">
            <v>×</v>
          </cell>
          <cell r="P155" t="str">
            <v>×</v>
          </cell>
          <cell r="Q155" t="str">
            <v>×</v>
          </cell>
          <cell r="R155" t="str">
            <v>×</v>
          </cell>
          <cell r="S155" t="str">
            <v>○</v>
          </cell>
          <cell r="T155" t="str">
            <v>×</v>
          </cell>
          <cell r="U155" t="str">
            <v>×</v>
          </cell>
          <cell r="V155" t="str">
            <v>×</v>
          </cell>
          <cell r="W155" t="str">
            <v>×</v>
          </cell>
          <cell r="X155" t="str">
            <v>×</v>
          </cell>
          <cell r="Y155" t="str">
            <v>×</v>
          </cell>
          <cell r="Z155" t="str">
            <v>×</v>
          </cell>
          <cell r="AA155">
            <v>0</v>
          </cell>
          <cell r="AB155">
            <v>1</v>
          </cell>
          <cell r="AC155" t="str">
            <v>介</v>
          </cell>
          <cell r="AD155" t="str">
            <v>株式会社日本アメニティライフ協会</v>
          </cell>
          <cell r="AE155" t="str">
            <v>045-978-5051</v>
          </cell>
          <cell r="AF155">
            <v>41932</v>
          </cell>
          <cell r="AG155">
            <v>23</v>
          </cell>
          <cell r="AH155" t="str">
            <v>○</v>
          </cell>
          <cell r="AI155" t="str">
            <v>入居開始済み</v>
          </cell>
          <cell r="AJ155" t="str">
            <v>小金井市</v>
          </cell>
          <cell r="AK155" t="str">
            <v>株式会社</v>
          </cell>
          <cell r="AL155" t="str">
            <v>介護系事業者</v>
          </cell>
          <cell r="AM155" t="str">
            <v/>
          </cell>
          <cell r="AN155" t="str">
            <v>24時間常駐</v>
          </cell>
          <cell r="AO155">
            <v>25.531739130434783</v>
          </cell>
          <cell r="AP155">
            <v>94000</v>
          </cell>
          <cell r="AQ155">
            <v>94000</v>
          </cell>
          <cell r="AR155">
            <v>94000</v>
          </cell>
          <cell r="AS155">
            <v>18000</v>
          </cell>
          <cell r="AT155">
            <v>18000</v>
          </cell>
          <cell r="AU155">
            <v>18000</v>
          </cell>
          <cell r="AV155">
            <v>32000</v>
          </cell>
          <cell r="AW155">
            <v>36000</v>
          </cell>
          <cell r="AX155" t="str">
            <v>株式会社日本アメニティライフ協会</v>
          </cell>
          <cell r="AY155">
            <v>1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 t="str">
            <v>株式会社</v>
          </cell>
          <cell r="BG155" t="str">
            <v>○</v>
          </cell>
          <cell r="BH155" t="str">
            <v/>
          </cell>
        </row>
        <row r="156">
          <cell r="B156">
            <v>22001</v>
          </cell>
          <cell r="C156" t="str">
            <v>103127-0</v>
          </cell>
          <cell r="D156" t="str">
            <v>新規</v>
          </cell>
          <cell r="E156" t="str">
            <v>令和元年様式</v>
          </cell>
          <cell r="F156" t="str">
            <v>ＰＤハウス用賀</v>
          </cell>
          <cell r="G156" t="str">
            <v>世田谷区瀬田5丁目33番22号</v>
          </cell>
          <cell r="H156">
            <v>18.829999999999998</v>
          </cell>
          <cell r="I156" t="str">
            <v>18-18.24</v>
          </cell>
          <cell r="J156" t="str">
            <v>○</v>
          </cell>
          <cell r="K156" t="str">
            <v>×</v>
          </cell>
          <cell r="L156" t="str">
            <v>×</v>
          </cell>
          <cell r="M156" t="str">
            <v>×</v>
          </cell>
          <cell r="N156" t="str">
            <v>○</v>
          </cell>
          <cell r="O156" t="str">
            <v>○</v>
          </cell>
          <cell r="P156" t="str">
            <v>○</v>
          </cell>
          <cell r="Q156" t="str">
            <v>×</v>
          </cell>
          <cell r="R156" t="str">
            <v>×</v>
          </cell>
          <cell r="S156" t="str">
            <v>×</v>
          </cell>
          <cell r="T156" t="str">
            <v>×</v>
          </cell>
          <cell r="U156" t="str">
            <v>×</v>
          </cell>
          <cell r="V156" t="str">
            <v>×</v>
          </cell>
          <cell r="W156" t="str">
            <v>×</v>
          </cell>
          <cell r="X156" t="str">
            <v>×</v>
          </cell>
          <cell r="Y156" t="str">
            <v>×</v>
          </cell>
          <cell r="Z156" t="str">
            <v>×</v>
          </cell>
          <cell r="AA156">
            <v>1</v>
          </cell>
          <cell r="AB156">
            <v>1</v>
          </cell>
          <cell r="AC156" t="str">
            <v>医介</v>
          </cell>
          <cell r="AD156" t="str">
            <v>株式会社サンウェルズ</v>
          </cell>
          <cell r="AE156" t="str">
            <v>076-272-8982</v>
          </cell>
          <cell r="AF156">
            <v>44719</v>
          </cell>
          <cell r="AG156">
            <v>68</v>
          </cell>
          <cell r="AH156" t="str">
            <v>○</v>
          </cell>
          <cell r="AI156" t="str">
            <v>入居開始済み</v>
          </cell>
          <cell r="AJ156" t="str">
            <v>世田谷区</v>
          </cell>
          <cell r="AK156" t="str">
            <v>株式会社</v>
          </cell>
          <cell r="AL156" t="str">
            <v>介護系事業者</v>
          </cell>
          <cell r="AM156" t="str">
            <v/>
          </cell>
          <cell r="AN156" t="str">
            <v>24時間常駐</v>
          </cell>
          <cell r="AO156">
            <v>18.035294117647059</v>
          </cell>
          <cell r="AP156">
            <v>188300</v>
          </cell>
          <cell r="AQ156">
            <v>188300</v>
          </cell>
          <cell r="AR156">
            <v>188300</v>
          </cell>
          <cell r="AS156">
            <v>15400</v>
          </cell>
          <cell r="AT156">
            <v>15400</v>
          </cell>
          <cell r="AU156">
            <v>15400</v>
          </cell>
          <cell r="AV156">
            <v>44000</v>
          </cell>
          <cell r="AW156">
            <v>57240</v>
          </cell>
          <cell r="AX156" t="str">
            <v>株式会社サンウェルズ</v>
          </cell>
          <cell r="AY156">
            <v>1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 t="str">
            <v>株式会社</v>
          </cell>
          <cell r="BG156" t="str">
            <v>○</v>
          </cell>
          <cell r="BH156" t="str">
            <v/>
          </cell>
        </row>
        <row r="157">
          <cell r="B157">
            <v>11080</v>
          </cell>
          <cell r="C157" t="str">
            <v>26053-2</v>
          </cell>
          <cell r="D157" t="str">
            <v>更新</v>
          </cell>
          <cell r="E157" t="str">
            <v>令和元年様式</v>
          </cell>
          <cell r="F157" t="str">
            <v>高齢者向け住宅せせらぎ</v>
          </cell>
          <cell r="G157" t="str">
            <v>立川市錦町6－28－33</v>
          </cell>
          <cell r="H157">
            <v>6</v>
          </cell>
          <cell r="I157">
            <v>34.36</v>
          </cell>
          <cell r="J157" t="str">
            <v>○</v>
          </cell>
          <cell r="K157" t="str">
            <v>×</v>
          </cell>
          <cell r="L157" t="str">
            <v>×</v>
          </cell>
          <cell r="M157" t="str">
            <v>×</v>
          </cell>
          <cell r="N157" t="str">
            <v>×</v>
          </cell>
          <cell r="O157" t="str">
            <v>×</v>
          </cell>
          <cell r="P157" t="str">
            <v>×</v>
          </cell>
          <cell r="Q157" t="str">
            <v>×</v>
          </cell>
          <cell r="R157" t="str">
            <v>×</v>
          </cell>
          <cell r="S157" t="str">
            <v>○</v>
          </cell>
          <cell r="T157" t="str">
            <v>×</v>
          </cell>
          <cell r="U157" t="str">
            <v>×</v>
          </cell>
          <cell r="V157" t="str">
            <v>×</v>
          </cell>
          <cell r="W157" t="str">
            <v>×</v>
          </cell>
          <cell r="X157" t="str">
            <v>×</v>
          </cell>
          <cell r="Y157" t="str">
            <v>○</v>
          </cell>
          <cell r="Z157" t="str">
            <v>○</v>
          </cell>
          <cell r="AA157">
            <v>1</v>
          </cell>
          <cell r="AB157">
            <v>2</v>
          </cell>
          <cell r="AC157" t="str">
            <v>医介</v>
          </cell>
          <cell r="AD157" t="str">
            <v>社会福祉法人至誠学舎立川至誠ホームスオミ</v>
          </cell>
          <cell r="AE157" t="str">
            <v>042-527-0033</v>
          </cell>
          <cell r="AF157">
            <v>40998</v>
          </cell>
          <cell r="AG157">
            <v>15</v>
          </cell>
          <cell r="AH157" t="str">
            <v>○</v>
          </cell>
          <cell r="AI157" t="str">
            <v>入居開始済み</v>
          </cell>
          <cell r="AJ157" t="str">
            <v>立川市</v>
          </cell>
          <cell r="AK157" t="str">
            <v>社会福祉法人</v>
          </cell>
          <cell r="AL157" t="str">
            <v>介護系事業者</v>
          </cell>
          <cell r="AM157" t="str">
            <v/>
          </cell>
          <cell r="AN157" t="str">
            <v>日中のみ常駐</v>
          </cell>
          <cell r="AO157">
            <v>34.36</v>
          </cell>
          <cell r="AP157">
            <v>60000</v>
          </cell>
          <cell r="AQ157">
            <v>60000</v>
          </cell>
          <cell r="AR157">
            <v>60000</v>
          </cell>
          <cell r="AS157">
            <v>10000</v>
          </cell>
          <cell r="AT157">
            <v>10000</v>
          </cell>
          <cell r="AU157">
            <v>10000</v>
          </cell>
          <cell r="AV157">
            <v>30000</v>
          </cell>
          <cell r="AW157">
            <v>57900</v>
          </cell>
          <cell r="AX157" t="str">
            <v>社会福祉法人至誠学舎立川</v>
          </cell>
          <cell r="AY157">
            <v>0</v>
          </cell>
          <cell r="AZ157">
            <v>1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 t="str">
            <v>社会福祉法人</v>
          </cell>
          <cell r="BG157" t="str">
            <v>○</v>
          </cell>
          <cell r="BH157" t="str">
            <v/>
          </cell>
        </row>
        <row r="158">
          <cell r="B158">
            <v>13023</v>
          </cell>
          <cell r="C158" t="str">
            <v>24818-2</v>
          </cell>
          <cell r="D158" t="str">
            <v>更新</v>
          </cell>
          <cell r="E158" t="str">
            <v>令和4年様式</v>
          </cell>
          <cell r="F158" t="str">
            <v>コンフォートフォレスタ新柴又</v>
          </cell>
          <cell r="G158" t="str">
            <v>葛飾区柴又5-8-13</v>
          </cell>
          <cell r="H158" t="str">
            <v>6.5-9.7</v>
          </cell>
          <cell r="I158" t="str">
            <v>18.01-27.59</v>
          </cell>
          <cell r="J158" t="str">
            <v>○</v>
          </cell>
          <cell r="K158" t="str">
            <v>×</v>
          </cell>
          <cell r="L158" t="str">
            <v>×</v>
          </cell>
          <cell r="M158" t="str">
            <v>×</v>
          </cell>
          <cell r="N158" t="str">
            <v>○</v>
          </cell>
          <cell r="O158" t="str">
            <v>○</v>
          </cell>
          <cell r="P158" t="str">
            <v>○</v>
          </cell>
          <cell r="Q158" t="str">
            <v>×</v>
          </cell>
          <cell r="R158" t="str">
            <v>×</v>
          </cell>
          <cell r="S158" t="str">
            <v>○</v>
          </cell>
          <cell r="T158" t="str">
            <v>×</v>
          </cell>
          <cell r="U158" t="str">
            <v>×</v>
          </cell>
          <cell r="V158" t="str">
            <v>○</v>
          </cell>
          <cell r="W158" t="str">
            <v>×</v>
          </cell>
          <cell r="X158" t="str">
            <v>×</v>
          </cell>
          <cell r="Y158" t="str">
            <v>×</v>
          </cell>
          <cell r="Z158" t="str">
            <v>×</v>
          </cell>
          <cell r="AA158">
            <v>1</v>
          </cell>
          <cell r="AB158">
            <v>3</v>
          </cell>
          <cell r="AC158" t="str">
            <v>医介</v>
          </cell>
          <cell r="AD158" t="str">
            <v>コンフォートフォレスタ新柴又</v>
          </cell>
          <cell r="AE158" t="str">
            <v>03-5612-1771</v>
          </cell>
          <cell r="AF158">
            <v>41558</v>
          </cell>
          <cell r="AG158">
            <v>39</v>
          </cell>
          <cell r="AH158" t="str">
            <v>○</v>
          </cell>
          <cell r="AI158" t="str">
            <v>入居開始済み</v>
          </cell>
          <cell r="AJ158" t="str">
            <v>葛飾区</v>
          </cell>
          <cell r="AK158" t="str">
            <v>株式会社</v>
          </cell>
          <cell r="AL158" t="str">
            <v>介護系事業者</v>
          </cell>
          <cell r="AM158" t="str">
            <v/>
          </cell>
          <cell r="AN158" t="str">
            <v>24時間常駐</v>
          </cell>
          <cell r="AO158">
            <v>19.787692307692311</v>
          </cell>
          <cell r="AP158">
            <v>65000</v>
          </cell>
          <cell r="AQ158">
            <v>97000</v>
          </cell>
          <cell r="AR158">
            <v>72717.948717948719</v>
          </cell>
          <cell r="AS158">
            <v>17000</v>
          </cell>
          <cell r="AT158">
            <v>27000</v>
          </cell>
          <cell r="AU158">
            <v>22000</v>
          </cell>
          <cell r="AV158">
            <v>30000</v>
          </cell>
          <cell r="AW158">
            <v>48000</v>
          </cell>
          <cell r="AX158" t="str">
            <v>株式会社コンフォート</v>
          </cell>
          <cell r="AY158">
            <v>1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 t="str">
            <v>株式会社</v>
          </cell>
          <cell r="BG158" t="str">
            <v>○</v>
          </cell>
          <cell r="BH158" t="str">
            <v/>
          </cell>
        </row>
        <row r="159">
          <cell r="B159">
            <v>24001</v>
          </cell>
          <cell r="C159" t="str">
            <v>103645-0</v>
          </cell>
          <cell r="D159" t="str">
            <v>新規</v>
          </cell>
          <cell r="E159" t="str">
            <v>令和4年様式</v>
          </cell>
          <cell r="F159" t="str">
            <v>サービス付き高齢者向け住宅　ゆめてらす上板橋</v>
          </cell>
          <cell r="G159" t="str">
            <v>板橋区上板橋１丁目１２?２</v>
          </cell>
          <cell r="H159" t="str">
            <v>6.6-15</v>
          </cell>
          <cell r="I159" t="str">
            <v>14.03-21.37</v>
          </cell>
          <cell r="J159" t="str">
            <v>○</v>
          </cell>
          <cell r="K159" t="str">
            <v>○</v>
          </cell>
          <cell r="L159" t="str">
            <v>○</v>
          </cell>
          <cell r="M159" t="str">
            <v>○</v>
          </cell>
          <cell r="N159" t="str">
            <v>○</v>
          </cell>
          <cell r="O159" t="str">
            <v>○</v>
          </cell>
          <cell r="P159" t="str">
            <v>○</v>
          </cell>
          <cell r="Q159" t="str">
            <v>×</v>
          </cell>
          <cell r="R159" t="str">
            <v>×</v>
          </cell>
          <cell r="S159" t="str">
            <v>×</v>
          </cell>
          <cell r="T159" t="str">
            <v>×</v>
          </cell>
          <cell r="U159" t="str">
            <v>×</v>
          </cell>
          <cell r="V159" t="str">
            <v>○</v>
          </cell>
          <cell r="W159" t="str">
            <v>×</v>
          </cell>
          <cell r="X159" t="str">
            <v>×</v>
          </cell>
          <cell r="Y159" t="str">
            <v>×</v>
          </cell>
          <cell r="Z159" t="str">
            <v>×</v>
          </cell>
          <cell r="AA159">
            <v>1</v>
          </cell>
          <cell r="AB159">
            <v>2</v>
          </cell>
          <cell r="AC159" t="str">
            <v>医介</v>
          </cell>
          <cell r="AD159" t="str">
            <v>株式会社やさしい手</v>
          </cell>
          <cell r="AE159" t="str">
            <v>03-5433-5513</v>
          </cell>
          <cell r="AF159">
            <v>45461</v>
          </cell>
          <cell r="AG159">
            <v>44</v>
          </cell>
          <cell r="AH159" t="str">
            <v>○</v>
          </cell>
          <cell r="AI159">
            <v>45870</v>
          </cell>
          <cell r="AJ159" t="str">
            <v>板橋区</v>
          </cell>
          <cell r="AK159" t="str">
            <v>株式会社</v>
          </cell>
          <cell r="AL159" t="str">
            <v>介護系事業者</v>
          </cell>
          <cell r="AM159" t="str">
            <v/>
          </cell>
          <cell r="AN159" t="str">
            <v>日中のみ常駐</v>
          </cell>
          <cell r="AO159">
            <v>15.032727272727271</v>
          </cell>
          <cell r="AP159">
            <v>66000</v>
          </cell>
          <cell r="AQ159">
            <v>150000</v>
          </cell>
          <cell r="AR159">
            <v>103409.09090909091</v>
          </cell>
          <cell r="AS159">
            <v>25000</v>
          </cell>
          <cell r="AT159">
            <v>25000</v>
          </cell>
          <cell r="AU159">
            <v>25000</v>
          </cell>
          <cell r="AV159">
            <v>33000</v>
          </cell>
          <cell r="AW159">
            <v>56910</v>
          </cell>
          <cell r="AX159" t="str">
            <v>株式会社やさしい手</v>
          </cell>
          <cell r="AY159">
            <v>1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 t="str">
            <v>株式会社</v>
          </cell>
          <cell r="BG159" t="str">
            <v>○</v>
          </cell>
          <cell r="BH159" t="str">
            <v/>
          </cell>
        </row>
        <row r="160">
          <cell r="B160">
            <v>21012</v>
          </cell>
          <cell r="C160" t="str">
            <v>103005-0</v>
          </cell>
          <cell r="D160" t="str">
            <v>新規</v>
          </cell>
          <cell r="E160" t="str">
            <v>令和元年様式</v>
          </cell>
          <cell r="F160" t="str">
            <v>ココファン池上通り</v>
          </cell>
          <cell r="G160" t="str">
            <v>大田区池上8－2－1</v>
          </cell>
          <cell r="H160" t="str">
            <v>9.9-20.8</v>
          </cell>
          <cell r="I160" t="str">
            <v>18.02-36.85</v>
          </cell>
          <cell r="J160" t="str">
            <v>○</v>
          </cell>
          <cell r="K160" t="str">
            <v>○</v>
          </cell>
          <cell r="L160" t="str">
            <v>○</v>
          </cell>
          <cell r="M160" t="str">
            <v>○</v>
          </cell>
          <cell r="N160" t="str">
            <v>○</v>
          </cell>
          <cell r="O160" t="str">
            <v>×</v>
          </cell>
          <cell r="P160" t="str">
            <v>×</v>
          </cell>
          <cell r="Q160" t="str">
            <v>×</v>
          </cell>
          <cell r="R160" t="str">
            <v>×</v>
          </cell>
          <cell r="S160" t="str">
            <v>×</v>
          </cell>
          <cell r="T160" t="str">
            <v>×</v>
          </cell>
          <cell r="U160" t="str">
            <v>×</v>
          </cell>
          <cell r="V160" t="str">
            <v>×</v>
          </cell>
          <cell r="W160" t="str">
            <v>×</v>
          </cell>
          <cell r="X160" t="str">
            <v>×</v>
          </cell>
          <cell r="Y160" t="str">
            <v>×</v>
          </cell>
          <cell r="Z160" t="str">
            <v>×</v>
          </cell>
          <cell r="AA160">
            <v>0</v>
          </cell>
          <cell r="AB160">
            <v>0</v>
          </cell>
          <cell r="AC160" t="str">
            <v>なし</v>
          </cell>
          <cell r="AD160" t="str">
            <v>株式会社学研ココファン</v>
          </cell>
          <cell r="AE160" t="str">
            <v>03-6431-1860</v>
          </cell>
          <cell r="AF160">
            <v>44575</v>
          </cell>
          <cell r="AG160">
            <v>55</v>
          </cell>
          <cell r="AH160" t="str">
            <v>○</v>
          </cell>
          <cell r="AI160" t="str">
            <v>入居開始済み</v>
          </cell>
          <cell r="AJ160" t="str">
            <v>大田区</v>
          </cell>
          <cell r="AK160" t="str">
            <v>株式会社</v>
          </cell>
          <cell r="AL160" t="str">
            <v>介護系事業者</v>
          </cell>
          <cell r="AM160" t="str">
            <v/>
          </cell>
          <cell r="AN160" t="str">
            <v>24時間常駐</v>
          </cell>
          <cell r="AO160">
            <v>23.268727272727265</v>
          </cell>
          <cell r="AP160">
            <v>99000</v>
          </cell>
          <cell r="AQ160">
            <v>208000</v>
          </cell>
          <cell r="AR160">
            <v>127163.63636363637</v>
          </cell>
          <cell r="AS160">
            <v>9200</v>
          </cell>
          <cell r="AT160">
            <v>22600</v>
          </cell>
          <cell r="AU160">
            <v>15900</v>
          </cell>
          <cell r="AV160">
            <v>-1</v>
          </cell>
          <cell r="AW160">
            <v>57300</v>
          </cell>
          <cell r="AX160" t="str">
            <v>株式会社学研ココファン</v>
          </cell>
          <cell r="AY160">
            <v>1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 t="str">
            <v>株式会社</v>
          </cell>
          <cell r="BG160" t="str">
            <v>○</v>
          </cell>
          <cell r="BH160" t="str">
            <v>特定</v>
          </cell>
        </row>
        <row r="161">
          <cell r="B161">
            <v>18006</v>
          </cell>
          <cell r="C161" t="str">
            <v>101414-1</v>
          </cell>
          <cell r="D161" t="str">
            <v>更新</v>
          </cell>
          <cell r="E161" t="str">
            <v>令和4年様式</v>
          </cell>
          <cell r="F161" t="str">
            <v>グランクレールHARUMI FLAGシニアレジデンス</v>
          </cell>
          <cell r="G161" t="str">
            <v>中央区晴海五丁目3番4号</v>
          </cell>
          <cell r="H161" t="str">
            <v>22-54</v>
          </cell>
          <cell r="I161" t="str">
            <v>36.68-66.31</v>
          </cell>
          <cell r="J161" t="str">
            <v>○</v>
          </cell>
          <cell r="K161" t="str">
            <v>×</v>
          </cell>
          <cell r="L161" t="str">
            <v>○</v>
          </cell>
          <cell r="M161" t="str">
            <v>○</v>
          </cell>
          <cell r="N161" t="str">
            <v>○</v>
          </cell>
          <cell r="O161" t="str">
            <v>×</v>
          </cell>
          <cell r="P161" t="str">
            <v>×</v>
          </cell>
          <cell r="Q161" t="str">
            <v>×</v>
          </cell>
          <cell r="R161" t="str">
            <v>×</v>
          </cell>
          <cell r="S161" t="str">
            <v>×</v>
          </cell>
          <cell r="T161" t="str">
            <v>×</v>
          </cell>
          <cell r="U161" t="str">
            <v>×</v>
          </cell>
          <cell r="V161" t="str">
            <v>×</v>
          </cell>
          <cell r="W161" t="str">
            <v>×</v>
          </cell>
          <cell r="X161" t="str">
            <v>×</v>
          </cell>
          <cell r="Y161" t="str">
            <v>×</v>
          </cell>
          <cell r="Z161" t="str">
            <v>×</v>
          </cell>
          <cell r="AA161">
            <v>0</v>
          </cell>
          <cell r="AB161">
            <v>0</v>
          </cell>
          <cell r="AC161" t="str">
            <v>なし</v>
          </cell>
          <cell r="AD161" t="str">
            <v>株式会社東急イーライフデザイン</v>
          </cell>
          <cell r="AE161" t="str">
            <v>03-6455-1236</v>
          </cell>
          <cell r="AF161">
            <v>43404</v>
          </cell>
          <cell r="AG161">
            <v>158</v>
          </cell>
          <cell r="AH161" t="str">
            <v>○</v>
          </cell>
          <cell r="AI161" t="str">
            <v>入居開始済み</v>
          </cell>
          <cell r="AJ161" t="str">
            <v>中央区</v>
          </cell>
          <cell r="AK161" t="str">
            <v>株式会社</v>
          </cell>
          <cell r="AL161" t="str">
            <v>介護系事業者</v>
          </cell>
          <cell r="AM161" t="str">
            <v/>
          </cell>
          <cell r="AN161" t="str">
            <v>24時間常駐</v>
          </cell>
          <cell r="AO161">
            <v>49.410316455696268</v>
          </cell>
          <cell r="AP161">
            <v>220000</v>
          </cell>
          <cell r="AQ161">
            <v>540000</v>
          </cell>
          <cell r="AR161">
            <v>343860.75949367089</v>
          </cell>
          <cell r="AS161">
            <v>70000</v>
          </cell>
          <cell r="AT161">
            <v>70000</v>
          </cell>
          <cell r="AU161">
            <v>70000</v>
          </cell>
          <cell r="AV161">
            <v>110000</v>
          </cell>
          <cell r="AW161">
            <v>70950</v>
          </cell>
          <cell r="AX161" t="str">
            <v>株式会社東急イーライフデザイン</v>
          </cell>
          <cell r="AY161">
            <v>1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 t="str">
            <v>株式会社</v>
          </cell>
          <cell r="BG161" t="str">
            <v>○</v>
          </cell>
          <cell r="BH161" t="str">
            <v/>
          </cell>
        </row>
        <row r="162">
          <cell r="B162">
            <v>18007</v>
          </cell>
          <cell r="C162" t="str">
            <v>101419-1</v>
          </cell>
          <cell r="D162" t="str">
            <v>更新</v>
          </cell>
          <cell r="E162" t="str">
            <v>令和4年様式</v>
          </cell>
          <cell r="F162" t="str">
            <v>グランクレールHARUMI FLAGケアレジデンス</v>
          </cell>
          <cell r="G162" t="str">
            <v>中央区晴海五丁目3番4号</v>
          </cell>
          <cell r="H162" t="str">
            <v>23-24.5</v>
          </cell>
          <cell r="I162" t="str">
            <v>18.17-20.57</v>
          </cell>
          <cell r="J162" t="str">
            <v>○</v>
          </cell>
          <cell r="K162" t="str">
            <v>○</v>
          </cell>
          <cell r="L162" t="str">
            <v>○</v>
          </cell>
          <cell r="M162" t="str">
            <v>○</v>
          </cell>
          <cell r="N162" t="str">
            <v>○</v>
          </cell>
          <cell r="O162" t="str">
            <v>×</v>
          </cell>
          <cell r="P162" t="str">
            <v>×</v>
          </cell>
          <cell r="Q162" t="str">
            <v>×</v>
          </cell>
          <cell r="R162" t="str">
            <v>×</v>
          </cell>
          <cell r="S162" t="str">
            <v>×</v>
          </cell>
          <cell r="T162" t="str">
            <v>×</v>
          </cell>
          <cell r="U162" t="str">
            <v>×</v>
          </cell>
          <cell r="V162" t="str">
            <v>×</v>
          </cell>
          <cell r="W162" t="str">
            <v>×</v>
          </cell>
          <cell r="X162" t="str">
            <v>×</v>
          </cell>
          <cell r="Y162" t="str">
            <v>×</v>
          </cell>
          <cell r="Z162" t="str">
            <v>×</v>
          </cell>
          <cell r="AA162">
            <v>0</v>
          </cell>
          <cell r="AB162">
            <v>0</v>
          </cell>
          <cell r="AC162" t="str">
            <v>なし</v>
          </cell>
          <cell r="AD162" t="str">
            <v>東急イーライフデザイン</v>
          </cell>
          <cell r="AE162" t="str">
            <v>03-6455-1236</v>
          </cell>
          <cell r="AF162">
            <v>43404</v>
          </cell>
          <cell r="AG162">
            <v>50</v>
          </cell>
          <cell r="AH162" t="str">
            <v>○</v>
          </cell>
          <cell r="AI162" t="str">
            <v>入居開始済み</v>
          </cell>
          <cell r="AJ162" t="str">
            <v>中央区</v>
          </cell>
          <cell r="AK162" t="str">
            <v>株式会社</v>
          </cell>
          <cell r="AL162" t="str">
            <v>介護系事業者</v>
          </cell>
          <cell r="AM162" t="str">
            <v/>
          </cell>
          <cell r="AN162" t="str">
            <v>24時間常駐</v>
          </cell>
          <cell r="AO162">
            <v>19.165199999999999</v>
          </cell>
          <cell r="AP162">
            <v>230000</v>
          </cell>
          <cell r="AQ162">
            <v>245000</v>
          </cell>
          <cell r="AR162">
            <v>234800</v>
          </cell>
          <cell r="AS162">
            <v>70000</v>
          </cell>
          <cell r="AT162">
            <v>70000</v>
          </cell>
          <cell r="AU162">
            <v>70000</v>
          </cell>
          <cell r="AV162">
            <v>-1</v>
          </cell>
          <cell r="AW162">
            <v>69300</v>
          </cell>
          <cell r="AX162" t="str">
            <v>株式会社東急イーライフデザイン</v>
          </cell>
          <cell r="AY162">
            <v>1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 t="str">
            <v>株式会社</v>
          </cell>
          <cell r="BG162" t="str">
            <v>○</v>
          </cell>
          <cell r="BH162" t="str">
            <v>特定</v>
          </cell>
        </row>
        <row r="163">
          <cell r="B163">
            <v>20006</v>
          </cell>
          <cell r="C163" t="str">
            <v>102527-0</v>
          </cell>
          <cell r="D163" t="str">
            <v>新規</v>
          </cell>
          <cell r="E163" t="str">
            <v>令和元年様式</v>
          </cell>
          <cell r="F163" t="str">
            <v>デンマークINNつつじヶ丘</v>
          </cell>
          <cell r="G163" t="str">
            <v>調布市東つつじヶ丘二丁目３６番地１</v>
          </cell>
          <cell r="H163">
            <v>22.5</v>
          </cell>
          <cell r="I163">
            <v>18.66</v>
          </cell>
          <cell r="J163" t="str">
            <v>○</v>
          </cell>
          <cell r="K163" t="str">
            <v>○</v>
          </cell>
          <cell r="L163" t="str">
            <v>○</v>
          </cell>
          <cell r="M163" t="str">
            <v>○</v>
          </cell>
          <cell r="N163" t="str">
            <v>○</v>
          </cell>
          <cell r="O163" t="str">
            <v>×</v>
          </cell>
          <cell r="P163" t="str">
            <v>×</v>
          </cell>
          <cell r="Q163" t="str">
            <v>×</v>
          </cell>
          <cell r="R163" t="str">
            <v>×</v>
          </cell>
          <cell r="S163" t="str">
            <v>×</v>
          </cell>
          <cell r="T163" t="str">
            <v>×</v>
          </cell>
          <cell r="U163" t="str">
            <v>×</v>
          </cell>
          <cell r="V163" t="str">
            <v>×</v>
          </cell>
          <cell r="W163" t="str">
            <v>×</v>
          </cell>
          <cell r="X163" t="str">
            <v>×</v>
          </cell>
          <cell r="Y163" t="str">
            <v>×</v>
          </cell>
          <cell r="Z163" t="str">
            <v>×</v>
          </cell>
          <cell r="AA163">
            <v>0</v>
          </cell>
          <cell r="AB163">
            <v>0</v>
          </cell>
          <cell r="AC163" t="str">
            <v>なし</v>
          </cell>
          <cell r="AD163" t="str">
            <v>特定医療法人社団　研精会</v>
          </cell>
          <cell r="AE163" t="str">
            <v>03-3308-8801</v>
          </cell>
          <cell r="AF163">
            <v>44139</v>
          </cell>
          <cell r="AG163">
            <v>80</v>
          </cell>
          <cell r="AH163" t="str">
            <v>○</v>
          </cell>
          <cell r="AI163" t="str">
            <v>入居開始済み</v>
          </cell>
          <cell r="AJ163" t="str">
            <v>調布市</v>
          </cell>
          <cell r="AK163" t="str">
            <v>医療法人</v>
          </cell>
          <cell r="AL163" t="str">
            <v>医療系事業者</v>
          </cell>
          <cell r="AM163" t="str">
            <v/>
          </cell>
          <cell r="AN163" t="str">
            <v>24時間常駐</v>
          </cell>
          <cell r="AO163">
            <v>18.66</v>
          </cell>
          <cell r="AP163">
            <v>225000</v>
          </cell>
          <cell r="AQ163">
            <v>225000</v>
          </cell>
          <cell r="AR163">
            <v>225000</v>
          </cell>
          <cell r="AS163">
            <v>94000</v>
          </cell>
          <cell r="AT163">
            <v>94000</v>
          </cell>
          <cell r="AU163">
            <v>94000</v>
          </cell>
          <cell r="AV163">
            <v>-1</v>
          </cell>
          <cell r="AW163">
            <v>61800</v>
          </cell>
          <cell r="AX163" t="str">
            <v>特定医療法人社団　研精会</v>
          </cell>
          <cell r="AY163">
            <v>0</v>
          </cell>
          <cell r="AZ163">
            <v>0</v>
          </cell>
          <cell r="BA163">
            <v>0</v>
          </cell>
          <cell r="BB163">
            <v>1</v>
          </cell>
          <cell r="BC163">
            <v>0</v>
          </cell>
          <cell r="BD163">
            <v>0</v>
          </cell>
          <cell r="BE163">
            <v>0</v>
          </cell>
          <cell r="BF163" t="str">
            <v>医療法人</v>
          </cell>
          <cell r="BG163" t="str">
            <v>○</v>
          </cell>
          <cell r="BH163" t="str">
            <v>特定</v>
          </cell>
        </row>
        <row r="164">
          <cell r="B164">
            <v>19008</v>
          </cell>
          <cell r="C164" t="str">
            <v>102010-1</v>
          </cell>
          <cell r="D164" t="str">
            <v>更新</v>
          </cell>
          <cell r="E164" t="str">
            <v>令和4年様式</v>
          </cell>
          <cell r="F164" t="str">
            <v>ローベル西荻窪</v>
          </cell>
          <cell r="G164" t="str">
            <v>杉並区西荻北3丁目11番25号</v>
          </cell>
          <cell r="H164" t="str">
            <v>23.6-35.6</v>
          </cell>
          <cell r="I164" t="str">
            <v>18-26.6</v>
          </cell>
          <cell r="J164" t="str">
            <v>○</v>
          </cell>
          <cell r="K164" t="str">
            <v>○</v>
          </cell>
          <cell r="L164" t="str">
            <v>○</v>
          </cell>
          <cell r="M164" t="str">
            <v>○</v>
          </cell>
          <cell r="N164" t="str">
            <v>○</v>
          </cell>
          <cell r="O164" t="str">
            <v>×</v>
          </cell>
          <cell r="P164" t="str">
            <v>×</v>
          </cell>
          <cell r="Q164" t="str">
            <v>×</v>
          </cell>
          <cell r="R164" t="str">
            <v>×</v>
          </cell>
          <cell r="S164" t="str">
            <v>×</v>
          </cell>
          <cell r="T164" t="str">
            <v>×</v>
          </cell>
          <cell r="U164" t="str">
            <v>×</v>
          </cell>
          <cell r="V164" t="str">
            <v>×</v>
          </cell>
          <cell r="W164" t="str">
            <v>×</v>
          </cell>
          <cell r="X164" t="str">
            <v>×</v>
          </cell>
          <cell r="Y164" t="str">
            <v>×</v>
          </cell>
          <cell r="Z164" t="str">
            <v>×</v>
          </cell>
          <cell r="AA164">
            <v>0</v>
          </cell>
          <cell r="AB164">
            <v>0</v>
          </cell>
          <cell r="AC164" t="str">
            <v>なし</v>
          </cell>
          <cell r="AD164" t="str">
            <v>株式会社東日本福祉経営サービス</v>
          </cell>
          <cell r="AE164" t="str">
            <v>025-381-8256</v>
          </cell>
          <cell r="AF164">
            <v>43763</v>
          </cell>
          <cell r="AG164">
            <v>42</v>
          </cell>
          <cell r="AH164" t="str">
            <v>○</v>
          </cell>
          <cell r="AI164" t="str">
            <v>入居開始済み</v>
          </cell>
          <cell r="AJ164" t="str">
            <v>杉並区</v>
          </cell>
          <cell r="AK164" t="str">
            <v>株式会社</v>
          </cell>
          <cell r="AL164" t="str">
            <v>介護系事業者</v>
          </cell>
          <cell r="AM164" t="str">
            <v/>
          </cell>
          <cell r="AN164" t="str">
            <v>24時間常駐</v>
          </cell>
          <cell r="AO164">
            <v>18.409523809523812</v>
          </cell>
          <cell r="AP164">
            <v>236000</v>
          </cell>
          <cell r="AQ164">
            <v>356000</v>
          </cell>
          <cell r="AR164">
            <v>241714.28571428571</v>
          </cell>
          <cell r="AS164">
            <v>47900</v>
          </cell>
          <cell r="AT164">
            <v>68900</v>
          </cell>
          <cell r="AU164">
            <v>58400</v>
          </cell>
          <cell r="AV164">
            <v>-1</v>
          </cell>
          <cell r="AW164">
            <v>69000</v>
          </cell>
          <cell r="AX164" t="str">
            <v>株式会社東日本福祉経営サービス</v>
          </cell>
          <cell r="AY164">
            <v>1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 t="str">
            <v>株式会社</v>
          </cell>
          <cell r="BG164" t="str">
            <v>○</v>
          </cell>
          <cell r="BH164" t="str">
            <v>特定</v>
          </cell>
        </row>
        <row r="165">
          <cell r="B165">
            <v>18011</v>
          </cell>
          <cell r="C165" t="str">
            <v>101614-1</v>
          </cell>
          <cell r="D165" t="str">
            <v>更新</v>
          </cell>
          <cell r="E165" t="str">
            <v>令和4年様式</v>
          </cell>
          <cell r="F165" t="str">
            <v>ココファン武蔵境</v>
          </cell>
          <cell r="G165" t="str">
            <v>武蔵野市境1-16-18</v>
          </cell>
          <cell r="H165" t="str">
            <v>9.1-20.1</v>
          </cell>
          <cell r="I165" t="str">
            <v>18-53.9</v>
          </cell>
          <cell r="J165" t="str">
            <v>○</v>
          </cell>
          <cell r="K165" t="str">
            <v>○</v>
          </cell>
          <cell r="L165" t="str">
            <v>○</v>
          </cell>
          <cell r="M165" t="str">
            <v>○</v>
          </cell>
          <cell r="N165" t="str">
            <v>○</v>
          </cell>
          <cell r="O165" t="str">
            <v>○</v>
          </cell>
          <cell r="P165" t="str">
            <v>×</v>
          </cell>
          <cell r="Q165" t="str">
            <v>×</v>
          </cell>
          <cell r="R165" t="str">
            <v>×</v>
          </cell>
          <cell r="S165" t="str">
            <v>×</v>
          </cell>
          <cell r="T165" t="str">
            <v>×</v>
          </cell>
          <cell r="U165" t="str">
            <v>×</v>
          </cell>
          <cell r="V165" t="str">
            <v>×</v>
          </cell>
          <cell r="W165" t="str">
            <v>×</v>
          </cell>
          <cell r="X165" t="str">
            <v>×</v>
          </cell>
          <cell r="Y165" t="str">
            <v>×</v>
          </cell>
          <cell r="Z165" t="str">
            <v>×</v>
          </cell>
          <cell r="AA165">
            <v>0</v>
          </cell>
          <cell r="AB165">
            <v>1</v>
          </cell>
          <cell r="AC165" t="str">
            <v>介</v>
          </cell>
          <cell r="AD165" t="str">
            <v>株式会社学研ココファン</v>
          </cell>
          <cell r="AE165" t="str">
            <v>03-6431-1860</v>
          </cell>
          <cell r="AF165">
            <v>43482</v>
          </cell>
          <cell r="AG165">
            <v>70</v>
          </cell>
          <cell r="AH165" t="str">
            <v>○</v>
          </cell>
          <cell r="AI165" t="str">
            <v>入居開始済み</v>
          </cell>
          <cell r="AJ165" t="str">
            <v>武蔵野市</v>
          </cell>
          <cell r="AK165" t="str">
            <v>株式会社</v>
          </cell>
          <cell r="AL165" t="str">
            <v>介護系事業者</v>
          </cell>
          <cell r="AM165" t="str">
            <v/>
          </cell>
          <cell r="AN165" t="str">
            <v>24時間常駐</v>
          </cell>
          <cell r="AO165">
            <v>27.172142857142852</v>
          </cell>
          <cell r="AP165">
            <v>91000</v>
          </cell>
          <cell r="AQ165">
            <v>201000</v>
          </cell>
          <cell r="AR165">
            <v>138014.28571428571</v>
          </cell>
          <cell r="AS165">
            <v>9200</v>
          </cell>
          <cell r="AT165">
            <v>34400</v>
          </cell>
          <cell r="AU165">
            <v>21800</v>
          </cell>
          <cell r="AV165">
            <v>39600</v>
          </cell>
          <cell r="AW165">
            <v>49440</v>
          </cell>
          <cell r="AX165" t="str">
            <v>株式会社学研ココファン</v>
          </cell>
          <cell r="AY165">
            <v>1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 t="str">
            <v>株式会社</v>
          </cell>
          <cell r="BG165" t="str">
            <v>○</v>
          </cell>
          <cell r="BH165" t="str">
            <v/>
          </cell>
        </row>
        <row r="166">
          <cell r="B166">
            <v>14027</v>
          </cell>
          <cell r="C166" t="str">
            <v>26984-2</v>
          </cell>
          <cell r="D166" t="str">
            <v>更新</v>
          </cell>
          <cell r="E166" t="str">
            <v>令和4年様式</v>
          </cell>
          <cell r="F166" t="str">
            <v>サンスマイル町田駅前</v>
          </cell>
          <cell r="G166" t="str">
            <v>町田市原町田5-5-3</v>
          </cell>
          <cell r="H166" t="str">
            <v>7.9-12.3</v>
          </cell>
          <cell r="I166" t="str">
            <v>25.1-50.2</v>
          </cell>
          <cell r="J166" t="str">
            <v>○</v>
          </cell>
          <cell r="K166" t="str">
            <v>×</v>
          </cell>
          <cell r="L166" t="str">
            <v>×</v>
          </cell>
          <cell r="M166" t="str">
            <v>○</v>
          </cell>
          <cell r="N166" t="str">
            <v>○</v>
          </cell>
          <cell r="O166" t="str">
            <v>○</v>
          </cell>
          <cell r="P166" t="str">
            <v>×</v>
          </cell>
          <cell r="Q166" t="str">
            <v>×</v>
          </cell>
          <cell r="R166" t="str">
            <v>×</v>
          </cell>
          <cell r="S166" t="str">
            <v>×</v>
          </cell>
          <cell r="T166" t="str">
            <v>×</v>
          </cell>
          <cell r="U166" t="str">
            <v>×</v>
          </cell>
          <cell r="V166" t="str">
            <v>×</v>
          </cell>
          <cell r="W166" t="str">
            <v>×</v>
          </cell>
          <cell r="X166" t="str">
            <v>×</v>
          </cell>
          <cell r="Y166" t="str">
            <v>×</v>
          </cell>
          <cell r="Z166" t="str">
            <v>×</v>
          </cell>
          <cell r="AA166">
            <v>0</v>
          </cell>
          <cell r="AB166">
            <v>1</v>
          </cell>
          <cell r="AC166" t="str">
            <v>介</v>
          </cell>
          <cell r="AD166" t="str">
            <v>株式会社ピースファミリー</v>
          </cell>
          <cell r="AE166" t="str">
            <v>042-860-3661</v>
          </cell>
          <cell r="AF166">
            <v>41971</v>
          </cell>
          <cell r="AG166">
            <v>23</v>
          </cell>
          <cell r="AH166" t="str">
            <v>○</v>
          </cell>
          <cell r="AI166" t="str">
            <v>入居開始済み</v>
          </cell>
          <cell r="AJ166" t="str">
            <v>町田市</v>
          </cell>
          <cell r="AK166" t="str">
            <v>株式会社</v>
          </cell>
          <cell r="AL166" t="str">
            <v>介護系事業者</v>
          </cell>
          <cell r="AM166" t="str">
            <v/>
          </cell>
          <cell r="AN166" t="str">
            <v>24時間常駐</v>
          </cell>
          <cell r="AO166">
            <v>29.46521739130435</v>
          </cell>
          <cell r="AP166">
            <v>79000</v>
          </cell>
          <cell r="AQ166">
            <v>123000</v>
          </cell>
          <cell r="AR166">
            <v>86652.173913043473</v>
          </cell>
          <cell r="AS166">
            <v>29000</v>
          </cell>
          <cell r="AT166">
            <v>40000</v>
          </cell>
          <cell r="AU166">
            <v>34500</v>
          </cell>
          <cell r="AV166">
            <v>31000</v>
          </cell>
          <cell r="AW166">
            <v>32000</v>
          </cell>
          <cell r="AX166" t="str">
            <v>株式会社ピースファミリー</v>
          </cell>
          <cell r="AY166">
            <v>1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 t="str">
            <v>株式会社</v>
          </cell>
          <cell r="BG166" t="str">
            <v>○</v>
          </cell>
          <cell r="BH166" t="str">
            <v/>
          </cell>
        </row>
        <row r="167">
          <cell r="B167">
            <v>11065</v>
          </cell>
          <cell r="C167" t="str">
            <v>25852-2</v>
          </cell>
          <cell r="D167" t="str">
            <v>更新</v>
          </cell>
          <cell r="E167" t="str">
            <v>令和元年様式</v>
          </cell>
          <cell r="F167" t="str">
            <v>ココチケア住宅ケアリビング</v>
          </cell>
          <cell r="G167" t="str">
            <v>葛飾区東新小岩2-25-1</v>
          </cell>
          <cell r="H167" t="str">
            <v>7.8-16.4</v>
          </cell>
          <cell r="I167" t="str">
            <v>18.24-36.48</v>
          </cell>
          <cell r="J167" t="str">
            <v>○</v>
          </cell>
          <cell r="K167" t="str">
            <v>×</v>
          </cell>
          <cell r="L167" t="str">
            <v>×</v>
          </cell>
          <cell r="M167" t="str">
            <v>×</v>
          </cell>
          <cell r="N167" t="str">
            <v>○</v>
          </cell>
          <cell r="O167" t="str">
            <v>×</v>
          </cell>
          <cell r="P167" t="str">
            <v>×</v>
          </cell>
          <cell r="Q167" t="str">
            <v>×</v>
          </cell>
          <cell r="R167" t="str">
            <v>×</v>
          </cell>
          <cell r="S167" t="str">
            <v>×</v>
          </cell>
          <cell r="T167" t="str">
            <v>×</v>
          </cell>
          <cell r="U167" t="str">
            <v>×</v>
          </cell>
          <cell r="V167" t="str">
            <v>×</v>
          </cell>
          <cell r="W167" t="str">
            <v>×</v>
          </cell>
          <cell r="X167" t="str">
            <v>×</v>
          </cell>
          <cell r="Y167" t="str">
            <v>○</v>
          </cell>
          <cell r="Z167" t="str">
            <v>×</v>
          </cell>
          <cell r="AA167">
            <v>0</v>
          </cell>
          <cell r="AB167">
            <v>1</v>
          </cell>
          <cell r="AC167" t="str">
            <v>介</v>
          </cell>
          <cell r="AD167" t="str">
            <v>株式会社　ソラスト</v>
          </cell>
          <cell r="AE167" t="str">
            <v>03-3450-2610</v>
          </cell>
          <cell r="AF167">
            <v>40996</v>
          </cell>
          <cell r="AG167">
            <v>31</v>
          </cell>
          <cell r="AH167" t="str">
            <v>○</v>
          </cell>
          <cell r="AI167" t="str">
            <v>入居開始済み</v>
          </cell>
          <cell r="AJ167" t="str">
            <v>葛飾区</v>
          </cell>
          <cell r="AK167" t="str">
            <v>株式会社</v>
          </cell>
          <cell r="AL167" t="str">
            <v>介護系事業者</v>
          </cell>
          <cell r="AM167" t="str">
            <v/>
          </cell>
          <cell r="AN167" t="str">
            <v>日中のみ常駐</v>
          </cell>
          <cell r="AO167">
            <v>20.129032258064516</v>
          </cell>
          <cell r="AP167">
            <v>78000</v>
          </cell>
          <cell r="AQ167">
            <v>164000</v>
          </cell>
          <cell r="AR167">
            <v>88645.161290322576</v>
          </cell>
          <cell r="AS167">
            <v>48464</v>
          </cell>
          <cell r="AT167">
            <v>79179</v>
          </cell>
          <cell r="AU167">
            <v>63821.5</v>
          </cell>
          <cell r="AV167">
            <v>15714</v>
          </cell>
          <cell r="AW167">
            <v>35940</v>
          </cell>
          <cell r="AX167" t="str">
            <v>株式会社　ソラスト</v>
          </cell>
          <cell r="AY167">
            <v>1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 t="str">
            <v>株式会社</v>
          </cell>
          <cell r="BG167" t="str">
            <v>○</v>
          </cell>
          <cell r="BH167" t="str">
            <v>利用権</v>
          </cell>
        </row>
        <row r="168">
          <cell r="B168">
            <v>13051</v>
          </cell>
          <cell r="C168" t="str">
            <v>28728-2</v>
          </cell>
          <cell r="D168" t="str">
            <v>更新</v>
          </cell>
          <cell r="E168" t="str">
            <v>令和4年様式</v>
          </cell>
          <cell r="F168" t="str">
            <v>ゆいま～る高島平</v>
          </cell>
          <cell r="G168" t="str">
            <v>板橋区高島平2丁目26-2</v>
          </cell>
          <cell r="H168" t="str">
            <v>9.48-9.99</v>
          </cell>
          <cell r="I168" t="str">
            <v>42.34-43.51</v>
          </cell>
          <cell r="J168" t="str">
            <v>×</v>
          </cell>
          <cell r="K168" t="str">
            <v>×</v>
          </cell>
          <cell r="L168" t="str">
            <v>×</v>
          </cell>
          <cell r="M168" t="str">
            <v>×</v>
          </cell>
          <cell r="N168" t="str">
            <v>○</v>
          </cell>
          <cell r="O168" t="str">
            <v>×</v>
          </cell>
          <cell r="P168" t="str">
            <v>×</v>
          </cell>
          <cell r="Q168" t="str">
            <v>×</v>
          </cell>
          <cell r="R168" t="str">
            <v>×</v>
          </cell>
          <cell r="S168" t="str">
            <v>×</v>
          </cell>
          <cell r="T168" t="str">
            <v>×</v>
          </cell>
          <cell r="U168" t="str">
            <v>×</v>
          </cell>
          <cell r="V168" t="str">
            <v>×</v>
          </cell>
          <cell r="W168" t="str">
            <v>×</v>
          </cell>
          <cell r="X168" t="str">
            <v>×</v>
          </cell>
          <cell r="Y168" t="str">
            <v>×</v>
          </cell>
          <cell r="Z168" t="str">
            <v>×</v>
          </cell>
          <cell r="AA168">
            <v>0</v>
          </cell>
          <cell r="AB168">
            <v>0</v>
          </cell>
          <cell r="AC168" t="str">
            <v>なし</v>
          </cell>
          <cell r="AD168" t="str">
            <v>株式会社コミュニティネット</v>
          </cell>
          <cell r="AE168" t="str">
            <v>03-6256-0574</v>
          </cell>
          <cell r="AF168">
            <v>41729</v>
          </cell>
          <cell r="AG168">
            <v>45</v>
          </cell>
          <cell r="AH168" t="str">
            <v/>
          </cell>
          <cell r="AI168" t="str">
            <v>入居開始済み</v>
          </cell>
          <cell r="AJ168" t="str">
            <v>板橋区</v>
          </cell>
          <cell r="AK168" t="str">
            <v>株式会社</v>
          </cell>
          <cell r="AL168" t="str">
            <v>その他</v>
          </cell>
          <cell r="AM168" t="str">
            <v/>
          </cell>
          <cell r="AN168" t="str">
            <v>日中のみ常駐</v>
          </cell>
          <cell r="AO168">
            <v>42.462666666666664</v>
          </cell>
          <cell r="AP168">
            <v>94800</v>
          </cell>
          <cell r="AQ168">
            <v>99900</v>
          </cell>
          <cell r="AR168">
            <v>98275.555555555562</v>
          </cell>
          <cell r="AS168">
            <v>4200</v>
          </cell>
          <cell r="AT168">
            <v>4200</v>
          </cell>
          <cell r="AU168">
            <v>4200</v>
          </cell>
          <cell r="AV168">
            <v>40800</v>
          </cell>
          <cell r="AW168" t="str">
            <v/>
          </cell>
          <cell r="AX168" t="str">
            <v>株式会社コミュニティネット</v>
          </cell>
          <cell r="AY168">
            <v>1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 t="str">
            <v>株式会社</v>
          </cell>
          <cell r="BG168" t="str">
            <v/>
          </cell>
          <cell r="BH168" t="str">
            <v/>
          </cell>
        </row>
        <row r="169">
          <cell r="B169">
            <v>11014</v>
          </cell>
          <cell r="C169" t="str">
            <v>30489-2</v>
          </cell>
          <cell r="D169" t="str">
            <v>更新</v>
          </cell>
          <cell r="E169" t="str">
            <v>令和元年様式</v>
          </cell>
          <cell r="F169" t="str">
            <v>ゆいま～る拝島</v>
          </cell>
          <cell r="G169" t="str">
            <v>福生市熊川1403-1</v>
          </cell>
          <cell r="H169" t="str">
            <v>9.1-15.5</v>
          </cell>
          <cell r="I169" t="str">
            <v>29.55-46.11</v>
          </cell>
          <cell r="J169" t="str">
            <v>○</v>
          </cell>
          <cell r="K169" t="str">
            <v>○</v>
          </cell>
          <cell r="L169" t="str">
            <v>○</v>
          </cell>
          <cell r="M169" t="str">
            <v>○</v>
          </cell>
          <cell r="N169" t="str">
            <v>○</v>
          </cell>
          <cell r="O169" t="str">
            <v>×</v>
          </cell>
          <cell r="P169" t="str">
            <v>×</v>
          </cell>
          <cell r="Q169" t="str">
            <v>×</v>
          </cell>
          <cell r="R169" t="str">
            <v>×</v>
          </cell>
          <cell r="S169" t="str">
            <v>○</v>
          </cell>
          <cell r="T169" t="str">
            <v>×</v>
          </cell>
          <cell r="U169" t="str">
            <v>×</v>
          </cell>
          <cell r="V169" t="str">
            <v>×</v>
          </cell>
          <cell r="W169" t="str">
            <v>×</v>
          </cell>
          <cell r="X169" t="str">
            <v>×</v>
          </cell>
          <cell r="Y169" t="str">
            <v>×</v>
          </cell>
          <cell r="Z169" t="str">
            <v>○</v>
          </cell>
          <cell r="AA169">
            <v>1</v>
          </cell>
          <cell r="AB169">
            <v>1</v>
          </cell>
          <cell r="AC169" t="str">
            <v>医介</v>
          </cell>
          <cell r="AD169" t="str">
            <v>株式会社コミュニティネット</v>
          </cell>
          <cell r="AE169" t="str">
            <v>0800-800-6071</v>
          </cell>
          <cell r="AF169">
            <v>40932</v>
          </cell>
          <cell r="AG169">
            <v>44</v>
          </cell>
          <cell r="AH169" t="str">
            <v>○</v>
          </cell>
          <cell r="AI169" t="str">
            <v>入居開始済み</v>
          </cell>
          <cell r="AJ169" t="str">
            <v>福生市</v>
          </cell>
          <cell r="AK169" t="str">
            <v>株式会社</v>
          </cell>
          <cell r="AL169" t="str">
            <v>介護系事業者</v>
          </cell>
          <cell r="AM169" t="str">
            <v/>
          </cell>
          <cell r="AN169" t="str">
            <v>24時間常駐</v>
          </cell>
          <cell r="AO169">
            <v>35.499772727272735</v>
          </cell>
          <cell r="AP169">
            <v>91000</v>
          </cell>
          <cell r="AQ169">
            <v>155000</v>
          </cell>
          <cell r="AR169">
            <v>115568.18181818182</v>
          </cell>
          <cell r="AS169">
            <v>10600</v>
          </cell>
          <cell r="AT169">
            <v>10600</v>
          </cell>
          <cell r="AU169">
            <v>10600</v>
          </cell>
          <cell r="AV169">
            <v>-1</v>
          </cell>
          <cell r="AW169">
            <v>61800</v>
          </cell>
          <cell r="AX169" t="str">
            <v>株式会社コミュニティネット</v>
          </cell>
          <cell r="AY169">
            <v>1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 t="str">
            <v>株式会社</v>
          </cell>
          <cell r="BG169" t="str">
            <v>○</v>
          </cell>
          <cell r="BH169" t="str">
            <v>特定</v>
          </cell>
        </row>
        <row r="170">
          <cell r="B170">
            <v>12074</v>
          </cell>
          <cell r="C170" t="str">
            <v>29397-2</v>
          </cell>
          <cell r="D170" t="str">
            <v>更新</v>
          </cell>
          <cell r="E170" t="str">
            <v>令和4年様式</v>
          </cell>
          <cell r="F170" t="str">
            <v>ゆいま～る中沢</v>
          </cell>
          <cell r="G170" t="str">
            <v>多摩市中沢２－５－３</v>
          </cell>
          <cell r="H170" t="str">
            <v>13.7-24.3</v>
          </cell>
          <cell r="I170" t="str">
            <v>39.4-66.1</v>
          </cell>
          <cell r="J170" t="str">
            <v>○</v>
          </cell>
          <cell r="K170" t="str">
            <v>×</v>
          </cell>
          <cell r="L170" t="str">
            <v>×</v>
          </cell>
          <cell r="M170" t="str">
            <v>○</v>
          </cell>
          <cell r="N170" t="str">
            <v>○</v>
          </cell>
          <cell r="O170" t="str">
            <v>×</v>
          </cell>
          <cell r="P170" t="str">
            <v>○</v>
          </cell>
          <cell r="Q170" t="str">
            <v>×</v>
          </cell>
          <cell r="R170" t="str">
            <v>×</v>
          </cell>
          <cell r="S170" t="str">
            <v>×</v>
          </cell>
          <cell r="T170" t="str">
            <v>×</v>
          </cell>
          <cell r="U170" t="str">
            <v>×</v>
          </cell>
          <cell r="V170" t="str">
            <v>○</v>
          </cell>
          <cell r="W170" t="str">
            <v>○</v>
          </cell>
          <cell r="X170" t="str">
            <v>×</v>
          </cell>
          <cell r="Y170" t="str">
            <v>○</v>
          </cell>
          <cell r="Z170" t="str">
            <v>○</v>
          </cell>
          <cell r="AA170">
            <v>2</v>
          </cell>
          <cell r="AB170">
            <v>3</v>
          </cell>
          <cell r="AC170" t="str">
            <v>医介</v>
          </cell>
          <cell r="AD170" t="str">
            <v>ゆいま～る中沢</v>
          </cell>
          <cell r="AE170" t="str">
            <v>042-400-7402</v>
          </cell>
          <cell r="AF170">
            <v>41352</v>
          </cell>
          <cell r="AG170">
            <v>57</v>
          </cell>
          <cell r="AH170" t="str">
            <v>○</v>
          </cell>
          <cell r="AI170" t="str">
            <v>入居開始済み</v>
          </cell>
          <cell r="AJ170" t="str">
            <v>多摩市</v>
          </cell>
          <cell r="AK170" t="str">
            <v>株式会社</v>
          </cell>
          <cell r="AL170" t="str">
            <v>その他</v>
          </cell>
          <cell r="AM170" t="str">
            <v/>
          </cell>
          <cell r="AN170" t="str">
            <v>日中のみ常駐</v>
          </cell>
          <cell r="AO170">
            <v>43.839999999999989</v>
          </cell>
          <cell r="AP170">
            <v>137000</v>
          </cell>
          <cell r="AQ170">
            <v>243000</v>
          </cell>
          <cell r="AR170">
            <v>156228.0701754386</v>
          </cell>
          <cell r="AS170">
            <v>10600</v>
          </cell>
          <cell r="AT170">
            <v>10600</v>
          </cell>
          <cell r="AU170">
            <v>10600</v>
          </cell>
          <cell r="AV170">
            <v>52500</v>
          </cell>
          <cell r="AW170">
            <v>63600</v>
          </cell>
          <cell r="AX170" t="str">
            <v>株式会社コミュニティネット</v>
          </cell>
          <cell r="AY170">
            <v>1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 t="str">
            <v>株式会社</v>
          </cell>
          <cell r="BG170" t="str">
            <v>○</v>
          </cell>
          <cell r="BH170" t="str">
            <v>利用権</v>
          </cell>
        </row>
        <row r="171">
          <cell r="B171">
            <v>12006</v>
          </cell>
          <cell r="C171" t="str">
            <v>22137-2</v>
          </cell>
          <cell r="D171" t="str">
            <v>更新</v>
          </cell>
          <cell r="E171" t="str">
            <v>令和元年様式</v>
          </cell>
          <cell r="F171" t="str">
            <v>ココファンまちだ鶴川</v>
          </cell>
          <cell r="G171" t="str">
            <v>町田市鶴川三丁目4番地</v>
          </cell>
          <cell r="H171" t="str">
            <v>7.2-19.5</v>
          </cell>
          <cell r="I171" t="str">
            <v>18.76-50.55</v>
          </cell>
          <cell r="J171" t="str">
            <v>○</v>
          </cell>
          <cell r="K171" t="str">
            <v>○</v>
          </cell>
          <cell r="L171" t="str">
            <v>○</v>
          </cell>
          <cell r="M171" t="str">
            <v>○</v>
          </cell>
          <cell r="N171" t="str">
            <v>○</v>
          </cell>
          <cell r="O171" t="str">
            <v>○</v>
          </cell>
          <cell r="P171" t="str">
            <v>×</v>
          </cell>
          <cell r="Q171" t="str">
            <v>×</v>
          </cell>
          <cell r="R171" t="str">
            <v>×</v>
          </cell>
          <cell r="S171" t="str">
            <v>×</v>
          </cell>
          <cell r="T171" t="str">
            <v>×</v>
          </cell>
          <cell r="U171" t="str">
            <v>×</v>
          </cell>
          <cell r="V171" t="str">
            <v>×</v>
          </cell>
          <cell r="W171" t="str">
            <v>×</v>
          </cell>
          <cell r="X171" t="str">
            <v>×</v>
          </cell>
          <cell r="Y171" t="str">
            <v>×</v>
          </cell>
          <cell r="Z171" t="str">
            <v>×</v>
          </cell>
          <cell r="AA171">
            <v>0</v>
          </cell>
          <cell r="AB171">
            <v>1</v>
          </cell>
          <cell r="AC171" t="str">
            <v>介</v>
          </cell>
          <cell r="AD171" t="str">
            <v>株式会社学研ココファン</v>
          </cell>
          <cell r="AE171" t="str">
            <v>03-6431-1860</v>
          </cell>
          <cell r="AF171">
            <v>41038</v>
          </cell>
          <cell r="AG171">
            <v>72</v>
          </cell>
          <cell r="AH171" t="str">
            <v>○</v>
          </cell>
          <cell r="AI171" t="str">
            <v>入居開始済み</v>
          </cell>
          <cell r="AJ171" t="str">
            <v>町田市</v>
          </cell>
          <cell r="AK171" t="str">
            <v>株式会社</v>
          </cell>
          <cell r="AL171" t="str">
            <v>介護系事業者</v>
          </cell>
          <cell r="AM171" t="str">
            <v/>
          </cell>
          <cell r="AN171" t="str">
            <v>24時間常駐</v>
          </cell>
          <cell r="AO171">
            <v>25.65527777777778</v>
          </cell>
          <cell r="AP171">
            <v>72000</v>
          </cell>
          <cell r="AQ171">
            <v>195000</v>
          </cell>
          <cell r="AR171">
            <v>100583.33333333333</v>
          </cell>
          <cell r="AS171">
            <v>25200</v>
          </cell>
          <cell r="AT171">
            <v>39900</v>
          </cell>
          <cell r="AU171">
            <v>32550</v>
          </cell>
          <cell r="AV171">
            <v>52800</v>
          </cell>
          <cell r="AW171">
            <v>62430</v>
          </cell>
          <cell r="AX171" t="str">
            <v>株式会社学研ココファン</v>
          </cell>
          <cell r="AY171">
            <v>1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 t="str">
            <v>株式会社</v>
          </cell>
          <cell r="BG171" t="str">
            <v>○</v>
          </cell>
          <cell r="BH171" t="str">
            <v/>
          </cell>
        </row>
        <row r="172">
          <cell r="B172">
            <v>12039</v>
          </cell>
          <cell r="C172" t="str">
            <v>29717-2</v>
          </cell>
          <cell r="D172" t="str">
            <v>更新</v>
          </cell>
          <cell r="E172" t="str">
            <v>令和4年様式</v>
          </cell>
          <cell r="F172" t="str">
            <v>ココファン立川弐番館</v>
          </cell>
          <cell r="G172" t="str">
            <v>立川市錦町3丁目6番23号</v>
          </cell>
          <cell r="H172">
            <v>7.9</v>
          </cell>
          <cell r="I172">
            <v>18.53</v>
          </cell>
          <cell r="J172" t="str">
            <v>○</v>
          </cell>
          <cell r="K172" t="str">
            <v>○</v>
          </cell>
          <cell r="L172" t="str">
            <v>○</v>
          </cell>
          <cell r="M172" t="str">
            <v>○</v>
          </cell>
          <cell r="N172" t="str">
            <v>○</v>
          </cell>
          <cell r="O172" t="str">
            <v>×</v>
          </cell>
          <cell r="P172" t="str">
            <v>○</v>
          </cell>
          <cell r="Q172" t="str">
            <v>×</v>
          </cell>
          <cell r="R172" t="str">
            <v>×</v>
          </cell>
          <cell r="S172" t="str">
            <v>○</v>
          </cell>
          <cell r="T172" t="str">
            <v>×</v>
          </cell>
          <cell r="U172" t="str">
            <v>×</v>
          </cell>
          <cell r="V172" t="str">
            <v>×</v>
          </cell>
          <cell r="W172" t="str">
            <v>×</v>
          </cell>
          <cell r="X172" t="str">
            <v>×</v>
          </cell>
          <cell r="Y172" t="str">
            <v>×</v>
          </cell>
          <cell r="Z172" t="str">
            <v>×</v>
          </cell>
          <cell r="AA172">
            <v>1</v>
          </cell>
          <cell r="AB172">
            <v>1</v>
          </cell>
          <cell r="AC172" t="str">
            <v>医介</v>
          </cell>
          <cell r="AD172" t="str">
            <v>株式会社学研ココファン</v>
          </cell>
          <cell r="AE172" t="str">
            <v>03-6431-1860</v>
          </cell>
          <cell r="AF172">
            <v>41257</v>
          </cell>
          <cell r="AG172">
            <v>35</v>
          </cell>
          <cell r="AH172" t="str">
            <v>○</v>
          </cell>
          <cell r="AI172" t="str">
            <v>入居開始済み</v>
          </cell>
          <cell r="AJ172" t="str">
            <v>立川市</v>
          </cell>
          <cell r="AK172" t="str">
            <v>株式会社</v>
          </cell>
          <cell r="AL172" t="str">
            <v>介護系事業者</v>
          </cell>
          <cell r="AM172" t="str">
            <v/>
          </cell>
          <cell r="AN172" t="str">
            <v>24時間常駐</v>
          </cell>
          <cell r="AO172">
            <v>18.53</v>
          </cell>
          <cell r="AP172">
            <v>79000</v>
          </cell>
          <cell r="AQ172">
            <v>79000</v>
          </cell>
          <cell r="AR172">
            <v>79000</v>
          </cell>
          <cell r="AS172">
            <v>22571</v>
          </cell>
          <cell r="AT172">
            <v>22571</v>
          </cell>
          <cell r="AU172">
            <v>22571</v>
          </cell>
          <cell r="AV172">
            <v>39600</v>
          </cell>
          <cell r="AW172">
            <v>49440</v>
          </cell>
          <cell r="AX172" t="str">
            <v>株式会社学研ココファン</v>
          </cell>
          <cell r="AY172">
            <v>1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 t="str">
            <v>株式会社</v>
          </cell>
          <cell r="BG172" t="str">
            <v>○</v>
          </cell>
          <cell r="BH172" t="str">
            <v/>
          </cell>
        </row>
        <row r="173">
          <cell r="B173">
            <v>12054</v>
          </cell>
          <cell r="C173" t="str">
            <v>24448-2</v>
          </cell>
          <cell r="D173" t="str">
            <v>更新</v>
          </cell>
          <cell r="E173" t="str">
            <v>令和4年様式</v>
          </cell>
          <cell r="F173" t="str">
            <v>ココファン立川</v>
          </cell>
          <cell r="G173" t="str">
            <v>立川市錦町3-8-22</v>
          </cell>
          <cell r="H173" t="str">
            <v>7.8-11.7</v>
          </cell>
          <cell r="I173" t="str">
            <v>18-27</v>
          </cell>
          <cell r="J173" t="str">
            <v>○</v>
          </cell>
          <cell r="K173" t="str">
            <v>○</v>
          </cell>
          <cell r="L173" t="str">
            <v>○</v>
          </cell>
          <cell r="M173" t="str">
            <v>○</v>
          </cell>
          <cell r="N173" t="str">
            <v>○</v>
          </cell>
          <cell r="O173" t="str">
            <v>○</v>
          </cell>
          <cell r="P173" t="str">
            <v>×</v>
          </cell>
          <cell r="Q173" t="str">
            <v>×</v>
          </cell>
          <cell r="R173" t="str">
            <v>×</v>
          </cell>
          <cell r="S173" t="str">
            <v>×</v>
          </cell>
          <cell r="T173" t="str">
            <v>×</v>
          </cell>
          <cell r="U173" t="str">
            <v>×</v>
          </cell>
          <cell r="V173" t="str">
            <v>○</v>
          </cell>
          <cell r="W173" t="str">
            <v>×</v>
          </cell>
          <cell r="X173" t="str">
            <v>×</v>
          </cell>
          <cell r="Y173" t="str">
            <v>×</v>
          </cell>
          <cell r="Z173" t="str">
            <v>×</v>
          </cell>
          <cell r="AA173">
            <v>0</v>
          </cell>
          <cell r="AB173">
            <v>2</v>
          </cell>
          <cell r="AC173" t="str">
            <v>介</v>
          </cell>
          <cell r="AD173" t="str">
            <v>株式会社学研ココファン</v>
          </cell>
          <cell r="AE173" t="str">
            <v>03-6431-1860</v>
          </cell>
          <cell r="AF173">
            <v>41292</v>
          </cell>
          <cell r="AG173">
            <v>39</v>
          </cell>
          <cell r="AH173" t="str">
            <v>○</v>
          </cell>
          <cell r="AI173" t="str">
            <v>入居開始済み</v>
          </cell>
          <cell r="AJ173" t="str">
            <v>立川市</v>
          </cell>
          <cell r="AK173" t="str">
            <v>株式会社</v>
          </cell>
          <cell r="AL173" t="str">
            <v>介護系事業者</v>
          </cell>
          <cell r="AM173" t="str">
            <v/>
          </cell>
          <cell r="AN173" t="str">
            <v>24時間常駐</v>
          </cell>
          <cell r="AO173">
            <v>19.386666666666663</v>
          </cell>
          <cell r="AP173">
            <v>78000</v>
          </cell>
          <cell r="AQ173">
            <v>117000</v>
          </cell>
          <cell r="AR173">
            <v>85128.205128205125</v>
          </cell>
          <cell r="AS173">
            <v>22571</v>
          </cell>
          <cell r="AT173">
            <v>32857</v>
          </cell>
          <cell r="AU173">
            <v>27714</v>
          </cell>
          <cell r="AV173">
            <v>39600</v>
          </cell>
          <cell r="AW173">
            <v>49440</v>
          </cell>
          <cell r="AX173" t="str">
            <v>株式会社学研ココファン</v>
          </cell>
          <cell r="AY173">
            <v>1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 t="str">
            <v>株式会社</v>
          </cell>
          <cell r="BG173" t="str">
            <v>○</v>
          </cell>
          <cell r="BH173" t="str">
            <v/>
          </cell>
        </row>
        <row r="174">
          <cell r="B174">
            <v>12016</v>
          </cell>
          <cell r="C174" t="str">
            <v>23712-2</v>
          </cell>
          <cell r="D174" t="str">
            <v>更新</v>
          </cell>
          <cell r="E174" t="str">
            <v>令和元年様式</v>
          </cell>
          <cell r="F174" t="str">
            <v>ココファン水元</v>
          </cell>
          <cell r="G174" t="str">
            <v>葛飾区水元４－５－１</v>
          </cell>
          <cell r="H174" t="str">
            <v>6.5-9.9</v>
          </cell>
          <cell r="I174" t="str">
            <v>18.24-28.91</v>
          </cell>
          <cell r="J174" t="str">
            <v>○</v>
          </cell>
          <cell r="K174" t="str">
            <v>○</v>
          </cell>
          <cell r="L174" t="str">
            <v>○</v>
          </cell>
          <cell r="M174" t="str">
            <v>○</v>
          </cell>
          <cell r="N174" t="str">
            <v>○</v>
          </cell>
          <cell r="O174" t="str">
            <v>○</v>
          </cell>
          <cell r="P174" t="str">
            <v>×</v>
          </cell>
          <cell r="Q174" t="str">
            <v>×</v>
          </cell>
          <cell r="R174" t="str">
            <v>×</v>
          </cell>
          <cell r="S174" t="str">
            <v>×</v>
          </cell>
          <cell r="T174" t="str">
            <v>×</v>
          </cell>
          <cell r="U174" t="str">
            <v>×</v>
          </cell>
          <cell r="V174" t="str">
            <v>○</v>
          </cell>
          <cell r="W174" t="str">
            <v>×</v>
          </cell>
          <cell r="X174" t="str">
            <v>×</v>
          </cell>
          <cell r="Y174" t="str">
            <v>×</v>
          </cell>
          <cell r="Z174" t="str">
            <v>×</v>
          </cell>
          <cell r="AA174">
            <v>0</v>
          </cell>
          <cell r="AB174">
            <v>2</v>
          </cell>
          <cell r="AC174" t="str">
            <v>介</v>
          </cell>
          <cell r="AD174" t="str">
            <v>株式会社学研ココファン</v>
          </cell>
          <cell r="AE174" t="str">
            <v>03-6431-1860</v>
          </cell>
          <cell r="AF174">
            <v>41131</v>
          </cell>
          <cell r="AG174">
            <v>52</v>
          </cell>
          <cell r="AH174" t="str">
            <v>○</v>
          </cell>
          <cell r="AI174" t="str">
            <v>入居開始済み</v>
          </cell>
          <cell r="AJ174" t="str">
            <v>葛飾区</v>
          </cell>
          <cell r="AK174" t="str">
            <v>株式会社</v>
          </cell>
          <cell r="AL174" t="str">
            <v>介護系事業者</v>
          </cell>
          <cell r="AM174" t="str">
            <v/>
          </cell>
          <cell r="AN174" t="str">
            <v>24時間常駐</v>
          </cell>
          <cell r="AO174">
            <v>19.280192307692307</v>
          </cell>
          <cell r="AP174">
            <v>65000</v>
          </cell>
          <cell r="AQ174">
            <v>99000</v>
          </cell>
          <cell r="AR174">
            <v>72230.769230769234</v>
          </cell>
          <cell r="AS174">
            <v>22571</v>
          </cell>
          <cell r="AT174">
            <v>32857</v>
          </cell>
          <cell r="AU174">
            <v>27714</v>
          </cell>
          <cell r="AV174">
            <v>39600</v>
          </cell>
          <cell r="AW174">
            <v>49440</v>
          </cell>
          <cell r="AX174" t="str">
            <v>株式会社学研ココファン</v>
          </cell>
          <cell r="AY174">
            <v>1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 t="str">
            <v>株式会社</v>
          </cell>
          <cell r="BG174" t="str">
            <v>○</v>
          </cell>
          <cell r="BH174" t="str">
            <v/>
          </cell>
        </row>
        <row r="175">
          <cell r="B175">
            <v>14009</v>
          </cell>
          <cell r="C175" t="str">
            <v>24536-2</v>
          </cell>
          <cell r="D175" t="str">
            <v>更新</v>
          </cell>
          <cell r="E175" t="str">
            <v>令和4年様式</v>
          </cell>
          <cell r="F175" t="str">
            <v>ココファン仲池上</v>
          </cell>
          <cell r="G175" t="str">
            <v>大田区仲池上2-24-20</v>
          </cell>
          <cell r="H175" t="str">
            <v>8.9-18</v>
          </cell>
          <cell r="I175" t="str">
            <v>18-34.24</v>
          </cell>
          <cell r="J175" t="str">
            <v>○</v>
          </cell>
          <cell r="K175" t="str">
            <v>○</v>
          </cell>
          <cell r="L175" t="str">
            <v>○</v>
          </cell>
          <cell r="M175" t="str">
            <v>○</v>
          </cell>
          <cell r="N175" t="str">
            <v>○</v>
          </cell>
          <cell r="O175" t="str">
            <v>○</v>
          </cell>
          <cell r="P175" t="str">
            <v>×</v>
          </cell>
          <cell r="Q175" t="str">
            <v>×</v>
          </cell>
          <cell r="R175" t="str">
            <v>×</v>
          </cell>
          <cell r="S175" t="str">
            <v>×</v>
          </cell>
          <cell r="T175" t="str">
            <v>×</v>
          </cell>
          <cell r="U175" t="str">
            <v>×</v>
          </cell>
          <cell r="V175" t="str">
            <v>×</v>
          </cell>
          <cell r="W175" t="str">
            <v>×</v>
          </cell>
          <cell r="X175" t="str">
            <v>×</v>
          </cell>
          <cell r="Y175" t="str">
            <v>×</v>
          </cell>
          <cell r="Z175" t="str">
            <v>×</v>
          </cell>
          <cell r="AA175">
            <v>0</v>
          </cell>
          <cell r="AB175">
            <v>1</v>
          </cell>
          <cell r="AC175" t="str">
            <v>介</v>
          </cell>
          <cell r="AD175" t="str">
            <v>株式会社学研ココファン</v>
          </cell>
          <cell r="AE175" t="str">
            <v>03-6431-1860</v>
          </cell>
          <cell r="AF175">
            <v>41844</v>
          </cell>
          <cell r="AG175">
            <v>50</v>
          </cell>
          <cell r="AH175" t="str">
            <v>○</v>
          </cell>
          <cell r="AI175" t="str">
            <v>入居開始済み</v>
          </cell>
          <cell r="AJ175" t="str">
            <v>大田区</v>
          </cell>
          <cell r="AK175" t="str">
            <v>株式会社</v>
          </cell>
          <cell r="AL175" t="str">
            <v>介護系事業者</v>
          </cell>
          <cell r="AM175" t="str">
            <v/>
          </cell>
          <cell r="AN175" t="str">
            <v>24時間常駐</v>
          </cell>
          <cell r="AO175">
            <v>20.899199999999997</v>
          </cell>
          <cell r="AP175">
            <v>89000</v>
          </cell>
          <cell r="AQ175">
            <v>180000</v>
          </cell>
          <cell r="AR175">
            <v>110060</v>
          </cell>
          <cell r="AS175">
            <v>13600</v>
          </cell>
          <cell r="AT175">
            <v>22600</v>
          </cell>
          <cell r="AU175">
            <v>18100</v>
          </cell>
          <cell r="AV175">
            <v>39600</v>
          </cell>
          <cell r="AW175">
            <v>49440</v>
          </cell>
          <cell r="AX175" t="str">
            <v>株式会社学研ココファン</v>
          </cell>
          <cell r="AY175">
            <v>1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 t="str">
            <v>株式会社</v>
          </cell>
          <cell r="BG175" t="str">
            <v>○</v>
          </cell>
          <cell r="BH175" t="str">
            <v/>
          </cell>
        </row>
        <row r="176">
          <cell r="B176">
            <v>18005</v>
          </cell>
          <cell r="C176" t="str">
            <v>101361-1</v>
          </cell>
          <cell r="D176" t="str">
            <v>更新</v>
          </cell>
          <cell r="E176" t="str">
            <v>令和4年様式</v>
          </cell>
          <cell r="F176" t="str">
            <v>ココファン世田谷砧</v>
          </cell>
          <cell r="G176" t="str">
            <v>世田谷区砧5-1-6</v>
          </cell>
          <cell r="H176" t="str">
            <v>13-29.6</v>
          </cell>
          <cell r="I176" t="str">
            <v>18-42.65</v>
          </cell>
          <cell r="J176" t="str">
            <v>○</v>
          </cell>
          <cell r="K176" t="str">
            <v>○</v>
          </cell>
          <cell r="L176" t="str">
            <v>○</v>
          </cell>
          <cell r="M176" t="str">
            <v>○</v>
          </cell>
          <cell r="N176" t="str">
            <v>○</v>
          </cell>
          <cell r="O176" t="str">
            <v>×</v>
          </cell>
          <cell r="P176" t="str">
            <v>×</v>
          </cell>
          <cell r="Q176" t="str">
            <v>×</v>
          </cell>
          <cell r="R176" t="str">
            <v>×</v>
          </cell>
          <cell r="S176" t="str">
            <v>×</v>
          </cell>
          <cell r="T176" t="str">
            <v>×</v>
          </cell>
          <cell r="U176" t="str">
            <v>×</v>
          </cell>
          <cell r="V176" t="str">
            <v>×</v>
          </cell>
          <cell r="W176" t="str">
            <v>×</v>
          </cell>
          <cell r="X176" t="str">
            <v>×</v>
          </cell>
          <cell r="Y176" t="str">
            <v>×</v>
          </cell>
          <cell r="Z176" t="str">
            <v>×</v>
          </cell>
          <cell r="AA176">
            <v>0</v>
          </cell>
          <cell r="AB176">
            <v>0</v>
          </cell>
          <cell r="AC176" t="str">
            <v>なし</v>
          </cell>
          <cell r="AD176" t="str">
            <v>株式会社学研ココファン</v>
          </cell>
          <cell r="AE176" t="str">
            <v>03-6431-1860</v>
          </cell>
          <cell r="AF176">
            <v>43389</v>
          </cell>
          <cell r="AG176">
            <v>51</v>
          </cell>
          <cell r="AH176" t="str">
            <v>○</v>
          </cell>
          <cell r="AI176" t="str">
            <v>入居開始済み</v>
          </cell>
          <cell r="AJ176" t="str">
            <v>世田谷区</v>
          </cell>
          <cell r="AK176" t="str">
            <v>株式会社</v>
          </cell>
          <cell r="AL176" t="str">
            <v>介護系事業者</v>
          </cell>
          <cell r="AM176" t="str">
            <v/>
          </cell>
          <cell r="AN176" t="str">
            <v>24時間常駐</v>
          </cell>
          <cell r="AO176">
            <v>21.539411764705886</v>
          </cell>
          <cell r="AP176">
            <v>130000</v>
          </cell>
          <cell r="AQ176">
            <v>296000</v>
          </cell>
          <cell r="AR176">
            <v>153392.15686274509</v>
          </cell>
          <cell r="AS176">
            <v>9200</v>
          </cell>
          <cell r="AT176">
            <v>22600</v>
          </cell>
          <cell r="AU176">
            <v>15900</v>
          </cell>
          <cell r="AV176">
            <v>-1</v>
          </cell>
          <cell r="AW176">
            <v>53820</v>
          </cell>
          <cell r="AX176" t="str">
            <v>株式会社学研ココファン</v>
          </cell>
          <cell r="AY176">
            <v>1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 t="str">
            <v>株式会社</v>
          </cell>
          <cell r="BG176" t="str">
            <v>○</v>
          </cell>
          <cell r="BH176" t="str">
            <v>特定</v>
          </cell>
        </row>
        <row r="177">
          <cell r="B177">
            <v>14028</v>
          </cell>
          <cell r="C177" t="str">
            <v>22470-2</v>
          </cell>
          <cell r="D177" t="str">
            <v>更新</v>
          </cell>
          <cell r="E177" t="str">
            <v>令和4年様式</v>
          </cell>
          <cell r="F177" t="str">
            <v>レジデンス足立島根</v>
          </cell>
          <cell r="G177" t="str">
            <v>足立区島根1丁目1番8号</v>
          </cell>
          <cell r="H177">
            <v>9.4</v>
          </cell>
          <cell r="I177" t="str">
            <v>18.42-21.07</v>
          </cell>
          <cell r="J177" t="str">
            <v>○</v>
          </cell>
          <cell r="K177" t="str">
            <v>×</v>
          </cell>
          <cell r="L177" t="str">
            <v>×</v>
          </cell>
          <cell r="M177" t="str">
            <v>○</v>
          </cell>
          <cell r="N177" t="str">
            <v>×</v>
          </cell>
          <cell r="O177" t="str">
            <v>○</v>
          </cell>
          <cell r="P177" t="str">
            <v>×</v>
          </cell>
          <cell r="Q177" t="str">
            <v>×</v>
          </cell>
          <cell r="R177" t="str">
            <v>×</v>
          </cell>
          <cell r="S177" t="str">
            <v>○</v>
          </cell>
          <cell r="T177" t="str">
            <v>×</v>
          </cell>
          <cell r="U177" t="str">
            <v>×</v>
          </cell>
          <cell r="V177" t="str">
            <v>×</v>
          </cell>
          <cell r="W177" t="str">
            <v>×</v>
          </cell>
          <cell r="X177" t="str">
            <v>×</v>
          </cell>
          <cell r="Y177" t="str">
            <v>×</v>
          </cell>
          <cell r="Z177" t="str">
            <v>×</v>
          </cell>
          <cell r="AA177">
            <v>0</v>
          </cell>
          <cell r="AB177">
            <v>2</v>
          </cell>
          <cell r="AC177" t="str">
            <v>介</v>
          </cell>
          <cell r="AD177" t="str">
            <v>日本シニアライフ株式会社</v>
          </cell>
          <cell r="AE177" t="str">
            <v>03-6721-5440</v>
          </cell>
          <cell r="AF177">
            <v>41985</v>
          </cell>
          <cell r="AG177">
            <v>49</v>
          </cell>
          <cell r="AH177" t="str">
            <v>○</v>
          </cell>
          <cell r="AI177" t="str">
            <v>入居開始済み</v>
          </cell>
          <cell r="AJ177" t="str">
            <v>足立区</v>
          </cell>
          <cell r="AK177" t="str">
            <v>株式会社</v>
          </cell>
          <cell r="AL177" t="str">
            <v>介護系事業者</v>
          </cell>
          <cell r="AM177" t="str">
            <v/>
          </cell>
          <cell r="AN177" t="str">
            <v>日中のみ常駐</v>
          </cell>
          <cell r="AO177">
            <v>18.636326530612248</v>
          </cell>
          <cell r="AP177">
            <v>94000</v>
          </cell>
          <cell r="AQ177">
            <v>94000</v>
          </cell>
          <cell r="AR177">
            <v>94000</v>
          </cell>
          <cell r="AS177">
            <v>11000</v>
          </cell>
          <cell r="AT177">
            <v>16500</v>
          </cell>
          <cell r="AU177">
            <v>13750</v>
          </cell>
          <cell r="AV177">
            <v>44000</v>
          </cell>
          <cell r="AW177">
            <v>53910</v>
          </cell>
          <cell r="AX177" t="str">
            <v>日本シニアライフ株式会社</v>
          </cell>
          <cell r="AY177">
            <v>1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 t="str">
            <v>株式会社</v>
          </cell>
          <cell r="BG177" t="str">
            <v>○</v>
          </cell>
          <cell r="BH177" t="str">
            <v/>
          </cell>
        </row>
        <row r="178">
          <cell r="B178">
            <v>14025</v>
          </cell>
          <cell r="C178" t="str">
            <v>28971-2</v>
          </cell>
          <cell r="D178" t="str">
            <v>更新</v>
          </cell>
          <cell r="E178" t="str">
            <v>令和4年様式</v>
          </cell>
          <cell r="F178" t="str">
            <v>プラチナ・シニアホーム西東京ひばりヶ丘</v>
          </cell>
          <cell r="G178" t="str">
            <v>西東京市北町二丁目1番1号</v>
          </cell>
          <cell r="H178">
            <v>9</v>
          </cell>
          <cell r="I178" t="str">
            <v>18-19.2</v>
          </cell>
          <cell r="J178" t="str">
            <v>○</v>
          </cell>
          <cell r="K178" t="str">
            <v>○</v>
          </cell>
          <cell r="L178" t="str">
            <v>○</v>
          </cell>
          <cell r="M178" t="str">
            <v>○</v>
          </cell>
          <cell r="N178" t="str">
            <v>○</v>
          </cell>
          <cell r="O178" t="str">
            <v>×</v>
          </cell>
          <cell r="P178" t="str">
            <v>×</v>
          </cell>
          <cell r="Q178" t="str">
            <v>×</v>
          </cell>
          <cell r="R178" t="str">
            <v>×</v>
          </cell>
          <cell r="S178" t="str">
            <v>×</v>
          </cell>
          <cell r="T178" t="str">
            <v>×</v>
          </cell>
          <cell r="U178" t="str">
            <v>×</v>
          </cell>
          <cell r="V178" t="str">
            <v>×</v>
          </cell>
          <cell r="W178" t="str">
            <v>×</v>
          </cell>
          <cell r="X178" t="str">
            <v>×</v>
          </cell>
          <cell r="Y178" t="str">
            <v>×</v>
          </cell>
          <cell r="Z178" t="str">
            <v>×</v>
          </cell>
          <cell r="AA178">
            <v>0</v>
          </cell>
          <cell r="AB178">
            <v>0</v>
          </cell>
          <cell r="AC178" t="str">
            <v>なし</v>
          </cell>
          <cell r="AD178" t="str">
            <v>プラチナ・シニアホーム西東京ひばりヶ丘</v>
          </cell>
          <cell r="AE178" t="str">
            <v>042-439-8735</v>
          </cell>
          <cell r="AF178">
            <v>41963</v>
          </cell>
          <cell r="AG178">
            <v>31</v>
          </cell>
          <cell r="AH178" t="str">
            <v>○</v>
          </cell>
          <cell r="AI178" t="str">
            <v>入居開始済み</v>
          </cell>
          <cell r="AJ178" t="str">
            <v>西東京市</v>
          </cell>
          <cell r="AK178" t="str">
            <v>株式会社</v>
          </cell>
          <cell r="AL178" t="str">
            <v>介護系事業者</v>
          </cell>
          <cell r="AM178" t="str">
            <v/>
          </cell>
          <cell r="AN178" t="str">
            <v>24時間常駐</v>
          </cell>
          <cell r="AO178">
            <v>18.232258064516131</v>
          </cell>
          <cell r="AP178">
            <v>90000</v>
          </cell>
          <cell r="AQ178">
            <v>90000</v>
          </cell>
          <cell r="AR178">
            <v>90000</v>
          </cell>
          <cell r="AS178">
            <v>33000</v>
          </cell>
          <cell r="AT178">
            <v>33000</v>
          </cell>
          <cell r="AU178">
            <v>33000</v>
          </cell>
          <cell r="AV178">
            <v>-1</v>
          </cell>
          <cell r="AW178">
            <v>49800</v>
          </cell>
          <cell r="AX178" t="str">
            <v>株式会社レイクス２1</v>
          </cell>
          <cell r="AY178">
            <v>1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 t="str">
            <v>株式会社</v>
          </cell>
          <cell r="BG178" t="str">
            <v>○</v>
          </cell>
          <cell r="BH178" t="str">
            <v>特定</v>
          </cell>
        </row>
        <row r="179">
          <cell r="B179">
            <v>11066</v>
          </cell>
          <cell r="C179" t="str">
            <v>25851-2</v>
          </cell>
          <cell r="D179" t="str">
            <v>更新</v>
          </cell>
          <cell r="E179" t="str">
            <v>令和元年様式</v>
          </cell>
          <cell r="F179" t="str">
            <v>ココチケア住宅メディカルレジデンス</v>
          </cell>
          <cell r="G179" t="str">
            <v>葛飾区東新小岩8-8-11</v>
          </cell>
          <cell r="H179" t="str">
            <v>7.5-8.5</v>
          </cell>
          <cell r="I179" t="str">
            <v>18-18.95</v>
          </cell>
          <cell r="J179" t="str">
            <v>○</v>
          </cell>
          <cell r="K179" t="str">
            <v>×</v>
          </cell>
          <cell r="L179" t="str">
            <v>×</v>
          </cell>
          <cell r="M179" t="str">
            <v>×</v>
          </cell>
          <cell r="N179" t="str">
            <v>○</v>
          </cell>
          <cell r="O179" t="str">
            <v>×</v>
          </cell>
          <cell r="P179" t="str">
            <v>○</v>
          </cell>
          <cell r="Q179" t="str">
            <v>×</v>
          </cell>
          <cell r="R179" t="str">
            <v>×</v>
          </cell>
          <cell r="S179" t="str">
            <v>○</v>
          </cell>
          <cell r="T179" t="str">
            <v>×</v>
          </cell>
          <cell r="U179" t="str">
            <v>×</v>
          </cell>
          <cell r="V179" t="str">
            <v>×</v>
          </cell>
          <cell r="W179" t="str">
            <v>×</v>
          </cell>
          <cell r="X179" t="str">
            <v>×</v>
          </cell>
          <cell r="Y179" t="str">
            <v>×</v>
          </cell>
          <cell r="Z179" t="str">
            <v>×</v>
          </cell>
          <cell r="AA179">
            <v>1</v>
          </cell>
          <cell r="AB179">
            <v>1</v>
          </cell>
          <cell r="AC179" t="str">
            <v>医介</v>
          </cell>
          <cell r="AD179" t="str">
            <v>株式会社　ソラスト</v>
          </cell>
          <cell r="AE179" t="str">
            <v>03-3450-2610</v>
          </cell>
          <cell r="AF179">
            <v>40996</v>
          </cell>
          <cell r="AG179">
            <v>30</v>
          </cell>
          <cell r="AH179" t="str">
            <v>○</v>
          </cell>
          <cell r="AI179" t="str">
            <v>入居開始済み</v>
          </cell>
          <cell r="AJ179" t="str">
            <v>葛飾区</v>
          </cell>
          <cell r="AK179" t="str">
            <v>株式会社</v>
          </cell>
          <cell r="AL179" t="str">
            <v>介護系事業者</v>
          </cell>
          <cell r="AM179" t="str">
            <v/>
          </cell>
          <cell r="AN179" t="str">
            <v>日中のみ常駐</v>
          </cell>
          <cell r="AO179">
            <v>18.221333333333334</v>
          </cell>
          <cell r="AP179">
            <v>75000</v>
          </cell>
          <cell r="AQ179">
            <v>85000</v>
          </cell>
          <cell r="AR179">
            <v>77266.666666666672</v>
          </cell>
          <cell r="AS179">
            <v>48464</v>
          </cell>
          <cell r="AT179">
            <v>48464</v>
          </cell>
          <cell r="AU179">
            <v>48464</v>
          </cell>
          <cell r="AV179">
            <v>15714</v>
          </cell>
          <cell r="AW179">
            <v>35940</v>
          </cell>
          <cell r="AX179" t="str">
            <v>株式会社　ソラスト</v>
          </cell>
          <cell r="AY179">
            <v>1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 t="str">
            <v>株式会社</v>
          </cell>
          <cell r="BG179" t="str">
            <v>○</v>
          </cell>
          <cell r="BH179" t="str">
            <v>利用権</v>
          </cell>
        </row>
        <row r="180">
          <cell r="B180">
            <v>13041</v>
          </cell>
          <cell r="C180" t="str">
            <v>25479-2</v>
          </cell>
          <cell r="D180" t="str">
            <v>更新</v>
          </cell>
          <cell r="E180" t="str">
            <v>令和4年様式</v>
          </cell>
          <cell r="F180" t="str">
            <v>せらび小金井</v>
          </cell>
          <cell r="G180" t="str">
            <v>小金井市貫井北町三丁目37番6号</v>
          </cell>
          <cell r="H180">
            <v>9.23</v>
          </cell>
          <cell r="I180">
            <v>18.2</v>
          </cell>
          <cell r="J180" t="str">
            <v>○</v>
          </cell>
          <cell r="K180" t="str">
            <v>○</v>
          </cell>
          <cell r="L180" t="str">
            <v>○</v>
          </cell>
          <cell r="M180" t="str">
            <v>○</v>
          </cell>
          <cell r="N180" t="str">
            <v>○</v>
          </cell>
          <cell r="O180" t="str">
            <v>×</v>
          </cell>
          <cell r="P180" t="str">
            <v>×</v>
          </cell>
          <cell r="Q180" t="str">
            <v>×</v>
          </cell>
          <cell r="R180" t="str">
            <v>×</v>
          </cell>
          <cell r="S180" t="str">
            <v>×</v>
          </cell>
          <cell r="T180" t="str">
            <v>×</v>
          </cell>
          <cell r="U180" t="str">
            <v>×</v>
          </cell>
          <cell r="V180" t="str">
            <v>×</v>
          </cell>
          <cell r="W180" t="str">
            <v>×</v>
          </cell>
          <cell r="X180" t="str">
            <v>×</v>
          </cell>
          <cell r="Y180" t="str">
            <v>×</v>
          </cell>
          <cell r="Z180" t="str">
            <v>×</v>
          </cell>
          <cell r="AA180">
            <v>0</v>
          </cell>
          <cell r="AB180">
            <v>0</v>
          </cell>
          <cell r="AC180" t="str">
            <v>なし</v>
          </cell>
          <cell r="AD180" t="str">
            <v>株式会社ソラスト</v>
          </cell>
          <cell r="AE180" t="str">
            <v>03-3450-2610</v>
          </cell>
          <cell r="AF180">
            <v>41684</v>
          </cell>
          <cell r="AG180">
            <v>54</v>
          </cell>
          <cell r="AH180" t="str">
            <v>○</v>
          </cell>
          <cell r="AI180" t="str">
            <v>入居開始済み</v>
          </cell>
          <cell r="AJ180" t="str">
            <v>小金井市</v>
          </cell>
          <cell r="AK180" t="str">
            <v>株式会社</v>
          </cell>
          <cell r="AL180" t="str">
            <v>介護系事業者</v>
          </cell>
          <cell r="AM180" t="str">
            <v/>
          </cell>
          <cell r="AN180" t="str">
            <v>24時間常駐</v>
          </cell>
          <cell r="AO180">
            <v>18.2</v>
          </cell>
          <cell r="AP180">
            <v>92300</v>
          </cell>
          <cell r="AQ180">
            <v>92300</v>
          </cell>
          <cell r="AR180">
            <v>92300</v>
          </cell>
          <cell r="AS180">
            <v>63789</v>
          </cell>
          <cell r="AT180">
            <v>63789</v>
          </cell>
          <cell r="AU180">
            <v>63789</v>
          </cell>
          <cell r="AV180">
            <v>-1</v>
          </cell>
          <cell r="AW180">
            <v>62190</v>
          </cell>
          <cell r="AX180" t="str">
            <v>株式会社ソラスト</v>
          </cell>
          <cell r="AY180">
            <v>1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 t="str">
            <v>株式会社</v>
          </cell>
          <cell r="BG180" t="str">
            <v>○</v>
          </cell>
          <cell r="BH180" t="str">
            <v>特定</v>
          </cell>
        </row>
        <row r="181">
          <cell r="B181">
            <v>14023</v>
          </cell>
          <cell r="C181" t="str">
            <v>29304-2</v>
          </cell>
          <cell r="D181" t="str">
            <v>更新</v>
          </cell>
          <cell r="E181" t="str">
            <v>令和4年様式</v>
          </cell>
          <cell r="F181" t="str">
            <v>ヘーベルVillageやまだい中町</v>
          </cell>
          <cell r="G181" t="str">
            <v>町田市中町2-4-5</v>
          </cell>
          <cell r="H181" t="str">
            <v>9.6-15.9</v>
          </cell>
          <cell r="I181" t="str">
            <v>35.15-59.29</v>
          </cell>
          <cell r="J181" t="str">
            <v>○</v>
          </cell>
          <cell r="K181" t="str">
            <v>×</v>
          </cell>
          <cell r="L181" t="str">
            <v>○</v>
          </cell>
          <cell r="M181" t="str">
            <v>○</v>
          </cell>
          <cell r="N181" t="str">
            <v>×</v>
          </cell>
          <cell r="O181" t="str">
            <v>○</v>
          </cell>
          <cell r="P181" t="str">
            <v>×</v>
          </cell>
          <cell r="Q181" t="str">
            <v>×</v>
          </cell>
          <cell r="R181" t="str">
            <v>×</v>
          </cell>
          <cell r="S181" t="str">
            <v>○</v>
          </cell>
          <cell r="T181" t="str">
            <v>×</v>
          </cell>
          <cell r="U181" t="str">
            <v>×</v>
          </cell>
          <cell r="V181" t="str">
            <v>○</v>
          </cell>
          <cell r="W181" t="str">
            <v>×</v>
          </cell>
          <cell r="X181" t="str">
            <v>×</v>
          </cell>
          <cell r="Y181" t="str">
            <v>×</v>
          </cell>
          <cell r="Z181" t="str">
            <v>×</v>
          </cell>
          <cell r="AA181">
            <v>0</v>
          </cell>
          <cell r="AB181">
            <v>3</v>
          </cell>
          <cell r="AC181" t="str">
            <v>介</v>
          </cell>
          <cell r="AD181" t="str">
            <v>旭化成ホームズ株式会社</v>
          </cell>
          <cell r="AE181" t="str">
            <v>03-6899-3181</v>
          </cell>
          <cell r="AF181">
            <v>41950</v>
          </cell>
          <cell r="AG181">
            <v>20</v>
          </cell>
          <cell r="AH181" t="str">
            <v>○</v>
          </cell>
          <cell r="AI181" t="str">
            <v>入居開始済み</v>
          </cell>
          <cell r="AJ181" t="str">
            <v>町田市</v>
          </cell>
          <cell r="AK181" t="str">
            <v>株式会社</v>
          </cell>
          <cell r="AL181" t="str">
            <v>ハウスメーカー</v>
          </cell>
          <cell r="AM181" t="str">
            <v/>
          </cell>
          <cell r="AN181" t="str">
            <v>日中のみ常駐</v>
          </cell>
          <cell r="AO181">
            <v>45.529000000000003</v>
          </cell>
          <cell r="AP181">
            <v>96000</v>
          </cell>
          <cell r="AQ181">
            <v>159000</v>
          </cell>
          <cell r="AR181">
            <v>121900</v>
          </cell>
          <cell r="AS181">
            <v>16000</v>
          </cell>
          <cell r="AT181">
            <v>18000</v>
          </cell>
          <cell r="AU181">
            <v>17000</v>
          </cell>
          <cell r="AV181">
            <v>33000</v>
          </cell>
          <cell r="AW181">
            <v>20000</v>
          </cell>
          <cell r="AX181" t="str">
            <v>旭化成ホームズ株式会社</v>
          </cell>
          <cell r="AY181">
            <v>1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 t="str">
            <v>株式会社</v>
          </cell>
          <cell r="BG181" t="str">
            <v>○</v>
          </cell>
          <cell r="BH181" t="str">
            <v/>
          </cell>
        </row>
        <row r="182">
          <cell r="B182">
            <v>14031</v>
          </cell>
          <cell r="C182" t="str">
            <v>19120-2</v>
          </cell>
          <cell r="D182" t="str">
            <v>更新</v>
          </cell>
          <cell r="E182" t="str">
            <v>令和4年様式</v>
          </cell>
          <cell r="F182" t="str">
            <v>えがおの家花畑</v>
          </cell>
          <cell r="G182" t="str">
            <v>足立区花畑１－２３－１３</v>
          </cell>
          <cell r="H182" t="str">
            <v>5.45-7.8</v>
          </cell>
          <cell r="I182" t="str">
            <v>18.35-25.66</v>
          </cell>
          <cell r="J182" t="str">
            <v>○</v>
          </cell>
          <cell r="K182" t="str">
            <v>○</v>
          </cell>
          <cell r="L182" t="str">
            <v>○</v>
          </cell>
          <cell r="M182" t="str">
            <v>○</v>
          </cell>
          <cell r="N182" t="str">
            <v>○</v>
          </cell>
          <cell r="O182" t="str">
            <v>×</v>
          </cell>
          <cell r="P182" t="str">
            <v>×</v>
          </cell>
          <cell r="Q182" t="str">
            <v>×</v>
          </cell>
          <cell r="R182" t="str">
            <v>×</v>
          </cell>
          <cell r="S182" t="str">
            <v>×</v>
          </cell>
          <cell r="T182" t="str">
            <v>×</v>
          </cell>
          <cell r="U182" t="str">
            <v>×</v>
          </cell>
          <cell r="V182" t="str">
            <v>×</v>
          </cell>
          <cell r="W182" t="str">
            <v>○</v>
          </cell>
          <cell r="X182" t="str">
            <v>×</v>
          </cell>
          <cell r="Y182" t="str">
            <v>×</v>
          </cell>
          <cell r="Z182" t="str">
            <v>×</v>
          </cell>
          <cell r="AA182">
            <v>0</v>
          </cell>
          <cell r="AB182">
            <v>1</v>
          </cell>
          <cell r="AC182" t="str">
            <v>介</v>
          </cell>
          <cell r="AD182" t="str">
            <v>株式会社ケアサービスとも</v>
          </cell>
          <cell r="AE182" t="str">
            <v>03-5851-8177</v>
          </cell>
          <cell r="AF182">
            <v>41999</v>
          </cell>
          <cell r="AG182">
            <v>11</v>
          </cell>
          <cell r="AH182" t="str">
            <v>○</v>
          </cell>
          <cell r="AI182" t="str">
            <v>入居開始済み</v>
          </cell>
          <cell r="AJ182" t="str">
            <v>足立区</v>
          </cell>
          <cell r="AK182" t="str">
            <v>株式会社</v>
          </cell>
          <cell r="AL182" t="str">
            <v>介護系事業者</v>
          </cell>
          <cell r="AM182" t="str">
            <v/>
          </cell>
          <cell r="AN182" t="str">
            <v>24時間常駐</v>
          </cell>
          <cell r="AO182">
            <v>20.159999999999997</v>
          </cell>
          <cell r="AP182">
            <v>54500</v>
          </cell>
          <cell r="AQ182">
            <v>78000</v>
          </cell>
          <cell r="AR182">
            <v>62127.272727272728</v>
          </cell>
          <cell r="AS182">
            <v>10000</v>
          </cell>
          <cell r="AT182">
            <v>10000</v>
          </cell>
          <cell r="AU182">
            <v>10000</v>
          </cell>
          <cell r="AV182">
            <v>10000</v>
          </cell>
          <cell r="AW182">
            <v>46500</v>
          </cell>
          <cell r="AX182" t="str">
            <v>株式会社ケアサービスとも</v>
          </cell>
          <cell r="AY182">
            <v>1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 t="str">
            <v>株式会社</v>
          </cell>
          <cell r="BG182" t="str">
            <v>○</v>
          </cell>
          <cell r="BH182" t="str">
            <v/>
          </cell>
        </row>
        <row r="183">
          <cell r="B183">
            <v>23006</v>
          </cell>
          <cell r="C183" t="str">
            <v>103522-0</v>
          </cell>
          <cell r="D183" t="str">
            <v>新規</v>
          </cell>
          <cell r="E183" t="str">
            <v>令和4年様式</v>
          </cell>
          <cell r="F183" t="str">
            <v>エクラシア立川砂川</v>
          </cell>
          <cell r="G183" t="str">
            <v>立川市砂川町8-54-2</v>
          </cell>
          <cell r="H183">
            <v>6</v>
          </cell>
          <cell r="I183" t="str">
            <v>18.08-18.91</v>
          </cell>
          <cell r="J183" t="str">
            <v>○</v>
          </cell>
          <cell r="K183" t="str">
            <v>×</v>
          </cell>
          <cell r="L183" t="str">
            <v>○</v>
          </cell>
          <cell r="M183" t="str">
            <v>×</v>
          </cell>
          <cell r="N183" t="str">
            <v>○</v>
          </cell>
          <cell r="O183" t="str">
            <v>×</v>
          </cell>
          <cell r="P183" t="str">
            <v>×</v>
          </cell>
          <cell r="Q183" t="str">
            <v>×</v>
          </cell>
          <cell r="R183" t="str">
            <v>×</v>
          </cell>
          <cell r="S183" t="str">
            <v>○</v>
          </cell>
          <cell r="T183" t="str">
            <v>×</v>
          </cell>
          <cell r="U183" t="str">
            <v>×</v>
          </cell>
          <cell r="V183" t="str">
            <v>×</v>
          </cell>
          <cell r="W183" t="str">
            <v>×</v>
          </cell>
          <cell r="X183" t="str">
            <v>×</v>
          </cell>
          <cell r="Y183" t="str">
            <v>×</v>
          </cell>
          <cell r="Z183" t="str">
            <v>×</v>
          </cell>
          <cell r="AA183">
            <v>0</v>
          </cell>
          <cell r="AB183">
            <v>1</v>
          </cell>
          <cell r="AC183" t="str">
            <v>介</v>
          </cell>
          <cell r="AD183" t="str">
            <v>株式会社ウェルオフ西部</v>
          </cell>
          <cell r="AE183" t="str">
            <v>050-6861-5201</v>
          </cell>
          <cell r="AF183">
            <v>45198</v>
          </cell>
          <cell r="AG183">
            <v>47</v>
          </cell>
          <cell r="AH183" t="str">
            <v>○</v>
          </cell>
          <cell r="AI183">
            <v>45474</v>
          </cell>
          <cell r="AJ183" t="str">
            <v>立川市</v>
          </cell>
          <cell r="AK183" t="str">
            <v>株式会社</v>
          </cell>
          <cell r="AL183" t="str">
            <v>介護系事業者</v>
          </cell>
          <cell r="AM183" t="str">
            <v/>
          </cell>
          <cell r="AN183" t="str">
            <v>24時間常駐</v>
          </cell>
          <cell r="AO183">
            <v>18.427659574468088</v>
          </cell>
          <cell r="AP183">
            <v>60000</v>
          </cell>
          <cell r="AQ183">
            <v>60000</v>
          </cell>
          <cell r="AR183">
            <v>60000</v>
          </cell>
          <cell r="AS183">
            <v>15000</v>
          </cell>
          <cell r="AT183">
            <v>15000</v>
          </cell>
          <cell r="AU183">
            <v>15000</v>
          </cell>
          <cell r="AV183">
            <v>1100</v>
          </cell>
          <cell r="AW183">
            <v>50100</v>
          </cell>
          <cell r="AX183" t="str">
            <v>株式会社ウェルオフ西部</v>
          </cell>
          <cell r="AY183">
            <v>1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 t="str">
            <v>株式会社</v>
          </cell>
          <cell r="BG183" t="str">
            <v>○</v>
          </cell>
          <cell r="BH183" t="str">
            <v/>
          </cell>
        </row>
        <row r="184">
          <cell r="B184">
            <v>19009</v>
          </cell>
          <cell r="C184" t="str">
            <v>102048-1</v>
          </cell>
          <cell r="D184" t="str">
            <v>更新</v>
          </cell>
          <cell r="E184" t="str">
            <v>令和4年様式</v>
          </cell>
          <cell r="F184" t="str">
            <v>エクラシア宮沢</v>
          </cell>
          <cell r="G184" t="str">
            <v>昭島市宮沢町2-39-34</v>
          </cell>
          <cell r="H184">
            <v>4.5</v>
          </cell>
          <cell r="I184" t="str">
            <v>18.3-18.91</v>
          </cell>
          <cell r="J184" t="str">
            <v>○</v>
          </cell>
          <cell r="K184" t="str">
            <v>×</v>
          </cell>
          <cell r="L184" t="str">
            <v>○</v>
          </cell>
          <cell r="M184" t="str">
            <v>×</v>
          </cell>
          <cell r="N184" t="str">
            <v>○</v>
          </cell>
          <cell r="O184" t="str">
            <v>×</v>
          </cell>
          <cell r="P184" t="str">
            <v>×</v>
          </cell>
          <cell r="Q184" t="str">
            <v>×</v>
          </cell>
          <cell r="R184" t="str">
            <v>×</v>
          </cell>
          <cell r="S184" t="str">
            <v>○</v>
          </cell>
          <cell r="T184" t="str">
            <v>×</v>
          </cell>
          <cell r="U184" t="str">
            <v>×</v>
          </cell>
          <cell r="V184" t="str">
            <v>×</v>
          </cell>
          <cell r="W184" t="str">
            <v>×</v>
          </cell>
          <cell r="X184" t="str">
            <v>×</v>
          </cell>
          <cell r="Y184" t="str">
            <v>×</v>
          </cell>
          <cell r="Z184" t="str">
            <v>×</v>
          </cell>
          <cell r="AA184">
            <v>0</v>
          </cell>
          <cell r="AB184">
            <v>1</v>
          </cell>
          <cell r="AC184" t="str">
            <v>介</v>
          </cell>
          <cell r="AD184" t="str">
            <v>株式会社ウェルオフ西部</v>
          </cell>
          <cell r="AE184" t="str">
            <v>050-6861-5201</v>
          </cell>
          <cell r="AF184">
            <v>43776</v>
          </cell>
          <cell r="AG184">
            <v>37</v>
          </cell>
          <cell r="AH184" t="str">
            <v>○</v>
          </cell>
          <cell r="AI184" t="str">
            <v>入居開始済み</v>
          </cell>
          <cell r="AJ184" t="str">
            <v>昭島市</v>
          </cell>
          <cell r="AK184" t="str">
            <v>株式会社</v>
          </cell>
          <cell r="AL184" t="str">
            <v>介護系事業者</v>
          </cell>
          <cell r="AM184" t="str">
            <v/>
          </cell>
          <cell r="AN184" t="str">
            <v>24時間常駐</v>
          </cell>
          <cell r="AO184">
            <v>18.48135135135135</v>
          </cell>
          <cell r="AP184">
            <v>45000</v>
          </cell>
          <cell r="AQ184">
            <v>45000</v>
          </cell>
          <cell r="AR184">
            <v>45000</v>
          </cell>
          <cell r="AS184">
            <v>15000</v>
          </cell>
          <cell r="AT184">
            <v>15000</v>
          </cell>
          <cell r="AU184">
            <v>15000</v>
          </cell>
          <cell r="AV184">
            <v>1100</v>
          </cell>
          <cell r="AW184">
            <v>50100</v>
          </cell>
          <cell r="AX184" t="str">
            <v>株式会社ウェルオフ西部</v>
          </cell>
          <cell r="AY184">
            <v>1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 t="str">
            <v>株式会社</v>
          </cell>
          <cell r="BG184" t="str">
            <v>○</v>
          </cell>
          <cell r="BH184" t="str">
            <v/>
          </cell>
        </row>
        <row r="185">
          <cell r="B185">
            <v>12030</v>
          </cell>
          <cell r="C185" t="str">
            <v>26548-2</v>
          </cell>
          <cell r="D185" t="str">
            <v>更新</v>
          </cell>
          <cell r="E185" t="str">
            <v>令和4年様式</v>
          </cell>
          <cell r="F185" t="str">
            <v>サービス付き高齢者向け住宅　みどりの杜</v>
          </cell>
          <cell r="G185" t="str">
            <v>板橋区成増5丁目6番3号</v>
          </cell>
          <cell r="H185">
            <v>7.65</v>
          </cell>
          <cell r="I185">
            <v>18.84</v>
          </cell>
          <cell r="J185" t="str">
            <v>○</v>
          </cell>
          <cell r="K185" t="str">
            <v>○</v>
          </cell>
          <cell r="L185" t="str">
            <v>○</v>
          </cell>
          <cell r="M185" t="str">
            <v>○</v>
          </cell>
          <cell r="N185" t="str">
            <v>○</v>
          </cell>
          <cell r="O185" t="str">
            <v>○</v>
          </cell>
          <cell r="P185" t="str">
            <v>○</v>
          </cell>
          <cell r="Q185" t="str">
            <v>×</v>
          </cell>
          <cell r="R185" t="str">
            <v>×</v>
          </cell>
          <cell r="S185" t="str">
            <v>×</v>
          </cell>
          <cell r="T185" t="str">
            <v>×</v>
          </cell>
          <cell r="U185" t="str">
            <v>×</v>
          </cell>
          <cell r="V185" t="str">
            <v>×</v>
          </cell>
          <cell r="W185" t="str">
            <v>×</v>
          </cell>
          <cell r="X185" t="str">
            <v>×</v>
          </cell>
          <cell r="Y185" t="str">
            <v>×</v>
          </cell>
          <cell r="Z185" t="str">
            <v>○</v>
          </cell>
          <cell r="AA185">
            <v>2</v>
          </cell>
          <cell r="AB185">
            <v>1</v>
          </cell>
          <cell r="AC185" t="str">
            <v>医介</v>
          </cell>
          <cell r="AD185" t="str">
            <v>サービス付き高齢者向け住宅　みどりの杜</v>
          </cell>
          <cell r="AE185" t="str">
            <v>03-5383-2772</v>
          </cell>
          <cell r="AF185">
            <v>41201</v>
          </cell>
          <cell r="AG185">
            <v>48</v>
          </cell>
          <cell r="AH185" t="str">
            <v>○</v>
          </cell>
          <cell r="AI185" t="str">
            <v>入居開始済み</v>
          </cell>
          <cell r="AJ185" t="str">
            <v>板橋区</v>
          </cell>
          <cell r="AK185" t="str">
            <v>医療法人</v>
          </cell>
          <cell r="AL185" t="str">
            <v>医療系事業者</v>
          </cell>
          <cell r="AM185" t="str">
            <v/>
          </cell>
          <cell r="AN185" t="str">
            <v>24時間常駐</v>
          </cell>
          <cell r="AO185">
            <v>18.84</v>
          </cell>
          <cell r="AP185">
            <v>76500</v>
          </cell>
          <cell r="AQ185">
            <v>76500</v>
          </cell>
          <cell r="AR185">
            <v>76500</v>
          </cell>
          <cell r="AS185">
            <v>10200</v>
          </cell>
          <cell r="AT185">
            <v>10200</v>
          </cell>
          <cell r="AU185">
            <v>10200</v>
          </cell>
          <cell r="AV185">
            <v>32400</v>
          </cell>
          <cell r="AW185">
            <v>54000</v>
          </cell>
          <cell r="AX185" t="str">
            <v>医療法人社団翠会</v>
          </cell>
          <cell r="AY185">
            <v>0</v>
          </cell>
          <cell r="AZ185">
            <v>0</v>
          </cell>
          <cell r="BA185">
            <v>0</v>
          </cell>
          <cell r="BB185">
            <v>1</v>
          </cell>
          <cell r="BC185">
            <v>0</v>
          </cell>
          <cell r="BD185">
            <v>0</v>
          </cell>
          <cell r="BE185">
            <v>0</v>
          </cell>
          <cell r="BF185" t="str">
            <v>医療法人</v>
          </cell>
          <cell r="BG185" t="str">
            <v>○</v>
          </cell>
          <cell r="BH185" t="str">
            <v/>
          </cell>
        </row>
        <row r="186">
          <cell r="B186">
            <v>11084</v>
          </cell>
          <cell r="C186" t="str">
            <v>29387-2</v>
          </cell>
          <cell r="D186" t="str">
            <v>更新</v>
          </cell>
          <cell r="E186" t="str">
            <v>令和元年様式</v>
          </cell>
          <cell r="F186" t="str">
            <v>高齢者専用賃貸住宅　豊かな里</v>
          </cell>
          <cell r="G186" t="str">
            <v>日野市豊田1-22-2</v>
          </cell>
          <cell r="H186" t="str">
            <v>7.3-12</v>
          </cell>
          <cell r="I186" t="str">
            <v>26.5-53</v>
          </cell>
          <cell r="J186" t="str">
            <v>○</v>
          </cell>
          <cell r="K186" t="str">
            <v>○</v>
          </cell>
          <cell r="L186" t="str">
            <v>○</v>
          </cell>
          <cell r="M186" t="str">
            <v>○</v>
          </cell>
          <cell r="N186" t="str">
            <v>○</v>
          </cell>
          <cell r="O186" t="str">
            <v>×</v>
          </cell>
          <cell r="P186" t="str">
            <v>×</v>
          </cell>
          <cell r="Q186" t="str">
            <v>×</v>
          </cell>
          <cell r="R186" t="str">
            <v>×</v>
          </cell>
          <cell r="S186" t="str">
            <v>○</v>
          </cell>
          <cell r="T186" t="str">
            <v>×</v>
          </cell>
          <cell r="U186" t="str">
            <v>○</v>
          </cell>
          <cell r="V186" t="str">
            <v>×</v>
          </cell>
          <cell r="W186" t="str">
            <v>×</v>
          </cell>
          <cell r="X186" t="str">
            <v>×</v>
          </cell>
          <cell r="Y186" t="str">
            <v>○</v>
          </cell>
          <cell r="Z186" t="str">
            <v>×</v>
          </cell>
          <cell r="AA186">
            <v>0</v>
          </cell>
          <cell r="AB186">
            <v>3</v>
          </cell>
          <cell r="AC186" t="str">
            <v>介</v>
          </cell>
          <cell r="AD186" t="str">
            <v>高齢者専用賃貸住宅　豊かな里</v>
          </cell>
          <cell r="AE186" t="str">
            <v>042-589-2366</v>
          </cell>
          <cell r="AF186">
            <v>40998</v>
          </cell>
          <cell r="AG186">
            <v>11</v>
          </cell>
          <cell r="AH186" t="str">
            <v>○</v>
          </cell>
          <cell r="AI186" t="str">
            <v>入居開始済み</v>
          </cell>
          <cell r="AJ186" t="str">
            <v>日野市</v>
          </cell>
          <cell r="AK186" t="str">
            <v>社会福祉法人</v>
          </cell>
          <cell r="AL186" t="str">
            <v>介護系事業者</v>
          </cell>
          <cell r="AM186" t="str">
            <v/>
          </cell>
          <cell r="AN186" t="str">
            <v>日中のみ常駐</v>
          </cell>
          <cell r="AO186">
            <v>28.90909090909091</v>
          </cell>
          <cell r="AP186">
            <v>73000</v>
          </cell>
          <cell r="AQ186">
            <v>120000</v>
          </cell>
          <cell r="AR186">
            <v>77272.727272727279</v>
          </cell>
          <cell r="AS186">
            <v>12000</v>
          </cell>
          <cell r="AT186">
            <v>20000</v>
          </cell>
          <cell r="AU186">
            <v>16000</v>
          </cell>
          <cell r="AV186">
            <v>20000</v>
          </cell>
          <cell r="AW186">
            <v>42000</v>
          </cell>
          <cell r="AX186" t="str">
            <v>社会福祉法人　正水会</v>
          </cell>
          <cell r="AY186">
            <v>0</v>
          </cell>
          <cell r="AZ186">
            <v>1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 t="str">
            <v>社会福祉法人</v>
          </cell>
          <cell r="BG186" t="str">
            <v>○</v>
          </cell>
          <cell r="BH186" t="str">
            <v/>
          </cell>
        </row>
        <row r="187">
          <cell r="B187">
            <v>17014</v>
          </cell>
          <cell r="C187" t="str">
            <v>100960-1</v>
          </cell>
          <cell r="D187" t="str">
            <v>更新</v>
          </cell>
          <cell r="E187" t="str">
            <v>令和4年様式</v>
          </cell>
          <cell r="F187" t="str">
            <v>ガーデンテラス仙川</v>
          </cell>
          <cell r="G187" t="str">
            <v>三鷹市北野4丁目8番40号</v>
          </cell>
          <cell r="H187" t="str">
            <v>11.2-22</v>
          </cell>
          <cell r="I187" t="str">
            <v>18.43-34.91</v>
          </cell>
          <cell r="J187" t="str">
            <v>○</v>
          </cell>
          <cell r="K187" t="str">
            <v>×</v>
          </cell>
          <cell r="L187" t="str">
            <v>×</v>
          </cell>
          <cell r="M187" t="str">
            <v>○</v>
          </cell>
          <cell r="N187" t="str">
            <v>○</v>
          </cell>
          <cell r="O187" t="str">
            <v>○</v>
          </cell>
          <cell r="P187" t="str">
            <v>×</v>
          </cell>
          <cell r="Q187" t="str">
            <v>×</v>
          </cell>
          <cell r="R187" t="str">
            <v>×</v>
          </cell>
          <cell r="S187" t="str">
            <v>○</v>
          </cell>
          <cell r="T187" t="str">
            <v>×</v>
          </cell>
          <cell r="U187" t="str">
            <v>×</v>
          </cell>
          <cell r="V187" t="str">
            <v>×</v>
          </cell>
          <cell r="W187" t="str">
            <v>×</v>
          </cell>
          <cell r="X187" t="str">
            <v>×</v>
          </cell>
          <cell r="Y187" t="str">
            <v>×</v>
          </cell>
          <cell r="Z187" t="str">
            <v>×</v>
          </cell>
          <cell r="AA187">
            <v>0</v>
          </cell>
          <cell r="AB187">
            <v>2</v>
          </cell>
          <cell r="AC187" t="str">
            <v>介</v>
          </cell>
          <cell r="AD187" t="str">
            <v>シマダリビングパートナーズ株式会社</v>
          </cell>
          <cell r="AE187" t="str">
            <v>03-6275-1182</v>
          </cell>
          <cell r="AF187">
            <v>43075</v>
          </cell>
          <cell r="AG187">
            <v>60</v>
          </cell>
          <cell r="AH187" t="str">
            <v>○</v>
          </cell>
          <cell r="AI187" t="str">
            <v>入居開始済み</v>
          </cell>
          <cell r="AJ187" t="str">
            <v>三鷹市</v>
          </cell>
          <cell r="AK187" t="str">
            <v>株式会社</v>
          </cell>
          <cell r="AL187" t="str">
            <v>介護系事業者</v>
          </cell>
          <cell r="AM187" t="str">
            <v/>
          </cell>
          <cell r="AN187" t="str">
            <v>日中のみ常駐</v>
          </cell>
          <cell r="AO187">
            <v>19.5745</v>
          </cell>
          <cell r="AP187">
            <v>112000</v>
          </cell>
          <cell r="AQ187">
            <v>220000</v>
          </cell>
          <cell r="AR187">
            <v>125583.33333333333</v>
          </cell>
          <cell r="AS187">
            <v>33000</v>
          </cell>
          <cell r="AT187">
            <v>53000</v>
          </cell>
          <cell r="AU187">
            <v>43000</v>
          </cell>
          <cell r="AV187">
            <v>71500</v>
          </cell>
          <cell r="AW187">
            <v>48600</v>
          </cell>
          <cell r="AX187" t="str">
            <v>シマダリビングパートナーズ株式会社</v>
          </cell>
          <cell r="AY187">
            <v>1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 t="str">
            <v>株式会社</v>
          </cell>
          <cell r="BG187" t="str">
            <v>○</v>
          </cell>
          <cell r="BH187" t="str">
            <v/>
          </cell>
        </row>
        <row r="188">
          <cell r="B188">
            <v>14030</v>
          </cell>
          <cell r="C188" t="str">
            <v>28899-2</v>
          </cell>
          <cell r="D188" t="str">
            <v>更新</v>
          </cell>
          <cell r="E188" t="str">
            <v>令和4年様式</v>
          </cell>
          <cell r="F188" t="str">
            <v>清住の杜　町田</v>
          </cell>
          <cell r="G188" t="str">
            <v>町田市下小山田町2735-4</v>
          </cell>
          <cell r="H188" t="str">
            <v>7.8-8.4</v>
          </cell>
          <cell r="I188" t="str">
            <v>25.16-28.12</v>
          </cell>
          <cell r="J188" t="str">
            <v>○</v>
          </cell>
          <cell r="K188" t="str">
            <v>○</v>
          </cell>
          <cell r="L188" t="str">
            <v>○</v>
          </cell>
          <cell r="M188" t="str">
            <v>○</v>
          </cell>
          <cell r="N188" t="str">
            <v>○</v>
          </cell>
          <cell r="O188" t="str">
            <v>○</v>
          </cell>
          <cell r="P188" t="str">
            <v>×</v>
          </cell>
          <cell r="Q188" t="str">
            <v>×</v>
          </cell>
          <cell r="R188" t="str">
            <v>×</v>
          </cell>
          <cell r="S188" t="str">
            <v>×</v>
          </cell>
          <cell r="T188" t="str">
            <v>×</v>
          </cell>
          <cell r="U188" t="str">
            <v>×</v>
          </cell>
          <cell r="V188" t="str">
            <v>○</v>
          </cell>
          <cell r="W188" t="str">
            <v>×</v>
          </cell>
          <cell r="X188" t="str">
            <v>×</v>
          </cell>
          <cell r="Y188" t="str">
            <v>×</v>
          </cell>
          <cell r="Z188" t="str">
            <v>×</v>
          </cell>
          <cell r="AA188">
            <v>0</v>
          </cell>
          <cell r="AB188">
            <v>2</v>
          </cell>
          <cell r="AC188" t="str">
            <v>介</v>
          </cell>
          <cell r="AD188" t="str">
            <v>社会福祉法人　嘉祥会</v>
          </cell>
          <cell r="AE188" t="str">
            <v>042-798-7232</v>
          </cell>
          <cell r="AF188">
            <v>41985</v>
          </cell>
          <cell r="AG188">
            <v>34</v>
          </cell>
          <cell r="AH188" t="str">
            <v>○</v>
          </cell>
          <cell r="AI188" t="str">
            <v>入居開始済み</v>
          </cell>
          <cell r="AJ188" t="str">
            <v>町田市</v>
          </cell>
          <cell r="AK188" t="str">
            <v>社会福祉法人</v>
          </cell>
          <cell r="AL188" t="str">
            <v>介護系事業者</v>
          </cell>
          <cell r="AM188" t="str">
            <v/>
          </cell>
          <cell r="AN188" t="str">
            <v>24時間常駐</v>
          </cell>
          <cell r="AO188">
            <v>25.856470588235293</v>
          </cell>
          <cell r="AP188">
            <v>78000</v>
          </cell>
          <cell r="AQ188">
            <v>84000</v>
          </cell>
          <cell r="AR188">
            <v>79941.176470588238</v>
          </cell>
          <cell r="AS188">
            <v>18000</v>
          </cell>
          <cell r="AT188">
            <v>18000</v>
          </cell>
          <cell r="AU188">
            <v>18000</v>
          </cell>
          <cell r="AV188">
            <v>33000</v>
          </cell>
          <cell r="AW188">
            <v>44040</v>
          </cell>
          <cell r="AX188" t="str">
            <v>社会福祉法人　嘉祥会</v>
          </cell>
          <cell r="AY188">
            <v>0</v>
          </cell>
          <cell r="AZ188">
            <v>1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 t="str">
            <v>社会福祉法人</v>
          </cell>
          <cell r="BG188" t="str">
            <v>○</v>
          </cell>
          <cell r="BH188" t="str">
            <v/>
          </cell>
        </row>
        <row r="189">
          <cell r="B189">
            <v>13004</v>
          </cell>
          <cell r="C189" t="str">
            <v>26906-2</v>
          </cell>
          <cell r="D189" t="str">
            <v>更新</v>
          </cell>
          <cell r="E189" t="str">
            <v>令和4年様式</v>
          </cell>
          <cell r="F189" t="str">
            <v>レイ・ストーリア滝山</v>
          </cell>
          <cell r="G189" t="str">
            <v>東久留米市滝山7丁目17番13号</v>
          </cell>
          <cell r="H189" t="str">
            <v>8.2-13.5</v>
          </cell>
          <cell r="I189" t="str">
            <v>18.05-35.57</v>
          </cell>
          <cell r="J189" t="str">
            <v>○</v>
          </cell>
          <cell r="K189" t="str">
            <v>○</v>
          </cell>
          <cell r="L189" t="str">
            <v>○</v>
          </cell>
          <cell r="M189" t="str">
            <v>○</v>
          </cell>
          <cell r="N189" t="str">
            <v>○</v>
          </cell>
          <cell r="O189" t="str">
            <v>○</v>
          </cell>
          <cell r="P189" t="str">
            <v>×</v>
          </cell>
          <cell r="Q189" t="str">
            <v>×</v>
          </cell>
          <cell r="R189" t="str">
            <v>×</v>
          </cell>
          <cell r="S189" t="str">
            <v>×</v>
          </cell>
          <cell r="T189" t="str">
            <v>×</v>
          </cell>
          <cell r="U189" t="str">
            <v>×</v>
          </cell>
          <cell r="V189" t="str">
            <v>○</v>
          </cell>
          <cell r="W189" t="str">
            <v>×</v>
          </cell>
          <cell r="X189" t="str">
            <v>×</v>
          </cell>
          <cell r="Y189" t="str">
            <v>×</v>
          </cell>
          <cell r="Z189" t="str">
            <v>×</v>
          </cell>
          <cell r="AA189">
            <v>0</v>
          </cell>
          <cell r="AB189">
            <v>2</v>
          </cell>
          <cell r="AC189" t="str">
            <v>介</v>
          </cell>
          <cell r="AD189" t="str">
            <v>日建リース工業株式会社</v>
          </cell>
          <cell r="AE189" t="str">
            <v>03-3296-1711</v>
          </cell>
          <cell r="AF189">
            <v>41411</v>
          </cell>
          <cell r="AG189">
            <v>45</v>
          </cell>
          <cell r="AH189" t="str">
            <v>○</v>
          </cell>
          <cell r="AI189" t="str">
            <v>入居開始済み</v>
          </cell>
          <cell r="AJ189" t="str">
            <v>東久留米市</v>
          </cell>
          <cell r="AK189" t="str">
            <v>株式会社</v>
          </cell>
          <cell r="AL189" t="str">
            <v>その他</v>
          </cell>
          <cell r="AM189" t="str">
            <v/>
          </cell>
          <cell r="AN189" t="str">
            <v>24時間常駐</v>
          </cell>
          <cell r="AO189">
            <v>20.804888888888886</v>
          </cell>
          <cell r="AP189">
            <v>82000</v>
          </cell>
          <cell r="AQ189">
            <v>135000</v>
          </cell>
          <cell r="AR189">
            <v>91466.666666666672</v>
          </cell>
          <cell r="AS189">
            <v>20000</v>
          </cell>
          <cell r="AT189">
            <v>30000</v>
          </cell>
          <cell r="AU189">
            <v>25000</v>
          </cell>
          <cell r="AV189">
            <v>39600</v>
          </cell>
          <cell r="AW189">
            <v>56700</v>
          </cell>
          <cell r="AX189" t="str">
            <v>日建リース工業株式会社</v>
          </cell>
          <cell r="AY189">
            <v>1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 t="str">
            <v>株式会社</v>
          </cell>
          <cell r="BG189" t="str">
            <v>○</v>
          </cell>
          <cell r="BH189" t="str">
            <v/>
          </cell>
        </row>
        <row r="190">
          <cell r="B190">
            <v>19010</v>
          </cell>
          <cell r="C190" t="str">
            <v>102081-1</v>
          </cell>
          <cell r="D190" t="str">
            <v>更新</v>
          </cell>
          <cell r="E190" t="str">
            <v>令和4年様式</v>
          </cell>
          <cell r="F190" t="str">
            <v>ディーフェスタ小平</v>
          </cell>
          <cell r="G190" t="str">
            <v>小平市小川町2丁目1129-1</v>
          </cell>
          <cell r="H190">
            <v>6.9</v>
          </cell>
          <cell r="I190" t="str">
            <v>19.05-19.68</v>
          </cell>
          <cell r="J190" t="str">
            <v>○</v>
          </cell>
          <cell r="K190" t="str">
            <v>×</v>
          </cell>
          <cell r="L190" t="str">
            <v>×</v>
          </cell>
          <cell r="M190" t="str">
            <v>×</v>
          </cell>
          <cell r="N190" t="str">
            <v>○</v>
          </cell>
          <cell r="O190" t="str">
            <v>○</v>
          </cell>
          <cell r="P190" t="str">
            <v>×</v>
          </cell>
          <cell r="Q190" t="str">
            <v>×</v>
          </cell>
          <cell r="R190" t="str">
            <v>×</v>
          </cell>
          <cell r="S190" t="str">
            <v>×</v>
          </cell>
          <cell r="T190" t="str">
            <v>×</v>
          </cell>
          <cell r="U190" t="str">
            <v>×</v>
          </cell>
          <cell r="V190" t="str">
            <v>×</v>
          </cell>
          <cell r="W190" t="str">
            <v>×</v>
          </cell>
          <cell r="X190" t="str">
            <v>×</v>
          </cell>
          <cell r="Y190" t="str">
            <v>×</v>
          </cell>
          <cell r="Z190" t="str">
            <v>×</v>
          </cell>
          <cell r="AA190">
            <v>0</v>
          </cell>
          <cell r="AB190">
            <v>1</v>
          </cell>
          <cell r="AC190" t="str">
            <v>介</v>
          </cell>
          <cell r="AD190" t="str">
            <v>大和リビングケア株式会社　シニアライフ事業部</v>
          </cell>
          <cell r="AE190" t="str">
            <v>03-5908-0890</v>
          </cell>
          <cell r="AF190">
            <v>43783</v>
          </cell>
          <cell r="AG190">
            <v>32</v>
          </cell>
          <cell r="AH190" t="str">
            <v>○</v>
          </cell>
          <cell r="AI190" t="str">
            <v>入居開始済み</v>
          </cell>
          <cell r="AJ190" t="str">
            <v>小平市</v>
          </cell>
          <cell r="AK190" t="str">
            <v>その他</v>
          </cell>
          <cell r="AL190" t="str">
            <v>介護系事業者</v>
          </cell>
          <cell r="AM190" t="str">
            <v/>
          </cell>
          <cell r="AN190" t="str">
            <v>日中のみ常駐</v>
          </cell>
          <cell r="AO190">
            <v>19.246875000000003</v>
          </cell>
          <cell r="AP190">
            <v>69000</v>
          </cell>
          <cell r="AQ190">
            <v>69000</v>
          </cell>
          <cell r="AR190">
            <v>69000</v>
          </cell>
          <cell r="AS190">
            <v>30000</v>
          </cell>
          <cell r="AT190">
            <v>30000</v>
          </cell>
          <cell r="AU190">
            <v>30000</v>
          </cell>
          <cell r="AV190">
            <v>36300</v>
          </cell>
          <cell r="AW190">
            <v>70200</v>
          </cell>
          <cell r="AX190" t="str">
            <v>大和リビングケア株式会社</v>
          </cell>
          <cell r="AY190">
            <v>1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 t="str">
            <v>株式会社</v>
          </cell>
          <cell r="BG190" t="str">
            <v>○</v>
          </cell>
          <cell r="BH190" t="str">
            <v/>
          </cell>
        </row>
        <row r="191">
          <cell r="B191">
            <v>20010</v>
          </cell>
          <cell r="C191" t="str">
            <v>102306-0</v>
          </cell>
          <cell r="D191" t="str">
            <v>新規</v>
          </cell>
          <cell r="E191" t="str">
            <v>令和元年様式</v>
          </cell>
          <cell r="F191" t="str">
            <v>家族の家ひまわり赤塚</v>
          </cell>
          <cell r="G191" t="str">
            <v>板橋区赤塚7-25-9</v>
          </cell>
          <cell r="H191" t="str">
            <v>6-8.91</v>
          </cell>
          <cell r="I191" t="str">
            <v>18.15-18.45</v>
          </cell>
          <cell r="J191" t="str">
            <v>○</v>
          </cell>
          <cell r="K191" t="str">
            <v>○</v>
          </cell>
          <cell r="L191" t="str">
            <v>○</v>
          </cell>
          <cell r="M191" t="str">
            <v>○</v>
          </cell>
          <cell r="N191" t="str">
            <v>○</v>
          </cell>
          <cell r="O191" t="str">
            <v>×</v>
          </cell>
          <cell r="P191" t="str">
            <v>×</v>
          </cell>
          <cell r="Q191" t="str">
            <v>×</v>
          </cell>
          <cell r="R191" t="str">
            <v>×</v>
          </cell>
          <cell r="S191" t="str">
            <v>×</v>
          </cell>
          <cell r="T191" t="str">
            <v>×</v>
          </cell>
          <cell r="U191" t="str">
            <v>×</v>
          </cell>
          <cell r="V191" t="str">
            <v>×</v>
          </cell>
          <cell r="W191" t="str">
            <v>×</v>
          </cell>
          <cell r="X191" t="str">
            <v>×</v>
          </cell>
          <cell r="Y191" t="str">
            <v>×</v>
          </cell>
          <cell r="Z191" t="str">
            <v>×</v>
          </cell>
          <cell r="AA191">
            <v>0</v>
          </cell>
          <cell r="AB191">
            <v>0</v>
          </cell>
          <cell r="AC191" t="str">
            <v>なし</v>
          </cell>
          <cell r="AD191" t="str">
            <v>家族の家ひまわり赤塚</v>
          </cell>
          <cell r="AE191" t="str">
            <v>03-5967-0250</v>
          </cell>
          <cell r="AF191">
            <v>44182</v>
          </cell>
          <cell r="AG191">
            <v>57</v>
          </cell>
          <cell r="AH191" t="str">
            <v>○</v>
          </cell>
          <cell r="AI191" t="str">
            <v>入居開始済み</v>
          </cell>
          <cell r="AJ191" t="str">
            <v>板橋区</v>
          </cell>
          <cell r="AK191" t="str">
            <v>株式会社</v>
          </cell>
          <cell r="AL191" t="str">
            <v>介護系事業者</v>
          </cell>
          <cell r="AM191" t="str">
            <v/>
          </cell>
          <cell r="AN191" t="str">
            <v>24時間常駐</v>
          </cell>
          <cell r="AO191">
            <v>18.202280701754386</v>
          </cell>
          <cell r="AP191">
            <v>60000</v>
          </cell>
          <cell r="AQ191">
            <v>89100</v>
          </cell>
          <cell r="AR191">
            <v>86036.84210526316</v>
          </cell>
          <cell r="AS191">
            <v>62900</v>
          </cell>
          <cell r="AT191">
            <v>62900</v>
          </cell>
          <cell r="AU191">
            <v>62900</v>
          </cell>
          <cell r="AV191">
            <v>-1</v>
          </cell>
          <cell r="AW191">
            <v>46080</v>
          </cell>
          <cell r="AX191" t="str">
            <v>株式会社三英堂商事</v>
          </cell>
          <cell r="AY191">
            <v>1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 t="str">
            <v>株式会社</v>
          </cell>
          <cell r="BG191" t="str">
            <v>○</v>
          </cell>
          <cell r="BH191" t="str">
            <v>特定</v>
          </cell>
        </row>
        <row r="192">
          <cell r="B192">
            <v>23001</v>
          </cell>
          <cell r="C192" t="str">
            <v>103452-0</v>
          </cell>
          <cell r="D192" t="str">
            <v>新規</v>
          </cell>
          <cell r="E192" t="str">
            <v>令和4年様式</v>
          </cell>
          <cell r="F192" t="str">
            <v>アミカの郷一橋学園</v>
          </cell>
          <cell r="G192" t="str">
            <v>小平市学園東町３丁目７番２８号</v>
          </cell>
          <cell r="H192">
            <v>7.3</v>
          </cell>
          <cell r="I192" t="str">
            <v>18-19.2</v>
          </cell>
          <cell r="J192" t="str">
            <v>○</v>
          </cell>
          <cell r="K192" t="str">
            <v>○</v>
          </cell>
          <cell r="L192" t="str">
            <v>○</v>
          </cell>
          <cell r="M192" t="str">
            <v>○</v>
          </cell>
          <cell r="N192" t="str">
            <v>○</v>
          </cell>
          <cell r="O192" t="str">
            <v>○</v>
          </cell>
          <cell r="P192" t="str">
            <v>×</v>
          </cell>
          <cell r="Q192" t="str">
            <v>×</v>
          </cell>
          <cell r="R192" t="str">
            <v>×</v>
          </cell>
          <cell r="S192" t="str">
            <v>×</v>
          </cell>
          <cell r="T192" t="str">
            <v>×</v>
          </cell>
          <cell r="U192" t="str">
            <v>×</v>
          </cell>
          <cell r="V192" t="str">
            <v>×</v>
          </cell>
          <cell r="W192" t="str">
            <v>×</v>
          </cell>
          <cell r="X192" t="str">
            <v>×</v>
          </cell>
          <cell r="Y192" t="str">
            <v>×</v>
          </cell>
          <cell r="Z192" t="str">
            <v>×</v>
          </cell>
          <cell r="AA192">
            <v>0</v>
          </cell>
          <cell r="AB192">
            <v>1</v>
          </cell>
          <cell r="AC192" t="str">
            <v>介</v>
          </cell>
          <cell r="AD192" t="str">
            <v>ＡＬＳＯＫ介護株式会社</v>
          </cell>
          <cell r="AE192" t="str">
            <v>048-631-3690</v>
          </cell>
          <cell r="AF192">
            <v>45099</v>
          </cell>
          <cell r="AG192">
            <v>52</v>
          </cell>
          <cell r="AH192" t="str">
            <v>○</v>
          </cell>
          <cell r="AI192" t="str">
            <v>入居開始済み</v>
          </cell>
          <cell r="AJ192" t="str">
            <v>小平市</v>
          </cell>
          <cell r="AK192" t="str">
            <v>株式会社</v>
          </cell>
          <cell r="AL192" t="str">
            <v>介護系事業者</v>
          </cell>
          <cell r="AM192" t="str">
            <v/>
          </cell>
          <cell r="AN192" t="str">
            <v>24時間常駐</v>
          </cell>
          <cell r="AO192">
            <v>18.069230769230771</v>
          </cell>
          <cell r="AP192">
            <v>73000</v>
          </cell>
          <cell r="AQ192">
            <v>73000</v>
          </cell>
          <cell r="AR192">
            <v>73000</v>
          </cell>
          <cell r="AS192">
            <v>63500</v>
          </cell>
          <cell r="AT192">
            <v>63500</v>
          </cell>
          <cell r="AU192">
            <v>63500</v>
          </cell>
          <cell r="AV192">
            <v>8250</v>
          </cell>
          <cell r="AW192">
            <v>64590</v>
          </cell>
          <cell r="AX192" t="str">
            <v>ＡＬＳＯＫ介護株式会社</v>
          </cell>
          <cell r="AY192">
            <v>1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 t="str">
            <v>株式会社</v>
          </cell>
          <cell r="BG192" t="str">
            <v>○</v>
          </cell>
          <cell r="BH192" t="str">
            <v>利用権</v>
          </cell>
        </row>
        <row r="193">
          <cell r="B193">
            <v>22010</v>
          </cell>
          <cell r="C193" t="str">
            <v>103273-0</v>
          </cell>
          <cell r="D193" t="str">
            <v>新規</v>
          </cell>
          <cell r="E193" t="str">
            <v>令和4年様式</v>
          </cell>
          <cell r="F193" t="str">
            <v>クイーンヒル目白台</v>
          </cell>
          <cell r="G193" t="str">
            <v>文京区目白台3丁目28番10番</v>
          </cell>
          <cell r="H193" t="str">
            <v>18-20.8</v>
          </cell>
          <cell r="I193" t="str">
            <v>30.24-50.16</v>
          </cell>
          <cell r="J193" t="str">
            <v>○</v>
          </cell>
          <cell r="K193" t="str">
            <v>×</v>
          </cell>
          <cell r="L193" t="str">
            <v>○</v>
          </cell>
          <cell r="M193" t="str">
            <v>○</v>
          </cell>
          <cell r="N193" t="str">
            <v>○</v>
          </cell>
          <cell r="O193" t="str">
            <v>×</v>
          </cell>
          <cell r="P193" t="str">
            <v>×</v>
          </cell>
          <cell r="Q193" t="str">
            <v>×</v>
          </cell>
          <cell r="R193" t="str">
            <v>×</v>
          </cell>
          <cell r="S193" t="str">
            <v>×</v>
          </cell>
          <cell r="T193" t="str">
            <v>×</v>
          </cell>
          <cell r="U193" t="str">
            <v>×</v>
          </cell>
          <cell r="V193" t="str">
            <v>×</v>
          </cell>
          <cell r="W193" t="str">
            <v>×</v>
          </cell>
          <cell r="X193" t="str">
            <v>×</v>
          </cell>
          <cell r="Y193" t="str">
            <v>×</v>
          </cell>
          <cell r="Z193" t="str">
            <v>×</v>
          </cell>
          <cell r="AA193">
            <v>0</v>
          </cell>
          <cell r="AB193">
            <v>0</v>
          </cell>
          <cell r="AC193" t="str">
            <v>なし</v>
          </cell>
          <cell r="AD193" t="str">
            <v>株式会社コミュニティネット</v>
          </cell>
          <cell r="AE193" t="str">
            <v>03-6256-0574</v>
          </cell>
          <cell r="AF193">
            <v>44953</v>
          </cell>
          <cell r="AG193">
            <v>80</v>
          </cell>
          <cell r="AH193" t="str">
            <v>○</v>
          </cell>
          <cell r="AI193">
            <v>45713</v>
          </cell>
          <cell r="AJ193" t="str">
            <v>文京区</v>
          </cell>
          <cell r="AK193" t="str">
            <v>株式会社</v>
          </cell>
          <cell r="AL193" t="str">
            <v>その他</v>
          </cell>
          <cell r="AM193" t="str">
            <v/>
          </cell>
          <cell r="AN193" t="str">
            <v>24時間常駐</v>
          </cell>
          <cell r="AO193">
            <v>34.402499999999989</v>
          </cell>
          <cell r="AP193">
            <v>180000</v>
          </cell>
          <cell r="AQ193">
            <v>208000</v>
          </cell>
          <cell r="AR193">
            <v>187375</v>
          </cell>
          <cell r="AS193">
            <v>139600</v>
          </cell>
          <cell r="AT193">
            <v>139600</v>
          </cell>
          <cell r="AU193">
            <v>139600</v>
          </cell>
          <cell r="AV193">
            <v>99000</v>
          </cell>
          <cell r="AW193">
            <v>51480</v>
          </cell>
          <cell r="AX193" t="str">
            <v>株式会社コミュニティネット</v>
          </cell>
          <cell r="AY193">
            <v>1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 t="str">
            <v>株式会社</v>
          </cell>
          <cell r="BG193" t="str">
            <v>○</v>
          </cell>
          <cell r="BH193" t="str">
            <v>利用権</v>
          </cell>
        </row>
        <row r="194">
          <cell r="B194">
            <v>11004</v>
          </cell>
          <cell r="C194" t="str">
            <v>26842-2</v>
          </cell>
          <cell r="D194" t="str">
            <v>更新</v>
          </cell>
          <cell r="E194" t="str">
            <v>令和元年様式</v>
          </cell>
          <cell r="F194" t="str">
            <v>パステルライフ昭島</v>
          </cell>
          <cell r="G194" t="str">
            <v>昭島市緑町3丁目5番8号</v>
          </cell>
          <cell r="H194" t="str">
            <v>7.1-8.3</v>
          </cell>
          <cell r="I194">
            <v>24.71</v>
          </cell>
          <cell r="J194" t="str">
            <v>○</v>
          </cell>
          <cell r="K194" t="str">
            <v>○</v>
          </cell>
          <cell r="L194" t="str">
            <v>○</v>
          </cell>
          <cell r="M194" t="str">
            <v>○</v>
          </cell>
          <cell r="N194" t="str">
            <v>○</v>
          </cell>
          <cell r="O194" t="str">
            <v>○</v>
          </cell>
          <cell r="P194" t="str">
            <v>×</v>
          </cell>
          <cell r="Q194" t="str">
            <v>×</v>
          </cell>
          <cell r="R194" t="str">
            <v>×</v>
          </cell>
          <cell r="S194" t="str">
            <v>○</v>
          </cell>
          <cell r="T194" t="str">
            <v>×</v>
          </cell>
          <cell r="U194" t="str">
            <v>×</v>
          </cell>
          <cell r="V194" t="str">
            <v>○</v>
          </cell>
          <cell r="W194" t="str">
            <v>×</v>
          </cell>
          <cell r="X194" t="str">
            <v>×</v>
          </cell>
          <cell r="Y194" t="str">
            <v>×</v>
          </cell>
          <cell r="Z194" t="str">
            <v>×</v>
          </cell>
          <cell r="AA194">
            <v>0</v>
          </cell>
          <cell r="AB194">
            <v>3</v>
          </cell>
          <cell r="AC194" t="str">
            <v>介</v>
          </cell>
          <cell r="AD194" t="str">
            <v>パステルライフ昭島</v>
          </cell>
          <cell r="AE194" t="str">
            <v>042-519-4165</v>
          </cell>
          <cell r="AF194">
            <v>40903</v>
          </cell>
          <cell r="AG194">
            <v>59</v>
          </cell>
          <cell r="AH194" t="str">
            <v>○</v>
          </cell>
          <cell r="AI194" t="str">
            <v>入居開始済み</v>
          </cell>
          <cell r="AJ194" t="str">
            <v>昭島市</v>
          </cell>
          <cell r="AK194" t="str">
            <v>株式会社</v>
          </cell>
          <cell r="AL194" t="str">
            <v>不動産業者</v>
          </cell>
          <cell r="AM194" t="str">
            <v/>
          </cell>
          <cell r="AN194" t="str">
            <v>24時間常駐</v>
          </cell>
          <cell r="AO194">
            <v>24.71</v>
          </cell>
          <cell r="AP194">
            <v>71000</v>
          </cell>
          <cell r="AQ194">
            <v>83000</v>
          </cell>
          <cell r="AR194">
            <v>77288.135593220344</v>
          </cell>
          <cell r="AS194">
            <v>30000</v>
          </cell>
          <cell r="AT194">
            <v>30000</v>
          </cell>
          <cell r="AU194">
            <v>30000</v>
          </cell>
          <cell r="AV194">
            <v>20900</v>
          </cell>
          <cell r="AW194">
            <v>57108</v>
          </cell>
          <cell r="AX194" t="str">
            <v>扶桑管理サービス株式会社</v>
          </cell>
          <cell r="AY194">
            <v>1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 t="str">
            <v>株式会社</v>
          </cell>
          <cell r="BG194" t="str">
            <v>○</v>
          </cell>
          <cell r="BH194" t="str">
            <v/>
          </cell>
        </row>
        <row r="195">
          <cell r="B195">
            <v>11044</v>
          </cell>
          <cell r="C195" t="str">
            <v>24449-2</v>
          </cell>
          <cell r="D195" t="str">
            <v>更新</v>
          </cell>
          <cell r="E195" t="str">
            <v>令和元年様式</v>
          </cell>
          <cell r="F195" t="str">
            <v>ココファン池上</v>
          </cell>
          <cell r="G195" t="str">
            <v>大田区池上2-12-7</v>
          </cell>
          <cell r="H195" t="str">
            <v>11.7-13.5</v>
          </cell>
          <cell r="I195" t="str">
            <v>27.85-36.75</v>
          </cell>
          <cell r="J195" t="str">
            <v>○</v>
          </cell>
          <cell r="K195" t="str">
            <v>○</v>
          </cell>
          <cell r="L195" t="str">
            <v>○</v>
          </cell>
          <cell r="M195" t="str">
            <v>○</v>
          </cell>
          <cell r="N195" t="str">
            <v>○</v>
          </cell>
          <cell r="O195" t="str">
            <v>×</v>
          </cell>
          <cell r="P195" t="str">
            <v>×</v>
          </cell>
          <cell r="Q195" t="str">
            <v>×</v>
          </cell>
          <cell r="R195" t="str">
            <v>×</v>
          </cell>
          <cell r="S195" t="str">
            <v>×</v>
          </cell>
          <cell r="T195" t="str">
            <v>×</v>
          </cell>
          <cell r="U195" t="str">
            <v>×</v>
          </cell>
          <cell r="V195" t="str">
            <v>×</v>
          </cell>
          <cell r="W195" t="str">
            <v>○</v>
          </cell>
          <cell r="X195" t="str">
            <v>×</v>
          </cell>
          <cell r="Y195" t="str">
            <v>×</v>
          </cell>
          <cell r="Z195" t="str">
            <v>×</v>
          </cell>
          <cell r="AA195">
            <v>0</v>
          </cell>
          <cell r="AB195">
            <v>1</v>
          </cell>
          <cell r="AC195" t="str">
            <v>介</v>
          </cell>
          <cell r="AD195" t="str">
            <v>株式会社学研ココファン</v>
          </cell>
          <cell r="AE195" t="str">
            <v>03-6431-1860</v>
          </cell>
          <cell r="AF195">
            <v>40945</v>
          </cell>
          <cell r="AG195">
            <v>22</v>
          </cell>
          <cell r="AH195" t="str">
            <v>○</v>
          </cell>
          <cell r="AI195" t="str">
            <v>入居開始済み</v>
          </cell>
          <cell r="AJ195" t="str">
            <v>大田区</v>
          </cell>
          <cell r="AK195" t="str">
            <v>株式会社</v>
          </cell>
          <cell r="AL195" t="str">
            <v>介護系事業者</v>
          </cell>
          <cell r="AM195" t="str">
            <v/>
          </cell>
          <cell r="AN195" t="str">
            <v>日中のみ常駐</v>
          </cell>
          <cell r="AO195">
            <v>32.897727272727273</v>
          </cell>
          <cell r="AP195">
            <v>117000</v>
          </cell>
          <cell r="AQ195">
            <v>135000</v>
          </cell>
          <cell r="AR195">
            <v>127000</v>
          </cell>
          <cell r="AS195">
            <v>7171</v>
          </cell>
          <cell r="AT195">
            <v>7171</v>
          </cell>
          <cell r="AU195">
            <v>7171</v>
          </cell>
          <cell r="AV195">
            <v>40700</v>
          </cell>
          <cell r="AW195">
            <v>58710</v>
          </cell>
          <cell r="AX195" t="str">
            <v>株式会社学研ココファン</v>
          </cell>
          <cell r="AY195">
            <v>1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 t="str">
            <v>株式会社</v>
          </cell>
          <cell r="BG195" t="str">
            <v>○</v>
          </cell>
          <cell r="BH195" t="str">
            <v/>
          </cell>
        </row>
        <row r="196">
          <cell r="B196">
            <v>14034</v>
          </cell>
          <cell r="C196" t="str">
            <v>29728-2</v>
          </cell>
          <cell r="D196" t="str">
            <v>更新</v>
          </cell>
          <cell r="E196" t="str">
            <v>令和4年様式</v>
          </cell>
          <cell r="F196" t="str">
            <v>グランドマスト浜田山</v>
          </cell>
          <cell r="G196" t="str">
            <v>杉並区成田西3-16-2</v>
          </cell>
          <cell r="H196" t="str">
            <v>13.8-22.2</v>
          </cell>
          <cell r="I196" t="str">
            <v>35.31-62.65</v>
          </cell>
          <cell r="J196" t="str">
            <v>○</v>
          </cell>
          <cell r="K196" t="str">
            <v>×</v>
          </cell>
          <cell r="L196" t="str">
            <v>×</v>
          </cell>
          <cell r="M196" t="str">
            <v>×</v>
          </cell>
          <cell r="N196" t="str">
            <v>×</v>
          </cell>
          <cell r="O196" t="str">
            <v>×</v>
          </cell>
          <cell r="P196" t="str">
            <v>×</v>
          </cell>
          <cell r="Q196" t="str">
            <v>×</v>
          </cell>
          <cell r="R196" t="str">
            <v>×</v>
          </cell>
          <cell r="S196" t="str">
            <v>×</v>
          </cell>
          <cell r="T196" t="str">
            <v>×</v>
          </cell>
          <cell r="U196" t="str">
            <v>×</v>
          </cell>
          <cell r="V196" t="str">
            <v>×</v>
          </cell>
          <cell r="W196" t="str">
            <v>×</v>
          </cell>
          <cell r="X196" t="str">
            <v>×</v>
          </cell>
          <cell r="Y196" t="str">
            <v>×</v>
          </cell>
          <cell r="Z196" t="str">
            <v>×</v>
          </cell>
          <cell r="AA196">
            <v>0</v>
          </cell>
          <cell r="AB196">
            <v>0</v>
          </cell>
          <cell r="AC196" t="str">
            <v>なし</v>
          </cell>
          <cell r="AD196" t="str">
            <v>積水ハウス不動産東京株式会社</v>
          </cell>
          <cell r="AE196" t="str">
            <v>03-5350-3366</v>
          </cell>
          <cell r="AF196">
            <v>42010</v>
          </cell>
          <cell r="AG196">
            <v>32</v>
          </cell>
          <cell r="AH196" t="str">
            <v>○</v>
          </cell>
          <cell r="AI196" t="str">
            <v>入居開始済み</v>
          </cell>
          <cell r="AJ196" t="str">
            <v>杉並区</v>
          </cell>
          <cell r="AK196" t="str">
            <v>株式会社</v>
          </cell>
          <cell r="AL196" t="str">
            <v>不動産業者</v>
          </cell>
          <cell r="AM196" t="str">
            <v/>
          </cell>
          <cell r="AN196" t="str">
            <v>日中のみ常駐</v>
          </cell>
          <cell r="AO196">
            <v>51.143437499999997</v>
          </cell>
          <cell r="AP196">
            <v>138000</v>
          </cell>
          <cell r="AQ196">
            <v>222000</v>
          </cell>
          <cell r="AR196">
            <v>186250</v>
          </cell>
          <cell r="AS196">
            <v>30000</v>
          </cell>
          <cell r="AT196">
            <v>30000</v>
          </cell>
          <cell r="AU196">
            <v>30000</v>
          </cell>
          <cell r="AV196">
            <v>60500</v>
          </cell>
          <cell r="AW196">
            <v>40612</v>
          </cell>
          <cell r="AX196" t="str">
            <v>積水ハウス不動産東京株式会社</v>
          </cell>
          <cell r="AY196">
            <v>1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 t="str">
            <v>株式会社</v>
          </cell>
          <cell r="BG196" t="str">
            <v>○</v>
          </cell>
          <cell r="BH196" t="str">
            <v/>
          </cell>
        </row>
        <row r="197">
          <cell r="B197">
            <v>23005</v>
          </cell>
          <cell r="C197" t="str">
            <v>103461-0</v>
          </cell>
          <cell r="D197" t="str">
            <v>新規</v>
          </cell>
          <cell r="E197" t="str">
            <v>令和4年様式</v>
          </cell>
          <cell r="F197" t="str">
            <v>ココファン西調布</v>
          </cell>
          <cell r="G197" t="str">
            <v>調布市富士見町一丁目3番地4</v>
          </cell>
          <cell r="H197" t="str">
            <v>7.9-18.6</v>
          </cell>
          <cell r="I197" t="str">
            <v>18-44.51</v>
          </cell>
          <cell r="J197" t="str">
            <v>○</v>
          </cell>
          <cell r="K197" t="str">
            <v>○</v>
          </cell>
          <cell r="L197" t="str">
            <v>○</v>
          </cell>
          <cell r="M197" t="str">
            <v>○</v>
          </cell>
          <cell r="N197" t="str">
            <v>○</v>
          </cell>
          <cell r="O197" t="str">
            <v>○</v>
          </cell>
          <cell r="P197" t="str">
            <v>×</v>
          </cell>
          <cell r="Q197" t="str">
            <v>×</v>
          </cell>
          <cell r="R197" t="str">
            <v>×</v>
          </cell>
          <cell r="S197" t="str">
            <v>×</v>
          </cell>
          <cell r="T197" t="str">
            <v>×</v>
          </cell>
          <cell r="U197" t="str">
            <v>×</v>
          </cell>
          <cell r="V197" t="str">
            <v>×</v>
          </cell>
          <cell r="W197" t="str">
            <v>×</v>
          </cell>
          <cell r="X197" t="str">
            <v>×</v>
          </cell>
          <cell r="Y197" t="str">
            <v>×</v>
          </cell>
          <cell r="Z197" t="str">
            <v>×</v>
          </cell>
          <cell r="AA197">
            <v>0</v>
          </cell>
          <cell r="AB197">
            <v>1</v>
          </cell>
          <cell r="AC197" t="str">
            <v>介</v>
          </cell>
          <cell r="AD197" t="str">
            <v>株式会社学研ココファン</v>
          </cell>
          <cell r="AE197" t="str">
            <v>03-6431-1860</v>
          </cell>
          <cell r="AF197">
            <v>45176</v>
          </cell>
          <cell r="AG197">
            <v>47</v>
          </cell>
          <cell r="AH197" t="str">
            <v>○</v>
          </cell>
          <cell r="AI197" t="str">
            <v>入居開始済み</v>
          </cell>
          <cell r="AJ197" t="str">
            <v>調布市</v>
          </cell>
          <cell r="AK197" t="str">
            <v>株式会社</v>
          </cell>
          <cell r="AL197" t="str">
            <v>介護系事業者</v>
          </cell>
          <cell r="AM197" t="str">
            <v/>
          </cell>
          <cell r="AN197" t="str">
            <v>24時間常駐</v>
          </cell>
          <cell r="AO197">
            <v>23.29148936170213</v>
          </cell>
          <cell r="AP197">
            <v>79000</v>
          </cell>
          <cell r="AQ197">
            <v>186000</v>
          </cell>
          <cell r="AR197">
            <v>110808.51063829787</v>
          </cell>
          <cell r="AS197">
            <v>9200</v>
          </cell>
          <cell r="AT197">
            <v>22600</v>
          </cell>
          <cell r="AU197">
            <v>15900</v>
          </cell>
          <cell r="AV197">
            <v>39600</v>
          </cell>
          <cell r="AW197">
            <v>59580</v>
          </cell>
          <cell r="AX197" t="str">
            <v>株式会社学研ココファン</v>
          </cell>
          <cell r="AY197">
            <v>1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 t="str">
            <v>株式会社</v>
          </cell>
          <cell r="BG197" t="str">
            <v>○</v>
          </cell>
          <cell r="BH197" t="str">
            <v/>
          </cell>
        </row>
        <row r="198">
          <cell r="B198">
            <v>19015</v>
          </cell>
          <cell r="C198" t="str">
            <v>102164-1</v>
          </cell>
          <cell r="D198" t="str">
            <v>更新</v>
          </cell>
          <cell r="E198" t="str">
            <v>令和4年様式</v>
          </cell>
          <cell r="F198" t="str">
            <v>ホームステーションらいふ氷川台</v>
          </cell>
          <cell r="G198" t="str">
            <v>練馬区桜台3丁目4-2</v>
          </cell>
          <cell r="H198">
            <v>12.12</v>
          </cell>
          <cell r="I198" t="str">
            <v>18-18.6</v>
          </cell>
          <cell r="J198" t="str">
            <v>○</v>
          </cell>
          <cell r="K198" t="str">
            <v>○</v>
          </cell>
          <cell r="L198" t="str">
            <v>○</v>
          </cell>
          <cell r="M198" t="str">
            <v>○</v>
          </cell>
          <cell r="N198" t="str">
            <v>○</v>
          </cell>
          <cell r="O198" t="str">
            <v>×</v>
          </cell>
          <cell r="P198" t="str">
            <v>×</v>
          </cell>
          <cell r="Q198" t="str">
            <v>×</v>
          </cell>
          <cell r="R198" t="str">
            <v>×</v>
          </cell>
          <cell r="S198" t="str">
            <v>×</v>
          </cell>
          <cell r="T198" t="str">
            <v>×</v>
          </cell>
          <cell r="U198" t="str">
            <v>×</v>
          </cell>
          <cell r="V198" t="str">
            <v>×</v>
          </cell>
          <cell r="W198" t="str">
            <v>×</v>
          </cell>
          <cell r="X198" t="str">
            <v>×</v>
          </cell>
          <cell r="Y198" t="str">
            <v>×</v>
          </cell>
          <cell r="Z198" t="str">
            <v>×</v>
          </cell>
          <cell r="AA198">
            <v>0</v>
          </cell>
          <cell r="AB198">
            <v>0</v>
          </cell>
          <cell r="AC198" t="str">
            <v>なし</v>
          </cell>
          <cell r="AD198" t="str">
            <v>株式会社らいふ</v>
          </cell>
          <cell r="AE198" t="str">
            <v>03-5769-7268</v>
          </cell>
          <cell r="AF198">
            <v>43860</v>
          </cell>
          <cell r="AG198">
            <v>45</v>
          </cell>
          <cell r="AH198" t="str">
            <v>○</v>
          </cell>
          <cell r="AI198" t="str">
            <v>入居開始済み</v>
          </cell>
          <cell r="AJ198" t="str">
            <v>練馬区</v>
          </cell>
          <cell r="AK198" t="str">
            <v>株式会社</v>
          </cell>
          <cell r="AL198" t="str">
            <v>介護系事業者</v>
          </cell>
          <cell r="AM198" t="str">
            <v/>
          </cell>
          <cell r="AN198" t="str">
            <v>24時間常駐</v>
          </cell>
          <cell r="AO198">
            <v>18.12</v>
          </cell>
          <cell r="AP198">
            <v>121200</v>
          </cell>
          <cell r="AQ198">
            <v>121200</v>
          </cell>
          <cell r="AR198">
            <v>121200</v>
          </cell>
          <cell r="AS198">
            <v>47600</v>
          </cell>
          <cell r="AT198">
            <v>47600</v>
          </cell>
          <cell r="AU198">
            <v>47600</v>
          </cell>
          <cell r="AV198">
            <v>-1</v>
          </cell>
          <cell r="AW198">
            <v>66000</v>
          </cell>
          <cell r="AX198" t="str">
            <v>株式会社らいふ</v>
          </cell>
          <cell r="AY198">
            <v>1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 t="str">
            <v>株式会社</v>
          </cell>
          <cell r="BG198" t="str">
            <v>○</v>
          </cell>
          <cell r="BH198" t="str">
            <v>特定</v>
          </cell>
        </row>
        <row r="199">
          <cell r="B199">
            <v>15021</v>
          </cell>
          <cell r="C199" t="str">
            <v>29231-1</v>
          </cell>
          <cell r="D199" t="str">
            <v>更新</v>
          </cell>
          <cell r="E199" t="str">
            <v>令和元年様式</v>
          </cell>
          <cell r="F199" t="str">
            <v xml:space="preserve">高齢者住宅さくらガーデン </v>
          </cell>
          <cell r="G199" t="str">
            <v xml:space="preserve">昭島市中神町１２６０番地 </v>
          </cell>
          <cell r="H199" t="str">
            <v>6.5-6.7</v>
          </cell>
          <cell r="I199" t="str">
            <v>18-20.56</v>
          </cell>
          <cell r="J199" t="str">
            <v>○</v>
          </cell>
          <cell r="K199" t="str">
            <v>×</v>
          </cell>
          <cell r="L199" t="str">
            <v>○</v>
          </cell>
          <cell r="M199" t="str">
            <v>○</v>
          </cell>
          <cell r="N199" t="str">
            <v>○</v>
          </cell>
          <cell r="O199" t="str">
            <v>×</v>
          </cell>
          <cell r="P199" t="str">
            <v>×</v>
          </cell>
          <cell r="Q199" t="str">
            <v>○</v>
          </cell>
          <cell r="R199" t="str">
            <v>×</v>
          </cell>
          <cell r="S199" t="str">
            <v>×</v>
          </cell>
          <cell r="T199" t="str">
            <v>×</v>
          </cell>
          <cell r="U199" t="str">
            <v>×</v>
          </cell>
          <cell r="V199" t="str">
            <v>×</v>
          </cell>
          <cell r="W199" t="str">
            <v>○</v>
          </cell>
          <cell r="X199" t="str">
            <v>×</v>
          </cell>
          <cell r="Y199" t="str">
            <v>○</v>
          </cell>
          <cell r="Z199" t="str">
            <v>×</v>
          </cell>
          <cell r="AA199">
            <v>1</v>
          </cell>
          <cell r="AB199">
            <v>3</v>
          </cell>
          <cell r="AC199" t="str">
            <v>医介</v>
          </cell>
          <cell r="AD199" t="str">
            <v>社会福祉法人恩賜財団東京都同胞援護会</v>
          </cell>
          <cell r="AE199" t="str">
            <v>03-3341-7161</v>
          </cell>
          <cell r="AF199">
            <v>42359</v>
          </cell>
          <cell r="AG199">
            <v>49</v>
          </cell>
          <cell r="AH199" t="str">
            <v>○</v>
          </cell>
          <cell r="AI199" t="str">
            <v>入居開始済み</v>
          </cell>
          <cell r="AJ199" t="str">
            <v>昭島市</v>
          </cell>
          <cell r="AK199" t="str">
            <v>社会福祉法人</v>
          </cell>
          <cell r="AL199" t="str">
            <v>介護系事業者</v>
          </cell>
          <cell r="AM199" t="str">
            <v/>
          </cell>
          <cell r="AN199" t="str">
            <v>日中のみ常駐</v>
          </cell>
          <cell r="AO199">
            <v>18.203265306122447</v>
          </cell>
          <cell r="AP199">
            <v>65000</v>
          </cell>
          <cell r="AQ199">
            <v>67000</v>
          </cell>
          <cell r="AR199">
            <v>65040.816326530614</v>
          </cell>
          <cell r="AS199">
            <v>36000</v>
          </cell>
          <cell r="AT199">
            <v>36000</v>
          </cell>
          <cell r="AU199">
            <v>36000</v>
          </cell>
          <cell r="AV199">
            <v>25463</v>
          </cell>
          <cell r="AW199">
            <v>52500</v>
          </cell>
          <cell r="AX199" t="str">
            <v>社会福祉法人恩賜財団東京都同胞援護会</v>
          </cell>
          <cell r="AY199">
            <v>0</v>
          </cell>
          <cell r="AZ199">
            <v>1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 t="str">
            <v>社会福祉法人</v>
          </cell>
          <cell r="BG199" t="str">
            <v>○</v>
          </cell>
          <cell r="BH199" t="str">
            <v/>
          </cell>
        </row>
        <row r="200">
          <cell r="B200">
            <v>12072</v>
          </cell>
          <cell r="C200" t="str">
            <v>30637-2</v>
          </cell>
          <cell r="D200" t="str">
            <v>更新</v>
          </cell>
          <cell r="E200" t="str">
            <v>令和4年様式</v>
          </cell>
          <cell r="F200" t="str">
            <v>寿らいふときわ台</v>
          </cell>
          <cell r="G200" t="str">
            <v>板橋区東新町一丁目33番5号</v>
          </cell>
          <cell r="H200" t="str">
            <v>5.3-7</v>
          </cell>
          <cell r="I200" t="str">
            <v>16.6-17.01</v>
          </cell>
          <cell r="J200" t="str">
            <v>○</v>
          </cell>
          <cell r="K200" t="str">
            <v>×</v>
          </cell>
          <cell r="L200" t="str">
            <v>×</v>
          </cell>
          <cell r="M200" t="str">
            <v>×</v>
          </cell>
          <cell r="N200" t="str">
            <v>○</v>
          </cell>
          <cell r="O200" t="str">
            <v>×</v>
          </cell>
          <cell r="P200" t="str">
            <v>×</v>
          </cell>
          <cell r="Q200" t="str">
            <v>×</v>
          </cell>
          <cell r="R200" t="str">
            <v>×</v>
          </cell>
          <cell r="S200" t="str">
            <v>×</v>
          </cell>
          <cell r="T200" t="str">
            <v>×</v>
          </cell>
          <cell r="U200" t="str">
            <v>×</v>
          </cell>
          <cell r="V200" t="str">
            <v>×</v>
          </cell>
          <cell r="W200" t="str">
            <v>×</v>
          </cell>
          <cell r="X200" t="str">
            <v>×</v>
          </cell>
          <cell r="Y200" t="str">
            <v>×</v>
          </cell>
          <cell r="Z200" t="str">
            <v>×</v>
          </cell>
          <cell r="AA200">
            <v>0</v>
          </cell>
          <cell r="AB200">
            <v>0</v>
          </cell>
          <cell r="AC200" t="str">
            <v>なし</v>
          </cell>
          <cell r="AD200" t="str">
            <v>株式会社シノケンウェルネス</v>
          </cell>
          <cell r="AE200" t="str">
            <v>03-5777-0175</v>
          </cell>
          <cell r="AF200">
            <v>41334</v>
          </cell>
          <cell r="AG200">
            <v>57</v>
          </cell>
          <cell r="AH200" t="str">
            <v>○</v>
          </cell>
          <cell r="AI200" t="str">
            <v>入居開始済み</v>
          </cell>
          <cell r="AJ200" t="str">
            <v>板橋区</v>
          </cell>
          <cell r="AK200" t="str">
            <v>株式会社</v>
          </cell>
          <cell r="AL200" t="str">
            <v>介護系事業者</v>
          </cell>
          <cell r="AM200" t="str">
            <v/>
          </cell>
          <cell r="AN200" t="str">
            <v>24時間常駐</v>
          </cell>
          <cell r="AO200">
            <v>16.98842105263158</v>
          </cell>
          <cell r="AP200">
            <v>53000</v>
          </cell>
          <cell r="AQ200">
            <v>70000</v>
          </cell>
          <cell r="AR200">
            <v>65538.596491228076</v>
          </cell>
          <cell r="AS200">
            <v>18340</v>
          </cell>
          <cell r="AT200">
            <v>18340</v>
          </cell>
          <cell r="AU200">
            <v>18340</v>
          </cell>
          <cell r="AV200">
            <v>40700</v>
          </cell>
          <cell r="AW200">
            <v>49500</v>
          </cell>
          <cell r="AX200" t="str">
            <v>株式会社シノケンウェルネス</v>
          </cell>
          <cell r="AY200">
            <v>1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 t="str">
            <v>株式会社</v>
          </cell>
          <cell r="BG200" t="str">
            <v>○</v>
          </cell>
          <cell r="BH200" t="str">
            <v/>
          </cell>
        </row>
        <row r="201">
          <cell r="B201">
            <v>13025</v>
          </cell>
          <cell r="C201" t="str">
            <v>29028-2</v>
          </cell>
          <cell r="D201" t="str">
            <v>更新</v>
          </cell>
          <cell r="E201" t="str">
            <v>令和4年様式</v>
          </cell>
          <cell r="F201" t="str">
            <v>寿らいふ高島平</v>
          </cell>
          <cell r="G201" t="str">
            <v>板橋区新河岸一丁目6番1号</v>
          </cell>
          <cell r="H201" t="str">
            <v>4.7-6.7</v>
          </cell>
          <cell r="I201">
            <v>16.09</v>
          </cell>
          <cell r="J201" t="str">
            <v>○</v>
          </cell>
          <cell r="K201" t="str">
            <v>×</v>
          </cell>
          <cell r="L201" t="str">
            <v>×</v>
          </cell>
          <cell r="M201" t="str">
            <v>×</v>
          </cell>
          <cell r="N201" t="str">
            <v>○</v>
          </cell>
          <cell r="O201" t="str">
            <v>×</v>
          </cell>
          <cell r="P201" t="str">
            <v>×</v>
          </cell>
          <cell r="Q201" t="str">
            <v>×</v>
          </cell>
          <cell r="R201" t="str">
            <v>×</v>
          </cell>
          <cell r="S201" t="str">
            <v>○</v>
          </cell>
          <cell r="T201" t="str">
            <v>×</v>
          </cell>
          <cell r="U201" t="str">
            <v>×</v>
          </cell>
          <cell r="V201" t="str">
            <v>×</v>
          </cell>
          <cell r="W201" t="str">
            <v>×</v>
          </cell>
          <cell r="X201" t="str">
            <v>×</v>
          </cell>
          <cell r="Y201" t="str">
            <v>×</v>
          </cell>
          <cell r="Z201" t="str">
            <v>×</v>
          </cell>
          <cell r="AA201">
            <v>0</v>
          </cell>
          <cell r="AB201">
            <v>1</v>
          </cell>
          <cell r="AC201" t="str">
            <v>介</v>
          </cell>
          <cell r="AD201" t="str">
            <v>株式会社シノケンウェルネス</v>
          </cell>
          <cell r="AE201" t="str">
            <v>03-5777-0175</v>
          </cell>
          <cell r="AF201">
            <v>41563</v>
          </cell>
          <cell r="AG201">
            <v>46</v>
          </cell>
          <cell r="AH201" t="str">
            <v>○</v>
          </cell>
          <cell r="AI201" t="str">
            <v>入居開始済み</v>
          </cell>
          <cell r="AJ201" t="str">
            <v>板橋区</v>
          </cell>
          <cell r="AK201" t="str">
            <v>株式会社</v>
          </cell>
          <cell r="AL201" t="str">
            <v>介護系事業者</v>
          </cell>
          <cell r="AM201" t="str">
            <v/>
          </cell>
          <cell r="AN201" t="str">
            <v>24時間常駐</v>
          </cell>
          <cell r="AO201">
            <v>16.09</v>
          </cell>
          <cell r="AP201">
            <v>47000</v>
          </cell>
          <cell r="AQ201">
            <v>67000</v>
          </cell>
          <cell r="AR201">
            <v>62054.34782608696</v>
          </cell>
          <cell r="AS201">
            <v>18340</v>
          </cell>
          <cell r="AT201">
            <v>18340</v>
          </cell>
          <cell r="AU201">
            <v>18340</v>
          </cell>
          <cell r="AV201">
            <v>40700</v>
          </cell>
          <cell r="AW201">
            <v>49500</v>
          </cell>
          <cell r="AX201" t="str">
            <v>株式会社シノケンウェルネス</v>
          </cell>
          <cell r="AY201">
            <v>1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 t="str">
            <v>株式会社</v>
          </cell>
          <cell r="BG201" t="str">
            <v>○</v>
          </cell>
          <cell r="BH201" t="str">
            <v/>
          </cell>
        </row>
        <row r="202">
          <cell r="B202">
            <v>18003</v>
          </cell>
          <cell r="C202" t="str">
            <v>101310-1</v>
          </cell>
          <cell r="D202" t="str">
            <v>更新</v>
          </cell>
          <cell r="E202" t="str">
            <v>令和4年様式</v>
          </cell>
          <cell r="F202" t="str">
            <v>オウカス 吉祥寺</v>
          </cell>
          <cell r="G202" t="str">
            <v>三鷹市下連雀5丁目9-16</v>
          </cell>
          <cell r="H202" t="str">
            <v>17.03-29.99</v>
          </cell>
          <cell r="I202" t="str">
            <v>26.33-51.22</v>
          </cell>
          <cell r="J202" t="str">
            <v>○</v>
          </cell>
          <cell r="K202" t="str">
            <v>×</v>
          </cell>
          <cell r="L202" t="str">
            <v>×</v>
          </cell>
          <cell r="M202" t="str">
            <v>×</v>
          </cell>
          <cell r="N202" t="str">
            <v>○</v>
          </cell>
          <cell r="O202" t="str">
            <v>○</v>
          </cell>
          <cell r="P202" t="str">
            <v>×</v>
          </cell>
          <cell r="Q202" t="str">
            <v>×</v>
          </cell>
          <cell r="R202" t="str">
            <v>×</v>
          </cell>
          <cell r="S202" t="str">
            <v>×</v>
          </cell>
          <cell r="T202" t="str">
            <v>×</v>
          </cell>
          <cell r="U202" t="str">
            <v>×</v>
          </cell>
          <cell r="V202" t="str">
            <v>×</v>
          </cell>
          <cell r="W202" t="str">
            <v>×</v>
          </cell>
          <cell r="X202" t="str">
            <v>×</v>
          </cell>
          <cell r="Y202" t="str">
            <v>×</v>
          </cell>
          <cell r="Z202" t="str">
            <v>×</v>
          </cell>
          <cell r="AA202">
            <v>0</v>
          </cell>
          <cell r="AB202">
            <v>1</v>
          </cell>
          <cell r="AC202" t="str">
            <v>介</v>
          </cell>
          <cell r="AD202" t="str">
            <v>野村不動産ウェルネス株式会社</v>
          </cell>
          <cell r="AE202" t="str">
            <v>03-3348-8748</v>
          </cell>
          <cell r="AF202">
            <v>43319</v>
          </cell>
          <cell r="AG202">
            <v>116</v>
          </cell>
          <cell r="AH202" t="str">
            <v>○</v>
          </cell>
          <cell r="AI202" t="str">
            <v>入居開始済み</v>
          </cell>
          <cell r="AJ202" t="str">
            <v>三鷹市</v>
          </cell>
          <cell r="AK202" t="str">
            <v>株式会社</v>
          </cell>
          <cell r="AL202" t="str">
            <v>不動産業者</v>
          </cell>
          <cell r="AM202" t="str">
            <v/>
          </cell>
          <cell r="AN202" t="str">
            <v>24時間常駐</v>
          </cell>
          <cell r="AO202">
            <v>37.424051724137911</v>
          </cell>
          <cell r="AP202">
            <v>170300</v>
          </cell>
          <cell r="AQ202">
            <v>299900</v>
          </cell>
          <cell r="AR202">
            <v>230248.27586206896</v>
          </cell>
          <cell r="AS202">
            <v>71000</v>
          </cell>
          <cell r="AT202">
            <v>81000</v>
          </cell>
          <cell r="AU202">
            <v>76000</v>
          </cell>
          <cell r="AV202">
            <v>73700</v>
          </cell>
          <cell r="AW202">
            <v>56100</v>
          </cell>
          <cell r="AX202" t="str">
            <v>野村不動産ウェルネス株式会社</v>
          </cell>
          <cell r="AY202">
            <v>1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 t="str">
            <v>株式会社</v>
          </cell>
          <cell r="BG202" t="str">
            <v>○</v>
          </cell>
          <cell r="BH202" t="str">
            <v/>
          </cell>
        </row>
        <row r="203">
          <cell r="B203">
            <v>14033</v>
          </cell>
          <cell r="C203" t="str">
            <v>30415-2</v>
          </cell>
          <cell r="D203" t="str">
            <v>更新</v>
          </cell>
          <cell r="E203" t="str">
            <v>令和4年様式</v>
          </cell>
          <cell r="F203" t="str">
            <v>ドーミー亀有Levi</v>
          </cell>
          <cell r="G203" t="str">
            <v>足立区東和1丁目17-26</v>
          </cell>
          <cell r="H203" t="str">
            <v>8.5-15</v>
          </cell>
          <cell r="I203" t="str">
            <v>18.3-36</v>
          </cell>
          <cell r="J203" t="str">
            <v>○</v>
          </cell>
          <cell r="K203" t="str">
            <v>○</v>
          </cell>
          <cell r="L203" t="str">
            <v>○</v>
          </cell>
          <cell r="M203" t="str">
            <v>○</v>
          </cell>
          <cell r="N203" t="str">
            <v>○</v>
          </cell>
          <cell r="O203" t="str">
            <v>×</v>
          </cell>
          <cell r="P203" t="str">
            <v>×</v>
          </cell>
          <cell r="Q203" t="str">
            <v>×</v>
          </cell>
          <cell r="R203" t="str">
            <v>×</v>
          </cell>
          <cell r="S203" t="str">
            <v>○</v>
          </cell>
          <cell r="T203" t="str">
            <v>×</v>
          </cell>
          <cell r="U203" t="str">
            <v>×</v>
          </cell>
          <cell r="V203" t="str">
            <v>×</v>
          </cell>
          <cell r="W203" t="str">
            <v>×</v>
          </cell>
          <cell r="X203" t="str">
            <v>×</v>
          </cell>
          <cell r="Y203" t="str">
            <v>×</v>
          </cell>
          <cell r="Z203" t="str">
            <v>×</v>
          </cell>
          <cell r="AA203">
            <v>0</v>
          </cell>
          <cell r="AB203">
            <v>1</v>
          </cell>
          <cell r="AC203" t="str">
            <v>介</v>
          </cell>
          <cell r="AD203" t="str">
            <v>株式会社共立メンテナンス</v>
          </cell>
          <cell r="AE203" t="str">
            <v>03-5295-7884</v>
          </cell>
          <cell r="AF203">
            <v>42010</v>
          </cell>
          <cell r="AG203">
            <v>67</v>
          </cell>
          <cell r="AH203" t="str">
            <v>○</v>
          </cell>
          <cell r="AI203" t="str">
            <v>入居開始済み</v>
          </cell>
          <cell r="AJ203" t="str">
            <v>足立区</v>
          </cell>
          <cell r="AK203" t="str">
            <v>株式会社</v>
          </cell>
          <cell r="AL203" t="str">
            <v>その他</v>
          </cell>
          <cell r="AM203" t="str">
            <v/>
          </cell>
          <cell r="AN203" t="str">
            <v>24時間常駐</v>
          </cell>
          <cell r="AO203">
            <v>19.383880597014926</v>
          </cell>
          <cell r="AP203">
            <v>85000</v>
          </cell>
          <cell r="AQ203">
            <v>150000</v>
          </cell>
          <cell r="AR203">
            <v>87910.447761194024</v>
          </cell>
          <cell r="AS203">
            <v>90290</v>
          </cell>
          <cell r="AT203">
            <v>135435</v>
          </cell>
          <cell r="AU203">
            <v>112862.5</v>
          </cell>
          <cell r="AV203">
            <v>-1</v>
          </cell>
          <cell r="AW203">
            <v>77970</v>
          </cell>
          <cell r="AX203" t="str">
            <v>株式会社共立メンテナンス</v>
          </cell>
          <cell r="AY203">
            <v>1</v>
          </cell>
          <cell r="AZ203">
            <v>0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 t="str">
            <v>株式会社</v>
          </cell>
          <cell r="BG203" t="str">
            <v>○</v>
          </cell>
          <cell r="BH203" t="str">
            <v>特定・利用権</v>
          </cell>
        </row>
        <row r="204">
          <cell r="B204">
            <v>18013</v>
          </cell>
          <cell r="C204" t="str">
            <v>27916-1</v>
          </cell>
          <cell r="D204" t="str">
            <v>更新</v>
          </cell>
          <cell r="E204" t="str">
            <v>令和4年様式</v>
          </cell>
          <cell r="F204" t="str">
            <v>つき乃ひるね</v>
          </cell>
          <cell r="G204" t="str">
            <v>板橋区坂下一丁目２５番５号</v>
          </cell>
          <cell r="H204" t="str">
            <v>7.3-8</v>
          </cell>
          <cell r="I204" t="str">
            <v>18-18.31</v>
          </cell>
          <cell r="J204" t="str">
            <v>×</v>
          </cell>
          <cell r="K204" t="str">
            <v>×</v>
          </cell>
          <cell r="L204" t="str">
            <v>×</v>
          </cell>
          <cell r="M204" t="str">
            <v>×</v>
          </cell>
          <cell r="N204" t="str">
            <v>×</v>
          </cell>
          <cell r="O204" t="str">
            <v>×</v>
          </cell>
          <cell r="P204" t="str">
            <v>×</v>
          </cell>
          <cell r="Q204" t="str">
            <v>×</v>
          </cell>
          <cell r="R204" t="str">
            <v>×</v>
          </cell>
          <cell r="S204" t="str">
            <v>×</v>
          </cell>
          <cell r="T204" t="str">
            <v>×</v>
          </cell>
          <cell r="U204" t="str">
            <v>×</v>
          </cell>
          <cell r="V204" t="str">
            <v>×</v>
          </cell>
          <cell r="W204" t="str">
            <v>×</v>
          </cell>
          <cell r="X204" t="str">
            <v>×</v>
          </cell>
          <cell r="Y204" t="str">
            <v>×</v>
          </cell>
          <cell r="Z204" t="str">
            <v>×</v>
          </cell>
          <cell r="AA204">
            <v>0</v>
          </cell>
          <cell r="AB204">
            <v>0</v>
          </cell>
          <cell r="AC204" t="str">
            <v>なし</v>
          </cell>
          <cell r="AD204" t="str">
            <v>株式会社こねこのて</v>
          </cell>
          <cell r="AE204" t="str">
            <v>03-5970-4337</v>
          </cell>
          <cell r="AF204">
            <v>43490</v>
          </cell>
          <cell r="AG204">
            <v>16</v>
          </cell>
          <cell r="AH204" t="str">
            <v/>
          </cell>
          <cell r="AI204" t="str">
            <v>入居開始済み</v>
          </cell>
          <cell r="AJ204" t="str">
            <v>板橋区</v>
          </cell>
          <cell r="AK204" t="str">
            <v>株式会社</v>
          </cell>
          <cell r="AL204" t="str">
            <v>介護系事業者</v>
          </cell>
          <cell r="AM204" t="str">
            <v/>
          </cell>
          <cell r="AN204" t="str">
            <v>日中のみ常駐</v>
          </cell>
          <cell r="AO204">
            <v>18.120625</v>
          </cell>
          <cell r="AP204">
            <v>73000</v>
          </cell>
          <cell r="AQ204">
            <v>80000</v>
          </cell>
          <cell r="AR204">
            <v>77687.5</v>
          </cell>
          <cell r="AS204">
            <v>22000</v>
          </cell>
          <cell r="AT204">
            <v>22000</v>
          </cell>
          <cell r="AU204">
            <v>22000</v>
          </cell>
          <cell r="AV204">
            <v>39000</v>
          </cell>
          <cell r="AW204" t="str">
            <v/>
          </cell>
          <cell r="AX204" t="str">
            <v>株式会社こねこのて</v>
          </cell>
          <cell r="AY204">
            <v>1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 t="str">
            <v>株式会社</v>
          </cell>
          <cell r="BG204" t="str">
            <v/>
          </cell>
          <cell r="BH204" t="str">
            <v/>
          </cell>
        </row>
        <row r="205">
          <cell r="B205">
            <v>19017</v>
          </cell>
          <cell r="C205" t="str">
            <v>102251-1</v>
          </cell>
          <cell r="D205" t="str">
            <v>更新</v>
          </cell>
          <cell r="E205" t="str">
            <v>令和4年様式</v>
          </cell>
          <cell r="F205" t="str">
            <v>ココファン成瀬</v>
          </cell>
          <cell r="G205" t="str">
            <v>町田市南成瀬1-24-5</v>
          </cell>
          <cell r="H205" t="str">
            <v>7.7-17.9</v>
          </cell>
          <cell r="I205" t="str">
            <v>18-52.8</v>
          </cell>
          <cell r="J205" t="str">
            <v>○</v>
          </cell>
          <cell r="K205" t="str">
            <v>○</v>
          </cell>
          <cell r="L205" t="str">
            <v>○</v>
          </cell>
          <cell r="M205" t="str">
            <v>○</v>
          </cell>
          <cell r="N205" t="str">
            <v>○</v>
          </cell>
          <cell r="O205" t="str">
            <v>○</v>
          </cell>
          <cell r="P205" t="str">
            <v>×</v>
          </cell>
          <cell r="Q205" t="str">
            <v>×</v>
          </cell>
          <cell r="R205" t="str">
            <v>×</v>
          </cell>
          <cell r="S205" t="str">
            <v>×</v>
          </cell>
          <cell r="T205" t="str">
            <v>×</v>
          </cell>
          <cell r="U205" t="str">
            <v>×</v>
          </cell>
          <cell r="V205" t="str">
            <v>×</v>
          </cell>
          <cell r="W205" t="str">
            <v>×</v>
          </cell>
          <cell r="X205" t="str">
            <v>×</v>
          </cell>
          <cell r="Y205" t="str">
            <v>×</v>
          </cell>
          <cell r="Z205" t="str">
            <v>×</v>
          </cell>
          <cell r="AA205">
            <v>0</v>
          </cell>
          <cell r="AB205">
            <v>1</v>
          </cell>
          <cell r="AC205" t="str">
            <v>介</v>
          </cell>
          <cell r="AD205" t="str">
            <v>株式会社学研ココファン</v>
          </cell>
          <cell r="AE205" t="str">
            <v>03-6431-1860</v>
          </cell>
          <cell r="AF205">
            <v>43865</v>
          </cell>
          <cell r="AG205">
            <v>71</v>
          </cell>
          <cell r="AH205" t="str">
            <v>○</v>
          </cell>
          <cell r="AI205" t="str">
            <v>入居開始済み</v>
          </cell>
          <cell r="AJ205" t="str">
            <v>町田市</v>
          </cell>
          <cell r="AK205" t="str">
            <v>株式会社</v>
          </cell>
          <cell r="AL205" t="str">
            <v>介護系事業者</v>
          </cell>
          <cell r="AM205" t="str">
            <v/>
          </cell>
          <cell r="AN205" t="str">
            <v>24時間常駐</v>
          </cell>
          <cell r="AO205">
            <v>25.655774647887327</v>
          </cell>
          <cell r="AP205">
            <v>77000</v>
          </cell>
          <cell r="AQ205">
            <v>179000</v>
          </cell>
          <cell r="AR205">
            <v>109352.11267605633</v>
          </cell>
          <cell r="AS205">
            <v>9200</v>
          </cell>
          <cell r="AT205">
            <v>34400</v>
          </cell>
          <cell r="AU205">
            <v>21800</v>
          </cell>
          <cell r="AV205">
            <v>39600</v>
          </cell>
          <cell r="AW205">
            <v>53820</v>
          </cell>
          <cell r="AX205" t="str">
            <v>株式会社学研ココファン</v>
          </cell>
          <cell r="AY205">
            <v>1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 t="str">
            <v>株式会社</v>
          </cell>
          <cell r="BG205" t="str">
            <v>○</v>
          </cell>
          <cell r="BH205" t="str">
            <v/>
          </cell>
        </row>
        <row r="206">
          <cell r="B206">
            <v>14042</v>
          </cell>
          <cell r="C206" t="str">
            <v>30598-2</v>
          </cell>
          <cell r="D206" t="str">
            <v>更新</v>
          </cell>
          <cell r="E206" t="str">
            <v>令和4年様式</v>
          </cell>
          <cell r="F206" t="str">
            <v>コープみらいサービス付き高齢者向け住宅コープみらいえ中野</v>
          </cell>
          <cell r="G206" t="str">
            <v>中野区中央5丁目41-18</v>
          </cell>
          <cell r="H206" t="str">
            <v>10-21</v>
          </cell>
          <cell r="I206" t="str">
            <v>18.69-37.98</v>
          </cell>
          <cell r="J206" t="str">
            <v>○</v>
          </cell>
          <cell r="K206" t="str">
            <v>○</v>
          </cell>
          <cell r="L206" t="str">
            <v>○</v>
          </cell>
          <cell r="M206" t="str">
            <v>○</v>
          </cell>
          <cell r="N206" t="str">
            <v>○</v>
          </cell>
          <cell r="O206" t="str">
            <v>○</v>
          </cell>
          <cell r="P206" t="str">
            <v>○</v>
          </cell>
          <cell r="Q206" t="str">
            <v>×</v>
          </cell>
          <cell r="R206" t="str">
            <v>×</v>
          </cell>
          <cell r="S206" t="str">
            <v>×</v>
          </cell>
          <cell r="T206" t="str">
            <v>×</v>
          </cell>
          <cell r="U206" t="str">
            <v>×</v>
          </cell>
          <cell r="V206" t="str">
            <v>○</v>
          </cell>
          <cell r="W206" t="str">
            <v>×</v>
          </cell>
          <cell r="X206" t="str">
            <v>×</v>
          </cell>
          <cell r="Y206" t="str">
            <v>×</v>
          </cell>
          <cell r="Z206" t="str">
            <v>×</v>
          </cell>
          <cell r="AA206">
            <v>1</v>
          </cell>
          <cell r="AB206">
            <v>2</v>
          </cell>
          <cell r="AC206" t="str">
            <v>医介</v>
          </cell>
          <cell r="AD206" t="str">
            <v>生活協同組合コープみらい福祉事業部</v>
          </cell>
          <cell r="AE206" t="str">
            <v>048-755-9801</v>
          </cell>
          <cell r="AF206">
            <v>42041</v>
          </cell>
          <cell r="AG206">
            <v>52</v>
          </cell>
          <cell r="AH206" t="str">
            <v>○</v>
          </cell>
          <cell r="AI206" t="str">
            <v>入居開始済み</v>
          </cell>
          <cell r="AJ206" t="str">
            <v>中野区</v>
          </cell>
          <cell r="AK206" t="str">
            <v>各種組合</v>
          </cell>
          <cell r="AL206" t="str">
            <v>その他</v>
          </cell>
          <cell r="AM206" t="str">
            <v/>
          </cell>
          <cell r="AN206" t="str">
            <v>24時間常駐</v>
          </cell>
          <cell r="AO206">
            <v>25.645576923076927</v>
          </cell>
          <cell r="AP206">
            <v>100000</v>
          </cell>
          <cell r="AQ206">
            <v>210000</v>
          </cell>
          <cell r="AR206">
            <v>141192.30769230769</v>
          </cell>
          <cell r="AS206">
            <v>25000</v>
          </cell>
          <cell r="AT206">
            <v>25000</v>
          </cell>
          <cell r="AU206">
            <v>25000</v>
          </cell>
          <cell r="AV206">
            <v>49500</v>
          </cell>
          <cell r="AW206">
            <v>55080</v>
          </cell>
          <cell r="AX206" t="str">
            <v>生活協同組合コープみらい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1</v>
          </cell>
          <cell r="BF206" t="str">
            <v>その他</v>
          </cell>
          <cell r="BG206" t="str">
            <v>○</v>
          </cell>
          <cell r="BH206" t="str">
            <v/>
          </cell>
        </row>
        <row r="207">
          <cell r="B207">
            <v>11011</v>
          </cell>
          <cell r="C207" t="str">
            <v>29530-2</v>
          </cell>
          <cell r="D207" t="str">
            <v>更新</v>
          </cell>
          <cell r="E207" t="str">
            <v>令和元年様式</v>
          </cell>
          <cell r="F207" t="str">
            <v>そんぽの家Ｓ府中住吉</v>
          </cell>
          <cell r="G207" t="str">
            <v>府中市住吉町３丁目１３番１号</v>
          </cell>
          <cell r="H207">
            <v>9</v>
          </cell>
          <cell r="I207">
            <v>25.17</v>
          </cell>
          <cell r="J207" t="str">
            <v>○</v>
          </cell>
          <cell r="K207" t="str">
            <v>×</v>
          </cell>
          <cell r="L207" t="str">
            <v>×</v>
          </cell>
          <cell r="M207" t="str">
            <v>×</v>
          </cell>
          <cell r="N207" t="str">
            <v>○</v>
          </cell>
          <cell r="O207" t="str">
            <v>○</v>
          </cell>
          <cell r="P207" t="str">
            <v>×</v>
          </cell>
          <cell r="Q207" t="str">
            <v>○</v>
          </cell>
          <cell r="R207" t="str">
            <v>×</v>
          </cell>
          <cell r="S207" t="str">
            <v>×</v>
          </cell>
          <cell r="T207" t="str">
            <v>×</v>
          </cell>
          <cell r="U207" t="str">
            <v>×</v>
          </cell>
          <cell r="V207" t="str">
            <v>×</v>
          </cell>
          <cell r="W207" t="str">
            <v>×</v>
          </cell>
          <cell r="X207" t="str">
            <v>×</v>
          </cell>
          <cell r="Y207" t="str">
            <v>×</v>
          </cell>
          <cell r="Z207" t="str">
            <v>×</v>
          </cell>
          <cell r="AA207">
            <v>1</v>
          </cell>
          <cell r="AB207">
            <v>2</v>
          </cell>
          <cell r="AC207" t="str">
            <v>医介</v>
          </cell>
          <cell r="AD207" t="str">
            <v>そんぽの家Ｓ　府中住吉</v>
          </cell>
          <cell r="AE207" t="str">
            <v>042-358-2066</v>
          </cell>
          <cell r="AF207">
            <v>40925</v>
          </cell>
          <cell r="AG207">
            <v>40</v>
          </cell>
          <cell r="AH207" t="str">
            <v>○</v>
          </cell>
          <cell r="AI207" t="str">
            <v>入居開始済み</v>
          </cell>
          <cell r="AJ207" t="str">
            <v>府中市</v>
          </cell>
          <cell r="AK207" t="str">
            <v>株式会社</v>
          </cell>
          <cell r="AL207" t="str">
            <v>介護系事業者</v>
          </cell>
          <cell r="AM207" t="str">
            <v/>
          </cell>
          <cell r="AN207" t="str">
            <v>日中のみ常駐</v>
          </cell>
          <cell r="AO207">
            <v>25.17</v>
          </cell>
          <cell r="AP207">
            <v>90000</v>
          </cell>
          <cell r="AQ207">
            <v>90000</v>
          </cell>
          <cell r="AR207">
            <v>90000</v>
          </cell>
          <cell r="AS207">
            <v>12200</v>
          </cell>
          <cell r="AT207">
            <v>12200</v>
          </cell>
          <cell r="AU207">
            <v>12200</v>
          </cell>
          <cell r="AV207">
            <v>60500</v>
          </cell>
          <cell r="AW207">
            <v>56376</v>
          </cell>
          <cell r="AX207" t="str">
            <v>ＳＯＭＰＯケア株式会社</v>
          </cell>
          <cell r="AY207">
            <v>1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 t="str">
            <v>株式会社</v>
          </cell>
          <cell r="BG207" t="str">
            <v>○</v>
          </cell>
          <cell r="BH207" t="str">
            <v/>
          </cell>
        </row>
        <row r="208">
          <cell r="B208">
            <v>11019</v>
          </cell>
          <cell r="C208" t="str">
            <v>29299-2</v>
          </cell>
          <cell r="D208" t="str">
            <v>更新</v>
          </cell>
          <cell r="E208" t="str">
            <v>令和元年様式</v>
          </cell>
          <cell r="F208" t="str">
            <v>そんぽの家Ｓ足立保塚</v>
          </cell>
          <cell r="G208" t="str">
            <v>足立区保塚町4-31</v>
          </cell>
          <cell r="H208">
            <v>8.6</v>
          </cell>
          <cell r="I208" t="str">
            <v>25.17-27.86</v>
          </cell>
          <cell r="J208" t="str">
            <v>○</v>
          </cell>
          <cell r="K208" t="str">
            <v>×</v>
          </cell>
          <cell r="L208" t="str">
            <v>×</v>
          </cell>
          <cell r="M208" t="str">
            <v>×</v>
          </cell>
          <cell r="N208" t="str">
            <v>○</v>
          </cell>
          <cell r="O208" t="str">
            <v>○</v>
          </cell>
          <cell r="P208" t="str">
            <v>×</v>
          </cell>
          <cell r="Q208" t="str">
            <v>×</v>
          </cell>
          <cell r="R208" t="str">
            <v>×</v>
          </cell>
          <cell r="S208" t="str">
            <v>×</v>
          </cell>
          <cell r="T208" t="str">
            <v>×</v>
          </cell>
          <cell r="U208" t="str">
            <v>×</v>
          </cell>
          <cell r="V208" t="str">
            <v>×</v>
          </cell>
          <cell r="W208" t="str">
            <v>×</v>
          </cell>
          <cell r="X208" t="str">
            <v>×</v>
          </cell>
          <cell r="Y208" t="str">
            <v>×</v>
          </cell>
          <cell r="Z208" t="str">
            <v>×</v>
          </cell>
          <cell r="AA208">
            <v>0</v>
          </cell>
          <cell r="AB208">
            <v>1</v>
          </cell>
          <cell r="AC208" t="str">
            <v>介</v>
          </cell>
          <cell r="AD208" t="str">
            <v>そんぽの家Ｓ足立保塚</v>
          </cell>
          <cell r="AE208" t="str">
            <v>03-5851-0605</v>
          </cell>
          <cell r="AF208">
            <v>40934</v>
          </cell>
          <cell r="AG208">
            <v>36</v>
          </cell>
          <cell r="AH208" t="str">
            <v>○</v>
          </cell>
          <cell r="AI208" t="str">
            <v>入居開始済み</v>
          </cell>
          <cell r="AJ208" t="str">
            <v>足立区</v>
          </cell>
          <cell r="AK208" t="str">
            <v>株式会社</v>
          </cell>
          <cell r="AL208" t="str">
            <v>介護系事業者</v>
          </cell>
          <cell r="AM208" t="str">
            <v/>
          </cell>
          <cell r="AN208" t="str">
            <v>日中のみ常駐</v>
          </cell>
          <cell r="AO208">
            <v>25.438333333333336</v>
          </cell>
          <cell r="AP208">
            <v>86000</v>
          </cell>
          <cell r="AQ208">
            <v>86000</v>
          </cell>
          <cell r="AR208">
            <v>86000</v>
          </cell>
          <cell r="AS208">
            <v>12420</v>
          </cell>
          <cell r="AT208">
            <v>12420</v>
          </cell>
          <cell r="AU208">
            <v>12420</v>
          </cell>
          <cell r="AV208">
            <v>38500</v>
          </cell>
          <cell r="AW208">
            <v>56376</v>
          </cell>
          <cell r="AX208" t="str">
            <v>ＳＯＭＰＯケア株式会社</v>
          </cell>
          <cell r="AY208">
            <v>1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 t="str">
            <v>株式会社</v>
          </cell>
          <cell r="BG208" t="str">
            <v>○</v>
          </cell>
          <cell r="BH208" t="str">
            <v/>
          </cell>
        </row>
        <row r="209">
          <cell r="B209">
            <v>13009</v>
          </cell>
          <cell r="C209" t="str">
            <v>29346-2</v>
          </cell>
          <cell r="D209" t="str">
            <v>更新</v>
          </cell>
          <cell r="E209" t="str">
            <v>令和4年様式</v>
          </cell>
          <cell r="F209" t="str">
            <v>そんぽの家　大森西</v>
          </cell>
          <cell r="G209" t="str">
            <v>大田区大森西7丁目6番30号</v>
          </cell>
          <cell r="H209" t="str">
            <v>14.7-39.3</v>
          </cell>
          <cell r="I209" t="str">
            <v>18.6-53.67</v>
          </cell>
          <cell r="J209" t="str">
            <v>○</v>
          </cell>
          <cell r="K209" t="str">
            <v>○</v>
          </cell>
          <cell r="L209" t="str">
            <v>○</v>
          </cell>
          <cell r="M209" t="str">
            <v>○</v>
          </cell>
          <cell r="N209" t="str">
            <v>○</v>
          </cell>
          <cell r="O209" t="str">
            <v>×</v>
          </cell>
          <cell r="P209" t="str">
            <v>×</v>
          </cell>
          <cell r="Q209" t="str">
            <v>×</v>
          </cell>
          <cell r="R209" t="str">
            <v>×</v>
          </cell>
          <cell r="S209" t="str">
            <v>×</v>
          </cell>
          <cell r="T209" t="str">
            <v>×</v>
          </cell>
          <cell r="U209" t="str">
            <v>×</v>
          </cell>
          <cell r="V209" t="str">
            <v>×</v>
          </cell>
          <cell r="W209" t="str">
            <v>×</v>
          </cell>
          <cell r="X209" t="str">
            <v>×</v>
          </cell>
          <cell r="Y209" t="str">
            <v>×</v>
          </cell>
          <cell r="Z209" t="str">
            <v>×</v>
          </cell>
          <cell r="AA209">
            <v>0</v>
          </cell>
          <cell r="AB209">
            <v>0</v>
          </cell>
          <cell r="AC209" t="str">
            <v>なし</v>
          </cell>
          <cell r="AD209" t="str">
            <v>そんぽの家　大森西</v>
          </cell>
          <cell r="AE209" t="str">
            <v>03-6423-0138</v>
          </cell>
          <cell r="AF209">
            <v>41481</v>
          </cell>
          <cell r="AG209">
            <v>56</v>
          </cell>
          <cell r="AH209" t="str">
            <v>○</v>
          </cell>
          <cell r="AI209" t="str">
            <v>入居開始済み</v>
          </cell>
          <cell r="AJ209" t="str">
            <v>大田区</v>
          </cell>
          <cell r="AK209" t="str">
            <v>株式会社</v>
          </cell>
          <cell r="AL209" t="str">
            <v>介護系事業者</v>
          </cell>
          <cell r="AM209" t="str">
            <v/>
          </cell>
          <cell r="AN209" t="str">
            <v>24時間常駐</v>
          </cell>
          <cell r="AO209">
            <v>22.703571428571419</v>
          </cell>
          <cell r="AP209">
            <v>147000</v>
          </cell>
          <cell r="AQ209">
            <v>393000</v>
          </cell>
          <cell r="AR209">
            <v>173410.71428571429</v>
          </cell>
          <cell r="AS209">
            <v>25350</v>
          </cell>
          <cell r="AT209">
            <v>25350</v>
          </cell>
          <cell r="AU209">
            <v>25350</v>
          </cell>
          <cell r="AV209">
            <v>-1</v>
          </cell>
          <cell r="AW209">
            <v>66000</v>
          </cell>
          <cell r="AX209" t="str">
            <v>ＳＯＭＰＯケア株式会社</v>
          </cell>
          <cell r="AY209">
            <v>1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 t="str">
            <v>株式会社</v>
          </cell>
          <cell r="BG209" t="str">
            <v>○</v>
          </cell>
          <cell r="BH209" t="str">
            <v>特定</v>
          </cell>
        </row>
        <row r="210">
          <cell r="B210">
            <v>13013</v>
          </cell>
          <cell r="C210" t="str">
            <v>29484-2</v>
          </cell>
          <cell r="D210" t="str">
            <v>更新</v>
          </cell>
          <cell r="E210" t="str">
            <v>令和4年様式</v>
          </cell>
          <cell r="F210" t="str">
            <v>ＳＯＭＰＯケア　ラヴィーレ東池袋</v>
          </cell>
          <cell r="G210" t="str">
            <v>豊島区東池袋5丁目43番6号</v>
          </cell>
          <cell r="H210" t="str">
            <v>19.8-21.8</v>
          </cell>
          <cell r="I210" t="str">
            <v>18.07-19.89</v>
          </cell>
          <cell r="J210" t="str">
            <v>○</v>
          </cell>
          <cell r="K210" t="str">
            <v>○</v>
          </cell>
          <cell r="L210" t="str">
            <v>○</v>
          </cell>
          <cell r="M210" t="str">
            <v>○</v>
          </cell>
          <cell r="N210" t="str">
            <v>○</v>
          </cell>
          <cell r="O210" t="str">
            <v>×</v>
          </cell>
          <cell r="P210" t="str">
            <v>×</v>
          </cell>
          <cell r="Q210" t="str">
            <v>×</v>
          </cell>
          <cell r="R210" t="str">
            <v>×</v>
          </cell>
          <cell r="S210" t="str">
            <v>×</v>
          </cell>
          <cell r="T210" t="str">
            <v>×</v>
          </cell>
          <cell r="U210" t="str">
            <v>×</v>
          </cell>
          <cell r="V210" t="str">
            <v>×</v>
          </cell>
          <cell r="W210" t="str">
            <v>×</v>
          </cell>
          <cell r="X210" t="str">
            <v>×</v>
          </cell>
          <cell r="Y210" t="str">
            <v>×</v>
          </cell>
          <cell r="Z210" t="str">
            <v>×</v>
          </cell>
          <cell r="AA210">
            <v>0</v>
          </cell>
          <cell r="AB210">
            <v>0</v>
          </cell>
          <cell r="AC210" t="str">
            <v>なし</v>
          </cell>
          <cell r="AD210" t="str">
            <v>ＳＯＭＰＯケア　ラヴィーレ東池袋</v>
          </cell>
          <cell r="AE210" t="str">
            <v>03-5396-7151</v>
          </cell>
          <cell r="AF210">
            <v>41495</v>
          </cell>
          <cell r="AG210">
            <v>50</v>
          </cell>
          <cell r="AH210" t="str">
            <v>○</v>
          </cell>
          <cell r="AI210" t="str">
            <v>入居開始済み</v>
          </cell>
          <cell r="AJ210" t="str">
            <v>豊島区</v>
          </cell>
          <cell r="AK210" t="str">
            <v>株式会社</v>
          </cell>
          <cell r="AL210" t="str">
            <v>介護系事業者</v>
          </cell>
          <cell r="AM210" t="str">
            <v/>
          </cell>
          <cell r="AN210" t="str">
            <v>24時間常駐</v>
          </cell>
          <cell r="AO210">
            <v>18.288800000000016</v>
          </cell>
          <cell r="AP210">
            <v>198000</v>
          </cell>
          <cell r="AQ210">
            <v>218000</v>
          </cell>
          <cell r="AR210">
            <v>206800</v>
          </cell>
          <cell r="AS210">
            <v>23350</v>
          </cell>
          <cell r="AT210">
            <v>23350</v>
          </cell>
          <cell r="AU210">
            <v>23350</v>
          </cell>
          <cell r="AV210">
            <v>-1</v>
          </cell>
          <cell r="AW210">
            <v>70602</v>
          </cell>
          <cell r="AX210" t="str">
            <v>ＳＯＭＰＯケア株式会社</v>
          </cell>
          <cell r="AY210">
            <v>1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 t="str">
            <v>株式会社</v>
          </cell>
          <cell r="BG210" t="str">
            <v>○</v>
          </cell>
          <cell r="BH210" t="str">
            <v>特定</v>
          </cell>
        </row>
        <row r="211">
          <cell r="B211">
            <v>11024</v>
          </cell>
          <cell r="C211" t="str">
            <v>30271-2</v>
          </cell>
          <cell r="D211" t="str">
            <v>更新</v>
          </cell>
          <cell r="E211" t="str">
            <v>令和元年様式</v>
          </cell>
          <cell r="F211" t="str">
            <v>そんぽの家Ｓ府中中河原</v>
          </cell>
          <cell r="G211" t="str">
            <v>府中市住吉町4丁目17-1</v>
          </cell>
          <cell r="H211">
            <v>13.4</v>
          </cell>
          <cell r="I211" t="str">
            <v>25.17-27.54</v>
          </cell>
          <cell r="J211" t="str">
            <v>○</v>
          </cell>
          <cell r="K211" t="str">
            <v>×</v>
          </cell>
          <cell r="L211" t="str">
            <v>×</v>
          </cell>
          <cell r="M211" t="str">
            <v>×</v>
          </cell>
          <cell r="N211" t="str">
            <v>○</v>
          </cell>
          <cell r="O211" t="str">
            <v>○</v>
          </cell>
          <cell r="P211" t="str">
            <v>×</v>
          </cell>
          <cell r="Q211" t="str">
            <v>○</v>
          </cell>
          <cell r="R211" t="str">
            <v>×</v>
          </cell>
          <cell r="S211" t="str">
            <v>×</v>
          </cell>
          <cell r="T211" t="str">
            <v>×</v>
          </cell>
          <cell r="U211" t="str">
            <v>×</v>
          </cell>
          <cell r="V211" t="str">
            <v>×</v>
          </cell>
          <cell r="W211" t="str">
            <v>×</v>
          </cell>
          <cell r="X211" t="str">
            <v>×</v>
          </cell>
          <cell r="Y211" t="str">
            <v>×</v>
          </cell>
          <cell r="Z211" t="str">
            <v>×</v>
          </cell>
          <cell r="AA211">
            <v>1</v>
          </cell>
          <cell r="AB211">
            <v>2</v>
          </cell>
          <cell r="AC211" t="str">
            <v>医介</v>
          </cell>
          <cell r="AD211" t="str">
            <v>そんぽの家Ｓ府中中河原</v>
          </cell>
          <cell r="AE211" t="str">
            <v>042-358-2660</v>
          </cell>
          <cell r="AF211">
            <v>40934</v>
          </cell>
          <cell r="AG211">
            <v>31</v>
          </cell>
          <cell r="AH211" t="str">
            <v>○</v>
          </cell>
          <cell r="AI211" t="str">
            <v>入居開始済み</v>
          </cell>
          <cell r="AJ211" t="str">
            <v>府中市</v>
          </cell>
          <cell r="AK211" t="str">
            <v>株式会社</v>
          </cell>
          <cell r="AL211" t="str">
            <v>介護系事業者</v>
          </cell>
          <cell r="AM211" t="str">
            <v/>
          </cell>
          <cell r="AN211" t="str">
            <v>日中のみ常駐</v>
          </cell>
          <cell r="AO211">
            <v>25.399354838709677</v>
          </cell>
          <cell r="AP211">
            <v>134000</v>
          </cell>
          <cell r="AQ211">
            <v>134000</v>
          </cell>
          <cell r="AR211">
            <v>134000</v>
          </cell>
          <cell r="AS211">
            <v>12640</v>
          </cell>
          <cell r="AT211">
            <v>12640</v>
          </cell>
          <cell r="AU211">
            <v>12640</v>
          </cell>
          <cell r="AV211">
            <v>49500</v>
          </cell>
          <cell r="AW211">
            <v>56376</v>
          </cell>
          <cell r="AX211" t="str">
            <v>ＳＯＭＰＯケア株式会社</v>
          </cell>
          <cell r="AY211">
            <v>1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 t="str">
            <v>株式会社</v>
          </cell>
          <cell r="BG211" t="str">
            <v>○</v>
          </cell>
          <cell r="BH211" t="str">
            <v/>
          </cell>
        </row>
        <row r="212">
          <cell r="B212">
            <v>11025</v>
          </cell>
          <cell r="C212" t="str">
            <v>30270-2</v>
          </cell>
          <cell r="D212" t="str">
            <v>更新</v>
          </cell>
          <cell r="E212" t="str">
            <v>令和元年様式</v>
          </cell>
          <cell r="F212" t="str">
            <v>そんぽの家Ｓ堀切菖蒲園</v>
          </cell>
          <cell r="G212" t="str">
            <v>葛飾区堀切1丁目23-12</v>
          </cell>
          <cell r="H212">
            <v>10.55</v>
          </cell>
          <cell r="I212" t="str">
            <v>25.17-27.42</v>
          </cell>
          <cell r="J212" t="str">
            <v>○</v>
          </cell>
          <cell r="K212" t="str">
            <v>×</v>
          </cell>
          <cell r="L212" t="str">
            <v>×</v>
          </cell>
          <cell r="M212" t="str">
            <v>×</v>
          </cell>
          <cell r="N212" t="str">
            <v>○</v>
          </cell>
          <cell r="O212" t="str">
            <v>○</v>
          </cell>
          <cell r="P212" t="str">
            <v>×</v>
          </cell>
          <cell r="Q212" t="str">
            <v>×</v>
          </cell>
          <cell r="R212" t="str">
            <v>×</v>
          </cell>
          <cell r="S212" t="str">
            <v>×</v>
          </cell>
          <cell r="T212" t="str">
            <v>×</v>
          </cell>
          <cell r="U212" t="str">
            <v>×</v>
          </cell>
          <cell r="V212" t="str">
            <v>×</v>
          </cell>
          <cell r="W212" t="str">
            <v>×</v>
          </cell>
          <cell r="X212" t="str">
            <v>×</v>
          </cell>
          <cell r="Y212" t="str">
            <v>×</v>
          </cell>
          <cell r="Z212" t="str">
            <v>×</v>
          </cell>
          <cell r="AA212">
            <v>0</v>
          </cell>
          <cell r="AB212">
            <v>1</v>
          </cell>
          <cell r="AC212" t="str">
            <v>介</v>
          </cell>
          <cell r="AD212" t="str">
            <v>そんぽの家Ｓ堀切菖蒲園</v>
          </cell>
          <cell r="AE212" t="str">
            <v>03-5671-0061</v>
          </cell>
          <cell r="AF212">
            <v>40934</v>
          </cell>
          <cell r="AG212">
            <v>45</v>
          </cell>
          <cell r="AH212" t="str">
            <v>○</v>
          </cell>
          <cell r="AI212" t="str">
            <v>入居開始済み</v>
          </cell>
          <cell r="AJ212" t="str">
            <v>葛飾区</v>
          </cell>
          <cell r="AK212" t="str">
            <v>株式会社</v>
          </cell>
          <cell r="AL212" t="str">
            <v>介護系事業者</v>
          </cell>
          <cell r="AM212" t="str">
            <v/>
          </cell>
          <cell r="AN212" t="str">
            <v>日中のみ常駐</v>
          </cell>
          <cell r="AO212">
            <v>25.42</v>
          </cell>
          <cell r="AP212">
            <v>105500</v>
          </cell>
          <cell r="AQ212">
            <v>105500</v>
          </cell>
          <cell r="AR212">
            <v>105500</v>
          </cell>
          <cell r="AS212">
            <v>12310</v>
          </cell>
          <cell r="AT212">
            <v>12310</v>
          </cell>
          <cell r="AU212">
            <v>12310</v>
          </cell>
          <cell r="AV212">
            <v>38500</v>
          </cell>
          <cell r="AW212">
            <v>56376</v>
          </cell>
          <cell r="AX212" t="str">
            <v>ＳＯＭＰＯケア株式会社</v>
          </cell>
          <cell r="AY212">
            <v>1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 t="str">
            <v>株式会社</v>
          </cell>
          <cell r="BG212" t="str">
            <v>○</v>
          </cell>
          <cell r="BH212" t="str">
            <v/>
          </cell>
        </row>
        <row r="213">
          <cell r="B213">
            <v>11028</v>
          </cell>
          <cell r="C213" t="str">
            <v>29301-2</v>
          </cell>
          <cell r="D213" t="str">
            <v>更新</v>
          </cell>
          <cell r="E213" t="str">
            <v>令和元年様式</v>
          </cell>
          <cell r="F213" t="str">
            <v>そんぽの家Ｓ北綾瀬</v>
          </cell>
          <cell r="G213" t="str">
            <v>足立区北加平町3-26</v>
          </cell>
          <cell r="H213">
            <v>8.6</v>
          </cell>
          <cell r="I213" t="str">
            <v>25.02-27.22</v>
          </cell>
          <cell r="J213" t="str">
            <v>○</v>
          </cell>
          <cell r="K213" t="str">
            <v>×</v>
          </cell>
          <cell r="L213" t="str">
            <v>×</v>
          </cell>
          <cell r="M213" t="str">
            <v>×</v>
          </cell>
          <cell r="N213" t="str">
            <v>○</v>
          </cell>
          <cell r="O213" t="str">
            <v>○</v>
          </cell>
          <cell r="P213" t="str">
            <v>×</v>
          </cell>
          <cell r="Q213" t="str">
            <v>×</v>
          </cell>
          <cell r="R213" t="str">
            <v>×</v>
          </cell>
          <cell r="S213" t="str">
            <v>×</v>
          </cell>
          <cell r="T213" t="str">
            <v>×</v>
          </cell>
          <cell r="U213" t="str">
            <v>×</v>
          </cell>
          <cell r="V213" t="str">
            <v>○</v>
          </cell>
          <cell r="W213" t="str">
            <v>×</v>
          </cell>
          <cell r="X213" t="str">
            <v>×</v>
          </cell>
          <cell r="Y213" t="str">
            <v>×</v>
          </cell>
          <cell r="Z213" t="str">
            <v>×</v>
          </cell>
          <cell r="AA213">
            <v>0</v>
          </cell>
          <cell r="AB213">
            <v>2</v>
          </cell>
          <cell r="AC213" t="str">
            <v>介</v>
          </cell>
          <cell r="AD213" t="str">
            <v>そんぽの家Ｓ北綾瀬</v>
          </cell>
          <cell r="AE213" t="str">
            <v>03-5697-8526</v>
          </cell>
          <cell r="AF213">
            <v>40938</v>
          </cell>
          <cell r="AG213">
            <v>51</v>
          </cell>
          <cell r="AH213" t="str">
            <v>○</v>
          </cell>
          <cell r="AI213" t="str">
            <v>入居開始済み</v>
          </cell>
          <cell r="AJ213" t="str">
            <v>足立区</v>
          </cell>
          <cell r="AK213" t="str">
            <v>株式会社</v>
          </cell>
          <cell r="AL213" t="str">
            <v>介護系事業者</v>
          </cell>
          <cell r="AM213" t="str">
            <v/>
          </cell>
          <cell r="AN213" t="str">
            <v>日中のみ常駐</v>
          </cell>
          <cell r="AO213">
            <v>25.365098039215685</v>
          </cell>
          <cell r="AP213">
            <v>86000</v>
          </cell>
          <cell r="AQ213">
            <v>86000</v>
          </cell>
          <cell r="AR213">
            <v>86000</v>
          </cell>
          <cell r="AS213">
            <v>11870</v>
          </cell>
          <cell r="AT213">
            <v>11870</v>
          </cell>
          <cell r="AU213">
            <v>11870</v>
          </cell>
          <cell r="AV213">
            <v>38500</v>
          </cell>
          <cell r="AW213">
            <v>56376</v>
          </cell>
          <cell r="AX213" t="str">
            <v>ＳＯＭＰＯケア株式会社</v>
          </cell>
          <cell r="AY213">
            <v>1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 t="str">
            <v>株式会社</v>
          </cell>
          <cell r="BG213" t="str">
            <v>○</v>
          </cell>
          <cell r="BH213" t="str">
            <v/>
          </cell>
        </row>
        <row r="214">
          <cell r="B214">
            <v>11034</v>
          </cell>
          <cell r="C214" t="str">
            <v>29532-2</v>
          </cell>
          <cell r="D214" t="str">
            <v>更新</v>
          </cell>
          <cell r="E214" t="str">
            <v>令和元年様式</v>
          </cell>
          <cell r="F214" t="str">
            <v>そんぽの家Ｓ府中南町</v>
          </cell>
          <cell r="G214" t="str">
            <v>府中市南町1丁目48-10</v>
          </cell>
          <cell r="H214">
            <v>11.3</v>
          </cell>
          <cell r="I214" t="str">
            <v>25.17-25.72</v>
          </cell>
          <cell r="J214" t="str">
            <v>○</v>
          </cell>
          <cell r="K214" t="str">
            <v>×</v>
          </cell>
          <cell r="L214" t="str">
            <v>×</v>
          </cell>
          <cell r="M214" t="str">
            <v>×</v>
          </cell>
          <cell r="N214" t="str">
            <v>○</v>
          </cell>
          <cell r="O214" t="str">
            <v>○</v>
          </cell>
          <cell r="P214" t="str">
            <v>×</v>
          </cell>
          <cell r="Q214" t="str">
            <v>○</v>
          </cell>
          <cell r="R214" t="str">
            <v>×</v>
          </cell>
          <cell r="S214" t="str">
            <v>×</v>
          </cell>
          <cell r="T214" t="str">
            <v>×</v>
          </cell>
          <cell r="U214" t="str">
            <v>×</v>
          </cell>
          <cell r="V214" t="str">
            <v>×</v>
          </cell>
          <cell r="W214" t="str">
            <v>×</v>
          </cell>
          <cell r="X214" t="str">
            <v>×</v>
          </cell>
          <cell r="Y214" t="str">
            <v>×</v>
          </cell>
          <cell r="Z214" t="str">
            <v>×</v>
          </cell>
          <cell r="AA214">
            <v>1</v>
          </cell>
          <cell r="AB214">
            <v>2</v>
          </cell>
          <cell r="AC214" t="str">
            <v>医介</v>
          </cell>
          <cell r="AD214" t="str">
            <v>そんぽの家Ｓ府中南町</v>
          </cell>
          <cell r="AE214" t="str">
            <v>042-354-2655</v>
          </cell>
          <cell r="AF214">
            <v>40942</v>
          </cell>
          <cell r="AG214">
            <v>29</v>
          </cell>
          <cell r="AH214" t="str">
            <v>○</v>
          </cell>
          <cell r="AI214" t="str">
            <v>入居開始済み</v>
          </cell>
          <cell r="AJ214" t="str">
            <v>府中市</v>
          </cell>
          <cell r="AK214" t="str">
            <v>株式会社</v>
          </cell>
          <cell r="AL214" t="str">
            <v>介護系事業者</v>
          </cell>
          <cell r="AM214" t="str">
            <v/>
          </cell>
          <cell r="AN214" t="str">
            <v>日中のみ常駐</v>
          </cell>
          <cell r="AO214">
            <v>25.188965517241378</v>
          </cell>
          <cell r="AP214">
            <v>113000</v>
          </cell>
          <cell r="AQ214">
            <v>113000</v>
          </cell>
          <cell r="AR214">
            <v>113000</v>
          </cell>
          <cell r="AS214">
            <v>12310</v>
          </cell>
          <cell r="AT214">
            <v>12310</v>
          </cell>
          <cell r="AU214">
            <v>12310</v>
          </cell>
          <cell r="AV214">
            <v>38500</v>
          </cell>
          <cell r="AW214">
            <v>56376</v>
          </cell>
          <cell r="AX214" t="str">
            <v>ＳＯＭＰＯケア株式会社</v>
          </cell>
          <cell r="AY214">
            <v>1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 t="str">
            <v>株式会社</v>
          </cell>
          <cell r="BG214" t="str">
            <v>○</v>
          </cell>
          <cell r="BH214" t="str">
            <v/>
          </cell>
        </row>
        <row r="215">
          <cell r="B215">
            <v>11035</v>
          </cell>
          <cell r="C215" t="str">
            <v>29419-2</v>
          </cell>
          <cell r="D215" t="str">
            <v>更新</v>
          </cell>
          <cell r="E215" t="str">
            <v>令和元年様式</v>
          </cell>
          <cell r="F215" t="str">
            <v>そんぽの家Ｓ新高島平</v>
          </cell>
          <cell r="G215" t="str">
            <v>板橋区高島平7-17-9</v>
          </cell>
          <cell r="H215">
            <v>9.8000000000000007</v>
          </cell>
          <cell r="I215" t="str">
            <v>25.05-25.32</v>
          </cell>
          <cell r="J215" t="str">
            <v>○</v>
          </cell>
          <cell r="K215" t="str">
            <v>×</v>
          </cell>
          <cell r="L215" t="str">
            <v>×</v>
          </cell>
          <cell r="M215" t="str">
            <v>×</v>
          </cell>
          <cell r="N215" t="str">
            <v>○</v>
          </cell>
          <cell r="O215" t="str">
            <v>○</v>
          </cell>
          <cell r="P215" t="str">
            <v>×</v>
          </cell>
          <cell r="Q215" t="str">
            <v>○</v>
          </cell>
          <cell r="R215" t="str">
            <v>×</v>
          </cell>
          <cell r="S215" t="str">
            <v>×</v>
          </cell>
          <cell r="T215" t="str">
            <v>×</v>
          </cell>
          <cell r="U215" t="str">
            <v>×</v>
          </cell>
          <cell r="V215" t="str">
            <v>×</v>
          </cell>
          <cell r="W215" t="str">
            <v>×</v>
          </cell>
          <cell r="X215" t="str">
            <v>×</v>
          </cell>
          <cell r="Y215" t="str">
            <v>×</v>
          </cell>
          <cell r="Z215" t="str">
            <v>×</v>
          </cell>
          <cell r="AA215">
            <v>1</v>
          </cell>
          <cell r="AB215">
            <v>2</v>
          </cell>
          <cell r="AC215" t="str">
            <v>医介</v>
          </cell>
          <cell r="AD215" t="str">
            <v>そんぽの家Ｓ新高島平</v>
          </cell>
          <cell r="AE215" t="str">
            <v>03-5968-5181</v>
          </cell>
          <cell r="AF215">
            <v>40942</v>
          </cell>
          <cell r="AG215">
            <v>42</v>
          </cell>
          <cell r="AH215" t="str">
            <v>○</v>
          </cell>
          <cell r="AI215" t="str">
            <v>入居開始済み</v>
          </cell>
          <cell r="AJ215" t="str">
            <v>板橋区</v>
          </cell>
          <cell r="AK215" t="str">
            <v>株式会社</v>
          </cell>
          <cell r="AL215" t="str">
            <v>介護系事業者</v>
          </cell>
          <cell r="AM215" t="str">
            <v/>
          </cell>
          <cell r="AN215" t="str">
            <v>日中のみ常駐</v>
          </cell>
          <cell r="AO215">
            <v>25.28142857142857</v>
          </cell>
          <cell r="AP215">
            <v>98000</v>
          </cell>
          <cell r="AQ215">
            <v>98000</v>
          </cell>
          <cell r="AR215">
            <v>98000</v>
          </cell>
          <cell r="AS215">
            <v>12200</v>
          </cell>
          <cell r="AT215">
            <v>12200</v>
          </cell>
          <cell r="AU215">
            <v>12200</v>
          </cell>
          <cell r="AV215">
            <v>47300</v>
          </cell>
          <cell r="AW215">
            <v>56376</v>
          </cell>
          <cell r="AX215" t="str">
            <v>ＳＯＭＰＯケア株式会社</v>
          </cell>
          <cell r="AY215">
            <v>1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 t="str">
            <v>株式会社</v>
          </cell>
          <cell r="BG215" t="str">
            <v>○</v>
          </cell>
          <cell r="BH215" t="str">
            <v/>
          </cell>
        </row>
        <row r="216">
          <cell r="B216">
            <v>11036</v>
          </cell>
          <cell r="C216" t="str">
            <v>29546-2</v>
          </cell>
          <cell r="D216" t="str">
            <v>更新</v>
          </cell>
          <cell r="E216" t="str">
            <v>令和元年様式</v>
          </cell>
          <cell r="F216" t="str">
            <v>そんぽの家Ｓ板橋仲宿</v>
          </cell>
          <cell r="G216" t="str">
            <v>板橋区仲宿50-1</v>
          </cell>
          <cell r="H216">
            <v>13.2</v>
          </cell>
          <cell r="I216" t="str">
            <v>25.17-27.36</v>
          </cell>
          <cell r="J216" t="str">
            <v>○</v>
          </cell>
          <cell r="K216" t="str">
            <v>×</v>
          </cell>
          <cell r="L216" t="str">
            <v>×</v>
          </cell>
          <cell r="M216" t="str">
            <v>×</v>
          </cell>
          <cell r="N216" t="str">
            <v>○</v>
          </cell>
          <cell r="O216" t="str">
            <v>○</v>
          </cell>
          <cell r="P216" t="str">
            <v>×</v>
          </cell>
          <cell r="Q216" t="str">
            <v>○</v>
          </cell>
          <cell r="R216" t="str">
            <v>×</v>
          </cell>
          <cell r="S216" t="str">
            <v>×</v>
          </cell>
          <cell r="T216" t="str">
            <v>×</v>
          </cell>
          <cell r="U216" t="str">
            <v>×</v>
          </cell>
          <cell r="V216" t="str">
            <v>×</v>
          </cell>
          <cell r="W216" t="str">
            <v>×</v>
          </cell>
          <cell r="X216" t="str">
            <v>×</v>
          </cell>
          <cell r="Y216" t="str">
            <v>×</v>
          </cell>
          <cell r="Z216" t="str">
            <v>×</v>
          </cell>
          <cell r="AA216">
            <v>1</v>
          </cell>
          <cell r="AB216">
            <v>2</v>
          </cell>
          <cell r="AC216" t="str">
            <v>医介</v>
          </cell>
          <cell r="AD216" t="str">
            <v>そんぽの家Ｓ板橋仲宿</v>
          </cell>
          <cell r="AE216" t="str">
            <v>03-5944-3481</v>
          </cell>
          <cell r="AF216">
            <v>40942</v>
          </cell>
          <cell r="AG216">
            <v>54</v>
          </cell>
          <cell r="AH216" t="str">
            <v>○</v>
          </cell>
          <cell r="AI216" t="str">
            <v>入居開始済み</v>
          </cell>
          <cell r="AJ216" t="str">
            <v>板橋区</v>
          </cell>
          <cell r="AK216" t="str">
            <v>株式会社</v>
          </cell>
          <cell r="AL216" t="str">
            <v>介護系事業者</v>
          </cell>
          <cell r="AM216" t="str">
            <v/>
          </cell>
          <cell r="AN216" t="str">
            <v>日中のみ常駐</v>
          </cell>
          <cell r="AO216">
            <v>25.570000000000004</v>
          </cell>
          <cell r="AP216">
            <v>132000</v>
          </cell>
          <cell r="AQ216">
            <v>132000</v>
          </cell>
          <cell r="AR216">
            <v>132000</v>
          </cell>
          <cell r="AS216">
            <v>11870</v>
          </cell>
          <cell r="AT216">
            <v>11870</v>
          </cell>
          <cell r="AU216">
            <v>11870</v>
          </cell>
          <cell r="AV216">
            <v>47300</v>
          </cell>
          <cell r="AW216">
            <v>56376</v>
          </cell>
          <cell r="AX216" t="str">
            <v>ＳＯＭＰＯケア株式会社</v>
          </cell>
          <cell r="AY216">
            <v>1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 t="str">
            <v>株式会社</v>
          </cell>
          <cell r="BG216" t="str">
            <v>○</v>
          </cell>
          <cell r="BH216" t="str">
            <v/>
          </cell>
        </row>
        <row r="217">
          <cell r="B217">
            <v>11038</v>
          </cell>
          <cell r="C217" t="str">
            <v>29544-2</v>
          </cell>
          <cell r="D217" t="str">
            <v>更新</v>
          </cell>
          <cell r="E217" t="str">
            <v>令和元年様式</v>
          </cell>
          <cell r="F217" t="str">
            <v>そんぽの家Ｓ成城西</v>
          </cell>
          <cell r="G217" t="str">
            <v>世田谷区喜多見9丁目22番7</v>
          </cell>
          <cell r="H217">
            <v>14.8</v>
          </cell>
          <cell r="I217" t="str">
            <v>25.17-27.18</v>
          </cell>
          <cell r="J217" t="str">
            <v>○</v>
          </cell>
          <cell r="K217" t="str">
            <v>×</v>
          </cell>
          <cell r="L217" t="str">
            <v>×</v>
          </cell>
          <cell r="M217" t="str">
            <v>×</v>
          </cell>
          <cell r="N217" t="str">
            <v>○</v>
          </cell>
          <cell r="O217" t="str">
            <v>○</v>
          </cell>
          <cell r="P217" t="str">
            <v>×</v>
          </cell>
          <cell r="Q217" t="str">
            <v>○</v>
          </cell>
          <cell r="R217" t="str">
            <v>×</v>
          </cell>
          <cell r="S217" t="str">
            <v>×</v>
          </cell>
          <cell r="T217" t="str">
            <v>×</v>
          </cell>
          <cell r="U217" t="str">
            <v>×</v>
          </cell>
          <cell r="V217" t="str">
            <v>×</v>
          </cell>
          <cell r="W217" t="str">
            <v>×</v>
          </cell>
          <cell r="X217" t="str">
            <v>×</v>
          </cell>
          <cell r="Y217" t="str">
            <v>×</v>
          </cell>
          <cell r="Z217" t="str">
            <v>×</v>
          </cell>
          <cell r="AA217">
            <v>1</v>
          </cell>
          <cell r="AB217">
            <v>2</v>
          </cell>
          <cell r="AC217" t="str">
            <v>医介</v>
          </cell>
          <cell r="AD217" t="str">
            <v>そんぽの家Ｓ成城西</v>
          </cell>
          <cell r="AE217" t="str">
            <v>03-5438-2030</v>
          </cell>
          <cell r="AF217">
            <v>40942</v>
          </cell>
          <cell r="AG217">
            <v>53</v>
          </cell>
          <cell r="AH217" t="str">
            <v>○</v>
          </cell>
          <cell r="AI217" t="str">
            <v>入居開始済み</v>
          </cell>
          <cell r="AJ217" t="str">
            <v>世田谷区</v>
          </cell>
          <cell r="AK217" t="str">
            <v>株式会社</v>
          </cell>
          <cell r="AL217" t="str">
            <v>介護系事業者</v>
          </cell>
          <cell r="AM217" t="str">
            <v/>
          </cell>
          <cell r="AN217" t="str">
            <v>日中のみ常駐</v>
          </cell>
          <cell r="AO217">
            <v>25.28377358490566</v>
          </cell>
          <cell r="AP217">
            <v>148000</v>
          </cell>
          <cell r="AQ217">
            <v>148000</v>
          </cell>
          <cell r="AR217">
            <v>148000</v>
          </cell>
          <cell r="AS217">
            <v>12090</v>
          </cell>
          <cell r="AT217">
            <v>12090</v>
          </cell>
          <cell r="AU217">
            <v>12090</v>
          </cell>
          <cell r="AV217">
            <v>33000</v>
          </cell>
          <cell r="AW217">
            <v>56376</v>
          </cell>
          <cell r="AX217" t="str">
            <v>ＳＯＭＰＯケア株式会社</v>
          </cell>
          <cell r="AY217">
            <v>1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 t="str">
            <v>株式会社</v>
          </cell>
          <cell r="BG217" t="str">
            <v>○</v>
          </cell>
          <cell r="BH217" t="str">
            <v/>
          </cell>
        </row>
        <row r="218">
          <cell r="B218">
            <v>11039</v>
          </cell>
          <cell r="C218" t="str">
            <v>29420-2</v>
          </cell>
          <cell r="D218" t="str">
            <v>更新</v>
          </cell>
          <cell r="E218" t="str">
            <v>令和元年様式</v>
          </cell>
          <cell r="F218" t="str">
            <v>そんぽの家Ｓ扇大橋</v>
          </cell>
          <cell r="G218" t="str">
            <v>足立区扇1丁目15-8</v>
          </cell>
          <cell r="H218" t="str">
            <v>9.1-11.1</v>
          </cell>
          <cell r="I218" t="str">
            <v>25.17-27.18</v>
          </cell>
          <cell r="J218" t="str">
            <v>○</v>
          </cell>
          <cell r="K218" t="str">
            <v>×</v>
          </cell>
          <cell r="L218" t="str">
            <v>×</v>
          </cell>
          <cell r="M218" t="str">
            <v>×</v>
          </cell>
          <cell r="N218" t="str">
            <v>○</v>
          </cell>
          <cell r="O218" t="str">
            <v>○</v>
          </cell>
          <cell r="P218" t="str">
            <v>×</v>
          </cell>
          <cell r="Q218" t="str">
            <v>×</v>
          </cell>
          <cell r="R218" t="str">
            <v>×</v>
          </cell>
          <cell r="S218" t="str">
            <v>×</v>
          </cell>
          <cell r="T218" t="str">
            <v>×</v>
          </cell>
          <cell r="U218" t="str">
            <v>×</v>
          </cell>
          <cell r="V218" t="str">
            <v>×</v>
          </cell>
          <cell r="W218" t="str">
            <v>×</v>
          </cell>
          <cell r="X218" t="str">
            <v>×</v>
          </cell>
          <cell r="Y218" t="str">
            <v>×</v>
          </cell>
          <cell r="Z218" t="str">
            <v>×</v>
          </cell>
          <cell r="AA218">
            <v>0</v>
          </cell>
          <cell r="AB218">
            <v>1</v>
          </cell>
          <cell r="AC218" t="str">
            <v>介</v>
          </cell>
          <cell r="AD218" t="str">
            <v>そんぽの家Ｓ扇大橋</v>
          </cell>
          <cell r="AE218" t="str">
            <v>03-5838-2607</v>
          </cell>
          <cell r="AF218">
            <v>40942</v>
          </cell>
          <cell r="AG218">
            <v>64</v>
          </cell>
          <cell r="AH218" t="str">
            <v>○</v>
          </cell>
          <cell r="AI218" t="str">
            <v>入居開始済み</v>
          </cell>
          <cell r="AJ218" t="str">
            <v>足立区</v>
          </cell>
          <cell r="AK218" t="str">
            <v>株式会社</v>
          </cell>
          <cell r="AL218" t="str">
            <v>介護系事業者</v>
          </cell>
          <cell r="AM218" t="str">
            <v/>
          </cell>
          <cell r="AN218" t="str">
            <v>日中のみ常駐</v>
          </cell>
          <cell r="AO218">
            <v>25.295625000000001</v>
          </cell>
          <cell r="AP218">
            <v>91000</v>
          </cell>
          <cell r="AQ218">
            <v>111000</v>
          </cell>
          <cell r="AR218">
            <v>100453.125</v>
          </cell>
          <cell r="AS218">
            <v>11980</v>
          </cell>
          <cell r="AT218">
            <v>11980</v>
          </cell>
          <cell r="AU218">
            <v>11980</v>
          </cell>
          <cell r="AV218">
            <v>33000</v>
          </cell>
          <cell r="AW218">
            <v>56376</v>
          </cell>
          <cell r="AX218" t="str">
            <v>ＳＯＭＰＯケア株式会社</v>
          </cell>
          <cell r="AY218">
            <v>1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 t="str">
            <v>株式会社</v>
          </cell>
          <cell r="BG218" t="str">
            <v>○</v>
          </cell>
          <cell r="BH218" t="str">
            <v/>
          </cell>
        </row>
        <row r="219">
          <cell r="B219">
            <v>11040</v>
          </cell>
          <cell r="C219" t="str">
            <v>29418-2</v>
          </cell>
          <cell r="D219" t="str">
            <v>更新</v>
          </cell>
          <cell r="E219" t="str">
            <v>令和元年様式</v>
          </cell>
          <cell r="F219" t="str">
            <v>そんぽの家Ｓ大泉北</v>
          </cell>
          <cell r="G219" t="str">
            <v>練馬区大泉町5丁目2-5</v>
          </cell>
          <cell r="H219">
            <v>11.1</v>
          </cell>
          <cell r="I219" t="str">
            <v>25.17-27.27</v>
          </cell>
          <cell r="J219" t="str">
            <v>○</v>
          </cell>
          <cell r="K219" t="str">
            <v>×</v>
          </cell>
          <cell r="L219" t="str">
            <v>×</v>
          </cell>
          <cell r="M219" t="str">
            <v>×</v>
          </cell>
          <cell r="N219" t="str">
            <v>○</v>
          </cell>
          <cell r="O219" t="str">
            <v>○</v>
          </cell>
          <cell r="P219" t="str">
            <v>×</v>
          </cell>
          <cell r="Q219" t="str">
            <v>○</v>
          </cell>
          <cell r="R219" t="str">
            <v>×</v>
          </cell>
          <cell r="S219" t="str">
            <v>×</v>
          </cell>
          <cell r="T219" t="str">
            <v>×</v>
          </cell>
          <cell r="U219" t="str">
            <v>×</v>
          </cell>
          <cell r="V219" t="str">
            <v>×</v>
          </cell>
          <cell r="W219" t="str">
            <v>×</v>
          </cell>
          <cell r="X219" t="str">
            <v>×</v>
          </cell>
          <cell r="Y219" t="str">
            <v>×</v>
          </cell>
          <cell r="Z219" t="str">
            <v>×</v>
          </cell>
          <cell r="AA219">
            <v>1</v>
          </cell>
          <cell r="AB219">
            <v>2</v>
          </cell>
          <cell r="AC219" t="str">
            <v>医介</v>
          </cell>
          <cell r="AD219" t="str">
            <v>そんぽの家Ｓ大泉北</v>
          </cell>
          <cell r="AE219" t="str">
            <v>03-5947-5657</v>
          </cell>
          <cell r="AF219">
            <v>40942</v>
          </cell>
          <cell r="AG219">
            <v>39</v>
          </cell>
          <cell r="AH219" t="str">
            <v>○</v>
          </cell>
          <cell r="AI219" t="str">
            <v>入居開始済み</v>
          </cell>
          <cell r="AJ219" t="str">
            <v>練馬区</v>
          </cell>
          <cell r="AK219" t="str">
            <v>株式会社</v>
          </cell>
          <cell r="AL219" t="str">
            <v>介護系事業者</v>
          </cell>
          <cell r="AM219" t="str">
            <v/>
          </cell>
          <cell r="AN219" t="str">
            <v>日中のみ常駐</v>
          </cell>
          <cell r="AO219">
            <v>25.331538461538464</v>
          </cell>
          <cell r="AP219">
            <v>111000</v>
          </cell>
          <cell r="AQ219">
            <v>111000</v>
          </cell>
          <cell r="AR219">
            <v>111000</v>
          </cell>
          <cell r="AS219">
            <v>11980</v>
          </cell>
          <cell r="AT219">
            <v>11980</v>
          </cell>
          <cell r="AU219">
            <v>11980</v>
          </cell>
          <cell r="AV219">
            <v>51700</v>
          </cell>
          <cell r="AW219">
            <v>56376</v>
          </cell>
          <cell r="AX219" t="str">
            <v>ＳＯＭＰＯケア株式会社</v>
          </cell>
          <cell r="AY219">
            <v>1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 t="str">
            <v>株式会社</v>
          </cell>
          <cell r="BG219" t="str">
            <v>○</v>
          </cell>
          <cell r="BH219" t="str">
            <v/>
          </cell>
        </row>
        <row r="220">
          <cell r="B220">
            <v>12011</v>
          </cell>
          <cell r="C220" t="str">
            <v>29547-2</v>
          </cell>
          <cell r="D220" t="str">
            <v>更新</v>
          </cell>
          <cell r="E220" t="str">
            <v>令和元年様式</v>
          </cell>
          <cell r="F220" t="str">
            <v>そんぽの家Ｓ武蔵砂川</v>
          </cell>
          <cell r="G220" t="str">
            <v>立川市上砂町3丁目20-1</v>
          </cell>
          <cell r="H220">
            <v>9.4499999999999993</v>
          </cell>
          <cell r="I220" t="str">
            <v>25.35-25.59</v>
          </cell>
          <cell r="J220" t="str">
            <v>○</v>
          </cell>
          <cell r="K220" t="str">
            <v>×</v>
          </cell>
          <cell r="L220" t="str">
            <v>×</v>
          </cell>
          <cell r="M220" t="str">
            <v>×</v>
          </cell>
          <cell r="N220" t="str">
            <v>○</v>
          </cell>
          <cell r="O220" t="str">
            <v>○</v>
          </cell>
          <cell r="P220" t="str">
            <v>×</v>
          </cell>
          <cell r="Q220" t="str">
            <v>○</v>
          </cell>
          <cell r="R220" t="str">
            <v>×</v>
          </cell>
          <cell r="S220" t="str">
            <v>×</v>
          </cell>
          <cell r="T220" t="str">
            <v>×</v>
          </cell>
          <cell r="U220" t="str">
            <v>×</v>
          </cell>
          <cell r="V220" t="str">
            <v>×</v>
          </cell>
          <cell r="W220" t="str">
            <v>×</v>
          </cell>
          <cell r="X220" t="str">
            <v>×</v>
          </cell>
          <cell r="Y220" t="str">
            <v>×</v>
          </cell>
          <cell r="Z220" t="str">
            <v>×</v>
          </cell>
          <cell r="AA220">
            <v>1</v>
          </cell>
          <cell r="AB220">
            <v>2</v>
          </cell>
          <cell r="AC220" t="str">
            <v>医介</v>
          </cell>
          <cell r="AD220" t="str">
            <v>そんぽの家Ｓ武蔵砂川</v>
          </cell>
          <cell r="AE220" t="str">
            <v>042-538-1103</v>
          </cell>
          <cell r="AF220">
            <v>41068</v>
          </cell>
          <cell r="AG220">
            <v>40</v>
          </cell>
          <cell r="AH220" t="str">
            <v>○</v>
          </cell>
          <cell r="AI220" t="str">
            <v>入居開始済み</v>
          </cell>
          <cell r="AJ220" t="str">
            <v>立川市</v>
          </cell>
          <cell r="AK220" t="str">
            <v>株式会社</v>
          </cell>
          <cell r="AL220" t="str">
            <v>介護系事業者</v>
          </cell>
          <cell r="AM220" t="str">
            <v/>
          </cell>
          <cell r="AN220" t="str">
            <v>日中のみ常駐</v>
          </cell>
          <cell r="AO220">
            <v>25.384750000000004</v>
          </cell>
          <cell r="AP220">
            <v>94500</v>
          </cell>
          <cell r="AQ220">
            <v>94500</v>
          </cell>
          <cell r="AR220">
            <v>94500</v>
          </cell>
          <cell r="AS220">
            <v>12090</v>
          </cell>
          <cell r="AT220">
            <v>12090</v>
          </cell>
          <cell r="AU220">
            <v>12090</v>
          </cell>
          <cell r="AV220">
            <v>41250</v>
          </cell>
          <cell r="AW220">
            <v>56376</v>
          </cell>
          <cell r="AX220" t="str">
            <v>ＳＯＭＰＯケア株式会社</v>
          </cell>
          <cell r="AY220">
            <v>1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 t="str">
            <v>株式会社</v>
          </cell>
          <cell r="BG220" t="str">
            <v>○</v>
          </cell>
          <cell r="BH220" t="str">
            <v/>
          </cell>
        </row>
        <row r="221">
          <cell r="B221">
            <v>12025</v>
          </cell>
          <cell r="C221" t="str">
            <v>29549-2</v>
          </cell>
          <cell r="D221" t="str">
            <v>更新</v>
          </cell>
          <cell r="E221" t="str">
            <v>令和元年様式</v>
          </cell>
          <cell r="F221" t="str">
            <v>そんぽの家Ｓ板橋若木</v>
          </cell>
          <cell r="G221" t="str">
            <v>板橋区若木3丁目3-1</v>
          </cell>
          <cell r="H221">
            <v>9</v>
          </cell>
          <cell r="I221" t="str">
            <v>25.17-27.27</v>
          </cell>
          <cell r="J221" t="str">
            <v>○</v>
          </cell>
          <cell r="K221" t="str">
            <v>×</v>
          </cell>
          <cell r="L221" t="str">
            <v>×</v>
          </cell>
          <cell r="M221" t="str">
            <v>×</v>
          </cell>
          <cell r="N221" t="str">
            <v>○</v>
          </cell>
          <cell r="O221" t="str">
            <v>○</v>
          </cell>
          <cell r="P221" t="str">
            <v>×</v>
          </cell>
          <cell r="Q221" t="str">
            <v>○</v>
          </cell>
          <cell r="R221" t="str">
            <v>×</v>
          </cell>
          <cell r="S221" t="str">
            <v>×</v>
          </cell>
          <cell r="T221" t="str">
            <v>×</v>
          </cell>
          <cell r="U221" t="str">
            <v>×</v>
          </cell>
          <cell r="V221" t="str">
            <v>×</v>
          </cell>
          <cell r="W221" t="str">
            <v>×</v>
          </cell>
          <cell r="X221" t="str">
            <v>×</v>
          </cell>
          <cell r="Y221" t="str">
            <v>×</v>
          </cell>
          <cell r="Z221" t="str">
            <v>×</v>
          </cell>
          <cell r="AA221">
            <v>1</v>
          </cell>
          <cell r="AB221">
            <v>2</v>
          </cell>
          <cell r="AC221" t="str">
            <v>医介</v>
          </cell>
          <cell r="AD221" t="str">
            <v>そんぽの家Ｓ板橋若木</v>
          </cell>
          <cell r="AE221" t="str">
            <v>03-5922-3397</v>
          </cell>
          <cell r="AF221">
            <v>41180</v>
          </cell>
          <cell r="AG221">
            <v>45</v>
          </cell>
          <cell r="AH221" t="str">
            <v>○</v>
          </cell>
          <cell r="AI221" t="str">
            <v>入居開始済み</v>
          </cell>
          <cell r="AJ221" t="str">
            <v>板橋区</v>
          </cell>
          <cell r="AK221" t="str">
            <v>株式会社</v>
          </cell>
          <cell r="AL221" t="str">
            <v>介護系事業者</v>
          </cell>
          <cell r="AM221" t="str">
            <v/>
          </cell>
          <cell r="AN221" t="str">
            <v>日中のみ常駐</v>
          </cell>
          <cell r="AO221">
            <v>25.403333333333336</v>
          </cell>
          <cell r="AP221">
            <v>90000</v>
          </cell>
          <cell r="AQ221">
            <v>90000</v>
          </cell>
          <cell r="AR221">
            <v>90000</v>
          </cell>
          <cell r="AS221">
            <v>11980</v>
          </cell>
          <cell r="AT221">
            <v>11980</v>
          </cell>
          <cell r="AU221">
            <v>11980</v>
          </cell>
          <cell r="AV221">
            <v>50600</v>
          </cell>
          <cell r="AW221">
            <v>56376</v>
          </cell>
          <cell r="AX221" t="str">
            <v>ＳＯＭＰＯケア株式会社</v>
          </cell>
          <cell r="AY221">
            <v>1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 t="str">
            <v>株式会社</v>
          </cell>
          <cell r="BG221" t="str">
            <v>○</v>
          </cell>
          <cell r="BH221" t="str">
            <v/>
          </cell>
        </row>
        <row r="222">
          <cell r="B222">
            <v>12027</v>
          </cell>
          <cell r="C222" t="str">
            <v>29550-2</v>
          </cell>
          <cell r="D222" t="str">
            <v>更新</v>
          </cell>
          <cell r="E222" t="str">
            <v>令和元年様式</v>
          </cell>
          <cell r="F222" t="str">
            <v>そんぽの家Ｓ立川</v>
          </cell>
          <cell r="G222" t="str">
            <v>立川市高松町３丁目10－1</v>
          </cell>
          <cell r="H222">
            <v>12.9</v>
          </cell>
          <cell r="I222" t="str">
            <v>25.17-25.36</v>
          </cell>
          <cell r="J222" t="str">
            <v>○</v>
          </cell>
          <cell r="K222" t="str">
            <v>×</v>
          </cell>
          <cell r="L222" t="str">
            <v>×</v>
          </cell>
          <cell r="M222" t="str">
            <v>×</v>
          </cell>
          <cell r="N222" t="str">
            <v>○</v>
          </cell>
          <cell r="O222" t="str">
            <v>○</v>
          </cell>
          <cell r="P222" t="str">
            <v>×</v>
          </cell>
          <cell r="Q222" t="str">
            <v>○</v>
          </cell>
          <cell r="R222" t="str">
            <v>×</v>
          </cell>
          <cell r="S222" t="str">
            <v>×</v>
          </cell>
          <cell r="T222" t="str">
            <v>×</v>
          </cell>
          <cell r="U222" t="str">
            <v>×</v>
          </cell>
          <cell r="V222" t="str">
            <v>×</v>
          </cell>
          <cell r="W222" t="str">
            <v>×</v>
          </cell>
          <cell r="X222" t="str">
            <v>×</v>
          </cell>
          <cell r="Y222" t="str">
            <v>×</v>
          </cell>
          <cell r="Z222" t="str">
            <v>×</v>
          </cell>
          <cell r="AA222">
            <v>1</v>
          </cell>
          <cell r="AB222">
            <v>2</v>
          </cell>
          <cell r="AC222" t="str">
            <v>医介</v>
          </cell>
          <cell r="AD222" t="str">
            <v>そんぽの家S立川</v>
          </cell>
          <cell r="AE222" t="str">
            <v>042-548-3451</v>
          </cell>
          <cell r="AF222">
            <v>41180</v>
          </cell>
          <cell r="AG222">
            <v>64</v>
          </cell>
          <cell r="AH222" t="str">
            <v>○</v>
          </cell>
          <cell r="AI222" t="str">
            <v>入居開始済み</v>
          </cell>
          <cell r="AJ222" t="str">
            <v>立川市</v>
          </cell>
          <cell r="AK222" t="str">
            <v>株式会社</v>
          </cell>
          <cell r="AL222" t="str">
            <v>介護系事業者</v>
          </cell>
          <cell r="AM222" t="str">
            <v/>
          </cell>
          <cell r="AN222" t="str">
            <v>日中のみ常駐</v>
          </cell>
          <cell r="AO222">
            <v>25.217500000000001</v>
          </cell>
          <cell r="AP222">
            <v>129000</v>
          </cell>
          <cell r="AQ222">
            <v>129000</v>
          </cell>
          <cell r="AR222">
            <v>129000</v>
          </cell>
          <cell r="AS222">
            <v>11760</v>
          </cell>
          <cell r="AT222">
            <v>11760</v>
          </cell>
          <cell r="AU222">
            <v>11760</v>
          </cell>
          <cell r="AV222">
            <v>27500</v>
          </cell>
          <cell r="AW222">
            <v>56376</v>
          </cell>
          <cell r="AX222" t="str">
            <v>ＳＯＭＰＯケア株式会社</v>
          </cell>
          <cell r="AY222">
            <v>1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 t="str">
            <v>株式会社</v>
          </cell>
          <cell r="BG222" t="str">
            <v>○</v>
          </cell>
          <cell r="BH222" t="str">
            <v/>
          </cell>
        </row>
        <row r="223">
          <cell r="B223">
            <v>15023</v>
          </cell>
          <cell r="C223" t="str">
            <v>30405-1</v>
          </cell>
          <cell r="D223" t="str">
            <v>更新</v>
          </cell>
          <cell r="E223" t="str">
            <v>令和元年様式</v>
          </cell>
          <cell r="F223" t="str">
            <v>アミカの郷亀有</v>
          </cell>
          <cell r="G223" t="str">
            <v>足立区佐野1-9-3</v>
          </cell>
          <cell r="H223">
            <v>8.4499999999999993</v>
          </cell>
          <cell r="I223">
            <v>18</v>
          </cell>
          <cell r="J223" t="str">
            <v>○</v>
          </cell>
          <cell r="K223" t="str">
            <v>○</v>
          </cell>
          <cell r="L223" t="str">
            <v>○</v>
          </cell>
          <cell r="M223" t="str">
            <v>○</v>
          </cell>
          <cell r="N223" t="str">
            <v>○</v>
          </cell>
          <cell r="O223" t="str">
            <v>×</v>
          </cell>
          <cell r="P223" t="str">
            <v>×</v>
          </cell>
          <cell r="Q223" t="str">
            <v>×</v>
          </cell>
          <cell r="R223" t="str">
            <v>×</v>
          </cell>
          <cell r="S223" t="str">
            <v>×</v>
          </cell>
          <cell r="T223" t="str">
            <v>×</v>
          </cell>
          <cell r="U223" t="str">
            <v>×</v>
          </cell>
          <cell r="V223" t="str">
            <v>×</v>
          </cell>
          <cell r="W223" t="str">
            <v>×</v>
          </cell>
          <cell r="X223" t="str">
            <v>×</v>
          </cell>
          <cell r="Y223" t="str">
            <v>×</v>
          </cell>
          <cell r="Z223" t="str">
            <v>×</v>
          </cell>
          <cell r="AA223">
            <v>0</v>
          </cell>
          <cell r="AB223">
            <v>0</v>
          </cell>
          <cell r="AC223" t="str">
            <v>なし</v>
          </cell>
          <cell r="AD223" t="str">
            <v>ALSOK介護株式会社</v>
          </cell>
          <cell r="AE223" t="str">
            <v>048-631-3690</v>
          </cell>
          <cell r="AF223">
            <v>42373</v>
          </cell>
          <cell r="AG223">
            <v>45</v>
          </cell>
          <cell r="AH223" t="str">
            <v>○</v>
          </cell>
          <cell r="AI223" t="str">
            <v>入居開始済み</v>
          </cell>
          <cell r="AJ223" t="str">
            <v>足立区</v>
          </cell>
          <cell r="AK223" t="str">
            <v>株式会社</v>
          </cell>
          <cell r="AL223" t="str">
            <v>介護系事業者</v>
          </cell>
          <cell r="AM223" t="str">
            <v/>
          </cell>
          <cell r="AN223" t="str">
            <v>24時間常駐</v>
          </cell>
          <cell r="AO223">
            <v>18</v>
          </cell>
          <cell r="AP223">
            <v>84500</v>
          </cell>
          <cell r="AQ223">
            <v>84500</v>
          </cell>
          <cell r="AR223">
            <v>84500</v>
          </cell>
          <cell r="AS223">
            <v>63500</v>
          </cell>
          <cell r="AT223">
            <v>71000</v>
          </cell>
          <cell r="AU223">
            <v>67250</v>
          </cell>
          <cell r="AV223">
            <v>-1</v>
          </cell>
          <cell r="AW223">
            <v>60240</v>
          </cell>
          <cell r="AX223" t="str">
            <v>ＡＬＳＯＫ介護株式会社</v>
          </cell>
          <cell r="AY223">
            <v>1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 t="str">
            <v>株式会社</v>
          </cell>
          <cell r="BG223" t="str">
            <v>○</v>
          </cell>
          <cell r="BH223" t="str">
            <v>特定・利用権</v>
          </cell>
        </row>
        <row r="224">
          <cell r="B224">
            <v>12032</v>
          </cell>
          <cell r="C224" t="str">
            <v>29538-2</v>
          </cell>
          <cell r="D224" t="str">
            <v>更新</v>
          </cell>
          <cell r="E224" t="str">
            <v>令和4年様式</v>
          </cell>
          <cell r="F224" t="str">
            <v>そんぽの家Ｓ西新小岩</v>
          </cell>
          <cell r="G224" t="str">
            <v>葛飾区西新小岩4丁目1-17</v>
          </cell>
          <cell r="H224">
            <v>11.25</v>
          </cell>
          <cell r="I224" t="str">
            <v>25.17-27.23</v>
          </cell>
          <cell r="J224" t="str">
            <v>○</v>
          </cell>
          <cell r="K224" t="str">
            <v>×</v>
          </cell>
          <cell r="L224" t="str">
            <v>×</v>
          </cell>
          <cell r="M224" t="str">
            <v>×</v>
          </cell>
          <cell r="N224" t="str">
            <v>○</v>
          </cell>
          <cell r="O224" t="str">
            <v>○</v>
          </cell>
          <cell r="P224" t="str">
            <v>×</v>
          </cell>
          <cell r="Q224" t="str">
            <v>×</v>
          </cell>
          <cell r="R224" t="str">
            <v>×</v>
          </cell>
          <cell r="S224" t="str">
            <v>×</v>
          </cell>
          <cell r="T224" t="str">
            <v>×</v>
          </cell>
          <cell r="U224" t="str">
            <v>×</v>
          </cell>
          <cell r="V224" t="str">
            <v>×</v>
          </cell>
          <cell r="W224" t="str">
            <v>×</v>
          </cell>
          <cell r="X224" t="str">
            <v>×</v>
          </cell>
          <cell r="Y224" t="str">
            <v>×</v>
          </cell>
          <cell r="Z224" t="str">
            <v>×</v>
          </cell>
          <cell r="AA224">
            <v>0</v>
          </cell>
          <cell r="AB224">
            <v>1</v>
          </cell>
          <cell r="AC224" t="str">
            <v>介</v>
          </cell>
          <cell r="AD224" t="str">
            <v>そんぽの家S西新小岩</v>
          </cell>
          <cell r="AE224" t="str">
            <v>03-5671-3107</v>
          </cell>
          <cell r="AF224">
            <v>41215</v>
          </cell>
          <cell r="AG224">
            <v>41</v>
          </cell>
          <cell r="AH224" t="str">
            <v>○</v>
          </cell>
          <cell r="AI224" t="str">
            <v>入居開始済み</v>
          </cell>
          <cell r="AJ224" t="str">
            <v>葛飾区</v>
          </cell>
          <cell r="AK224" t="str">
            <v>株式会社</v>
          </cell>
          <cell r="AL224" t="str">
            <v>介護系事業者</v>
          </cell>
          <cell r="AM224" t="str">
            <v/>
          </cell>
          <cell r="AN224" t="str">
            <v>日中のみ常駐</v>
          </cell>
          <cell r="AO224">
            <v>25.421219512195126</v>
          </cell>
          <cell r="AP224">
            <v>112500</v>
          </cell>
          <cell r="AQ224">
            <v>112500</v>
          </cell>
          <cell r="AR224">
            <v>112500</v>
          </cell>
          <cell r="AS224">
            <v>11980</v>
          </cell>
          <cell r="AT224">
            <v>11980</v>
          </cell>
          <cell r="AU224">
            <v>11980</v>
          </cell>
          <cell r="AV224">
            <v>40700</v>
          </cell>
          <cell r="AW224">
            <v>56376</v>
          </cell>
          <cell r="AX224" t="str">
            <v>ＳＯＭＰＯケア株式会社</v>
          </cell>
          <cell r="AY224">
            <v>1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 t="str">
            <v>株式会社</v>
          </cell>
          <cell r="BG224" t="str">
            <v>○</v>
          </cell>
          <cell r="BH224" t="str">
            <v/>
          </cell>
        </row>
        <row r="225">
          <cell r="B225">
            <v>12044</v>
          </cell>
          <cell r="C225" t="str">
            <v>30252-2</v>
          </cell>
          <cell r="D225" t="str">
            <v>更新</v>
          </cell>
          <cell r="E225" t="str">
            <v>令和4年様式</v>
          </cell>
          <cell r="F225" t="str">
            <v>そんぽの家Ｓ木場公園</v>
          </cell>
          <cell r="G225" t="str">
            <v>江東区平野4丁目10-3</v>
          </cell>
          <cell r="H225" t="str">
            <v>17.6-20.6</v>
          </cell>
          <cell r="I225">
            <v>25.04</v>
          </cell>
          <cell r="J225" t="str">
            <v>○</v>
          </cell>
          <cell r="K225" t="str">
            <v>×</v>
          </cell>
          <cell r="L225" t="str">
            <v>×</v>
          </cell>
          <cell r="M225" t="str">
            <v>×</v>
          </cell>
          <cell r="N225" t="str">
            <v>○</v>
          </cell>
          <cell r="O225" t="str">
            <v>○</v>
          </cell>
          <cell r="P225" t="str">
            <v>×</v>
          </cell>
          <cell r="Q225" t="str">
            <v>○</v>
          </cell>
          <cell r="R225" t="str">
            <v>×</v>
          </cell>
          <cell r="S225" t="str">
            <v>×</v>
          </cell>
          <cell r="T225" t="str">
            <v>×</v>
          </cell>
          <cell r="U225" t="str">
            <v>×</v>
          </cell>
          <cell r="V225" t="str">
            <v>×</v>
          </cell>
          <cell r="W225" t="str">
            <v>×</v>
          </cell>
          <cell r="X225" t="str">
            <v>×</v>
          </cell>
          <cell r="Y225" t="str">
            <v>×</v>
          </cell>
          <cell r="Z225" t="str">
            <v>×</v>
          </cell>
          <cell r="AA225">
            <v>1</v>
          </cell>
          <cell r="AB225">
            <v>2</v>
          </cell>
          <cell r="AC225" t="str">
            <v>医介</v>
          </cell>
          <cell r="AD225" t="str">
            <v>そんぽの家Ｓ木場公園</v>
          </cell>
          <cell r="AE225" t="str">
            <v>03-5621-2411</v>
          </cell>
          <cell r="AF225">
            <v>41264</v>
          </cell>
          <cell r="AG225">
            <v>59</v>
          </cell>
          <cell r="AH225" t="str">
            <v>○</v>
          </cell>
          <cell r="AI225" t="str">
            <v>入居開始済み</v>
          </cell>
          <cell r="AJ225" t="str">
            <v>江東区</v>
          </cell>
          <cell r="AK225" t="str">
            <v>株式会社</v>
          </cell>
          <cell r="AL225" t="str">
            <v>介護系事業者</v>
          </cell>
          <cell r="AM225" t="str">
            <v/>
          </cell>
          <cell r="AN225" t="str">
            <v>日中のみ常駐</v>
          </cell>
          <cell r="AO225">
            <v>25.040000000000003</v>
          </cell>
          <cell r="AP225">
            <v>176000</v>
          </cell>
          <cell r="AQ225">
            <v>206000</v>
          </cell>
          <cell r="AR225">
            <v>191762.71186440677</v>
          </cell>
          <cell r="AS225">
            <v>11870</v>
          </cell>
          <cell r="AT225">
            <v>11870</v>
          </cell>
          <cell r="AU225">
            <v>11870</v>
          </cell>
          <cell r="AV225">
            <v>33000</v>
          </cell>
          <cell r="AW225">
            <v>56376</v>
          </cell>
          <cell r="AX225" t="str">
            <v>ＳＯＭＰＯケア株式会社</v>
          </cell>
          <cell r="AY225">
            <v>1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 t="str">
            <v>株式会社</v>
          </cell>
          <cell r="BG225" t="str">
            <v>○</v>
          </cell>
          <cell r="BH225" t="str">
            <v/>
          </cell>
        </row>
        <row r="226">
          <cell r="B226">
            <v>13003</v>
          </cell>
          <cell r="C226" t="str">
            <v>30249-2</v>
          </cell>
          <cell r="D226" t="str">
            <v>更新</v>
          </cell>
          <cell r="E226" t="str">
            <v>令和4年様式</v>
          </cell>
          <cell r="F226" t="str">
            <v>そんぽの家Ｓ上石神井</v>
          </cell>
          <cell r="G226" t="str">
            <v>練馬区上石神井2丁目22-27</v>
          </cell>
          <cell r="H226">
            <v>14.3</v>
          </cell>
          <cell r="I226" t="str">
            <v>25.18-25.41</v>
          </cell>
          <cell r="J226" t="str">
            <v>○</v>
          </cell>
          <cell r="K226" t="str">
            <v>×</v>
          </cell>
          <cell r="L226" t="str">
            <v>×</v>
          </cell>
          <cell r="M226" t="str">
            <v>×</v>
          </cell>
          <cell r="N226" t="str">
            <v>○</v>
          </cell>
          <cell r="O226" t="str">
            <v>○</v>
          </cell>
          <cell r="P226" t="str">
            <v>×</v>
          </cell>
          <cell r="Q226" t="str">
            <v>○</v>
          </cell>
          <cell r="R226" t="str">
            <v>×</v>
          </cell>
          <cell r="S226" t="str">
            <v>×</v>
          </cell>
          <cell r="T226" t="str">
            <v>×</v>
          </cell>
          <cell r="U226" t="str">
            <v>×</v>
          </cell>
          <cell r="V226" t="str">
            <v>×</v>
          </cell>
          <cell r="W226" t="str">
            <v>×</v>
          </cell>
          <cell r="X226" t="str">
            <v>×</v>
          </cell>
          <cell r="Y226" t="str">
            <v>×</v>
          </cell>
          <cell r="Z226" t="str">
            <v>×</v>
          </cell>
          <cell r="AA226">
            <v>1</v>
          </cell>
          <cell r="AB226">
            <v>2</v>
          </cell>
          <cell r="AC226" t="str">
            <v>医介</v>
          </cell>
          <cell r="AD226" t="str">
            <v>そんぽの家Ｓ上石神井</v>
          </cell>
          <cell r="AE226" t="str">
            <v>03-5903-7522</v>
          </cell>
          <cell r="AF226">
            <v>41404</v>
          </cell>
          <cell r="AG226">
            <v>28</v>
          </cell>
          <cell r="AH226" t="str">
            <v>○</v>
          </cell>
          <cell r="AI226" t="str">
            <v>入居開始済み</v>
          </cell>
          <cell r="AJ226" t="str">
            <v>練馬区</v>
          </cell>
          <cell r="AK226" t="str">
            <v>株式会社</v>
          </cell>
          <cell r="AL226" t="str">
            <v>介護系事業者</v>
          </cell>
          <cell r="AM226" t="str">
            <v/>
          </cell>
          <cell r="AN226" t="str">
            <v>日中のみ常駐</v>
          </cell>
          <cell r="AO226">
            <v>25.34392857142857</v>
          </cell>
          <cell r="AP226">
            <v>143000</v>
          </cell>
          <cell r="AQ226">
            <v>143000</v>
          </cell>
          <cell r="AR226">
            <v>143000</v>
          </cell>
          <cell r="AS226">
            <v>12420</v>
          </cell>
          <cell r="AT226">
            <v>12420</v>
          </cell>
          <cell r="AU226">
            <v>12420</v>
          </cell>
          <cell r="AV226">
            <v>55000</v>
          </cell>
          <cell r="AW226">
            <v>56376</v>
          </cell>
          <cell r="AX226" t="str">
            <v>ＳＯＭＰＯケア株式会社</v>
          </cell>
          <cell r="AY226">
            <v>1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 t="str">
            <v>株式会社</v>
          </cell>
          <cell r="BG226" t="str">
            <v>○</v>
          </cell>
          <cell r="BH226" t="str">
            <v/>
          </cell>
        </row>
        <row r="227">
          <cell r="B227">
            <v>13017</v>
          </cell>
          <cell r="C227" t="str">
            <v>29551-2</v>
          </cell>
          <cell r="D227" t="str">
            <v>更新</v>
          </cell>
          <cell r="E227" t="str">
            <v>令和4年様式</v>
          </cell>
          <cell r="F227" t="str">
            <v>そんぽの家Ｓ西大井</v>
          </cell>
          <cell r="G227" t="str">
            <v>品川区西大井２－１４－３</v>
          </cell>
          <cell r="H227" t="str">
            <v>17-20</v>
          </cell>
          <cell r="I227" t="str">
            <v>25.03-34.56</v>
          </cell>
          <cell r="J227" t="str">
            <v>○</v>
          </cell>
          <cell r="K227" t="str">
            <v>×</v>
          </cell>
          <cell r="L227" t="str">
            <v>×</v>
          </cell>
          <cell r="M227" t="str">
            <v>×</v>
          </cell>
          <cell r="N227" t="str">
            <v>○</v>
          </cell>
          <cell r="O227" t="str">
            <v>×</v>
          </cell>
          <cell r="P227" t="str">
            <v>×</v>
          </cell>
          <cell r="Q227" t="str">
            <v>○</v>
          </cell>
          <cell r="R227" t="str">
            <v>×</v>
          </cell>
          <cell r="S227" t="str">
            <v>×</v>
          </cell>
          <cell r="T227" t="str">
            <v>×</v>
          </cell>
          <cell r="U227" t="str">
            <v>×</v>
          </cell>
          <cell r="V227" t="str">
            <v>×</v>
          </cell>
          <cell r="W227" t="str">
            <v>×</v>
          </cell>
          <cell r="X227" t="str">
            <v>×</v>
          </cell>
          <cell r="Y227" t="str">
            <v>×</v>
          </cell>
          <cell r="Z227" t="str">
            <v>×</v>
          </cell>
          <cell r="AA227">
            <v>1</v>
          </cell>
          <cell r="AB227">
            <v>1</v>
          </cell>
          <cell r="AC227" t="str">
            <v>医介</v>
          </cell>
          <cell r="AD227" t="str">
            <v>そんぽの家Ｓ西大井</v>
          </cell>
          <cell r="AE227" t="str">
            <v>03-5746-6231</v>
          </cell>
          <cell r="AF227">
            <v>41509</v>
          </cell>
          <cell r="AG227">
            <v>48</v>
          </cell>
          <cell r="AH227" t="str">
            <v>○</v>
          </cell>
          <cell r="AI227" t="str">
            <v>入居開始済み</v>
          </cell>
          <cell r="AJ227" t="str">
            <v>品川区</v>
          </cell>
          <cell r="AK227" t="str">
            <v>株式会社</v>
          </cell>
          <cell r="AL227" t="str">
            <v>介護系事業者</v>
          </cell>
          <cell r="AM227" t="str">
            <v/>
          </cell>
          <cell r="AN227" t="str">
            <v>日中のみ常駐</v>
          </cell>
          <cell r="AO227">
            <v>25.598749999999995</v>
          </cell>
          <cell r="AP227">
            <v>170000</v>
          </cell>
          <cell r="AQ227">
            <v>200000</v>
          </cell>
          <cell r="AR227">
            <v>171250</v>
          </cell>
          <cell r="AS227">
            <v>11870</v>
          </cell>
          <cell r="AT227">
            <v>11870</v>
          </cell>
          <cell r="AU227">
            <v>11870</v>
          </cell>
          <cell r="AV227">
            <v>44000</v>
          </cell>
          <cell r="AW227">
            <v>56376</v>
          </cell>
          <cell r="AX227" t="str">
            <v>ＳＯＭＰＯケア株式会社</v>
          </cell>
          <cell r="AY227">
            <v>1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 t="str">
            <v>株式会社</v>
          </cell>
          <cell r="BG227" t="str">
            <v>○</v>
          </cell>
          <cell r="BH227" t="str">
            <v/>
          </cell>
        </row>
        <row r="228">
          <cell r="B228">
            <v>13039</v>
          </cell>
          <cell r="C228" t="str">
            <v>30344-2</v>
          </cell>
          <cell r="D228" t="str">
            <v>更新</v>
          </cell>
          <cell r="E228" t="str">
            <v>令和4年様式</v>
          </cell>
          <cell r="F228" t="str">
            <v>そんぽの家Ｓ平和台</v>
          </cell>
          <cell r="G228" t="str">
            <v>練馬区平和台4丁目9番14号</v>
          </cell>
          <cell r="H228">
            <v>13</v>
          </cell>
          <cell r="I228" t="str">
            <v>25.17-27.45</v>
          </cell>
          <cell r="J228" t="str">
            <v>○</v>
          </cell>
          <cell r="K228" t="str">
            <v>×</v>
          </cell>
          <cell r="L228" t="str">
            <v>×</v>
          </cell>
          <cell r="M228" t="str">
            <v>×</v>
          </cell>
          <cell r="N228" t="str">
            <v>○</v>
          </cell>
          <cell r="O228" t="str">
            <v>○</v>
          </cell>
          <cell r="P228" t="str">
            <v>×</v>
          </cell>
          <cell r="Q228" t="str">
            <v>○</v>
          </cell>
          <cell r="R228" t="str">
            <v>×</v>
          </cell>
          <cell r="S228" t="str">
            <v>×</v>
          </cell>
          <cell r="T228" t="str">
            <v>×</v>
          </cell>
          <cell r="U228" t="str">
            <v>×</v>
          </cell>
          <cell r="V228" t="str">
            <v>×</v>
          </cell>
          <cell r="W228" t="str">
            <v>×</v>
          </cell>
          <cell r="X228" t="str">
            <v>×</v>
          </cell>
          <cell r="Y228" t="str">
            <v>×</v>
          </cell>
          <cell r="Z228" t="str">
            <v>×</v>
          </cell>
          <cell r="AA228">
            <v>1</v>
          </cell>
          <cell r="AB228">
            <v>2</v>
          </cell>
          <cell r="AC228" t="str">
            <v>医介</v>
          </cell>
          <cell r="AD228" t="str">
            <v>そんぽの家Ｓ平和台</v>
          </cell>
          <cell r="AE228" t="str">
            <v>03-5922-5651</v>
          </cell>
          <cell r="AF228">
            <v>41670</v>
          </cell>
          <cell r="AG228">
            <v>49</v>
          </cell>
          <cell r="AH228" t="str">
            <v>○</v>
          </cell>
          <cell r="AI228" t="str">
            <v>入居開始済み</v>
          </cell>
          <cell r="AJ228" t="str">
            <v>練馬区</v>
          </cell>
          <cell r="AK228" t="str">
            <v>株式会社</v>
          </cell>
          <cell r="AL228" t="str">
            <v>介護系事業者</v>
          </cell>
          <cell r="AM228" t="str">
            <v/>
          </cell>
          <cell r="AN228" t="str">
            <v>日中のみ常駐</v>
          </cell>
          <cell r="AO228">
            <v>25.402653061224491</v>
          </cell>
          <cell r="AP228">
            <v>130000</v>
          </cell>
          <cell r="AQ228">
            <v>130000</v>
          </cell>
          <cell r="AR228">
            <v>130000</v>
          </cell>
          <cell r="AS228">
            <v>13190</v>
          </cell>
          <cell r="AT228">
            <v>13190</v>
          </cell>
          <cell r="AU228">
            <v>13190</v>
          </cell>
          <cell r="AV228">
            <v>38500</v>
          </cell>
          <cell r="AW228">
            <v>56376</v>
          </cell>
          <cell r="AX228" t="str">
            <v>ＳＯＭＰＯケア株式会社</v>
          </cell>
          <cell r="AY228">
            <v>1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 t="str">
            <v>株式会社</v>
          </cell>
          <cell r="BG228" t="str">
            <v>○</v>
          </cell>
          <cell r="BH228" t="str">
            <v/>
          </cell>
        </row>
        <row r="229">
          <cell r="B229">
            <v>20013</v>
          </cell>
          <cell r="C229" t="str">
            <v>102650-0</v>
          </cell>
          <cell r="D229" t="str">
            <v>新規</v>
          </cell>
          <cell r="E229" t="str">
            <v>令和元年様式</v>
          </cell>
          <cell r="F229" t="str">
            <v>アミカの郷東大和</v>
          </cell>
          <cell r="G229" t="str">
            <v>東大和市蔵敷1丁目433-1</v>
          </cell>
          <cell r="H229">
            <v>7.5</v>
          </cell>
          <cell r="I229">
            <v>18</v>
          </cell>
          <cell r="J229" t="str">
            <v>○</v>
          </cell>
          <cell r="K229" t="str">
            <v>○</v>
          </cell>
          <cell r="L229" t="str">
            <v>○</v>
          </cell>
          <cell r="M229" t="str">
            <v>○</v>
          </cell>
          <cell r="N229" t="str">
            <v>○</v>
          </cell>
          <cell r="O229" t="str">
            <v>×</v>
          </cell>
          <cell r="P229" t="str">
            <v>×</v>
          </cell>
          <cell r="Q229" t="str">
            <v>×</v>
          </cell>
          <cell r="R229" t="str">
            <v>×</v>
          </cell>
          <cell r="S229" t="str">
            <v>×</v>
          </cell>
          <cell r="T229" t="str">
            <v>×</v>
          </cell>
          <cell r="U229" t="str">
            <v>×</v>
          </cell>
          <cell r="V229" t="str">
            <v>×</v>
          </cell>
          <cell r="W229" t="str">
            <v>×</v>
          </cell>
          <cell r="X229" t="str">
            <v>×</v>
          </cell>
          <cell r="Y229" t="str">
            <v>×</v>
          </cell>
          <cell r="Z229" t="str">
            <v>×</v>
          </cell>
          <cell r="AA229">
            <v>0</v>
          </cell>
          <cell r="AB229">
            <v>0</v>
          </cell>
          <cell r="AC229" t="str">
            <v>なし</v>
          </cell>
          <cell r="AD229" t="str">
            <v>ＡＬＳＯＫ介護株式会社</v>
          </cell>
          <cell r="AE229" t="str">
            <v>048-631-3690</v>
          </cell>
          <cell r="AF229">
            <v>44208</v>
          </cell>
          <cell r="AG229">
            <v>69</v>
          </cell>
          <cell r="AH229" t="str">
            <v>○</v>
          </cell>
          <cell r="AI229" t="str">
            <v>入居開始済み</v>
          </cell>
          <cell r="AJ229" t="str">
            <v>東大和市</v>
          </cell>
          <cell r="AK229" t="str">
            <v>株式会社</v>
          </cell>
          <cell r="AL229" t="str">
            <v>介護系事業者</v>
          </cell>
          <cell r="AM229" t="str">
            <v/>
          </cell>
          <cell r="AN229" t="str">
            <v>24時間常駐</v>
          </cell>
          <cell r="AO229">
            <v>18</v>
          </cell>
          <cell r="AP229">
            <v>75000</v>
          </cell>
          <cell r="AQ229">
            <v>75000</v>
          </cell>
          <cell r="AR229">
            <v>75000</v>
          </cell>
          <cell r="AS229">
            <v>72000</v>
          </cell>
          <cell r="AT229">
            <v>72000</v>
          </cell>
          <cell r="AU229">
            <v>72000</v>
          </cell>
          <cell r="AV229">
            <v>-1</v>
          </cell>
          <cell r="AW229">
            <v>65970</v>
          </cell>
          <cell r="AX229" t="str">
            <v>ＡＬＳＯＫ介護株式会社</v>
          </cell>
          <cell r="AY229">
            <v>1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 t="str">
            <v>株式会社</v>
          </cell>
          <cell r="BG229" t="str">
            <v>○</v>
          </cell>
          <cell r="BH229" t="str">
            <v>特定・利用権</v>
          </cell>
        </row>
        <row r="230">
          <cell r="B230">
            <v>19016</v>
          </cell>
          <cell r="C230" t="str">
            <v>102228-1</v>
          </cell>
          <cell r="D230" t="str">
            <v>更新</v>
          </cell>
          <cell r="E230" t="str">
            <v>令和4年様式</v>
          </cell>
          <cell r="F230" t="str">
            <v>エクラシア東大和</v>
          </cell>
          <cell r="G230" t="str">
            <v>東大和市芋窪6-1307-1</v>
          </cell>
          <cell r="H230">
            <v>5</v>
          </cell>
          <cell r="I230" t="str">
            <v>18.3-18.91</v>
          </cell>
          <cell r="J230" t="str">
            <v>○</v>
          </cell>
          <cell r="K230" t="str">
            <v>×</v>
          </cell>
          <cell r="L230" t="str">
            <v>○</v>
          </cell>
          <cell r="M230" t="str">
            <v>×</v>
          </cell>
          <cell r="N230" t="str">
            <v>○</v>
          </cell>
          <cell r="O230" t="str">
            <v>×</v>
          </cell>
          <cell r="P230" t="str">
            <v>×</v>
          </cell>
          <cell r="Q230" t="str">
            <v>×</v>
          </cell>
          <cell r="R230" t="str">
            <v>×</v>
          </cell>
          <cell r="S230" t="str">
            <v>○</v>
          </cell>
          <cell r="T230" t="str">
            <v>×</v>
          </cell>
          <cell r="U230" t="str">
            <v>×</v>
          </cell>
          <cell r="V230" t="str">
            <v>×</v>
          </cell>
          <cell r="W230" t="str">
            <v>×</v>
          </cell>
          <cell r="X230" t="str">
            <v>×</v>
          </cell>
          <cell r="Y230" t="str">
            <v>×</v>
          </cell>
          <cell r="Z230" t="str">
            <v>×</v>
          </cell>
          <cell r="AA230">
            <v>0</v>
          </cell>
          <cell r="AB230">
            <v>1</v>
          </cell>
          <cell r="AC230" t="str">
            <v>介</v>
          </cell>
          <cell r="AD230" t="str">
            <v>株式会社ウェルオフ西部</v>
          </cell>
          <cell r="AE230" t="str">
            <v>050-6861-5201</v>
          </cell>
          <cell r="AF230">
            <v>43864</v>
          </cell>
          <cell r="AG230">
            <v>50</v>
          </cell>
          <cell r="AH230" t="str">
            <v>○</v>
          </cell>
          <cell r="AI230" t="str">
            <v>入居開始済み</v>
          </cell>
          <cell r="AJ230" t="str">
            <v>東大和市</v>
          </cell>
          <cell r="AK230" t="str">
            <v>株式会社</v>
          </cell>
          <cell r="AL230" t="str">
            <v>介護系事業者</v>
          </cell>
          <cell r="AM230" t="str">
            <v/>
          </cell>
          <cell r="AN230" t="str">
            <v>24時間常駐</v>
          </cell>
          <cell r="AO230">
            <v>18.458600000000001</v>
          </cell>
          <cell r="AP230">
            <v>50000</v>
          </cell>
          <cell r="AQ230">
            <v>50000</v>
          </cell>
          <cell r="AR230">
            <v>50000</v>
          </cell>
          <cell r="AS230">
            <v>15000</v>
          </cell>
          <cell r="AT230">
            <v>15000</v>
          </cell>
          <cell r="AU230">
            <v>15000</v>
          </cell>
          <cell r="AV230">
            <v>1100</v>
          </cell>
          <cell r="AW230">
            <v>50100</v>
          </cell>
          <cell r="AX230" t="str">
            <v>株式会社ウェルオフ西部</v>
          </cell>
          <cell r="AY230">
            <v>1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 t="str">
            <v>株式会社</v>
          </cell>
          <cell r="BG230" t="str">
            <v>○</v>
          </cell>
          <cell r="BH230" t="str">
            <v/>
          </cell>
        </row>
        <row r="231">
          <cell r="B231">
            <v>16017</v>
          </cell>
          <cell r="C231" t="str">
            <v>100065-1</v>
          </cell>
          <cell r="D231" t="str">
            <v>更新</v>
          </cell>
          <cell r="E231" t="str">
            <v>令和元年様式</v>
          </cell>
          <cell r="F231" t="str">
            <v>エイジフリー ハウス 府中栄町</v>
          </cell>
          <cell r="G231" t="str">
            <v>府中市栄町三丁目8番地の１</v>
          </cell>
          <cell r="H231" t="str">
            <v>8.4-12</v>
          </cell>
          <cell r="I231" t="str">
            <v>18.6-26.96</v>
          </cell>
          <cell r="J231" t="str">
            <v>○</v>
          </cell>
          <cell r="K231" t="str">
            <v>○</v>
          </cell>
          <cell r="L231" t="str">
            <v>○</v>
          </cell>
          <cell r="M231" t="str">
            <v>○</v>
          </cell>
          <cell r="N231" t="str">
            <v>○</v>
          </cell>
          <cell r="O231" t="str">
            <v>×</v>
          </cell>
          <cell r="P231" t="str">
            <v>×</v>
          </cell>
          <cell r="Q231" t="str">
            <v>×</v>
          </cell>
          <cell r="R231" t="str">
            <v>×</v>
          </cell>
          <cell r="S231" t="str">
            <v>×</v>
          </cell>
          <cell r="T231" t="str">
            <v>×</v>
          </cell>
          <cell r="U231" t="str">
            <v>×</v>
          </cell>
          <cell r="V231" t="str">
            <v>×</v>
          </cell>
          <cell r="W231" t="str">
            <v>○</v>
          </cell>
          <cell r="X231" t="str">
            <v>×</v>
          </cell>
          <cell r="Y231" t="str">
            <v>×</v>
          </cell>
          <cell r="Z231" t="str">
            <v>×</v>
          </cell>
          <cell r="AA231">
            <v>0</v>
          </cell>
          <cell r="AB231">
            <v>1</v>
          </cell>
          <cell r="AC231" t="str">
            <v>介</v>
          </cell>
          <cell r="AD231" t="str">
            <v>パナソニック エイジフリー株式会社</v>
          </cell>
          <cell r="AE231" t="str">
            <v>06-6900-9831</v>
          </cell>
          <cell r="AF231">
            <v>42752</v>
          </cell>
          <cell r="AG231">
            <v>20</v>
          </cell>
          <cell r="AH231" t="str">
            <v>○</v>
          </cell>
          <cell r="AI231" t="str">
            <v>入居開始済み</v>
          </cell>
          <cell r="AJ231" t="str">
            <v>府中市</v>
          </cell>
          <cell r="AK231" t="str">
            <v>株式会社</v>
          </cell>
          <cell r="AL231" t="str">
            <v>介護系事業者</v>
          </cell>
          <cell r="AM231" t="str">
            <v/>
          </cell>
          <cell r="AN231" t="str">
            <v>日中のみ常駐</v>
          </cell>
          <cell r="AO231">
            <v>19.32</v>
          </cell>
          <cell r="AP231">
            <v>84000</v>
          </cell>
          <cell r="AQ231">
            <v>120000</v>
          </cell>
          <cell r="AR231">
            <v>94350</v>
          </cell>
          <cell r="AS231">
            <v>24000</v>
          </cell>
          <cell r="AT231">
            <v>24000</v>
          </cell>
          <cell r="AU231">
            <v>24000</v>
          </cell>
          <cell r="AV231">
            <v>48180</v>
          </cell>
          <cell r="AW231">
            <v>60900</v>
          </cell>
          <cell r="AX231" t="str">
            <v>パナソニック エイジフリー株式会社</v>
          </cell>
          <cell r="AY231">
            <v>1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 t="str">
            <v>株式会社</v>
          </cell>
          <cell r="BG231" t="str">
            <v>○</v>
          </cell>
          <cell r="BH231" t="str">
            <v/>
          </cell>
        </row>
        <row r="232">
          <cell r="B232">
            <v>18012</v>
          </cell>
          <cell r="C232" t="str">
            <v>101713-1</v>
          </cell>
          <cell r="D232" t="str">
            <v>更新</v>
          </cell>
          <cell r="E232" t="str">
            <v>令和4年様式</v>
          </cell>
          <cell r="F232" t="str">
            <v>ココファン鶴川駅前</v>
          </cell>
          <cell r="G232" t="str">
            <v>町田市能ヶ谷1-8-3</v>
          </cell>
          <cell r="H232" t="str">
            <v>7.7-17.1</v>
          </cell>
          <cell r="I232" t="str">
            <v>18-35.3</v>
          </cell>
          <cell r="J232" t="str">
            <v>○</v>
          </cell>
          <cell r="K232" t="str">
            <v>○</v>
          </cell>
          <cell r="L232" t="str">
            <v>○</v>
          </cell>
          <cell r="M232" t="str">
            <v>○</v>
          </cell>
          <cell r="N232" t="str">
            <v>○</v>
          </cell>
          <cell r="O232" t="str">
            <v>○</v>
          </cell>
          <cell r="P232" t="str">
            <v>×</v>
          </cell>
          <cell r="Q232" t="str">
            <v>×</v>
          </cell>
          <cell r="R232" t="str">
            <v>×</v>
          </cell>
          <cell r="S232" t="str">
            <v>×</v>
          </cell>
          <cell r="T232" t="str">
            <v>×</v>
          </cell>
          <cell r="U232" t="str">
            <v>×</v>
          </cell>
          <cell r="V232" t="str">
            <v>×</v>
          </cell>
          <cell r="W232" t="str">
            <v>×</v>
          </cell>
          <cell r="X232" t="str">
            <v>×</v>
          </cell>
          <cell r="Y232" t="str">
            <v>×</v>
          </cell>
          <cell r="Z232" t="str">
            <v>×</v>
          </cell>
          <cell r="AA232">
            <v>0</v>
          </cell>
          <cell r="AB232">
            <v>1</v>
          </cell>
          <cell r="AC232" t="str">
            <v>介</v>
          </cell>
          <cell r="AD232" t="str">
            <v>株式会社学研ココファン</v>
          </cell>
          <cell r="AE232" t="str">
            <v>03-6431-1860</v>
          </cell>
          <cell r="AF232">
            <v>43488</v>
          </cell>
          <cell r="AG232">
            <v>56</v>
          </cell>
          <cell r="AH232" t="str">
            <v>○</v>
          </cell>
          <cell r="AI232" t="str">
            <v>入居開始済み</v>
          </cell>
          <cell r="AJ232" t="str">
            <v>町田市</v>
          </cell>
          <cell r="AK232" t="str">
            <v>株式会社</v>
          </cell>
          <cell r="AL232" t="str">
            <v>介護系事業者</v>
          </cell>
          <cell r="AM232" t="str">
            <v/>
          </cell>
          <cell r="AN232" t="str">
            <v>24時間常駐</v>
          </cell>
          <cell r="AO232">
            <v>21.528571428571421</v>
          </cell>
          <cell r="AP232">
            <v>77000</v>
          </cell>
          <cell r="AQ232">
            <v>171000</v>
          </cell>
          <cell r="AR232">
            <v>97821.428571428565</v>
          </cell>
          <cell r="AS232">
            <v>9200</v>
          </cell>
          <cell r="AT232">
            <v>22600</v>
          </cell>
          <cell r="AU232">
            <v>15900</v>
          </cell>
          <cell r="AV232">
            <v>39600</v>
          </cell>
          <cell r="AW232">
            <v>49440</v>
          </cell>
          <cell r="AX232" t="str">
            <v>株式会社学研ココファン</v>
          </cell>
          <cell r="AY232">
            <v>1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 t="str">
            <v>株式会社</v>
          </cell>
          <cell r="BG232" t="str">
            <v>○</v>
          </cell>
          <cell r="BH232" t="str">
            <v/>
          </cell>
        </row>
        <row r="233">
          <cell r="B233">
            <v>12029</v>
          </cell>
          <cell r="C233" t="str">
            <v>27420-2</v>
          </cell>
          <cell r="D233" t="str">
            <v>更新</v>
          </cell>
          <cell r="E233" t="str">
            <v>令和4年様式</v>
          </cell>
          <cell r="F233" t="str">
            <v>そんぽの家Ｓ東伏見</v>
          </cell>
          <cell r="G233" t="str">
            <v>西東京市東伏見４－４－２５</v>
          </cell>
          <cell r="H233">
            <v>9.5</v>
          </cell>
          <cell r="I233" t="str">
            <v>25.17-27.36</v>
          </cell>
          <cell r="J233" t="str">
            <v>○</v>
          </cell>
          <cell r="K233" t="str">
            <v>×</v>
          </cell>
          <cell r="L233" t="str">
            <v>×</v>
          </cell>
          <cell r="M233" t="str">
            <v>×</v>
          </cell>
          <cell r="N233" t="str">
            <v>○</v>
          </cell>
          <cell r="O233" t="str">
            <v>○</v>
          </cell>
          <cell r="P233" t="str">
            <v>×</v>
          </cell>
          <cell r="Q233" t="str">
            <v>×</v>
          </cell>
          <cell r="R233" t="str">
            <v>×</v>
          </cell>
          <cell r="S233" t="str">
            <v>×</v>
          </cell>
          <cell r="T233" t="str">
            <v>×</v>
          </cell>
          <cell r="U233" t="str">
            <v>×</v>
          </cell>
          <cell r="V233" t="str">
            <v>×</v>
          </cell>
          <cell r="W233" t="str">
            <v>×</v>
          </cell>
          <cell r="X233" t="str">
            <v>×</v>
          </cell>
          <cell r="Y233" t="str">
            <v>×</v>
          </cell>
          <cell r="Z233" t="str">
            <v>×</v>
          </cell>
          <cell r="AA233">
            <v>0</v>
          </cell>
          <cell r="AB233">
            <v>1</v>
          </cell>
          <cell r="AC233" t="str">
            <v>介</v>
          </cell>
          <cell r="AD233" t="str">
            <v>シニア住宅プラザ株式会社</v>
          </cell>
          <cell r="AE233" t="str">
            <v>03-5383-9333</v>
          </cell>
          <cell r="AF233">
            <v>41208</v>
          </cell>
          <cell r="AG233">
            <v>60</v>
          </cell>
          <cell r="AH233" t="str">
            <v>○</v>
          </cell>
          <cell r="AI233" t="str">
            <v>入居開始済み</v>
          </cell>
          <cell r="AJ233" t="str">
            <v>西東京市</v>
          </cell>
          <cell r="AK233" t="str">
            <v>株式会社</v>
          </cell>
          <cell r="AL233" t="str">
            <v>不動産業者</v>
          </cell>
          <cell r="AM233" t="str">
            <v/>
          </cell>
          <cell r="AN233" t="str">
            <v>日中のみ常駐</v>
          </cell>
          <cell r="AO233">
            <v>25.315999999999999</v>
          </cell>
          <cell r="AP233">
            <v>95000</v>
          </cell>
          <cell r="AQ233">
            <v>95000</v>
          </cell>
          <cell r="AR233">
            <v>95000</v>
          </cell>
          <cell r="AS233">
            <v>25000</v>
          </cell>
          <cell r="AT233">
            <v>25000</v>
          </cell>
          <cell r="AU233">
            <v>25000</v>
          </cell>
          <cell r="AV233">
            <v>33000</v>
          </cell>
          <cell r="AW233">
            <v>56370</v>
          </cell>
          <cell r="AX233" t="str">
            <v>株式会社ナミキ</v>
          </cell>
          <cell r="AY233">
            <v>1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 t="str">
            <v>株式会社</v>
          </cell>
          <cell r="BG233" t="str">
            <v>○</v>
          </cell>
          <cell r="BH233" t="str">
            <v/>
          </cell>
        </row>
        <row r="234">
          <cell r="B234">
            <v>12033</v>
          </cell>
          <cell r="C234" t="str">
            <v>18301-2</v>
          </cell>
          <cell r="D234" t="str">
            <v>更新</v>
          </cell>
          <cell r="E234" t="str">
            <v>令和4年様式</v>
          </cell>
          <cell r="F234" t="str">
            <v>そんぽの家Ｓ練馬土支田</v>
          </cell>
          <cell r="G234" t="str">
            <v>練馬区土支田２－２１－３</v>
          </cell>
          <cell r="H234">
            <v>9.5</v>
          </cell>
          <cell r="I234">
            <v>25</v>
          </cell>
          <cell r="J234" t="str">
            <v>○</v>
          </cell>
          <cell r="K234" t="str">
            <v>×</v>
          </cell>
          <cell r="L234" t="str">
            <v>×</v>
          </cell>
          <cell r="M234" t="str">
            <v>×</v>
          </cell>
          <cell r="N234" t="str">
            <v>○</v>
          </cell>
          <cell r="O234" t="str">
            <v>○</v>
          </cell>
          <cell r="P234" t="str">
            <v>×</v>
          </cell>
          <cell r="Q234" t="str">
            <v>○</v>
          </cell>
          <cell r="R234" t="str">
            <v>×</v>
          </cell>
          <cell r="S234" t="str">
            <v>×</v>
          </cell>
          <cell r="T234" t="str">
            <v>×</v>
          </cell>
          <cell r="U234" t="str">
            <v>×</v>
          </cell>
          <cell r="V234" t="str">
            <v>×</v>
          </cell>
          <cell r="W234" t="str">
            <v>×</v>
          </cell>
          <cell r="X234" t="str">
            <v>×</v>
          </cell>
          <cell r="Y234" t="str">
            <v>×</v>
          </cell>
          <cell r="Z234" t="str">
            <v>×</v>
          </cell>
          <cell r="AA234">
            <v>1</v>
          </cell>
          <cell r="AB234">
            <v>2</v>
          </cell>
          <cell r="AC234" t="str">
            <v>医介</v>
          </cell>
          <cell r="AD234" t="str">
            <v>シニア住宅プラザ株式会社</v>
          </cell>
          <cell r="AE234" t="str">
            <v>03-5383-9333</v>
          </cell>
          <cell r="AF234">
            <v>41222</v>
          </cell>
          <cell r="AG234">
            <v>46</v>
          </cell>
          <cell r="AH234" t="str">
            <v>○</v>
          </cell>
          <cell r="AI234" t="str">
            <v>入居開始済み</v>
          </cell>
          <cell r="AJ234" t="str">
            <v>練馬区</v>
          </cell>
          <cell r="AK234" t="str">
            <v>株式会社</v>
          </cell>
          <cell r="AL234" t="str">
            <v>不動産業者</v>
          </cell>
          <cell r="AM234" t="str">
            <v/>
          </cell>
          <cell r="AN234" t="str">
            <v>日中のみ常駐</v>
          </cell>
          <cell r="AO234">
            <v>25</v>
          </cell>
          <cell r="AP234">
            <v>95000</v>
          </cell>
          <cell r="AQ234">
            <v>95000</v>
          </cell>
          <cell r="AR234">
            <v>95000</v>
          </cell>
          <cell r="AS234">
            <v>25000</v>
          </cell>
          <cell r="AT234">
            <v>25000</v>
          </cell>
          <cell r="AU234">
            <v>25000</v>
          </cell>
          <cell r="AV234">
            <v>36300</v>
          </cell>
          <cell r="AW234">
            <v>56370</v>
          </cell>
          <cell r="AX234" t="str">
            <v>株式会社ナミキ</v>
          </cell>
          <cell r="AY234">
            <v>1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 t="str">
            <v>株式会社</v>
          </cell>
          <cell r="BG234" t="str">
            <v>○</v>
          </cell>
          <cell r="BH234" t="str">
            <v/>
          </cell>
        </row>
        <row r="235">
          <cell r="B235">
            <v>12031</v>
          </cell>
          <cell r="C235" t="str">
            <v>24430-2</v>
          </cell>
          <cell r="D235" t="str">
            <v>更新</v>
          </cell>
          <cell r="E235" t="str">
            <v>令和4年様式</v>
          </cell>
          <cell r="F235" t="str">
            <v>そんぽの家Ｓ奈美木成増</v>
          </cell>
          <cell r="G235" t="str">
            <v>板橋区赤塚３－１３－１</v>
          </cell>
          <cell r="H235">
            <v>9.5</v>
          </cell>
          <cell r="I235" t="str">
            <v>25.02-25.17</v>
          </cell>
          <cell r="J235" t="str">
            <v>○</v>
          </cell>
          <cell r="K235" t="str">
            <v>×</v>
          </cell>
          <cell r="L235" t="str">
            <v>×</v>
          </cell>
          <cell r="M235" t="str">
            <v>×</v>
          </cell>
          <cell r="N235" t="str">
            <v>○</v>
          </cell>
          <cell r="O235" t="str">
            <v>○</v>
          </cell>
          <cell r="P235" t="str">
            <v>×</v>
          </cell>
          <cell r="Q235" t="str">
            <v>○</v>
          </cell>
          <cell r="R235" t="str">
            <v>×</v>
          </cell>
          <cell r="S235" t="str">
            <v>×</v>
          </cell>
          <cell r="T235" t="str">
            <v>×</v>
          </cell>
          <cell r="U235" t="str">
            <v>×</v>
          </cell>
          <cell r="V235" t="str">
            <v>×</v>
          </cell>
          <cell r="W235" t="str">
            <v>×</v>
          </cell>
          <cell r="X235" t="str">
            <v>×</v>
          </cell>
          <cell r="Y235" t="str">
            <v>×</v>
          </cell>
          <cell r="Z235" t="str">
            <v>×</v>
          </cell>
          <cell r="AA235">
            <v>1</v>
          </cell>
          <cell r="AB235">
            <v>2</v>
          </cell>
          <cell r="AC235" t="str">
            <v>医介</v>
          </cell>
          <cell r="AD235" t="str">
            <v>シニア住宅プラザ株式会社</v>
          </cell>
          <cell r="AE235" t="str">
            <v>03-5383-9333</v>
          </cell>
          <cell r="AF235">
            <v>41208</v>
          </cell>
          <cell r="AG235">
            <v>72</v>
          </cell>
          <cell r="AH235" t="str">
            <v>○</v>
          </cell>
          <cell r="AI235" t="str">
            <v>入居開始済み</v>
          </cell>
          <cell r="AJ235" t="str">
            <v>板橋区</v>
          </cell>
          <cell r="AK235" t="str">
            <v>株式会社</v>
          </cell>
          <cell r="AL235" t="str">
            <v>不動産業者</v>
          </cell>
          <cell r="AM235" t="str">
            <v/>
          </cell>
          <cell r="AN235" t="str">
            <v>日中のみ常駐</v>
          </cell>
          <cell r="AO235">
            <v>25.157500000000002</v>
          </cell>
          <cell r="AP235">
            <v>95000</v>
          </cell>
          <cell r="AQ235">
            <v>95000</v>
          </cell>
          <cell r="AR235">
            <v>95000</v>
          </cell>
          <cell r="AS235">
            <v>25000</v>
          </cell>
          <cell r="AT235">
            <v>25000</v>
          </cell>
          <cell r="AU235">
            <v>25000</v>
          </cell>
          <cell r="AV235">
            <v>33000</v>
          </cell>
          <cell r="AW235">
            <v>56370</v>
          </cell>
          <cell r="AX235" t="str">
            <v>株式会社ナミキ</v>
          </cell>
          <cell r="AY235">
            <v>1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 t="str">
            <v>株式会社</v>
          </cell>
          <cell r="BG235" t="str">
            <v>○</v>
          </cell>
          <cell r="BH235" t="str">
            <v/>
          </cell>
        </row>
        <row r="236">
          <cell r="B236">
            <v>12052</v>
          </cell>
          <cell r="C236" t="str">
            <v>27348-2</v>
          </cell>
          <cell r="D236" t="str">
            <v>更新</v>
          </cell>
          <cell r="E236" t="str">
            <v>令和4年様式</v>
          </cell>
          <cell r="F236" t="str">
            <v>そんぽの家Ｓ東墨田ヒカリ</v>
          </cell>
          <cell r="G236" t="str">
            <v>墨田区東墨田２－３－１８</v>
          </cell>
          <cell r="H236">
            <v>9.1999999999999993</v>
          </cell>
          <cell r="I236">
            <v>25.17</v>
          </cell>
          <cell r="J236" t="str">
            <v>○</v>
          </cell>
          <cell r="K236" t="str">
            <v>×</v>
          </cell>
          <cell r="L236" t="str">
            <v>×</v>
          </cell>
          <cell r="M236" t="str">
            <v>×</v>
          </cell>
          <cell r="N236" t="str">
            <v>○</v>
          </cell>
          <cell r="O236" t="str">
            <v>○</v>
          </cell>
          <cell r="P236" t="str">
            <v>×</v>
          </cell>
          <cell r="Q236" t="str">
            <v>○</v>
          </cell>
          <cell r="R236" t="str">
            <v>×</v>
          </cell>
          <cell r="S236" t="str">
            <v>×</v>
          </cell>
          <cell r="T236" t="str">
            <v>×</v>
          </cell>
          <cell r="U236" t="str">
            <v>×</v>
          </cell>
          <cell r="V236" t="str">
            <v>○</v>
          </cell>
          <cell r="W236" t="str">
            <v>×</v>
          </cell>
          <cell r="X236" t="str">
            <v>×</v>
          </cell>
          <cell r="Y236" t="str">
            <v>×</v>
          </cell>
          <cell r="Z236" t="str">
            <v>×</v>
          </cell>
          <cell r="AA236">
            <v>1</v>
          </cell>
          <cell r="AB236">
            <v>3</v>
          </cell>
          <cell r="AC236" t="str">
            <v>医介</v>
          </cell>
          <cell r="AD236" t="str">
            <v>シニア住宅プラザ株式会社</v>
          </cell>
          <cell r="AE236" t="str">
            <v>03-5383-9333</v>
          </cell>
          <cell r="AF236">
            <v>41271</v>
          </cell>
          <cell r="AG236">
            <v>50</v>
          </cell>
          <cell r="AH236" t="str">
            <v>○</v>
          </cell>
          <cell r="AI236" t="str">
            <v>入居開始済み</v>
          </cell>
          <cell r="AJ236" t="str">
            <v>墨田区</v>
          </cell>
          <cell r="AK236" t="str">
            <v>株式会社</v>
          </cell>
          <cell r="AL236" t="str">
            <v>不動産業者</v>
          </cell>
          <cell r="AM236" t="str">
            <v/>
          </cell>
          <cell r="AN236" t="str">
            <v>日中のみ常駐</v>
          </cell>
          <cell r="AO236">
            <v>25.17</v>
          </cell>
          <cell r="AP236">
            <v>92000</v>
          </cell>
          <cell r="AQ236">
            <v>92000</v>
          </cell>
          <cell r="AR236">
            <v>92000</v>
          </cell>
          <cell r="AS236">
            <v>18000</v>
          </cell>
          <cell r="AT236">
            <v>18000</v>
          </cell>
          <cell r="AU236">
            <v>18000</v>
          </cell>
          <cell r="AV236">
            <v>33000</v>
          </cell>
          <cell r="AW236">
            <v>56370</v>
          </cell>
          <cell r="AX236" t="str">
            <v>株式会社ナミキ</v>
          </cell>
          <cell r="AY236">
            <v>1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 t="str">
            <v>株式会社</v>
          </cell>
          <cell r="BG236" t="str">
            <v>○</v>
          </cell>
          <cell r="BH236" t="str">
            <v/>
          </cell>
        </row>
        <row r="237">
          <cell r="B237">
            <v>13007</v>
          </cell>
          <cell r="C237" t="str">
            <v>22444-2</v>
          </cell>
          <cell r="D237" t="str">
            <v>更新</v>
          </cell>
          <cell r="E237" t="str">
            <v>令和4年様式</v>
          </cell>
          <cell r="F237" t="str">
            <v>ディーフェスタ日野</v>
          </cell>
          <cell r="G237" t="str">
            <v xml:space="preserve">日野市南平４丁目４０－５ </v>
          </cell>
          <cell r="H237">
            <v>6.3</v>
          </cell>
          <cell r="I237" t="str">
            <v>18.11-19.5</v>
          </cell>
          <cell r="J237" t="str">
            <v>○</v>
          </cell>
          <cell r="K237" t="str">
            <v>×</v>
          </cell>
          <cell r="L237" t="str">
            <v>×</v>
          </cell>
          <cell r="M237" t="str">
            <v>×</v>
          </cell>
          <cell r="N237" t="str">
            <v>○</v>
          </cell>
          <cell r="O237" t="str">
            <v>○</v>
          </cell>
          <cell r="P237" t="str">
            <v>×</v>
          </cell>
          <cell r="Q237" t="str">
            <v>○</v>
          </cell>
          <cell r="R237" t="str">
            <v>×</v>
          </cell>
          <cell r="S237" t="str">
            <v>×</v>
          </cell>
          <cell r="T237" t="str">
            <v>×</v>
          </cell>
          <cell r="U237" t="str">
            <v>×</v>
          </cell>
          <cell r="V237" t="str">
            <v>○</v>
          </cell>
          <cell r="W237" t="str">
            <v>×</v>
          </cell>
          <cell r="X237" t="str">
            <v>×</v>
          </cell>
          <cell r="Y237" t="str">
            <v>×</v>
          </cell>
          <cell r="Z237" t="str">
            <v>×</v>
          </cell>
          <cell r="AA237">
            <v>1</v>
          </cell>
          <cell r="AB237">
            <v>3</v>
          </cell>
          <cell r="AC237" t="str">
            <v>医介</v>
          </cell>
          <cell r="AD237" t="str">
            <v>大和リビングケア株式会社　シニアライフ事業部</v>
          </cell>
          <cell r="AE237" t="str">
            <v>03-5908-0890</v>
          </cell>
          <cell r="AF237">
            <v>41446</v>
          </cell>
          <cell r="AG237">
            <v>30</v>
          </cell>
          <cell r="AH237" t="str">
            <v>○</v>
          </cell>
          <cell r="AI237" t="str">
            <v>入居開始済み</v>
          </cell>
          <cell r="AJ237" t="str">
            <v>日野市</v>
          </cell>
          <cell r="AK237" t="str">
            <v>株式会社</v>
          </cell>
          <cell r="AL237" t="str">
            <v>介護系事業者</v>
          </cell>
          <cell r="AM237" t="str">
            <v/>
          </cell>
          <cell r="AN237" t="str">
            <v>日中のみ常駐</v>
          </cell>
          <cell r="AO237">
            <v>18.623333333333331</v>
          </cell>
          <cell r="AP237">
            <v>63000</v>
          </cell>
          <cell r="AQ237">
            <v>63000</v>
          </cell>
          <cell r="AR237">
            <v>63000</v>
          </cell>
          <cell r="AS237">
            <v>26000</v>
          </cell>
          <cell r="AT237">
            <v>26000</v>
          </cell>
          <cell r="AU237">
            <v>26000</v>
          </cell>
          <cell r="AV237">
            <v>36300</v>
          </cell>
          <cell r="AW237">
            <v>55050</v>
          </cell>
          <cell r="AX237" t="str">
            <v>大和リビングケア株式会社</v>
          </cell>
          <cell r="AY237">
            <v>1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 t="str">
            <v>株式会社</v>
          </cell>
          <cell r="BG237" t="str">
            <v>○</v>
          </cell>
          <cell r="BH237" t="str">
            <v/>
          </cell>
        </row>
        <row r="238">
          <cell r="B238">
            <v>20003</v>
          </cell>
          <cell r="C238" t="str">
            <v>102421-0</v>
          </cell>
          <cell r="D238" t="str">
            <v>新規</v>
          </cell>
          <cell r="E238" t="str">
            <v>令和元年様式</v>
          </cell>
          <cell r="F238" t="str">
            <v>ディーフェスタ西台</v>
          </cell>
          <cell r="G238" t="str">
            <v>板橋区西台2-24-15</v>
          </cell>
          <cell r="H238" t="str">
            <v>7.4-14.8</v>
          </cell>
          <cell r="I238" t="str">
            <v>18.93-38.04</v>
          </cell>
          <cell r="J238" t="str">
            <v>○</v>
          </cell>
          <cell r="K238" t="str">
            <v>×</v>
          </cell>
          <cell r="L238" t="str">
            <v>×</v>
          </cell>
          <cell r="M238" t="str">
            <v>×</v>
          </cell>
          <cell r="N238" t="str">
            <v>○</v>
          </cell>
          <cell r="O238" t="str">
            <v>○</v>
          </cell>
          <cell r="P238" t="str">
            <v>○</v>
          </cell>
          <cell r="Q238" t="str">
            <v>×</v>
          </cell>
          <cell r="R238" t="str">
            <v>×</v>
          </cell>
          <cell r="S238" t="str">
            <v>×</v>
          </cell>
          <cell r="T238" t="str">
            <v>×</v>
          </cell>
          <cell r="U238" t="str">
            <v>×</v>
          </cell>
          <cell r="V238" t="str">
            <v>○</v>
          </cell>
          <cell r="W238" t="str">
            <v>×</v>
          </cell>
          <cell r="X238" t="str">
            <v>×</v>
          </cell>
          <cell r="Y238" t="str">
            <v>×</v>
          </cell>
          <cell r="Z238" t="str">
            <v>×</v>
          </cell>
          <cell r="AA238">
            <v>1</v>
          </cell>
          <cell r="AB238">
            <v>2</v>
          </cell>
          <cell r="AC238" t="str">
            <v>医介</v>
          </cell>
          <cell r="AD238" t="str">
            <v>大和リビングケア株式会社　シニアライフ事業部</v>
          </cell>
          <cell r="AE238" t="str">
            <v>03-5908-0890</v>
          </cell>
          <cell r="AF238">
            <v>44021</v>
          </cell>
          <cell r="AG238">
            <v>30</v>
          </cell>
          <cell r="AH238" t="str">
            <v>○</v>
          </cell>
          <cell r="AI238" t="str">
            <v>入居開始済み</v>
          </cell>
          <cell r="AJ238" t="str">
            <v>板橋区</v>
          </cell>
          <cell r="AK238" t="str">
            <v>株式会社</v>
          </cell>
          <cell r="AL238" t="str">
            <v>介護系事業者</v>
          </cell>
          <cell r="AM238" t="str">
            <v/>
          </cell>
          <cell r="AN238" t="str">
            <v>日中のみ常駐</v>
          </cell>
          <cell r="AO238">
            <v>20.215333333333334</v>
          </cell>
          <cell r="AP238">
            <v>74000</v>
          </cell>
          <cell r="AQ238">
            <v>148000</v>
          </cell>
          <cell r="AR238">
            <v>79500</v>
          </cell>
          <cell r="AS238">
            <v>30000</v>
          </cell>
          <cell r="AT238">
            <v>44000</v>
          </cell>
          <cell r="AU238">
            <v>37000</v>
          </cell>
          <cell r="AV238">
            <v>36300</v>
          </cell>
          <cell r="AW238">
            <v>70200</v>
          </cell>
          <cell r="AX238" t="str">
            <v>大和リビングケア株式会社</v>
          </cell>
          <cell r="AY238">
            <v>1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 t="str">
            <v>株式会社</v>
          </cell>
          <cell r="BG238" t="str">
            <v>○</v>
          </cell>
          <cell r="BH238" t="str">
            <v/>
          </cell>
        </row>
        <row r="239">
          <cell r="B239">
            <v>13018</v>
          </cell>
          <cell r="C239" t="str">
            <v>30436-2</v>
          </cell>
          <cell r="D239" t="str">
            <v>更新</v>
          </cell>
          <cell r="E239" t="str">
            <v>令和4年様式</v>
          </cell>
          <cell r="F239" t="str">
            <v>ディーフェスタクオーレ福生</v>
          </cell>
          <cell r="G239" t="str">
            <v>福生市本町87番地1</v>
          </cell>
          <cell r="H239" t="str">
            <v>8.7-9.4</v>
          </cell>
          <cell r="I239" t="str">
            <v>25.25-27.35</v>
          </cell>
          <cell r="J239" t="str">
            <v>○</v>
          </cell>
          <cell r="K239" t="str">
            <v>○</v>
          </cell>
          <cell r="L239" t="str">
            <v>○</v>
          </cell>
          <cell r="M239" t="str">
            <v>○</v>
          </cell>
          <cell r="N239" t="str">
            <v>○</v>
          </cell>
          <cell r="O239" t="str">
            <v>×</v>
          </cell>
          <cell r="P239" t="str">
            <v>×</v>
          </cell>
          <cell r="Q239" t="str">
            <v>×</v>
          </cell>
          <cell r="R239" t="str">
            <v>×</v>
          </cell>
          <cell r="S239" t="str">
            <v>×</v>
          </cell>
          <cell r="T239" t="str">
            <v>×</v>
          </cell>
          <cell r="U239" t="str">
            <v>×</v>
          </cell>
          <cell r="V239" t="str">
            <v>×</v>
          </cell>
          <cell r="W239" t="str">
            <v>×</v>
          </cell>
          <cell r="X239" t="str">
            <v>×</v>
          </cell>
          <cell r="Y239" t="str">
            <v>×</v>
          </cell>
          <cell r="Z239" t="str">
            <v>×</v>
          </cell>
          <cell r="AA239">
            <v>0</v>
          </cell>
          <cell r="AB239">
            <v>0</v>
          </cell>
          <cell r="AC239" t="str">
            <v>なし</v>
          </cell>
          <cell r="AD239" t="str">
            <v>ディーフェスタクオーレ福生</v>
          </cell>
          <cell r="AE239" t="str">
            <v>042-513-6540</v>
          </cell>
          <cell r="AF239">
            <v>41520</v>
          </cell>
          <cell r="AG239">
            <v>61</v>
          </cell>
          <cell r="AH239" t="str">
            <v>○</v>
          </cell>
          <cell r="AI239" t="str">
            <v>入居開始済み</v>
          </cell>
          <cell r="AJ239" t="str">
            <v>福生市</v>
          </cell>
          <cell r="AK239" t="str">
            <v>株式会社</v>
          </cell>
          <cell r="AL239" t="str">
            <v>介護系事業者</v>
          </cell>
          <cell r="AM239" t="str">
            <v/>
          </cell>
          <cell r="AN239" t="str">
            <v>24時間常駐</v>
          </cell>
          <cell r="AO239">
            <v>25.35327868852459</v>
          </cell>
          <cell r="AP239">
            <v>87000</v>
          </cell>
          <cell r="AQ239">
            <v>94000</v>
          </cell>
          <cell r="AR239">
            <v>87344.262295081964</v>
          </cell>
          <cell r="AS239">
            <v>33500</v>
          </cell>
          <cell r="AT239">
            <v>33500</v>
          </cell>
          <cell r="AU239">
            <v>33500</v>
          </cell>
          <cell r="AV239">
            <v>-1</v>
          </cell>
          <cell r="AW239">
            <v>58110</v>
          </cell>
          <cell r="AX239" t="str">
            <v>大和リビングケア株式会社</v>
          </cell>
          <cell r="AY239">
            <v>1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 t="str">
            <v>株式会社</v>
          </cell>
          <cell r="BG239" t="str">
            <v>○</v>
          </cell>
          <cell r="BH239" t="str">
            <v>特定</v>
          </cell>
        </row>
        <row r="240">
          <cell r="B240">
            <v>14017</v>
          </cell>
          <cell r="C240" t="str">
            <v>26165-2</v>
          </cell>
          <cell r="D240" t="str">
            <v>更新</v>
          </cell>
          <cell r="E240" t="str">
            <v>令和4年様式</v>
          </cell>
          <cell r="F240" t="str">
            <v>ディーフェスタクオーレ立川</v>
          </cell>
          <cell r="G240" t="str">
            <v>立川市幸町二丁目５３－１</v>
          </cell>
          <cell r="H240" t="str">
            <v>9.5-11.9</v>
          </cell>
          <cell r="I240" t="str">
            <v>25-31.85</v>
          </cell>
          <cell r="J240" t="str">
            <v>○</v>
          </cell>
          <cell r="K240" t="str">
            <v>○</v>
          </cell>
          <cell r="L240" t="str">
            <v>○</v>
          </cell>
          <cell r="M240" t="str">
            <v>○</v>
          </cell>
          <cell r="N240" t="str">
            <v>○</v>
          </cell>
          <cell r="O240" t="str">
            <v>×</v>
          </cell>
          <cell r="P240" t="str">
            <v>×</v>
          </cell>
          <cell r="Q240" t="str">
            <v>×</v>
          </cell>
          <cell r="R240" t="str">
            <v>×</v>
          </cell>
          <cell r="S240" t="str">
            <v>○</v>
          </cell>
          <cell r="T240" t="str">
            <v>×</v>
          </cell>
          <cell r="U240" t="str">
            <v>×</v>
          </cell>
          <cell r="V240" t="str">
            <v>×</v>
          </cell>
          <cell r="W240" t="str">
            <v>×</v>
          </cell>
          <cell r="X240" t="str">
            <v>×</v>
          </cell>
          <cell r="Y240" t="str">
            <v>×</v>
          </cell>
          <cell r="Z240" t="str">
            <v>×</v>
          </cell>
          <cell r="AA240">
            <v>0</v>
          </cell>
          <cell r="AB240">
            <v>1</v>
          </cell>
          <cell r="AC240" t="str">
            <v>介</v>
          </cell>
          <cell r="AD240" t="str">
            <v>ディーフェスタクオーレ立川</v>
          </cell>
          <cell r="AE240" t="str">
            <v>042-537-8928</v>
          </cell>
          <cell r="AF240">
            <v>41879</v>
          </cell>
          <cell r="AG240">
            <v>48</v>
          </cell>
          <cell r="AH240" t="str">
            <v>○</v>
          </cell>
          <cell r="AI240" t="str">
            <v>入居開始済み</v>
          </cell>
          <cell r="AJ240" t="str">
            <v>立川市</v>
          </cell>
          <cell r="AK240" t="str">
            <v>株式会社</v>
          </cell>
          <cell r="AL240" t="str">
            <v>介護系事業者</v>
          </cell>
          <cell r="AM240" t="str">
            <v/>
          </cell>
          <cell r="AN240" t="str">
            <v>24時間常駐</v>
          </cell>
          <cell r="AO240">
            <v>25.518124999999998</v>
          </cell>
          <cell r="AP240">
            <v>95000</v>
          </cell>
          <cell r="AQ240">
            <v>119000</v>
          </cell>
          <cell r="AR240">
            <v>96812.5</v>
          </cell>
          <cell r="AS240">
            <v>33400</v>
          </cell>
          <cell r="AT240">
            <v>33400</v>
          </cell>
          <cell r="AU240">
            <v>33400</v>
          </cell>
          <cell r="AV240">
            <v>-1</v>
          </cell>
          <cell r="AW240">
            <v>58110</v>
          </cell>
          <cell r="AX240" t="str">
            <v>大和リビングケア株式会社</v>
          </cell>
          <cell r="AY240">
            <v>1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 t="str">
            <v>株式会社</v>
          </cell>
          <cell r="BG240" t="str">
            <v>○</v>
          </cell>
          <cell r="BH240" t="str">
            <v>特定</v>
          </cell>
        </row>
        <row r="241">
          <cell r="B241">
            <v>14045</v>
          </cell>
          <cell r="C241" t="str">
            <v>27059-2</v>
          </cell>
          <cell r="D241" t="str">
            <v>更新</v>
          </cell>
          <cell r="E241" t="str">
            <v>令和4年様式</v>
          </cell>
          <cell r="F241" t="str">
            <v>ホームステーションらいふ町田</v>
          </cell>
          <cell r="G241" t="str">
            <v>町田市南町田1-7-1</v>
          </cell>
          <cell r="H241">
            <v>8.9700000000000006</v>
          </cell>
          <cell r="I241" t="str">
            <v>18-18.87</v>
          </cell>
          <cell r="J241" t="str">
            <v>○</v>
          </cell>
          <cell r="K241" t="str">
            <v>○</v>
          </cell>
          <cell r="L241" t="str">
            <v>○</v>
          </cell>
          <cell r="M241" t="str">
            <v>○</v>
          </cell>
          <cell r="N241" t="str">
            <v>○</v>
          </cell>
          <cell r="O241" t="str">
            <v>×</v>
          </cell>
          <cell r="P241" t="str">
            <v>×</v>
          </cell>
          <cell r="Q241" t="str">
            <v>×</v>
          </cell>
          <cell r="R241" t="str">
            <v>×</v>
          </cell>
          <cell r="S241" t="str">
            <v>×</v>
          </cell>
          <cell r="T241" t="str">
            <v>×</v>
          </cell>
          <cell r="U241" t="str">
            <v>×</v>
          </cell>
          <cell r="V241" t="str">
            <v>×</v>
          </cell>
          <cell r="W241" t="str">
            <v>×</v>
          </cell>
          <cell r="X241" t="str">
            <v>×</v>
          </cell>
          <cell r="Y241" t="str">
            <v>×</v>
          </cell>
          <cell r="Z241" t="str">
            <v>×</v>
          </cell>
          <cell r="AA241">
            <v>0</v>
          </cell>
          <cell r="AB241">
            <v>0</v>
          </cell>
          <cell r="AC241" t="str">
            <v>なし</v>
          </cell>
          <cell r="AD241" t="str">
            <v>株式会社らいふ</v>
          </cell>
          <cell r="AE241" t="str">
            <v>03-5769-7268</v>
          </cell>
          <cell r="AF241">
            <v>42051</v>
          </cell>
          <cell r="AG241">
            <v>45</v>
          </cell>
          <cell r="AH241" t="str">
            <v>○</v>
          </cell>
          <cell r="AI241" t="str">
            <v>入居開始済み</v>
          </cell>
          <cell r="AJ241" t="str">
            <v>町田市</v>
          </cell>
          <cell r="AK241" t="str">
            <v>株式会社</v>
          </cell>
          <cell r="AL241" t="str">
            <v>介護系事業者</v>
          </cell>
          <cell r="AM241" t="str">
            <v/>
          </cell>
          <cell r="AN241" t="str">
            <v>24時間常駐</v>
          </cell>
          <cell r="AO241">
            <v>18.072666666666667</v>
          </cell>
          <cell r="AP241">
            <v>89700</v>
          </cell>
          <cell r="AQ241">
            <v>89700</v>
          </cell>
          <cell r="AR241">
            <v>89700</v>
          </cell>
          <cell r="AS241">
            <v>47600</v>
          </cell>
          <cell r="AT241">
            <v>47600</v>
          </cell>
          <cell r="AU241">
            <v>47600</v>
          </cell>
          <cell r="AV241">
            <v>-1</v>
          </cell>
          <cell r="AW241">
            <v>66000</v>
          </cell>
          <cell r="AX241" t="str">
            <v>株式会社らいふ</v>
          </cell>
          <cell r="AY241">
            <v>1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 t="str">
            <v>株式会社</v>
          </cell>
          <cell r="BG241" t="str">
            <v>○</v>
          </cell>
          <cell r="BH241" t="str">
            <v>特定</v>
          </cell>
        </row>
        <row r="242">
          <cell r="B242">
            <v>23003</v>
          </cell>
          <cell r="C242" t="str">
            <v>103404-0</v>
          </cell>
          <cell r="D242" t="str">
            <v>新規</v>
          </cell>
          <cell r="E242" t="str">
            <v>令和4年様式</v>
          </cell>
          <cell r="F242" t="str">
            <v>グランジュール駒沢公園</v>
          </cell>
          <cell r="G242" t="str">
            <v>世田谷区深沢5丁目3-7</v>
          </cell>
          <cell r="H242" t="str">
            <v>13.2-27.8</v>
          </cell>
          <cell r="I242" t="str">
            <v>25.27-50.31</v>
          </cell>
          <cell r="J242" t="str">
            <v>×</v>
          </cell>
          <cell r="K242" t="str">
            <v>×</v>
          </cell>
          <cell r="L242" t="str">
            <v>×</v>
          </cell>
          <cell r="M242" t="str">
            <v>×</v>
          </cell>
          <cell r="N242" t="str">
            <v>×</v>
          </cell>
          <cell r="O242" t="str">
            <v>×</v>
          </cell>
          <cell r="P242" t="str">
            <v>×</v>
          </cell>
          <cell r="Q242" t="str">
            <v>×</v>
          </cell>
          <cell r="R242" t="str">
            <v>×</v>
          </cell>
          <cell r="S242" t="str">
            <v>×</v>
          </cell>
          <cell r="T242" t="str">
            <v>×</v>
          </cell>
          <cell r="U242" t="str">
            <v>×</v>
          </cell>
          <cell r="V242" t="str">
            <v>×</v>
          </cell>
          <cell r="W242" t="str">
            <v>×</v>
          </cell>
          <cell r="X242" t="str">
            <v>×</v>
          </cell>
          <cell r="Y242" t="str">
            <v>×</v>
          </cell>
          <cell r="Z242" t="str">
            <v>×</v>
          </cell>
          <cell r="AA242">
            <v>0</v>
          </cell>
          <cell r="AB242">
            <v>0</v>
          </cell>
          <cell r="AC242" t="str">
            <v>なし</v>
          </cell>
          <cell r="AD242" t="str">
            <v xml:space="preserve">シマダリビングパートナーズ株式会社 </v>
          </cell>
          <cell r="AE242" t="str">
            <v>03-6275-1182</v>
          </cell>
          <cell r="AF242">
            <v>45147</v>
          </cell>
          <cell r="AG242">
            <v>32</v>
          </cell>
          <cell r="AH242" t="str">
            <v/>
          </cell>
          <cell r="AI242">
            <v>45745</v>
          </cell>
          <cell r="AJ242" t="str">
            <v>世田谷区</v>
          </cell>
          <cell r="AK242" t="str">
            <v>株式会社</v>
          </cell>
          <cell r="AL242" t="str">
            <v>介護系事業者</v>
          </cell>
          <cell r="AM242" t="str">
            <v/>
          </cell>
          <cell r="AN242" t="str">
            <v>日中のみ常駐</v>
          </cell>
          <cell r="AO242">
            <v>32.305625000000006</v>
          </cell>
          <cell r="AP242">
            <v>132000</v>
          </cell>
          <cell r="AQ242">
            <v>278000</v>
          </cell>
          <cell r="AR242">
            <v>164250</v>
          </cell>
          <cell r="AS242">
            <v>15000</v>
          </cell>
          <cell r="AT242">
            <v>20000</v>
          </cell>
          <cell r="AU242">
            <v>17500</v>
          </cell>
          <cell r="AV242">
            <v>33000</v>
          </cell>
          <cell r="AW242" t="str">
            <v/>
          </cell>
          <cell r="AX242" t="str">
            <v xml:space="preserve">シマダリビングパートナーズ株式会社 </v>
          </cell>
          <cell r="AY242">
            <v>1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 t="str">
            <v>株式会社</v>
          </cell>
          <cell r="BG242" t="str">
            <v/>
          </cell>
          <cell r="BH242" t="str">
            <v/>
          </cell>
        </row>
        <row r="243">
          <cell r="B243">
            <v>14044</v>
          </cell>
          <cell r="C243" t="str">
            <v>29966-2</v>
          </cell>
          <cell r="D243" t="str">
            <v>更新</v>
          </cell>
          <cell r="E243" t="str">
            <v>令和4年様式</v>
          </cell>
          <cell r="F243" t="str">
            <v>グランドマスト三鷹上連雀</v>
          </cell>
          <cell r="G243" t="str">
            <v>三鷹市上連雀5-15-18</v>
          </cell>
          <cell r="H243" t="str">
            <v>8-18.3</v>
          </cell>
          <cell r="I243" t="str">
            <v>35.8-45.27</v>
          </cell>
          <cell r="J243" t="str">
            <v>○</v>
          </cell>
          <cell r="K243" t="str">
            <v>×</v>
          </cell>
          <cell r="L243" t="str">
            <v>×</v>
          </cell>
          <cell r="M243" t="str">
            <v>×</v>
          </cell>
          <cell r="N243" t="str">
            <v>×</v>
          </cell>
          <cell r="O243" t="str">
            <v>×</v>
          </cell>
          <cell r="P243" t="str">
            <v>×</v>
          </cell>
          <cell r="Q243" t="str">
            <v>×</v>
          </cell>
          <cell r="R243" t="str">
            <v>×</v>
          </cell>
          <cell r="S243" t="str">
            <v>×</v>
          </cell>
          <cell r="T243" t="str">
            <v>×</v>
          </cell>
          <cell r="U243" t="str">
            <v>×</v>
          </cell>
          <cell r="V243" t="str">
            <v>×</v>
          </cell>
          <cell r="W243" t="str">
            <v>×</v>
          </cell>
          <cell r="X243" t="str">
            <v>×</v>
          </cell>
          <cell r="Y243" t="str">
            <v>×</v>
          </cell>
          <cell r="Z243" t="str">
            <v>×</v>
          </cell>
          <cell r="AA243">
            <v>0</v>
          </cell>
          <cell r="AB243">
            <v>0</v>
          </cell>
          <cell r="AC243" t="str">
            <v>なし</v>
          </cell>
          <cell r="AD243" t="str">
            <v>積水ハウス不動産東京株式会社</v>
          </cell>
          <cell r="AE243" t="str">
            <v>03-5350-3366</v>
          </cell>
          <cell r="AF243">
            <v>42045</v>
          </cell>
          <cell r="AG243">
            <v>24</v>
          </cell>
          <cell r="AH243" t="str">
            <v>○</v>
          </cell>
          <cell r="AI243" t="str">
            <v>入居開始済み</v>
          </cell>
          <cell r="AJ243" t="str">
            <v>三鷹市</v>
          </cell>
          <cell r="AK243" t="str">
            <v>株式会社</v>
          </cell>
          <cell r="AL243" t="str">
            <v>不動産業者</v>
          </cell>
          <cell r="AM243" t="str">
            <v/>
          </cell>
          <cell r="AN243" t="str">
            <v>日中のみ常駐</v>
          </cell>
          <cell r="AO243">
            <v>38.81666666666667</v>
          </cell>
          <cell r="AP243">
            <v>80000</v>
          </cell>
          <cell r="AQ243">
            <v>183000</v>
          </cell>
          <cell r="AR243">
            <v>126000</v>
          </cell>
          <cell r="AS243">
            <v>30000</v>
          </cell>
          <cell r="AT243">
            <v>30000</v>
          </cell>
          <cell r="AU243">
            <v>30000</v>
          </cell>
          <cell r="AV243">
            <v>44000</v>
          </cell>
          <cell r="AW243">
            <v>40612</v>
          </cell>
          <cell r="AX243" t="str">
            <v>積水ハウス不動産東京株式会社</v>
          </cell>
          <cell r="AY243">
            <v>1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 t="str">
            <v>株式会社</v>
          </cell>
          <cell r="BG243" t="str">
            <v>○</v>
          </cell>
          <cell r="BH243" t="str">
            <v/>
          </cell>
        </row>
        <row r="244">
          <cell r="B244">
            <v>18018</v>
          </cell>
          <cell r="C244" t="str">
            <v>101664-1</v>
          </cell>
          <cell r="D244" t="str">
            <v>更新</v>
          </cell>
          <cell r="E244" t="str">
            <v>令和4年様式</v>
          </cell>
          <cell r="F244" t="str">
            <v>介護付ホーム　EASTビレッジ</v>
          </cell>
          <cell r="G244" t="str">
            <v>東村山市恩多町1-59-2</v>
          </cell>
          <cell r="H244" t="str">
            <v>5.37-7.8</v>
          </cell>
          <cell r="I244" t="str">
            <v>14.19-28.71</v>
          </cell>
          <cell r="J244" t="str">
            <v>○</v>
          </cell>
          <cell r="K244" t="str">
            <v>○</v>
          </cell>
          <cell r="L244" t="str">
            <v>○</v>
          </cell>
          <cell r="M244" t="str">
            <v>○</v>
          </cell>
          <cell r="N244" t="str">
            <v>○</v>
          </cell>
          <cell r="O244" t="str">
            <v>×</v>
          </cell>
          <cell r="P244" t="str">
            <v>×</v>
          </cell>
          <cell r="Q244" t="str">
            <v>×</v>
          </cell>
          <cell r="R244" t="str">
            <v>×</v>
          </cell>
          <cell r="S244" t="str">
            <v>×</v>
          </cell>
          <cell r="T244" t="str">
            <v>×</v>
          </cell>
          <cell r="U244" t="str">
            <v>×</v>
          </cell>
          <cell r="V244" t="str">
            <v>×</v>
          </cell>
          <cell r="W244" t="str">
            <v>×</v>
          </cell>
          <cell r="X244" t="str">
            <v>×</v>
          </cell>
          <cell r="Y244" t="str">
            <v>×</v>
          </cell>
          <cell r="Z244" t="str">
            <v>○</v>
          </cell>
          <cell r="AA244">
            <v>1</v>
          </cell>
          <cell r="AB244">
            <v>0</v>
          </cell>
          <cell r="AC244" t="str">
            <v>医</v>
          </cell>
          <cell r="AD244" t="str">
            <v>株式会社千雅</v>
          </cell>
          <cell r="AE244" t="str">
            <v>03-6454-0945</v>
          </cell>
          <cell r="AF244">
            <v>43510</v>
          </cell>
          <cell r="AG244">
            <v>156</v>
          </cell>
          <cell r="AH244" t="str">
            <v>○</v>
          </cell>
          <cell r="AI244" t="str">
            <v>入居開始済み</v>
          </cell>
          <cell r="AJ244" t="str">
            <v>東村山市</v>
          </cell>
          <cell r="AK244" t="str">
            <v>株式会社</v>
          </cell>
          <cell r="AL244" t="str">
            <v>介護系事業者</v>
          </cell>
          <cell r="AM244" t="str">
            <v/>
          </cell>
          <cell r="AN244" t="str">
            <v>24時間常駐</v>
          </cell>
          <cell r="AO244">
            <v>14.959999999999999</v>
          </cell>
          <cell r="AP244">
            <v>53700</v>
          </cell>
          <cell r="AQ244">
            <v>78000</v>
          </cell>
          <cell r="AR244">
            <v>54478.846153846156</v>
          </cell>
          <cell r="AS244">
            <v>43000</v>
          </cell>
          <cell r="AT244">
            <v>86000</v>
          </cell>
          <cell r="AU244">
            <v>64500</v>
          </cell>
          <cell r="AV244">
            <v>-1</v>
          </cell>
          <cell r="AW244">
            <v>49230</v>
          </cell>
          <cell r="AX244" t="str">
            <v>株式会社千雅</v>
          </cell>
          <cell r="AY244">
            <v>1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 t="str">
            <v>株式会社</v>
          </cell>
          <cell r="BG244" t="str">
            <v>○</v>
          </cell>
          <cell r="BH244" t="str">
            <v>特定</v>
          </cell>
        </row>
        <row r="245">
          <cell r="B245">
            <v>14053</v>
          </cell>
          <cell r="C245" t="str">
            <v>25525-2</v>
          </cell>
          <cell r="D245" t="str">
            <v>更新</v>
          </cell>
          <cell r="E245" t="str">
            <v>令和4年様式</v>
          </cell>
          <cell r="F245" t="str">
            <v>コーシャハイム千歳船橋フロント3号棟サービス付き高齢者向け住宅</v>
          </cell>
          <cell r="G245" t="str">
            <v>世田谷区経堂四丁目7番12号</v>
          </cell>
          <cell r="H245" t="str">
            <v>9.67-10.69</v>
          </cell>
          <cell r="I245" t="str">
            <v>25.31-25.67</v>
          </cell>
          <cell r="J245" t="str">
            <v>○</v>
          </cell>
          <cell r="K245" t="str">
            <v>×</v>
          </cell>
          <cell r="L245" t="str">
            <v>×</v>
          </cell>
          <cell r="M245" t="str">
            <v>○</v>
          </cell>
          <cell r="N245" t="str">
            <v>○</v>
          </cell>
          <cell r="O245" t="str">
            <v>×</v>
          </cell>
          <cell r="P245" t="str">
            <v>×</v>
          </cell>
          <cell r="Q245" t="str">
            <v>×</v>
          </cell>
          <cell r="R245" t="str">
            <v>×</v>
          </cell>
          <cell r="S245" t="str">
            <v>×</v>
          </cell>
          <cell r="T245" t="str">
            <v>×</v>
          </cell>
          <cell r="U245" t="str">
            <v>×</v>
          </cell>
          <cell r="V245" t="str">
            <v>×</v>
          </cell>
          <cell r="W245" t="str">
            <v>×</v>
          </cell>
          <cell r="X245" t="str">
            <v>×</v>
          </cell>
          <cell r="Y245" t="str">
            <v>×</v>
          </cell>
          <cell r="Z245" t="str">
            <v>×</v>
          </cell>
          <cell r="AA245">
            <v>0</v>
          </cell>
          <cell r="AB245">
            <v>0</v>
          </cell>
          <cell r="AC245" t="str">
            <v>なし</v>
          </cell>
          <cell r="AD245" t="str">
            <v>コーシャハイム千歳船橋フロント3号棟サービス付き高齢者向け住宅</v>
          </cell>
          <cell r="AE245" t="str">
            <v>03-5426-3100</v>
          </cell>
          <cell r="AF245">
            <v>42080</v>
          </cell>
          <cell r="AG245">
            <v>23</v>
          </cell>
          <cell r="AH245" t="str">
            <v>○</v>
          </cell>
          <cell r="AI245" t="str">
            <v>入居開始済み</v>
          </cell>
          <cell r="AJ245" t="str">
            <v>世田谷区</v>
          </cell>
          <cell r="AK245" t="str">
            <v>社会福祉法人</v>
          </cell>
          <cell r="AL245" t="str">
            <v>介護系事業者</v>
          </cell>
          <cell r="AM245" t="str">
            <v/>
          </cell>
          <cell r="AN245" t="str">
            <v>24時間常駐</v>
          </cell>
          <cell r="AO245">
            <v>25.450869565217392</v>
          </cell>
          <cell r="AP245">
            <v>96700</v>
          </cell>
          <cell r="AQ245">
            <v>106900</v>
          </cell>
          <cell r="AR245">
            <v>102395.65217391304</v>
          </cell>
          <cell r="AS245">
            <v>24500</v>
          </cell>
          <cell r="AT245">
            <v>24500</v>
          </cell>
          <cell r="AU245">
            <v>24500</v>
          </cell>
          <cell r="AV245">
            <v>42900</v>
          </cell>
          <cell r="AW245">
            <v>55500</v>
          </cell>
          <cell r="AX245" t="str">
            <v>社会福祉法人正吉福祉会</v>
          </cell>
          <cell r="AY245">
            <v>0</v>
          </cell>
          <cell r="AZ245">
            <v>1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 t="str">
            <v>社会福祉法人</v>
          </cell>
          <cell r="BG245" t="str">
            <v>○</v>
          </cell>
          <cell r="BH245" t="str">
            <v/>
          </cell>
        </row>
        <row r="246">
          <cell r="B246">
            <v>14029</v>
          </cell>
          <cell r="C246" t="str">
            <v>19261-2</v>
          </cell>
          <cell r="D246" t="str">
            <v>更新</v>
          </cell>
          <cell r="E246" t="str">
            <v>令和4年様式</v>
          </cell>
          <cell r="F246" t="str">
            <v>はーとびれっじ豊島園</v>
          </cell>
          <cell r="G246" t="str">
            <v>練馬区練馬４丁目１４－７</v>
          </cell>
          <cell r="H246" t="str">
            <v>8.8-18</v>
          </cell>
          <cell r="I246" t="str">
            <v>25.65-47.74</v>
          </cell>
          <cell r="J246" t="str">
            <v>×</v>
          </cell>
          <cell r="K246" t="str">
            <v>×</v>
          </cell>
          <cell r="L246" t="str">
            <v>×</v>
          </cell>
          <cell r="M246" t="str">
            <v>○</v>
          </cell>
          <cell r="N246" t="str">
            <v>×</v>
          </cell>
          <cell r="O246" t="str">
            <v>×</v>
          </cell>
          <cell r="P246" t="str">
            <v>×</v>
          </cell>
          <cell r="Q246" t="str">
            <v>×</v>
          </cell>
          <cell r="R246" t="str">
            <v>×</v>
          </cell>
          <cell r="S246" t="str">
            <v>×</v>
          </cell>
          <cell r="T246" t="str">
            <v>×</v>
          </cell>
          <cell r="U246" t="str">
            <v>×</v>
          </cell>
          <cell r="V246" t="str">
            <v>×</v>
          </cell>
          <cell r="W246" t="str">
            <v>×</v>
          </cell>
          <cell r="X246" t="str">
            <v>×</v>
          </cell>
          <cell r="Y246" t="str">
            <v>×</v>
          </cell>
          <cell r="Z246" t="str">
            <v>×</v>
          </cell>
          <cell r="AA246">
            <v>0</v>
          </cell>
          <cell r="AB246">
            <v>0</v>
          </cell>
          <cell r="AC246" t="str">
            <v>なし</v>
          </cell>
          <cell r="AD246" t="str">
            <v>はーとびれっじ豊島園　事務室</v>
          </cell>
          <cell r="AE246" t="str">
            <v>03-5971-8550</v>
          </cell>
          <cell r="AF246">
            <v>41997</v>
          </cell>
          <cell r="AG246">
            <v>18</v>
          </cell>
          <cell r="AH246" t="str">
            <v>○</v>
          </cell>
          <cell r="AI246" t="str">
            <v>入居開始済み</v>
          </cell>
          <cell r="AJ246" t="str">
            <v>練馬区</v>
          </cell>
          <cell r="AK246" t="str">
            <v>医療法人</v>
          </cell>
          <cell r="AL246" t="str">
            <v>医療系事業者</v>
          </cell>
          <cell r="AM246" t="str">
            <v/>
          </cell>
          <cell r="AN246" t="str">
            <v>日中のみ常駐</v>
          </cell>
          <cell r="AO246">
            <v>31.954444444444448</v>
          </cell>
          <cell r="AP246">
            <v>88000</v>
          </cell>
          <cell r="AQ246">
            <v>180000</v>
          </cell>
          <cell r="AR246">
            <v>109222.22222222222</v>
          </cell>
          <cell r="AS246">
            <v>15000</v>
          </cell>
          <cell r="AT246">
            <v>15000</v>
          </cell>
          <cell r="AU246">
            <v>15000</v>
          </cell>
          <cell r="AV246">
            <v>33000</v>
          </cell>
          <cell r="AW246" t="str">
            <v/>
          </cell>
          <cell r="AX246" t="str">
            <v>医療法人社団ハートクリニック</v>
          </cell>
          <cell r="AY246">
            <v>0</v>
          </cell>
          <cell r="AZ246">
            <v>0</v>
          </cell>
          <cell r="BA246">
            <v>0</v>
          </cell>
          <cell r="BB246">
            <v>1</v>
          </cell>
          <cell r="BC246">
            <v>0</v>
          </cell>
          <cell r="BD246">
            <v>0</v>
          </cell>
          <cell r="BE246">
            <v>0</v>
          </cell>
          <cell r="BF246" t="str">
            <v>医療法人</v>
          </cell>
          <cell r="BG246" t="str">
            <v>○</v>
          </cell>
          <cell r="BH246" t="str">
            <v/>
          </cell>
        </row>
        <row r="247">
          <cell r="B247">
            <v>15019</v>
          </cell>
          <cell r="C247" t="str">
            <v>23585-1</v>
          </cell>
          <cell r="D247" t="str">
            <v>更新</v>
          </cell>
          <cell r="E247" t="str">
            <v>令和元年様式</v>
          </cell>
          <cell r="F247" t="str">
            <v>四季菜館</v>
          </cell>
          <cell r="G247" t="str">
            <v>世田谷区北烏山8丁目23番10号</v>
          </cell>
          <cell r="H247" t="str">
            <v>7.8-9</v>
          </cell>
          <cell r="I247" t="str">
            <v>18.88-25.6</v>
          </cell>
          <cell r="J247" t="str">
            <v>○</v>
          </cell>
          <cell r="K247" t="str">
            <v>×</v>
          </cell>
          <cell r="L247" t="str">
            <v>○</v>
          </cell>
          <cell r="M247" t="str">
            <v>○</v>
          </cell>
          <cell r="N247" t="str">
            <v>○</v>
          </cell>
          <cell r="O247" t="str">
            <v>×</v>
          </cell>
          <cell r="P247" t="str">
            <v>×</v>
          </cell>
          <cell r="Q247" t="str">
            <v>×</v>
          </cell>
          <cell r="R247" t="str">
            <v>×</v>
          </cell>
          <cell r="S247" t="str">
            <v>×</v>
          </cell>
          <cell r="T247" t="str">
            <v>×</v>
          </cell>
          <cell r="U247" t="str">
            <v>×</v>
          </cell>
          <cell r="V247" t="str">
            <v>×</v>
          </cell>
          <cell r="W247" t="str">
            <v>×</v>
          </cell>
          <cell r="X247" t="str">
            <v>×</v>
          </cell>
          <cell r="Y247" t="str">
            <v>×</v>
          </cell>
          <cell r="Z247" t="str">
            <v>×</v>
          </cell>
          <cell r="AA247">
            <v>0</v>
          </cell>
          <cell r="AB247">
            <v>0</v>
          </cell>
          <cell r="AC247" t="str">
            <v>なし</v>
          </cell>
          <cell r="AD247" t="str">
            <v>リリィパワーズレジデンス北烏山・四季菜館</v>
          </cell>
          <cell r="AE247" t="str">
            <v>050-1753-4249</v>
          </cell>
          <cell r="AF247">
            <v>42352</v>
          </cell>
          <cell r="AG247">
            <v>34</v>
          </cell>
          <cell r="AH247" t="str">
            <v>○</v>
          </cell>
          <cell r="AI247" t="str">
            <v>入居開始済み</v>
          </cell>
          <cell r="AJ247" t="str">
            <v>世田谷区</v>
          </cell>
          <cell r="AK247" t="str">
            <v>株式会社</v>
          </cell>
          <cell r="AL247" t="str">
            <v>不動産業者</v>
          </cell>
          <cell r="AM247" t="str">
            <v/>
          </cell>
          <cell r="AN247" t="str">
            <v>日中のみ常駐</v>
          </cell>
          <cell r="AO247">
            <v>19.472941176470588</v>
          </cell>
          <cell r="AP247">
            <v>78000</v>
          </cell>
          <cell r="AQ247">
            <v>90000</v>
          </cell>
          <cell r="AR247">
            <v>82588.23529411765</v>
          </cell>
          <cell r="AS247">
            <v>30000</v>
          </cell>
          <cell r="AT247">
            <v>30000</v>
          </cell>
          <cell r="AU247">
            <v>30000</v>
          </cell>
          <cell r="AV247">
            <v>30250</v>
          </cell>
          <cell r="AW247">
            <v>58170</v>
          </cell>
          <cell r="AX247" t="str">
            <v>株式会社パワーズアンリミテッド</v>
          </cell>
          <cell r="AY247">
            <v>1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 t="str">
            <v>株式会社</v>
          </cell>
          <cell r="BG247" t="str">
            <v>○</v>
          </cell>
          <cell r="BH247" t="str">
            <v/>
          </cell>
        </row>
        <row r="248">
          <cell r="B248">
            <v>14050</v>
          </cell>
          <cell r="C248" t="str">
            <v>30911-2</v>
          </cell>
          <cell r="D248" t="str">
            <v>更新</v>
          </cell>
          <cell r="E248" t="str">
            <v>令和4年様式</v>
          </cell>
          <cell r="F248" t="str">
            <v>水車の家</v>
          </cell>
          <cell r="G248" t="str">
            <v>世田谷区桜新町2-26-2</v>
          </cell>
          <cell r="H248" t="str">
            <v>19.4-49.5</v>
          </cell>
          <cell r="I248" t="str">
            <v>32.76-71.4</v>
          </cell>
          <cell r="J248" t="str">
            <v>○</v>
          </cell>
          <cell r="K248" t="str">
            <v>×</v>
          </cell>
          <cell r="L248" t="str">
            <v>×</v>
          </cell>
          <cell r="M248" t="str">
            <v>○</v>
          </cell>
          <cell r="N248" t="str">
            <v>○</v>
          </cell>
          <cell r="O248" t="str">
            <v>○</v>
          </cell>
          <cell r="P248" t="str">
            <v>×</v>
          </cell>
          <cell r="Q248" t="str">
            <v>×</v>
          </cell>
          <cell r="R248" t="str">
            <v>×</v>
          </cell>
          <cell r="S248" t="str">
            <v>○</v>
          </cell>
          <cell r="T248" t="str">
            <v>×</v>
          </cell>
          <cell r="U248" t="str">
            <v>×</v>
          </cell>
          <cell r="V248" t="str">
            <v>○</v>
          </cell>
          <cell r="W248" t="str">
            <v>×</v>
          </cell>
          <cell r="X248" t="str">
            <v>×</v>
          </cell>
          <cell r="Y248" t="str">
            <v>×</v>
          </cell>
          <cell r="Z248" t="str">
            <v>×</v>
          </cell>
          <cell r="AA248">
            <v>0</v>
          </cell>
          <cell r="AB248">
            <v>3</v>
          </cell>
          <cell r="AC248" t="str">
            <v>介</v>
          </cell>
          <cell r="AD248" t="str">
            <v>水車の家</v>
          </cell>
          <cell r="AE248" t="str">
            <v>03-6413-6700</v>
          </cell>
          <cell r="AF248">
            <v>42061</v>
          </cell>
          <cell r="AG248">
            <v>19</v>
          </cell>
          <cell r="AH248" t="str">
            <v>○</v>
          </cell>
          <cell r="AI248" t="str">
            <v>入居開始済み</v>
          </cell>
          <cell r="AJ248" t="str">
            <v>世田谷区</v>
          </cell>
          <cell r="AK248" t="str">
            <v>株式会社</v>
          </cell>
          <cell r="AL248" t="str">
            <v>介護系事業者</v>
          </cell>
          <cell r="AM248" t="str">
            <v/>
          </cell>
          <cell r="AN248" t="str">
            <v>日中のみ常駐</v>
          </cell>
          <cell r="AO248">
            <v>37.490526315789474</v>
          </cell>
          <cell r="AP248">
            <v>194000</v>
          </cell>
          <cell r="AQ248">
            <v>495000</v>
          </cell>
          <cell r="AR248">
            <v>232842.10526315789</v>
          </cell>
          <cell r="AS248">
            <v>10000</v>
          </cell>
          <cell r="AT248">
            <v>20000</v>
          </cell>
          <cell r="AU248">
            <v>15000</v>
          </cell>
          <cell r="AV248">
            <v>33000</v>
          </cell>
          <cell r="AW248">
            <v>68640</v>
          </cell>
          <cell r="AX248" t="str">
            <v>株式会社　水車の家</v>
          </cell>
          <cell r="AY248">
            <v>1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 t="str">
            <v>株式会社</v>
          </cell>
          <cell r="BG248" t="str">
            <v>○</v>
          </cell>
          <cell r="BH248" t="str">
            <v/>
          </cell>
        </row>
        <row r="249">
          <cell r="B249">
            <v>11023</v>
          </cell>
          <cell r="C249" t="str">
            <v>30273-2</v>
          </cell>
          <cell r="D249" t="str">
            <v>更新</v>
          </cell>
          <cell r="E249" t="str">
            <v>令和元年様式</v>
          </cell>
          <cell r="F249" t="str">
            <v>そんぽの家Ｓ西府</v>
          </cell>
          <cell r="G249" t="str">
            <v>府中市本宿町2丁目8-6</v>
          </cell>
          <cell r="H249">
            <v>12.4</v>
          </cell>
          <cell r="I249">
            <v>25.17</v>
          </cell>
          <cell r="J249" t="str">
            <v>○</v>
          </cell>
          <cell r="K249" t="str">
            <v>×</v>
          </cell>
          <cell r="L249" t="str">
            <v>×</v>
          </cell>
          <cell r="M249" t="str">
            <v>×</v>
          </cell>
          <cell r="N249" t="str">
            <v>○</v>
          </cell>
          <cell r="O249" t="str">
            <v>○</v>
          </cell>
          <cell r="P249" t="str">
            <v>×</v>
          </cell>
          <cell r="Q249" t="str">
            <v>○</v>
          </cell>
          <cell r="R249" t="str">
            <v>×</v>
          </cell>
          <cell r="S249" t="str">
            <v>×</v>
          </cell>
          <cell r="T249" t="str">
            <v>×</v>
          </cell>
          <cell r="U249" t="str">
            <v>×</v>
          </cell>
          <cell r="V249" t="str">
            <v>×</v>
          </cell>
          <cell r="W249" t="str">
            <v>×</v>
          </cell>
          <cell r="X249" t="str">
            <v>×</v>
          </cell>
          <cell r="Y249" t="str">
            <v>×</v>
          </cell>
          <cell r="Z249" t="str">
            <v>×</v>
          </cell>
          <cell r="AA249">
            <v>1</v>
          </cell>
          <cell r="AB249">
            <v>2</v>
          </cell>
          <cell r="AC249" t="str">
            <v>医介</v>
          </cell>
          <cell r="AD249" t="str">
            <v>そんぽの家Ｓ西府</v>
          </cell>
          <cell r="AE249" t="str">
            <v>042-340-5161</v>
          </cell>
          <cell r="AF249">
            <v>40934</v>
          </cell>
          <cell r="AG249">
            <v>36</v>
          </cell>
          <cell r="AH249" t="str">
            <v>○</v>
          </cell>
          <cell r="AI249" t="str">
            <v>入居開始済み</v>
          </cell>
          <cell r="AJ249" t="str">
            <v>府中市</v>
          </cell>
          <cell r="AK249" t="str">
            <v>株式会社</v>
          </cell>
          <cell r="AL249" t="str">
            <v>介護系事業者</v>
          </cell>
          <cell r="AM249" t="str">
            <v/>
          </cell>
          <cell r="AN249" t="str">
            <v>日中のみ常駐</v>
          </cell>
          <cell r="AO249">
            <v>25.17</v>
          </cell>
          <cell r="AP249">
            <v>124000</v>
          </cell>
          <cell r="AQ249">
            <v>124000</v>
          </cell>
          <cell r="AR249">
            <v>124000</v>
          </cell>
          <cell r="AS249">
            <v>12530</v>
          </cell>
          <cell r="AT249">
            <v>12530</v>
          </cell>
          <cell r="AU249">
            <v>12530</v>
          </cell>
          <cell r="AV249">
            <v>38500</v>
          </cell>
          <cell r="AW249">
            <v>56376</v>
          </cell>
          <cell r="AX249" t="str">
            <v>ＳＯＭＰＯケア株式会社</v>
          </cell>
          <cell r="AY249">
            <v>1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 t="str">
            <v>株式会社</v>
          </cell>
          <cell r="BG249" t="str">
            <v>○</v>
          </cell>
          <cell r="BH249" t="str">
            <v/>
          </cell>
        </row>
        <row r="250">
          <cell r="B250">
            <v>12001</v>
          </cell>
          <cell r="C250" t="str">
            <v>26063-2</v>
          </cell>
          <cell r="D250" t="str">
            <v>更新</v>
          </cell>
          <cell r="E250" t="str">
            <v>令和元年様式</v>
          </cell>
          <cell r="F250" t="str">
            <v>デンハウス大森山王</v>
          </cell>
          <cell r="G250" t="str">
            <v>大田区山王３丁目８－３</v>
          </cell>
          <cell r="H250" t="str">
            <v>12-17.5</v>
          </cell>
          <cell r="I250" t="str">
            <v>25.28-48.06</v>
          </cell>
          <cell r="J250" t="str">
            <v>×</v>
          </cell>
          <cell r="K250" t="str">
            <v>×</v>
          </cell>
          <cell r="L250" t="str">
            <v>○</v>
          </cell>
          <cell r="M250" t="str">
            <v>○</v>
          </cell>
          <cell r="N250" t="str">
            <v>×</v>
          </cell>
          <cell r="O250" t="str">
            <v>×</v>
          </cell>
          <cell r="P250" t="str">
            <v>○</v>
          </cell>
          <cell r="Q250" t="str">
            <v>×</v>
          </cell>
          <cell r="R250" t="str">
            <v>×</v>
          </cell>
          <cell r="S250" t="str">
            <v>×</v>
          </cell>
          <cell r="T250" t="str">
            <v>×</v>
          </cell>
          <cell r="U250" t="str">
            <v>×</v>
          </cell>
          <cell r="V250" t="str">
            <v>×</v>
          </cell>
          <cell r="W250" t="str">
            <v>×</v>
          </cell>
          <cell r="X250" t="str">
            <v>×</v>
          </cell>
          <cell r="Y250" t="str">
            <v>×</v>
          </cell>
          <cell r="Z250" t="str">
            <v>×</v>
          </cell>
          <cell r="AA250">
            <v>1</v>
          </cell>
          <cell r="AB250">
            <v>0</v>
          </cell>
          <cell r="AC250" t="str">
            <v>医</v>
          </cell>
          <cell r="AD250" t="str">
            <v>医療法人財団中島記念会</v>
          </cell>
          <cell r="AE250" t="str">
            <v>03-3775-7711</v>
          </cell>
          <cell r="AF250">
            <v>41026</v>
          </cell>
          <cell r="AG250">
            <v>10</v>
          </cell>
          <cell r="AH250" t="str">
            <v>○</v>
          </cell>
          <cell r="AI250" t="str">
            <v>入居開始済み</v>
          </cell>
          <cell r="AJ250" t="str">
            <v>大田区</v>
          </cell>
          <cell r="AK250" t="str">
            <v>医療法人</v>
          </cell>
          <cell r="AL250" t="str">
            <v>医療系事業者</v>
          </cell>
          <cell r="AM250" t="str">
            <v/>
          </cell>
          <cell r="AN250" t="str">
            <v>日中のみ常駐</v>
          </cell>
          <cell r="AO250">
            <v>30.880000000000003</v>
          </cell>
          <cell r="AP250">
            <v>120000</v>
          </cell>
          <cell r="AQ250">
            <v>175000</v>
          </cell>
          <cell r="AR250">
            <v>131000</v>
          </cell>
          <cell r="AS250">
            <v>15000</v>
          </cell>
          <cell r="AT250">
            <v>17000</v>
          </cell>
          <cell r="AU250">
            <v>16000</v>
          </cell>
          <cell r="AV250">
            <v>42000</v>
          </cell>
          <cell r="AW250" t="str">
            <v/>
          </cell>
          <cell r="AX250" t="str">
            <v>医療法人財団中島記念会</v>
          </cell>
          <cell r="AY250">
            <v>0</v>
          </cell>
          <cell r="AZ250">
            <v>0</v>
          </cell>
          <cell r="BA250">
            <v>0</v>
          </cell>
          <cell r="BB250">
            <v>1</v>
          </cell>
          <cell r="BC250">
            <v>0</v>
          </cell>
          <cell r="BD250">
            <v>0</v>
          </cell>
          <cell r="BE250">
            <v>0</v>
          </cell>
          <cell r="BF250" t="str">
            <v>医療法人</v>
          </cell>
          <cell r="BG250" t="str">
            <v>○</v>
          </cell>
          <cell r="BH250" t="str">
            <v/>
          </cell>
        </row>
        <row r="251">
          <cell r="B251">
            <v>11029</v>
          </cell>
          <cell r="C251" t="str">
            <v>29417-2</v>
          </cell>
          <cell r="D251" t="str">
            <v>更新</v>
          </cell>
          <cell r="E251" t="str">
            <v>令和元年様式</v>
          </cell>
          <cell r="F251" t="str">
            <v>そんぽの家Ｓ扇東</v>
          </cell>
          <cell r="G251" t="str">
            <v>足立区扇１丁目２７－２８</v>
          </cell>
          <cell r="H251">
            <v>8.1</v>
          </cell>
          <cell r="I251" t="str">
            <v>25.17-27.18</v>
          </cell>
          <cell r="J251" t="str">
            <v>○</v>
          </cell>
          <cell r="K251" t="str">
            <v>×</v>
          </cell>
          <cell r="L251" t="str">
            <v>×</v>
          </cell>
          <cell r="M251" t="str">
            <v>×</v>
          </cell>
          <cell r="N251" t="str">
            <v>○</v>
          </cell>
          <cell r="O251" t="str">
            <v>×</v>
          </cell>
          <cell r="P251" t="str">
            <v>×</v>
          </cell>
          <cell r="Q251" t="str">
            <v>○</v>
          </cell>
          <cell r="R251" t="str">
            <v>×</v>
          </cell>
          <cell r="S251" t="str">
            <v>×</v>
          </cell>
          <cell r="T251" t="str">
            <v>×</v>
          </cell>
          <cell r="U251" t="str">
            <v>×</v>
          </cell>
          <cell r="V251" t="str">
            <v>×</v>
          </cell>
          <cell r="W251" t="str">
            <v>×</v>
          </cell>
          <cell r="X251" t="str">
            <v>×</v>
          </cell>
          <cell r="Y251" t="str">
            <v>×</v>
          </cell>
          <cell r="Z251" t="str">
            <v>×</v>
          </cell>
          <cell r="AA251">
            <v>1</v>
          </cell>
          <cell r="AB251">
            <v>1</v>
          </cell>
          <cell r="AC251" t="str">
            <v>医介</v>
          </cell>
          <cell r="AD251" t="str">
            <v>そんぽの家Ｓ扇東</v>
          </cell>
          <cell r="AE251" t="str">
            <v>03-5837-7031</v>
          </cell>
          <cell r="AF251">
            <v>40938</v>
          </cell>
          <cell r="AG251">
            <v>38</v>
          </cell>
          <cell r="AH251" t="str">
            <v>○</v>
          </cell>
          <cell r="AI251" t="str">
            <v>入居開始済み</v>
          </cell>
          <cell r="AJ251" t="str">
            <v>足立区</v>
          </cell>
          <cell r="AK251" t="str">
            <v>株式会社</v>
          </cell>
          <cell r="AL251" t="str">
            <v>介護系事業者</v>
          </cell>
          <cell r="AM251" t="str">
            <v/>
          </cell>
          <cell r="AN251" t="str">
            <v>日中のみ常駐</v>
          </cell>
          <cell r="AO251">
            <v>25.381578947368425</v>
          </cell>
          <cell r="AP251">
            <v>81000</v>
          </cell>
          <cell r="AQ251">
            <v>81000</v>
          </cell>
          <cell r="AR251">
            <v>81000</v>
          </cell>
          <cell r="AS251">
            <v>11760</v>
          </cell>
          <cell r="AT251">
            <v>11760</v>
          </cell>
          <cell r="AU251">
            <v>11760</v>
          </cell>
          <cell r="AV251">
            <v>44000</v>
          </cell>
          <cell r="AW251">
            <v>56376</v>
          </cell>
          <cell r="AX251" t="str">
            <v>ＳＯＭＰＯケア株式会社</v>
          </cell>
          <cell r="AY251">
            <v>1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 t="str">
            <v>株式会社</v>
          </cell>
          <cell r="BG251" t="str">
            <v>○</v>
          </cell>
          <cell r="BH251" t="str">
            <v/>
          </cell>
        </row>
        <row r="252">
          <cell r="B252">
            <v>11037</v>
          </cell>
          <cell r="C252" t="str">
            <v>29502-2</v>
          </cell>
          <cell r="D252" t="str">
            <v>更新</v>
          </cell>
          <cell r="E252" t="str">
            <v>令和元年様式</v>
          </cell>
          <cell r="F252" t="str">
            <v>そんぽの家Ｓ西糀谷</v>
          </cell>
          <cell r="G252" t="str">
            <v>大田区西糀谷3丁目32-15</v>
          </cell>
          <cell r="H252">
            <v>14.6</v>
          </cell>
          <cell r="I252" t="str">
            <v>25.17-27.2</v>
          </cell>
          <cell r="J252" t="str">
            <v>○</v>
          </cell>
          <cell r="K252" t="str">
            <v>×</v>
          </cell>
          <cell r="L252" t="str">
            <v>×</v>
          </cell>
          <cell r="M252" t="str">
            <v>×</v>
          </cell>
          <cell r="N252" t="str">
            <v>○</v>
          </cell>
          <cell r="O252" t="str">
            <v>○</v>
          </cell>
          <cell r="P252" t="str">
            <v>×</v>
          </cell>
          <cell r="Q252" t="str">
            <v>○</v>
          </cell>
          <cell r="R252" t="str">
            <v>×</v>
          </cell>
          <cell r="S252" t="str">
            <v>×</v>
          </cell>
          <cell r="T252" t="str">
            <v>×</v>
          </cell>
          <cell r="U252" t="str">
            <v>×</v>
          </cell>
          <cell r="V252" t="str">
            <v>×</v>
          </cell>
          <cell r="W252" t="str">
            <v>×</v>
          </cell>
          <cell r="X252" t="str">
            <v>×</v>
          </cell>
          <cell r="Y252" t="str">
            <v>×</v>
          </cell>
          <cell r="Z252" t="str">
            <v>×</v>
          </cell>
          <cell r="AA252">
            <v>1</v>
          </cell>
          <cell r="AB252">
            <v>2</v>
          </cell>
          <cell r="AC252" t="str">
            <v>医介</v>
          </cell>
          <cell r="AD252" t="str">
            <v>そんぽの家Ｓ西糀谷</v>
          </cell>
          <cell r="AE252" t="str">
            <v>03-5737-7061</v>
          </cell>
          <cell r="AF252">
            <v>40942</v>
          </cell>
          <cell r="AG252">
            <v>84</v>
          </cell>
          <cell r="AH252" t="str">
            <v>○</v>
          </cell>
          <cell r="AI252" t="str">
            <v>入居開始済み</v>
          </cell>
          <cell r="AJ252" t="str">
            <v>大田区</v>
          </cell>
          <cell r="AK252" t="str">
            <v>株式会社</v>
          </cell>
          <cell r="AL252" t="str">
            <v>介護系事業者</v>
          </cell>
          <cell r="AM252" t="str">
            <v/>
          </cell>
          <cell r="AN252" t="str">
            <v>日中のみ常駐</v>
          </cell>
          <cell r="AO252">
            <v>25.315000000000001</v>
          </cell>
          <cell r="AP252">
            <v>146000</v>
          </cell>
          <cell r="AQ252">
            <v>146000</v>
          </cell>
          <cell r="AR252">
            <v>146000</v>
          </cell>
          <cell r="AS252">
            <v>11540</v>
          </cell>
          <cell r="AT252">
            <v>11540</v>
          </cell>
          <cell r="AU252">
            <v>11540</v>
          </cell>
          <cell r="AV252">
            <v>33000</v>
          </cell>
          <cell r="AW252">
            <v>56376</v>
          </cell>
          <cell r="AX252" t="str">
            <v>ＳＯＭＰＯケア株式会社</v>
          </cell>
          <cell r="AY252">
            <v>1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 t="str">
            <v>株式会社</v>
          </cell>
          <cell r="BG252" t="str">
            <v>○</v>
          </cell>
          <cell r="BH252" t="str">
            <v/>
          </cell>
        </row>
        <row r="253">
          <cell r="B253">
            <v>12004</v>
          </cell>
          <cell r="C253" t="str">
            <v>30268-2</v>
          </cell>
          <cell r="D253" t="str">
            <v>更新</v>
          </cell>
          <cell r="E253" t="str">
            <v>令和元年様式</v>
          </cell>
          <cell r="F253" t="str">
            <v>そんぽの家Ｓ武蔵野</v>
          </cell>
          <cell r="G253" t="str">
            <v>西東京市新町5丁目14-14</v>
          </cell>
          <cell r="H253">
            <v>13.6</v>
          </cell>
          <cell r="I253" t="str">
            <v>25.2-25.74</v>
          </cell>
          <cell r="J253" t="str">
            <v>○</v>
          </cell>
          <cell r="K253" t="str">
            <v>×</v>
          </cell>
          <cell r="L253" t="str">
            <v>×</v>
          </cell>
          <cell r="M253" t="str">
            <v>×</v>
          </cell>
          <cell r="N253" t="str">
            <v>○</v>
          </cell>
          <cell r="O253" t="str">
            <v>○</v>
          </cell>
          <cell r="P253" t="str">
            <v>×</v>
          </cell>
          <cell r="Q253" t="str">
            <v>○</v>
          </cell>
          <cell r="R253" t="str">
            <v>×</v>
          </cell>
          <cell r="S253" t="str">
            <v>×</v>
          </cell>
          <cell r="T253" t="str">
            <v>×</v>
          </cell>
          <cell r="U253" t="str">
            <v>×</v>
          </cell>
          <cell r="V253" t="str">
            <v>×</v>
          </cell>
          <cell r="W253" t="str">
            <v>×</v>
          </cell>
          <cell r="X253" t="str">
            <v>×</v>
          </cell>
          <cell r="Y253" t="str">
            <v>×</v>
          </cell>
          <cell r="Z253" t="str">
            <v>×</v>
          </cell>
          <cell r="AA253">
            <v>1</v>
          </cell>
          <cell r="AB253">
            <v>2</v>
          </cell>
          <cell r="AC253" t="str">
            <v>医介</v>
          </cell>
          <cell r="AD253" t="str">
            <v>そんぽの家Ｓ武蔵野</v>
          </cell>
          <cell r="AE253" t="str">
            <v>0422-50-8515</v>
          </cell>
          <cell r="AF253">
            <v>41038</v>
          </cell>
          <cell r="AG253">
            <v>52</v>
          </cell>
          <cell r="AH253" t="str">
            <v>○</v>
          </cell>
          <cell r="AI253" t="str">
            <v>入居開始済み</v>
          </cell>
          <cell r="AJ253" t="str">
            <v>西東京市</v>
          </cell>
          <cell r="AK253" t="str">
            <v>株式会社</v>
          </cell>
          <cell r="AL253" t="str">
            <v>介護系事業者</v>
          </cell>
          <cell r="AM253" t="str">
            <v/>
          </cell>
          <cell r="AN253" t="str">
            <v>日中のみ常駐</v>
          </cell>
          <cell r="AO253">
            <v>25.719230769230769</v>
          </cell>
          <cell r="AP253">
            <v>136000</v>
          </cell>
          <cell r="AQ253">
            <v>136000</v>
          </cell>
          <cell r="AR253">
            <v>136000</v>
          </cell>
          <cell r="AS253">
            <v>11760</v>
          </cell>
          <cell r="AT253">
            <v>11760</v>
          </cell>
          <cell r="AU253">
            <v>11760</v>
          </cell>
          <cell r="AV253">
            <v>38500</v>
          </cell>
          <cell r="AW253">
            <v>56376</v>
          </cell>
          <cell r="AX253" t="str">
            <v>ＳＯＭＰＯケア株式会社</v>
          </cell>
          <cell r="AY253">
            <v>1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 t="str">
            <v>株式会社</v>
          </cell>
          <cell r="BG253" t="str">
            <v>○</v>
          </cell>
          <cell r="BH253" t="str">
            <v/>
          </cell>
        </row>
        <row r="254">
          <cell r="B254">
            <v>15010</v>
          </cell>
          <cell r="C254" t="str">
            <v>29729-1</v>
          </cell>
          <cell r="D254" t="str">
            <v>更新</v>
          </cell>
          <cell r="E254" t="str">
            <v>令和元年様式</v>
          </cell>
          <cell r="F254" t="str">
            <v>ＳＯＭＰＯケア　ラヴィーレレジデンス立石</v>
          </cell>
          <cell r="G254" t="str">
            <v>葛飾区立石二丁目16番3号</v>
          </cell>
          <cell r="H254" t="str">
            <v>4.573-25.675</v>
          </cell>
          <cell r="I254" t="str">
            <v>19.3-51.48</v>
          </cell>
          <cell r="J254" t="str">
            <v>○</v>
          </cell>
          <cell r="K254" t="str">
            <v>×</v>
          </cell>
          <cell r="L254" t="str">
            <v>×</v>
          </cell>
          <cell r="M254" t="str">
            <v>○</v>
          </cell>
          <cell r="N254" t="str">
            <v>○</v>
          </cell>
          <cell r="O254" t="str">
            <v>○</v>
          </cell>
          <cell r="P254" t="str">
            <v>×</v>
          </cell>
          <cell r="Q254" t="str">
            <v>○</v>
          </cell>
          <cell r="R254" t="str">
            <v>×</v>
          </cell>
          <cell r="S254" t="str">
            <v>○</v>
          </cell>
          <cell r="T254" t="str">
            <v>×</v>
          </cell>
          <cell r="U254" t="str">
            <v>×</v>
          </cell>
          <cell r="V254" t="str">
            <v>○</v>
          </cell>
          <cell r="W254" t="str">
            <v>×</v>
          </cell>
          <cell r="X254" t="str">
            <v>×</v>
          </cell>
          <cell r="Y254" t="str">
            <v>×</v>
          </cell>
          <cell r="Z254" t="str">
            <v>×</v>
          </cell>
          <cell r="AA254">
            <v>1</v>
          </cell>
          <cell r="AB254">
            <v>4</v>
          </cell>
          <cell r="AC254" t="str">
            <v>医介</v>
          </cell>
          <cell r="AD254" t="str">
            <v>ＳＯＭＰＯケア　ラヴィーレレジデンス立石</v>
          </cell>
          <cell r="AE254" t="str">
            <v>03-6657-6205</v>
          </cell>
          <cell r="AF254">
            <v>42300</v>
          </cell>
          <cell r="AG254">
            <v>96</v>
          </cell>
          <cell r="AH254" t="str">
            <v>○</v>
          </cell>
          <cell r="AI254" t="str">
            <v>入居開始済み</v>
          </cell>
          <cell r="AJ254" t="str">
            <v>葛飾区</v>
          </cell>
          <cell r="AK254" t="str">
            <v>株式会社</v>
          </cell>
          <cell r="AL254" t="str">
            <v>介護系事業者</v>
          </cell>
          <cell r="AM254" t="str">
            <v/>
          </cell>
          <cell r="AN254" t="str">
            <v>日中のみ常駐</v>
          </cell>
          <cell r="AO254">
            <v>36.976145833333312</v>
          </cell>
          <cell r="AP254">
            <v>45730</v>
          </cell>
          <cell r="AQ254">
            <v>256750</v>
          </cell>
          <cell r="AR254">
            <v>163931.66666666666</v>
          </cell>
          <cell r="AS254">
            <v>36350</v>
          </cell>
          <cell r="AT254">
            <v>52350</v>
          </cell>
          <cell r="AU254">
            <v>44350</v>
          </cell>
          <cell r="AV254">
            <v>39600</v>
          </cell>
          <cell r="AW254">
            <v>52902</v>
          </cell>
          <cell r="AX254" t="str">
            <v>ＳＯＭＰＯケア株式会社</v>
          </cell>
          <cell r="AY254">
            <v>1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 t="str">
            <v>株式会社</v>
          </cell>
          <cell r="BG254" t="str">
            <v>○</v>
          </cell>
          <cell r="BH254" t="str">
            <v/>
          </cell>
        </row>
        <row r="255">
          <cell r="B255">
            <v>11016</v>
          </cell>
          <cell r="C255" t="str">
            <v>29408-2</v>
          </cell>
          <cell r="D255" t="str">
            <v>更新</v>
          </cell>
          <cell r="E255" t="str">
            <v>令和元年様式</v>
          </cell>
          <cell r="F255" t="str">
            <v>そんぽの家Ｓ上野毛</v>
          </cell>
          <cell r="G255" t="str">
            <v>世田谷区中町5-35-7</v>
          </cell>
          <cell r="H255">
            <v>16</v>
          </cell>
          <cell r="I255" t="str">
            <v>25.17-27.18</v>
          </cell>
          <cell r="J255" t="str">
            <v>○</v>
          </cell>
          <cell r="K255" t="str">
            <v>×</v>
          </cell>
          <cell r="L255" t="str">
            <v>×</v>
          </cell>
          <cell r="M255" t="str">
            <v>×</v>
          </cell>
          <cell r="N255" t="str">
            <v>○</v>
          </cell>
          <cell r="O255" t="str">
            <v>○</v>
          </cell>
          <cell r="P255" t="str">
            <v>×</v>
          </cell>
          <cell r="Q255" t="str">
            <v>○</v>
          </cell>
          <cell r="R255" t="str">
            <v>×</v>
          </cell>
          <cell r="S255" t="str">
            <v>×</v>
          </cell>
          <cell r="T255" t="str">
            <v>×</v>
          </cell>
          <cell r="U255" t="str">
            <v>×</v>
          </cell>
          <cell r="V255" t="str">
            <v>×</v>
          </cell>
          <cell r="W255" t="str">
            <v>×</v>
          </cell>
          <cell r="X255" t="str">
            <v>×</v>
          </cell>
          <cell r="Y255" t="str">
            <v>×</v>
          </cell>
          <cell r="Z255" t="str">
            <v>×</v>
          </cell>
          <cell r="AA255">
            <v>1</v>
          </cell>
          <cell r="AB255">
            <v>2</v>
          </cell>
          <cell r="AC255" t="str">
            <v>医介</v>
          </cell>
          <cell r="AD255" t="str">
            <v>そんぽの家Ｓ上野毛</v>
          </cell>
          <cell r="AE255" t="str">
            <v>03-5752-2121</v>
          </cell>
          <cell r="AF255">
            <v>40934</v>
          </cell>
          <cell r="AG255">
            <v>37</v>
          </cell>
          <cell r="AH255" t="str">
            <v>○</v>
          </cell>
          <cell r="AI255" t="str">
            <v>入居開始済み</v>
          </cell>
          <cell r="AJ255" t="str">
            <v>世田谷区</v>
          </cell>
          <cell r="AK255" t="str">
            <v>株式会社</v>
          </cell>
          <cell r="AL255" t="str">
            <v>介護系事業者</v>
          </cell>
          <cell r="AM255" t="str">
            <v/>
          </cell>
          <cell r="AN255" t="str">
            <v>日中のみ常駐</v>
          </cell>
          <cell r="AO255">
            <v>25.332972972972975</v>
          </cell>
          <cell r="AP255">
            <v>160000</v>
          </cell>
          <cell r="AQ255">
            <v>160000</v>
          </cell>
          <cell r="AR255">
            <v>160000</v>
          </cell>
          <cell r="AS255">
            <v>12090</v>
          </cell>
          <cell r="AT255">
            <v>12090</v>
          </cell>
          <cell r="AU255">
            <v>12090</v>
          </cell>
          <cell r="AV255">
            <v>55000</v>
          </cell>
          <cell r="AW255">
            <v>56376</v>
          </cell>
          <cell r="AX255" t="str">
            <v>ＳＯＭＰＯケア株式会社</v>
          </cell>
          <cell r="AY255">
            <v>1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 t="str">
            <v>株式会社</v>
          </cell>
          <cell r="BG255" t="str">
            <v>○</v>
          </cell>
          <cell r="BH255" t="str">
            <v/>
          </cell>
        </row>
        <row r="256">
          <cell r="B256">
            <v>13045</v>
          </cell>
          <cell r="C256" t="str">
            <v>29545-2</v>
          </cell>
          <cell r="D256" t="str">
            <v>更新</v>
          </cell>
          <cell r="E256" t="str">
            <v>令和4年様式</v>
          </cell>
          <cell r="F256" t="str">
            <v>そんぽの家Ｓ上野毛駅前</v>
          </cell>
          <cell r="G256" t="str">
            <v>世田谷区上野毛3丁目12-17</v>
          </cell>
          <cell r="H256">
            <v>16</v>
          </cell>
          <cell r="I256" t="str">
            <v>25.15-27.31</v>
          </cell>
          <cell r="J256" t="str">
            <v>○</v>
          </cell>
          <cell r="K256" t="str">
            <v>×</v>
          </cell>
          <cell r="L256" t="str">
            <v>×</v>
          </cell>
          <cell r="M256" t="str">
            <v>×</v>
          </cell>
          <cell r="N256" t="str">
            <v>○</v>
          </cell>
          <cell r="O256" t="str">
            <v>○</v>
          </cell>
          <cell r="P256" t="str">
            <v>×</v>
          </cell>
          <cell r="Q256" t="str">
            <v>○</v>
          </cell>
          <cell r="R256" t="str">
            <v>×</v>
          </cell>
          <cell r="S256" t="str">
            <v>×</v>
          </cell>
          <cell r="T256" t="str">
            <v>×</v>
          </cell>
          <cell r="U256" t="str">
            <v>×</v>
          </cell>
          <cell r="V256" t="str">
            <v>×</v>
          </cell>
          <cell r="W256" t="str">
            <v>×</v>
          </cell>
          <cell r="X256" t="str">
            <v>×</v>
          </cell>
          <cell r="Y256" t="str">
            <v>×</v>
          </cell>
          <cell r="Z256" t="str">
            <v>×</v>
          </cell>
          <cell r="AA256">
            <v>1</v>
          </cell>
          <cell r="AB256">
            <v>2</v>
          </cell>
          <cell r="AC256" t="str">
            <v>医介</v>
          </cell>
          <cell r="AD256" t="str">
            <v>そんぽの家Ｓ上野毛駅前</v>
          </cell>
          <cell r="AE256" t="str">
            <v>03-5752-1606</v>
          </cell>
          <cell r="AF256">
            <v>41691</v>
          </cell>
          <cell r="AG256">
            <v>33</v>
          </cell>
          <cell r="AH256" t="str">
            <v>○</v>
          </cell>
          <cell r="AI256" t="str">
            <v>入居開始済み</v>
          </cell>
          <cell r="AJ256" t="str">
            <v>世田谷区</v>
          </cell>
          <cell r="AK256" t="str">
            <v>株式会社</v>
          </cell>
          <cell r="AL256" t="str">
            <v>介護系事業者</v>
          </cell>
          <cell r="AM256" t="str">
            <v/>
          </cell>
          <cell r="AN256" t="str">
            <v>日中のみ常駐</v>
          </cell>
          <cell r="AO256">
            <v>25.397272727272725</v>
          </cell>
          <cell r="AP256">
            <v>160000</v>
          </cell>
          <cell r="AQ256">
            <v>160000</v>
          </cell>
          <cell r="AR256">
            <v>160000</v>
          </cell>
          <cell r="AS256">
            <v>11870</v>
          </cell>
          <cell r="AT256">
            <v>11870</v>
          </cell>
          <cell r="AU256">
            <v>11870</v>
          </cell>
          <cell r="AV256">
            <v>66000</v>
          </cell>
          <cell r="AW256">
            <v>56376</v>
          </cell>
          <cell r="AX256" t="str">
            <v>ＳＯＭＰＯケア株式会社</v>
          </cell>
          <cell r="AY256">
            <v>1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 t="str">
            <v>株式会社</v>
          </cell>
          <cell r="BG256" t="str">
            <v>○</v>
          </cell>
          <cell r="BH256" t="str">
            <v/>
          </cell>
        </row>
        <row r="257">
          <cell r="B257">
            <v>11053</v>
          </cell>
          <cell r="C257" t="str">
            <v>29298-2</v>
          </cell>
          <cell r="D257" t="str">
            <v>更新</v>
          </cell>
          <cell r="E257" t="str">
            <v>令和元年様式</v>
          </cell>
          <cell r="F257" t="str">
            <v>そんぽの家Ｓ保谷北町</v>
          </cell>
          <cell r="G257" t="str">
            <v>西東京市北町6丁目1-28</v>
          </cell>
          <cell r="H257">
            <v>9.84</v>
          </cell>
          <cell r="I257">
            <v>25.17</v>
          </cell>
          <cell r="J257" t="str">
            <v>○</v>
          </cell>
          <cell r="K257" t="str">
            <v>×</v>
          </cell>
          <cell r="L257" t="str">
            <v>×</v>
          </cell>
          <cell r="M257" t="str">
            <v>×</v>
          </cell>
          <cell r="N257" t="str">
            <v>○</v>
          </cell>
          <cell r="O257" t="str">
            <v>○</v>
          </cell>
          <cell r="P257" t="str">
            <v>×</v>
          </cell>
          <cell r="Q257" t="str">
            <v>○</v>
          </cell>
          <cell r="R257" t="str">
            <v>×</v>
          </cell>
          <cell r="S257" t="str">
            <v>×</v>
          </cell>
          <cell r="T257" t="str">
            <v>×</v>
          </cell>
          <cell r="U257" t="str">
            <v>×</v>
          </cell>
          <cell r="V257" t="str">
            <v>×</v>
          </cell>
          <cell r="W257" t="str">
            <v>×</v>
          </cell>
          <cell r="X257" t="str">
            <v>×</v>
          </cell>
          <cell r="Y257" t="str">
            <v>×</v>
          </cell>
          <cell r="Z257" t="str">
            <v>×</v>
          </cell>
          <cell r="AA257">
            <v>1</v>
          </cell>
          <cell r="AB257">
            <v>2</v>
          </cell>
          <cell r="AC257" t="str">
            <v>医介</v>
          </cell>
          <cell r="AD257" t="str">
            <v>そんぽの家Ｓ保谷北町</v>
          </cell>
          <cell r="AE257" t="str">
            <v>042-439-0320</v>
          </cell>
          <cell r="AF257">
            <v>40962</v>
          </cell>
          <cell r="AG257">
            <v>30</v>
          </cell>
          <cell r="AH257" t="str">
            <v>○</v>
          </cell>
          <cell r="AI257" t="str">
            <v>入居開始済み</v>
          </cell>
          <cell r="AJ257" t="str">
            <v>西東京市</v>
          </cell>
          <cell r="AK257" t="str">
            <v>株式会社</v>
          </cell>
          <cell r="AL257" t="str">
            <v>介護系事業者</v>
          </cell>
          <cell r="AM257" t="str">
            <v/>
          </cell>
          <cell r="AN257" t="str">
            <v>日中のみ常駐</v>
          </cell>
          <cell r="AO257">
            <v>25.17</v>
          </cell>
          <cell r="AP257">
            <v>98400</v>
          </cell>
          <cell r="AQ257">
            <v>98400</v>
          </cell>
          <cell r="AR257">
            <v>98400</v>
          </cell>
          <cell r="AS257">
            <v>12310</v>
          </cell>
          <cell r="AT257">
            <v>12310</v>
          </cell>
          <cell r="AU257">
            <v>12310</v>
          </cell>
          <cell r="AV257">
            <v>55000</v>
          </cell>
          <cell r="AW257">
            <v>56376</v>
          </cell>
          <cell r="AX257" t="str">
            <v>ＳＯＭＰＯケア株式会社</v>
          </cell>
          <cell r="AY257">
            <v>1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 t="str">
            <v>株式会社</v>
          </cell>
          <cell r="BG257" t="str">
            <v>○</v>
          </cell>
          <cell r="BH257" t="str">
            <v/>
          </cell>
        </row>
        <row r="258">
          <cell r="B258">
            <v>12017</v>
          </cell>
          <cell r="C258" t="str">
            <v>29536-2</v>
          </cell>
          <cell r="D258" t="str">
            <v>更新</v>
          </cell>
          <cell r="E258" t="str">
            <v>令和元年様式</v>
          </cell>
          <cell r="F258" t="str">
            <v>そんぽの家Ｓ西東京泉町</v>
          </cell>
          <cell r="G258" t="str">
            <v>西東京市泉町2丁目14-13</v>
          </cell>
          <cell r="H258">
            <v>11.4</v>
          </cell>
          <cell r="I258" t="str">
            <v>25.17-27.18</v>
          </cell>
          <cell r="J258" t="str">
            <v>○</v>
          </cell>
          <cell r="K258" t="str">
            <v>×</v>
          </cell>
          <cell r="L258" t="str">
            <v>×</v>
          </cell>
          <cell r="M258" t="str">
            <v>×</v>
          </cell>
          <cell r="N258" t="str">
            <v>○</v>
          </cell>
          <cell r="O258" t="str">
            <v>○</v>
          </cell>
          <cell r="P258" t="str">
            <v>×</v>
          </cell>
          <cell r="Q258" t="str">
            <v>○</v>
          </cell>
          <cell r="R258" t="str">
            <v>×</v>
          </cell>
          <cell r="S258" t="str">
            <v>×</v>
          </cell>
          <cell r="T258" t="str">
            <v>×</v>
          </cell>
          <cell r="U258" t="str">
            <v>×</v>
          </cell>
          <cell r="V258" t="str">
            <v>×</v>
          </cell>
          <cell r="W258" t="str">
            <v>×</v>
          </cell>
          <cell r="X258" t="str">
            <v>×</v>
          </cell>
          <cell r="Y258" t="str">
            <v>×</v>
          </cell>
          <cell r="Z258" t="str">
            <v>×</v>
          </cell>
          <cell r="AA258">
            <v>1</v>
          </cell>
          <cell r="AB258">
            <v>2</v>
          </cell>
          <cell r="AC258" t="str">
            <v>医介</v>
          </cell>
          <cell r="AD258" t="str">
            <v>そんぽの家Ｓ西東京泉町</v>
          </cell>
          <cell r="AE258" t="str">
            <v>042-438-6130</v>
          </cell>
          <cell r="AF258">
            <v>41117</v>
          </cell>
          <cell r="AG258">
            <v>40</v>
          </cell>
          <cell r="AH258" t="str">
            <v>○</v>
          </cell>
          <cell r="AI258" t="str">
            <v>入居開始済み</v>
          </cell>
          <cell r="AJ258" t="str">
            <v>西東京市</v>
          </cell>
          <cell r="AK258" t="str">
            <v>株式会社</v>
          </cell>
          <cell r="AL258" t="str">
            <v>介護系事業者</v>
          </cell>
          <cell r="AM258" t="str">
            <v/>
          </cell>
          <cell r="AN258" t="str">
            <v>日中のみ常駐</v>
          </cell>
          <cell r="AO258">
            <v>25.270500000000002</v>
          </cell>
          <cell r="AP258">
            <v>114000</v>
          </cell>
          <cell r="AQ258">
            <v>114000</v>
          </cell>
          <cell r="AR258">
            <v>114000</v>
          </cell>
          <cell r="AS258">
            <v>12090</v>
          </cell>
          <cell r="AT258">
            <v>12090</v>
          </cell>
          <cell r="AU258">
            <v>12090</v>
          </cell>
          <cell r="AV258">
            <v>41250</v>
          </cell>
          <cell r="AW258">
            <v>56376</v>
          </cell>
          <cell r="AX258" t="str">
            <v>ＳＯＭＰＯケア株式会社</v>
          </cell>
          <cell r="AY258">
            <v>1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 t="str">
            <v>株式会社</v>
          </cell>
          <cell r="BG258" t="str">
            <v>○</v>
          </cell>
          <cell r="BH258" t="str">
            <v/>
          </cell>
        </row>
        <row r="259">
          <cell r="B259">
            <v>13012</v>
          </cell>
          <cell r="C259" t="str">
            <v>29366-2</v>
          </cell>
          <cell r="D259" t="str">
            <v>更新</v>
          </cell>
          <cell r="E259" t="str">
            <v>令和4年様式</v>
          </cell>
          <cell r="F259" t="str">
            <v>そんぽの家Ｓ西新井大師</v>
          </cell>
          <cell r="G259" t="str">
            <v>足立区西新井6丁目38番12号</v>
          </cell>
          <cell r="H259" t="str">
            <v>8.5-16.3</v>
          </cell>
          <cell r="I259" t="str">
            <v>19.08-30.48</v>
          </cell>
          <cell r="J259" t="str">
            <v>○</v>
          </cell>
          <cell r="K259" t="str">
            <v>×</v>
          </cell>
          <cell r="L259" t="str">
            <v>×</v>
          </cell>
          <cell r="M259" t="str">
            <v>○</v>
          </cell>
          <cell r="N259" t="str">
            <v>○</v>
          </cell>
          <cell r="O259" t="str">
            <v>○</v>
          </cell>
          <cell r="P259" t="str">
            <v>×</v>
          </cell>
          <cell r="Q259" t="str">
            <v>×</v>
          </cell>
          <cell r="R259" t="str">
            <v>×</v>
          </cell>
          <cell r="S259" t="str">
            <v>×</v>
          </cell>
          <cell r="T259" t="str">
            <v>×</v>
          </cell>
          <cell r="U259" t="str">
            <v>×</v>
          </cell>
          <cell r="V259" t="str">
            <v>×</v>
          </cell>
          <cell r="W259" t="str">
            <v>×</v>
          </cell>
          <cell r="X259" t="str">
            <v>×</v>
          </cell>
          <cell r="Y259" t="str">
            <v>×</v>
          </cell>
          <cell r="Z259" t="str">
            <v>×</v>
          </cell>
          <cell r="AA259">
            <v>0</v>
          </cell>
          <cell r="AB259">
            <v>1</v>
          </cell>
          <cell r="AC259" t="str">
            <v>介</v>
          </cell>
          <cell r="AD259" t="str">
            <v>ＳＯＭＰＯケア株式会社</v>
          </cell>
          <cell r="AE259" t="str">
            <v>03-6455-8560</v>
          </cell>
          <cell r="AF259">
            <v>41495</v>
          </cell>
          <cell r="AG259">
            <v>62</v>
          </cell>
          <cell r="AH259" t="str">
            <v>○</v>
          </cell>
          <cell r="AI259" t="str">
            <v>入居開始済み</v>
          </cell>
          <cell r="AJ259" t="str">
            <v>足立区</v>
          </cell>
          <cell r="AK259" t="str">
            <v>株式会社</v>
          </cell>
          <cell r="AL259" t="str">
            <v>介護系事業者</v>
          </cell>
          <cell r="AM259" t="str">
            <v/>
          </cell>
          <cell r="AN259" t="str">
            <v>日中のみ常駐</v>
          </cell>
          <cell r="AO259">
            <v>21.552580645161278</v>
          </cell>
          <cell r="AP259">
            <v>85000</v>
          </cell>
          <cell r="AQ259">
            <v>163000</v>
          </cell>
          <cell r="AR259">
            <v>108338.70967741935</v>
          </cell>
          <cell r="AS259">
            <v>11350</v>
          </cell>
          <cell r="AT259">
            <v>15350</v>
          </cell>
          <cell r="AU259">
            <v>13350</v>
          </cell>
          <cell r="AV259">
            <v>36300</v>
          </cell>
          <cell r="AW259">
            <v>51516</v>
          </cell>
          <cell r="AX259" t="str">
            <v>ＳＯＭＰＯケア株式会社</v>
          </cell>
          <cell r="AY259">
            <v>1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 t="str">
            <v>株式会社</v>
          </cell>
          <cell r="BG259" t="str">
            <v>○</v>
          </cell>
          <cell r="BH259" t="str">
            <v/>
          </cell>
        </row>
        <row r="260">
          <cell r="B260">
            <v>12062</v>
          </cell>
          <cell r="C260" t="str">
            <v>29540-2</v>
          </cell>
          <cell r="D260" t="str">
            <v>更新</v>
          </cell>
          <cell r="E260" t="str">
            <v>令和4年様式</v>
          </cell>
          <cell r="F260" t="str">
            <v>そんぽの家Ｓ保谷駅前</v>
          </cell>
          <cell r="G260" t="str">
            <v>西東京市東町3丁目5－2</v>
          </cell>
          <cell r="H260">
            <v>13.6</v>
          </cell>
          <cell r="I260" t="str">
            <v>25.17-27.27</v>
          </cell>
          <cell r="J260" t="str">
            <v>○</v>
          </cell>
          <cell r="K260" t="str">
            <v>×</v>
          </cell>
          <cell r="L260" t="str">
            <v>×</v>
          </cell>
          <cell r="M260" t="str">
            <v>×</v>
          </cell>
          <cell r="N260" t="str">
            <v>○</v>
          </cell>
          <cell r="O260" t="str">
            <v>○</v>
          </cell>
          <cell r="P260" t="str">
            <v>×</v>
          </cell>
          <cell r="Q260" t="str">
            <v>○</v>
          </cell>
          <cell r="R260" t="str">
            <v>×</v>
          </cell>
          <cell r="S260" t="str">
            <v>×</v>
          </cell>
          <cell r="T260" t="str">
            <v>×</v>
          </cell>
          <cell r="U260" t="str">
            <v>×</v>
          </cell>
          <cell r="V260" t="str">
            <v>×</v>
          </cell>
          <cell r="W260" t="str">
            <v>×</v>
          </cell>
          <cell r="X260" t="str">
            <v>×</v>
          </cell>
          <cell r="Y260" t="str">
            <v>×</v>
          </cell>
          <cell r="Z260" t="str">
            <v>×</v>
          </cell>
          <cell r="AA260">
            <v>1</v>
          </cell>
          <cell r="AB260">
            <v>2</v>
          </cell>
          <cell r="AC260" t="str">
            <v>医介</v>
          </cell>
          <cell r="AD260" t="str">
            <v>そんぽの家Ｓ保谷駅前</v>
          </cell>
          <cell r="AE260" t="str">
            <v>042-438-5520</v>
          </cell>
          <cell r="AF260">
            <v>41313</v>
          </cell>
          <cell r="AG260">
            <v>40</v>
          </cell>
          <cell r="AH260" t="str">
            <v>○</v>
          </cell>
          <cell r="AI260" t="str">
            <v>入居開始済み</v>
          </cell>
          <cell r="AJ260" t="str">
            <v>西東京市</v>
          </cell>
          <cell r="AK260" t="str">
            <v>株式会社</v>
          </cell>
          <cell r="AL260" t="str">
            <v>介護系事業者</v>
          </cell>
          <cell r="AM260" t="str">
            <v/>
          </cell>
          <cell r="AN260" t="str">
            <v>日中のみ常駐</v>
          </cell>
          <cell r="AO260">
            <v>25.59</v>
          </cell>
          <cell r="AP260">
            <v>136000</v>
          </cell>
          <cell r="AQ260">
            <v>136000</v>
          </cell>
          <cell r="AR260">
            <v>136000</v>
          </cell>
          <cell r="AS260">
            <v>12420</v>
          </cell>
          <cell r="AT260">
            <v>12420</v>
          </cell>
          <cell r="AU260">
            <v>12420</v>
          </cell>
          <cell r="AV260">
            <v>40700</v>
          </cell>
          <cell r="AW260">
            <v>56376</v>
          </cell>
          <cell r="AX260" t="str">
            <v>ＳＯＭＰＯケア株式会社</v>
          </cell>
          <cell r="AY260">
            <v>1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 t="str">
            <v>株式会社</v>
          </cell>
          <cell r="BG260" t="str">
            <v>○</v>
          </cell>
          <cell r="BH260" t="str">
            <v/>
          </cell>
        </row>
        <row r="261">
          <cell r="B261">
            <v>11022</v>
          </cell>
          <cell r="C261" t="str">
            <v>30342-2</v>
          </cell>
          <cell r="D261" t="str">
            <v>更新</v>
          </cell>
          <cell r="E261" t="str">
            <v>令和元年様式</v>
          </cell>
          <cell r="F261" t="str">
            <v>そんぽの家Ｓ調布</v>
          </cell>
          <cell r="G261" t="str">
            <v>調布市多摩川3丁目17-2</v>
          </cell>
          <cell r="H261">
            <v>13.45</v>
          </cell>
          <cell r="I261">
            <v>25.17</v>
          </cell>
          <cell r="J261" t="str">
            <v>○</v>
          </cell>
          <cell r="K261" t="str">
            <v>×</v>
          </cell>
          <cell r="L261" t="str">
            <v>×</v>
          </cell>
          <cell r="M261" t="str">
            <v>×</v>
          </cell>
          <cell r="N261" t="str">
            <v>○</v>
          </cell>
          <cell r="O261" t="str">
            <v>○</v>
          </cell>
          <cell r="P261" t="str">
            <v>×</v>
          </cell>
          <cell r="Q261" t="str">
            <v>×</v>
          </cell>
          <cell r="R261" t="str">
            <v>×</v>
          </cell>
          <cell r="S261" t="str">
            <v>×</v>
          </cell>
          <cell r="T261" t="str">
            <v>×</v>
          </cell>
          <cell r="U261" t="str">
            <v>×</v>
          </cell>
          <cell r="V261" t="str">
            <v>×</v>
          </cell>
          <cell r="W261" t="str">
            <v>×</v>
          </cell>
          <cell r="X261" t="str">
            <v>×</v>
          </cell>
          <cell r="Y261" t="str">
            <v>×</v>
          </cell>
          <cell r="Z261" t="str">
            <v>×</v>
          </cell>
          <cell r="AA261">
            <v>0</v>
          </cell>
          <cell r="AB261">
            <v>1</v>
          </cell>
          <cell r="AC261" t="str">
            <v>介</v>
          </cell>
          <cell r="AD261" t="str">
            <v>そんぽの家Ｓ調布</v>
          </cell>
          <cell r="AE261" t="str">
            <v>042-490-5051</v>
          </cell>
          <cell r="AF261">
            <v>40934</v>
          </cell>
          <cell r="AG261">
            <v>32</v>
          </cell>
          <cell r="AH261" t="str">
            <v>○</v>
          </cell>
          <cell r="AI261" t="str">
            <v>入居開始済み</v>
          </cell>
          <cell r="AJ261" t="str">
            <v>調布市</v>
          </cell>
          <cell r="AK261" t="str">
            <v>株式会社</v>
          </cell>
          <cell r="AL261" t="str">
            <v>介護系事業者</v>
          </cell>
          <cell r="AM261" t="str">
            <v/>
          </cell>
          <cell r="AN261" t="str">
            <v>日中のみ常駐</v>
          </cell>
          <cell r="AO261">
            <v>25.17</v>
          </cell>
          <cell r="AP261">
            <v>134500</v>
          </cell>
          <cell r="AQ261">
            <v>134500</v>
          </cell>
          <cell r="AR261">
            <v>134500</v>
          </cell>
          <cell r="AS261">
            <v>12310</v>
          </cell>
          <cell r="AT261">
            <v>12310</v>
          </cell>
          <cell r="AU261">
            <v>12310</v>
          </cell>
          <cell r="AV261">
            <v>55000</v>
          </cell>
          <cell r="AW261">
            <v>56376</v>
          </cell>
          <cell r="AX261" t="str">
            <v>ＳＯＭＰＯケア株式会社</v>
          </cell>
          <cell r="AY261">
            <v>1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 t="str">
            <v>株式会社</v>
          </cell>
          <cell r="BG261" t="str">
            <v>○</v>
          </cell>
          <cell r="BH261" t="str">
            <v/>
          </cell>
        </row>
        <row r="262">
          <cell r="B262">
            <v>11046</v>
          </cell>
          <cell r="C262" t="str">
            <v>29416-2</v>
          </cell>
          <cell r="D262" t="str">
            <v>更新</v>
          </cell>
          <cell r="E262" t="str">
            <v>令和元年様式</v>
          </cell>
          <cell r="F262" t="str">
            <v>そんぽの家Ｓ吉祥寺南</v>
          </cell>
          <cell r="G262" t="str">
            <v>三鷹市新川6-6-14</v>
          </cell>
          <cell r="H262" t="str">
            <v>14.2-16.1</v>
          </cell>
          <cell r="I262" t="str">
            <v>25.17-27.36</v>
          </cell>
          <cell r="J262" t="str">
            <v>○</v>
          </cell>
          <cell r="K262" t="str">
            <v>×</v>
          </cell>
          <cell r="L262" t="str">
            <v>×</v>
          </cell>
          <cell r="M262" t="str">
            <v>×</v>
          </cell>
          <cell r="N262" t="str">
            <v>○</v>
          </cell>
          <cell r="O262" t="str">
            <v>○</v>
          </cell>
          <cell r="P262" t="str">
            <v>×</v>
          </cell>
          <cell r="Q262" t="str">
            <v>○</v>
          </cell>
          <cell r="R262" t="str">
            <v>×</v>
          </cell>
          <cell r="S262" t="str">
            <v>×</v>
          </cell>
          <cell r="T262" t="str">
            <v>×</v>
          </cell>
          <cell r="U262" t="str">
            <v>×</v>
          </cell>
          <cell r="V262" t="str">
            <v>×</v>
          </cell>
          <cell r="W262" t="str">
            <v>×</v>
          </cell>
          <cell r="X262" t="str">
            <v>×</v>
          </cell>
          <cell r="Y262" t="str">
            <v>×</v>
          </cell>
          <cell r="Z262" t="str">
            <v>×</v>
          </cell>
          <cell r="AA262">
            <v>1</v>
          </cell>
          <cell r="AB262">
            <v>2</v>
          </cell>
          <cell r="AC262" t="str">
            <v>医介</v>
          </cell>
          <cell r="AD262" t="str">
            <v>そんぽの家Ｓ吉祥寺南</v>
          </cell>
          <cell r="AE262" t="str">
            <v>0422-79-8371</v>
          </cell>
          <cell r="AF262">
            <v>40949</v>
          </cell>
          <cell r="AG262">
            <v>37</v>
          </cell>
          <cell r="AH262" t="str">
            <v>○</v>
          </cell>
          <cell r="AI262" t="str">
            <v>入居開始済み</v>
          </cell>
          <cell r="AJ262" t="str">
            <v>三鷹市</v>
          </cell>
          <cell r="AK262" t="str">
            <v>株式会社</v>
          </cell>
          <cell r="AL262" t="str">
            <v>介護系事業者</v>
          </cell>
          <cell r="AM262" t="str">
            <v/>
          </cell>
          <cell r="AN262" t="str">
            <v>日中のみ常駐</v>
          </cell>
          <cell r="AO262">
            <v>25.34756756756757</v>
          </cell>
          <cell r="AP262">
            <v>142000</v>
          </cell>
          <cell r="AQ262">
            <v>161000</v>
          </cell>
          <cell r="AR262">
            <v>149783.78378378379</v>
          </cell>
          <cell r="AS262">
            <v>12200</v>
          </cell>
          <cell r="AT262">
            <v>12200</v>
          </cell>
          <cell r="AU262">
            <v>12200</v>
          </cell>
          <cell r="AV262">
            <v>44000</v>
          </cell>
          <cell r="AW262">
            <v>56376</v>
          </cell>
          <cell r="AX262" t="str">
            <v>ＳＯＭＰＯケア株式会社</v>
          </cell>
          <cell r="AY262">
            <v>1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 t="str">
            <v>株式会社</v>
          </cell>
          <cell r="BG262" t="str">
            <v>○</v>
          </cell>
          <cell r="BH262" t="str">
            <v/>
          </cell>
        </row>
        <row r="263">
          <cell r="B263">
            <v>11027</v>
          </cell>
          <cell r="C263" t="str">
            <v>29415-2</v>
          </cell>
          <cell r="D263" t="str">
            <v>更新</v>
          </cell>
          <cell r="E263" t="str">
            <v>令和元年様式</v>
          </cell>
          <cell r="F263" t="str">
            <v>そんぽの家Ｓ烏山</v>
          </cell>
          <cell r="G263" t="str">
            <v>世田谷区北烏山6-9-3</v>
          </cell>
          <cell r="H263">
            <v>13.5</v>
          </cell>
          <cell r="I263" t="str">
            <v>25.17-27.18</v>
          </cell>
          <cell r="J263" t="str">
            <v>○</v>
          </cell>
          <cell r="K263" t="str">
            <v>×</v>
          </cell>
          <cell r="L263" t="str">
            <v>×</v>
          </cell>
          <cell r="M263" t="str">
            <v>×</v>
          </cell>
          <cell r="N263" t="str">
            <v>○</v>
          </cell>
          <cell r="O263" t="str">
            <v>○</v>
          </cell>
          <cell r="P263" t="str">
            <v>×</v>
          </cell>
          <cell r="Q263" t="str">
            <v>○</v>
          </cell>
          <cell r="R263" t="str">
            <v>×</v>
          </cell>
          <cell r="S263" t="str">
            <v>×</v>
          </cell>
          <cell r="T263" t="str">
            <v>×</v>
          </cell>
          <cell r="U263" t="str">
            <v>×</v>
          </cell>
          <cell r="V263" t="str">
            <v>×</v>
          </cell>
          <cell r="W263" t="str">
            <v>×</v>
          </cell>
          <cell r="X263" t="str">
            <v>×</v>
          </cell>
          <cell r="Y263" t="str">
            <v>×</v>
          </cell>
          <cell r="Z263" t="str">
            <v>×</v>
          </cell>
          <cell r="AA263">
            <v>1</v>
          </cell>
          <cell r="AB263">
            <v>2</v>
          </cell>
          <cell r="AC263" t="str">
            <v>医介</v>
          </cell>
          <cell r="AD263" t="str">
            <v>そんぽの家Ｓ烏山</v>
          </cell>
          <cell r="AE263" t="str">
            <v>03-5314-1020</v>
          </cell>
          <cell r="AF263">
            <v>40938</v>
          </cell>
          <cell r="AG263">
            <v>41</v>
          </cell>
          <cell r="AH263" t="str">
            <v>○</v>
          </cell>
          <cell r="AI263" t="str">
            <v>入居開始済み</v>
          </cell>
          <cell r="AJ263" t="str">
            <v>世田谷区</v>
          </cell>
          <cell r="AK263" t="str">
            <v>株式会社</v>
          </cell>
          <cell r="AL263" t="str">
            <v>介護系事業者</v>
          </cell>
          <cell r="AM263" t="str">
            <v/>
          </cell>
          <cell r="AN263" t="str">
            <v>日中のみ常駐</v>
          </cell>
          <cell r="AO263">
            <v>25.357560975609758</v>
          </cell>
          <cell r="AP263">
            <v>135000</v>
          </cell>
          <cell r="AQ263">
            <v>135000</v>
          </cell>
          <cell r="AR263">
            <v>135000</v>
          </cell>
          <cell r="AS263">
            <v>12090</v>
          </cell>
          <cell r="AT263">
            <v>12090</v>
          </cell>
          <cell r="AU263">
            <v>12090</v>
          </cell>
          <cell r="AV263">
            <v>48400</v>
          </cell>
          <cell r="AW263">
            <v>56376</v>
          </cell>
          <cell r="AX263" t="str">
            <v>ＳＯＭＰＯケア株式会社</v>
          </cell>
          <cell r="AY263">
            <v>1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 t="str">
            <v>株式会社</v>
          </cell>
          <cell r="BG263" t="str">
            <v>○</v>
          </cell>
          <cell r="BH263" t="str">
            <v/>
          </cell>
        </row>
        <row r="264">
          <cell r="B264">
            <v>11075</v>
          </cell>
          <cell r="C264" t="str">
            <v>30198-2</v>
          </cell>
          <cell r="D264" t="str">
            <v>更新</v>
          </cell>
          <cell r="E264" t="str">
            <v>令和元年様式</v>
          </cell>
          <cell r="F264" t="str">
            <v>ＳＯＭＰＯケア　ラヴィーレレジデンス浅草</v>
          </cell>
          <cell r="G264" t="str">
            <v>台東区浅草2丁目34番7号</v>
          </cell>
          <cell r="H264" t="str">
            <v>18-38</v>
          </cell>
          <cell r="I264" t="str">
            <v>31.36-64.03</v>
          </cell>
          <cell r="J264" t="str">
            <v>○</v>
          </cell>
          <cell r="K264" t="str">
            <v>×</v>
          </cell>
          <cell r="L264" t="str">
            <v>×</v>
          </cell>
          <cell r="M264" t="str">
            <v>○</v>
          </cell>
          <cell r="N264" t="str">
            <v>○</v>
          </cell>
          <cell r="O264" t="str">
            <v>○</v>
          </cell>
          <cell r="P264" t="str">
            <v>×</v>
          </cell>
          <cell r="Q264" t="str">
            <v>×</v>
          </cell>
          <cell r="R264" t="str">
            <v>×</v>
          </cell>
          <cell r="S264" t="str">
            <v>○</v>
          </cell>
          <cell r="T264" t="str">
            <v>×</v>
          </cell>
          <cell r="U264" t="str">
            <v>×</v>
          </cell>
          <cell r="V264" t="str">
            <v>×</v>
          </cell>
          <cell r="W264" t="str">
            <v>×</v>
          </cell>
          <cell r="X264" t="str">
            <v>×</v>
          </cell>
          <cell r="Y264" t="str">
            <v>×</v>
          </cell>
          <cell r="Z264" t="str">
            <v>×</v>
          </cell>
          <cell r="AA264">
            <v>0</v>
          </cell>
          <cell r="AB264">
            <v>2</v>
          </cell>
          <cell r="AC264" t="str">
            <v>介</v>
          </cell>
          <cell r="AD264" t="str">
            <v>ＳＯＭＰＯケア株式会社</v>
          </cell>
          <cell r="AE264" t="str">
            <v>03-6455-8560</v>
          </cell>
          <cell r="AF264">
            <v>40996</v>
          </cell>
          <cell r="AG264">
            <v>98</v>
          </cell>
          <cell r="AH264" t="str">
            <v>○</v>
          </cell>
          <cell r="AI264" t="str">
            <v>入居開始済み</v>
          </cell>
          <cell r="AJ264" t="str">
            <v>台東区</v>
          </cell>
          <cell r="AK264" t="str">
            <v>株式会社</v>
          </cell>
          <cell r="AL264" t="str">
            <v>介護系事業者</v>
          </cell>
          <cell r="AM264" t="str">
            <v/>
          </cell>
          <cell r="AN264" t="str">
            <v>24時間常駐</v>
          </cell>
          <cell r="AO264">
            <v>40.119183673469394</v>
          </cell>
          <cell r="AP264">
            <v>180000</v>
          </cell>
          <cell r="AQ264">
            <v>380000</v>
          </cell>
          <cell r="AR264">
            <v>219285.71428571429</v>
          </cell>
          <cell r="AS264">
            <v>15350</v>
          </cell>
          <cell r="AT264">
            <v>15350</v>
          </cell>
          <cell r="AU264">
            <v>15350</v>
          </cell>
          <cell r="AV264">
            <v>38500</v>
          </cell>
          <cell r="AW264">
            <v>57600</v>
          </cell>
          <cell r="AX264" t="str">
            <v>ＳＯＭＰＯケア株式会社</v>
          </cell>
          <cell r="AY264">
            <v>1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 t="str">
            <v>株式会社</v>
          </cell>
          <cell r="BG264" t="str">
            <v>○</v>
          </cell>
          <cell r="BH264" t="str">
            <v/>
          </cell>
        </row>
        <row r="265">
          <cell r="B265">
            <v>15017</v>
          </cell>
          <cell r="C265" t="str">
            <v>29730-1</v>
          </cell>
          <cell r="D265" t="str">
            <v>更新</v>
          </cell>
          <cell r="E265" t="str">
            <v>令和元年様式</v>
          </cell>
          <cell r="F265" t="str">
            <v>ＳＯＭＰＯケア　ラヴィーレレジデンス用賀</v>
          </cell>
          <cell r="G265" t="str">
            <v>世田谷区用賀三丁目6番3号</v>
          </cell>
          <cell r="H265" t="str">
            <v>14.287-42.825</v>
          </cell>
          <cell r="I265" t="str">
            <v>28.02-73.16</v>
          </cell>
          <cell r="J265" t="str">
            <v>○</v>
          </cell>
          <cell r="K265" t="str">
            <v>×</v>
          </cell>
          <cell r="L265" t="str">
            <v>×</v>
          </cell>
          <cell r="M265" t="str">
            <v>○</v>
          </cell>
          <cell r="N265" t="str">
            <v>○</v>
          </cell>
          <cell r="O265" t="str">
            <v>○</v>
          </cell>
          <cell r="P265" t="str">
            <v>○</v>
          </cell>
          <cell r="Q265" t="str">
            <v>○</v>
          </cell>
          <cell r="R265" t="str">
            <v>×</v>
          </cell>
          <cell r="S265" t="str">
            <v>×</v>
          </cell>
          <cell r="T265" t="str">
            <v>×</v>
          </cell>
          <cell r="U265" t="str">
            <v>×</v>
          </cell>
          <cell r="V265" t="str">
            <v>×</v>
          </cell>
          <cell r="W265" t="str">
            <v>×</v>
          </cell>
          <cell r="X265" t="str">
            <v>○</v>
          </cell>
          <cell r="Y265" t="str">
            <v>×</v>
          </cell>
          <cell r="Z265" t="str">
            <v>×</v>
          </cell>
          <cell r="AA265">
            <v>3</v>
          </cell>
          <cell r="AB265">
            <v>3</v>
          </cell>
          <cell r="AC265" t="str">
            <v>医介</v>
          </cell>
          <cell r="AD265" t="str">
            <v>ＳＯＭＰＯケア　ラヴィーレレジデンス用賀</v>
          </cell>
          <cell r="AE265" t="str">
            <v>03-6411-7286</v>
          </cell>
          <cell r="AF265">
            <v>42348</v>
          </cell>
          <cell r="AG265">
            <v>120</v>
          </cell>
          <cell r="AH265" t="str">
            <v>○</v>
          </cell>
          <cell r="AI265" t="str">
            <v>入居開始済み</v>
          </cell>
          <cell r="AJ265" t="str">
            <v>世田谷区</v>
          </cell>
          <cell r="AK265" t="str">
            <v>株式会社</v>
          </cell>
          <cell r="AL265" t="str">
            <v>介護系事業者</v>
          </cell>
          <cell r="AM265" t="str">
            <v/>
          </cell>
          <cell r="AN265" t="str">
            <v>日中のみ常駐</v>
          </cell>
          <cell r="AO265">
            <v>42.840166666666683</v>
          </cell>
          <cell r="AP265">
            <v>142870</v>
          </cell>
          <cell r="AQ265">
            <v>428250</v>
          </cell>
          <cell r="AR265">
            <v>251724.16666666666</v>
          </cell>
          <cell r="AS265">
            <v>39850</v>
          </cell>
          <cell r="AT265">
            <v>59350</v>
          </cell>
          <cell r="AU265">
            <v>49600</v>
          </cell>
          <cell r="AV265">
            <v>39600</v>
          </cell>
          <cell r="AW265">
            <v>48600</v>
          </cell>
          <cell r="AX265" t="str">
            <v>ＳＯＭＰＯケア株式会社</v>
          </cell>
          <cell r="AY265">
            <v>1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 t="str">
            <v>株式会社</v>
          </cell>
          <cell r="BG265" t="str">
            <v>○</v>
          </cell>
          <cell r="BH265" t="str">
            <v/>
          </cell>
        </row>
        <row r="266">
          <cell r="B266">
            <v>15029</v>
          </cell>
          <cell r="C266" t="str">
            <v>29731-1</v>
          </cell>
          <cell r="D266" t="str">
            <v>更新</v>
          </cell>
          <cell r="E266" t="str">
            <v>令和元年様式</v>
          </cell>
          <cell r="F266" t="str">
            <v>ＳＯＭＰＯケア　ラヴィーレレジデンス世田谷千歳台</v>
          </cell>
          <cell r="G266" t="str">
            <v>世田谷区千歳台六丁目11番55号</v>
          </cell>
          <cell r="H266" t="str">
            <v>14.905-31.805</v>
          </cell>
          <cell r="I266" t="str">
            <v>25.69-63.52</v>
          </cell>
          <cell r="J266" t="str">
            <v>○</v>
          </cell>
          <cell r="K266" t="str">
            <v>×</v>
          </cell>
          <cell r="L266" t="str">
            <v>×</v>
          </cell>
          <cell r="M266" t="str">
            <v>○</v>
          </cell>
          <cell r="N266" t="str">
            <v>○</v>
          </cell>
          <cell r="O266" t="str">
            <v>○</v>
          </cell>
          <cell r="P266" t="str">
            <v>×</v>
          </cell>
          <cell r="Q266" t="str">
            <v>○</v>
          </cell>
          <cell r="R266" t="str">
            <v>×</v>
          </cell>
          <cell r="S266" t="str">
            <v>×</v>
          </cell>
          <cell r="T266" t="str">
            <v>×</v>
          </cell>
          <cell r="U266" t="str">
            <v>×</v>
          </cell>
          <cell r="V266" t="str">
            <v>○</v>
          </cell>
          <cell r="W266" t="str">
            <v>×</v>
          </cell>
          <cell r="X266" t="str">
            <v>×</v>
          </cell>
          <cell r="Y266" t="str">
            <v>×</v>
          </cell>
          <cell r="Z266" t="str">
            <v>×</v>
          </cell>
          <cell r="AA266">
            <v>1</v>
          </cell>
          <cell r="AB266">
            <v>3</v>
          </cell>
          <cell r="AC266" t="str">
            <v>医介</v>
          </cell>
          <cell r="AD266" t="str">
            <v>ＳＯＭＰＯケア　ラヴィーレレジデンス世田谷千歳台</v>
          </cell>
          <cell r="AE266" t="str">
            <v>03-5969-9701</v>
          </cell>
          <cell r="AF266">
            <v>42447</v>
          </cell>
          <cell r="AG266">
            <v>83</v>
          </cell>
          <cell r="AH266" t="str">
            <v>○</v>
          </cell>
          <cell r="AI266" t="str">
            <v>入居開始済み</v>
          </cell>
          <cell r="AJ266" t="str">
            <v>世田谷区</v>
          </cell>
          <cell r="AK266" t="str">
            <v>株式会社</v>
          </cell>
          <cell r="AL266" t="str">
            <v>介護系事業者</v>
          </cell>
          <cell r="AM266" t="str">
            <v/>
          </cell>
          <cell r="AN266" t="str">
            <v>日中のみ常駐</v>
          </cell>
          <cell r="AO266">
            <v>40.120602409638543</v>
          </cell>
          <cell r="AP266">
            <v>149050</v>
          </cell>
          <cell r="AQ266">
            <v>318050</v>
          </cell>
          <cell r="AR266">
            <v>221013.85542168675</v>
          </cell>
          <cell r="AS266">
            <v>42350</v>
          </cell>
          <cell r="AT266">
            <v>64350</v>
          </cell>
          <cell r="AU266">
            <v>53350</v>
          </cell>
          <cell r="AV266">
            <v>38958</v>
          </cell>
          <cell r="AW266">
            <v>46008</v>
          </cell>
          <cell r="AX266" t="str">
            <v>ＳＯＭＰＯケア株式会社</v>
          </cell>
          <cell r="AY266">
            <v>1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 t="str">
            <v>株式会社</v>
          </cell>
          <cell r="BG266" t="str">
            <v>○</v>
          </cell>
          <cell r="BH266" t="str">
            <v/>
          </cell>
        </row>
        <row r="267">
          <cell r="B267">
            <v>14054</v>
          </cell>
          <cell r="C267" t="str">
            <v>30660-2</v>
          </cell>
          <cell r="D267" t="str">
            <v>更新</v>
          </cell>
          <cell r="E267" t="str">
            <v>令和4年様式</v>
          </cell>
          <cell r="F267" t="str">
            <v>公益財団法人結核予防会グリューネスハイム新山手</v>
          </cell>
          <cell r="G267" t="str">
            <v>東村山市諏訪町3-6-18</v>
          </cell>
          <cell r="H267" t="str">
            <v>10.6-17.6</v>
          </cell>
          <cell r="I267" t="str">
            <v>37.2-65.27</v>
          </cell>
          <cell r="J267" t="str">
            <v>○</v>
          </cell>
          <cell r="K267" t="str">
            <v>×</v>
          </cell>
          <cell r="L267" t="str">
            <v>×</v>
          </cell>
          <cell r="M267" t="str">
            <v>○</v>
          </cell>
          <cell r="N267" t="str">
            <v>×</v>
          </cell>
          <cell r="O267" t="str">
            <v>×</v>
          </cell>
          <cell r="P267" t="str">
            <v>×</v>
          </cell>
          <cell r="Q267" t="str">
            <v>×</v>
          </cell>
          <cell r="R267" t="str">
            <v>×</v>
          </cell>
          <cell r="S267" t="str">
            <v>×</v>
          </cell>
          <cell r="T267" t="str">
            <v>×</v>
          </cell>
          <cell r="U267" t="str">
            <v>×</v>
          </cell>
          <cell r="V267" t="str">
            <v>×</v>
          </cell>
          <cell r="W267" t="str">
            <v>×</v>
          </cell>
          <cell r="X267" t="str">
            <v>×</v>
          </cell>
          <cell r="Y267" t="str">
            <v>×</v>
          </cell>
          <cell r="Z267" t="str">
            <v>×</v>
          </cell>
          <cell r="AA267">
            <v>0</v>
          </cell>
          <cell r="AB267">
            <v>0</v>
          </cell>
          <cell r="AC267" t="str">
            <v>なし</v>
          </cell>
          <cell r="AD267" t="str">
            <v>公益財団法人結核予防会グリューネスハイム新山手</v>
          </cell>
          <cell r="AE267" t="str">
            <v>042-397-5856</v>
          </cell>
          <cell r="AF267">
            <v>42090</v>
          </cell>
          <cell r="AG267">
            <v>37</v>
          </cell>
          <cell r="AH267" t="str">
            <v>○</v>
          </cell>
          <cell r="AI267" t="str">
            <v>入居開始済み</v>
          </cell>
          <cell r="AJ267" t="str">
            <v>東村山市</v>
          </cell>
          <cell r="AK267" t="str">
            <v>その他</v>
          </cell>
          <cell r="AL267" t="str">
            <v>医療系事業者</v>
          </cell>
          <cell r="AM267" t="str">
            <v/>
          </cell>
          <cell r="AN267" t="str">
            <v>日中のみ常駐</v>
          </cell>
          <cell r="AO267">
            <v>50.05135135135135</v>
          </cell>
          <cell r="AP267">
            <v>106000</v>
          </cell>
          <cell r="AQ267">
            <v>176000</v>
          </cell>
          <cell r="AR267">
            <v>141054.05405405405</v>
          </cell>
          <cell r="AS267">
            <v>22000</v>
          </cell>
          <cell r="AT267">
            <v>38000</v>
          </cell>
          <cell r="AU267">
            <v>30000</v>
          </cell>
          <cell r="AV267">
            <v>0</v>
          </cell>
          <cell r="AW267">
            <v>30000</v>
          </cell>
          <cell r="AX267" t="str">
            <v>公益財団法人結核予防会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1</v>
          </cell>
          <cell r="BF267" t="str">
            <v>その他</v>
          </cell>
          <cell r="BG267" t="str">
            <v>○</v>
          </cell>
          <cell r="BH267" t="str">
            <v/>
          </cell>
        </row>
        <row r="268">
          <cell r="B268">
            <v>16007</v>
          </cell>
          <cell r="C268" t="str">
            <v>25181-1</v>
          </cell>
          <cell r="D268" t="str">
            <v>更新</v>
          </cell>
          <cell r="E268" t="str">
            <v>令和元年様式</v>
          </cell>
          <cell r="F268" t="str">
            <v>ココファン勝どき</v>
          </cell>
          <cell r="G268" t="str">
            <v>中央区勝どき5-3-2　勝どきザ・タワー</v>
          </cell>
          <cell r="H268" t="str">
            <v>9.57-14.19</v>
          </cell>
          <cell r="I268" t="str">
            <v>25.11-37.05</v>
          </cell>
          <cell r="J268" t="str">
            <v>○</v>
          </cell>
          <cell r="K268" t="str">
            <v>○</v>
          </cell>
          <cell r="L268" t="str">
            <v>○</v>
          </cell>
          <cell r="M268" t="str">
            <v>○</v>
          </cell>
          <cell r="N268" t="str">
            <v>○</v>
          </cell>
          <cell r="O268" t="str">
            <v>○</v>
          </cell>
          <cell r="P268" t="str">
            <v>×</v>
          </cell>
          <cell r="Q268" t="str">
            <v>×</v>
          </cell>
          <cell r="R268" t="str">
            <v>×</v>
          </cell>
          <cell r="S268" t="str">
            <v>×</v>
          </cell>
          <cell r="T268" t="str">
            <v>×</v>
          </cell>
          <cell r="U268" t="str">
            <v>×</v>
          </cell>
          <cell r="V268" t="str">
            <v>×</v>
          </cell>
          <cell r="W268" t="str">
            <v>○</v>
          </cell>
          <cell r="X268" t="str">
            <v>×</v>
          </cell>
          <cell r="Y268" t="str">
            <v>×</v>
          </cell>
          <cell r="Z268" t="str">
            <v>×</v>
          </cell>
          <cell r="AA268">
            <v>0</v>
          </cell>
          <cell r="AB268">
            <v>2</v>
          </cell>
          <cell r="AC268" t="str">
            <v>介</v>
          </cell>
          <cell r="AD268" t="str">
            <v>株式会社学研ココファン</v>
          </cell>
          <cell r="AE268" t="str">
            <v>03-6431-1860</v>
          </cell>
          <cell r="AF268">
            <v>42626</v>
          </cell>
          <cell r="AG268">
            <v>34</v>
          </cell>
          <cell r="AH268" t="str">
            <v>○</v>
          </cell>
          <cell r="AI268" t="str">
            <v>入居開始済み</v>
          </cell>
          <cell r="AJ268" t="str">
            <v>中央区</v>
          </cell>
          <cell r="AK268" t="str">
            <v>株式会社</v>
          </cell>
          <cell r="AL268" t="str">
            <v>介護系事業者</v>
          </cell>
          <cell r="AM268" t="str">
            <v/>
          </cell>
          <cell r="AN268" t="str">
            <v>24時間常駐</v>
          </cell>
          <cell r="AO268">
            <v>27.375294117647062</v>
          </cell>
          <cell r="AP268">
            <v>95700</v>
          </cell>
          <cell r="AQ268">
            <v>141900</v>
          </cell>
          <cell r="AR268">
            <v>101135.29411764706</v>
          </cell>
          <cell r="AS268">
            <v>15600</v>
          </cell>
          <cell r="AT268">
            <v>19300</v>
          </cell>
          <cell r="AU268">
            <v>17450</v>
          </cell>
          <cell r="AV268">
            <v>33000</v>
          </cell>
          <cell r="AW268">
            <v>47820</v>
          </cell>
          <cell r="AX268" t="str">
            <v>株式会社学研ココファン</v>
          </cell>
          <cell r="AY268">
            <v>1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 t="str">
            <v>株式会社</v>
          </cell>
          <cell r="BG268" t="str">
            <v>○</v>
          </cell>
          <cell r="BH268" t="str">
            <v/>
          </cell>
        </row>
        <row r="269">
          <cell r="B269">
            <v>14036</v>
          </cell>
          <cell r="C269" t="str">
            <v>27023-2</v>
          </cell>
          <cell r="D269" t="str">
            <v>更新</v>
          </cell>
          <cell r="E269" t="str">
            <v>令和4年様式</v>
          </cell>
          <cell r="F269" t="str">
            <v>サナサンテ入谷</v>
          </cell>
          <cell r="G269" t="str">
            <v>台東区竜泉1丁目19番7号</v>
          </cell>
          <cell r="H269" t="str">
            <v>14-17.5</v>
          </cell>
          <cell r="I269" t="str">
            <v>18-35.8</v>
          </cell>
          <cell r="J269" t="str">
            <v>○</v>
          </cell>
          <cell r="K269" t="str">
            <v>○</v>
          </cell>
          <cell r="L269" t="str">
            <v>○</v>
          </cell>
          <cell r="M269" t="str">
            <v>○</v>
          </cell>
          <cell r="N269" t="str">
            <v>○</v>
          </cell>
          <cell r="O269" t="str">
            <v>×</v>
          </cell>
          <cell r="P269" t="str">
            <v>×</v>
          </cell>
          <cell r="Q269" t="str">
            <v>×</v>
          </cell>
          <cell r="R269" t="str">
            <v>×</v>
          </cell>
          <cell r="S269" t="str">
            <v>×</v>
          </cell>
          <cell r="T269" t="str">
            <v>×</v>
          </cell>
          <cell r="U269" t="str">
            <v>×</v>
          </cell>
          <cell r="V269" t="str">
            <v>×</v>
          </cell>
          <cell r="W269" t="str">
            <v>×</v>
          </cell>
          <cell r="X269" t="str">
            <v>×</v>
          </cell>
          <cell r="Y269" t="str">
            <v>×</v>
          </cell>
          <cell r="Z269" t="str">
            <v>×</v>
          </cell>
          <cell r="AA269">
            <v>0</v>
          </cell>
          <cell r="AB269">
            <v>0</v>
          </cell>
          <cell r="AC269" t="str">
            <v>なし</v>
          </cell>
          <cell r="AD269" t="str">
            <v>株式会社　和みライフケア</v>
          </cell>
          <cell r="AE269" t="str">
            <v>06-6575-9845</v>
          </cell>
          <cell r="AF269">
            <v>42018</v>
          </cell>
          <cell r="AG269">
            <v>38</v>
          </cell>
          <cell r="AH269" t="str">
            <v>○</v>
          </cell>
          <cell r="AI269" t="str">
            <v>入居開始済み</v>
          </cell>
          <cell r="AJ269" t="str">
            <v>台東区</v>
          </cell>
          <cell r="AK269" t="str">
            <v>株式会社</v>
          </cell>
          <cell r="AL269" t="str">
            <v>介護系事業者</v>
          </cell>
          <cell r="AM269" t="str">
            <v/>
          </cell>
          <cell r="AN269" t="str">
            <v>24時間常駐</v>
          </cell>
          <cell r="AO269">
            <v>18.975789473684209</v>
          </cell>
          <cell r="AP269">
            <v>140000</v>
          </cell>
          <cell r="AQ269">
            <v>175000</v>
          </cell>
          <cell r="AR269">
            <v>141894.73684210525</v>
          </cell>
          <cell r="AS269">
            <v>30000</v>
          </cell>
          <cell r="AT269">
            <v>39000</v>
          </cell>
          <cell r="AU269">
            <v>34500</v>
          </cell>
          <cell r="AV269">
            <v>-1</v>
          </cell>
          <cell r="AW269">
            <v>50868</v>
          </cell>
          <cell r="AX269" t="str">
            <v>株式会社　和みライフケア</v>
          </cell>
          <cell r="AY269">
            <v>1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 t="str">
            <v>株式会社</v>
          </cell>
          <cell r="BG269" t="str">
            <v>○</v>
          </cell>
          <cell r="BH269" t="str">
            <v>特定</v>
          </cell>
        </row>
        <row r="270">
          <cell r="B270">
            <v>13006</v>
          </cell>
          <cell r="C270" t="str">
            <v>29768-2</v>
          </cell>
          <cell r="D270" t="str">
            <v>更新</v>
          </cell>
          <cell r="E270" t="str">
            <v>令和4年様式</v>
          </cell>
          <cell r="F270" t="str">
            <v>医療対応住宅ケアホスピス根岸</v>
          </cell>
          <cell r="G270" t="str">
            <v>町田市根岸2‐30‐10</v>
          </cell>
          <cell r="H270">
            <v>5.37</v>
          </cell>
          <cell r="I270">
            <v>25.18</v>
          </cell>
          <cell r="J270" t="str">
            <v>○</v>
          </cell>
          <cell r="K270" t="str">
            <v>○</v>
          </cell>
          <cell r="L270" t="str">
            <v>○</v>
          </cell>
          <cell r="M270" t="str">
            <v>×</v>
          </cell>
          <cell r="N270" t="str">
            <v>×</v>
          </cell>
          <cell r="O270" t="str">
            <v>○</v>
          </cell>
          <cell r="P270" t="str">
            <v>○</v>
          </cell>
          <cell r="Q270" t="str">
            <v>○</v>
          </cell>
          <cell r="R270" t="str">
            <v>×</v>
          </cell>
          <cell r="S270" t="str">
            <v>○</v>
          </cell>
          <cell r="T270" t="str">
            <v>×</v>
          </cell>
          <cell r="U270" t="str">
            <v>×</v>
          </cell>
          <cell r="V270" t="str">
            <v>○</v>
          </cell>
          <cell r="W270" t="str">
            <v>×</v>
          </cell>
          <cell r="X270" t="str">
            <v>×</v>
          </cell>
          <cell r="Y270" t="str">
            <v>×</v>
          </cell>
          <cell r="Z270" t="str">
            <v>×</v>
          </cell>
          <cell r="AA270">
            <v>2</v>
          </cell>
          <cell r="AB270">
            <v>4</v>
          </cell>
          <cell r="AC270" t="str">
            <v>医介</v>
          </cell>
          <cell r="AD270" t="str">
            <v>株式会社ＡＴ</v>
          </cell>
          <cell r="AE270" t="str">
            <v>044-322-9288</v>
          </cell>
          <cell r="AF270">
            <v>41432</v>
          </cell>
          <cell r="AG270">
            <v>48</v>
          </cell>
          <cell r="AH270" t="str">
            <v>○</v>
          </cell>
          <cell r="AI270" t="str">
            <v>入居開始済み</v>
          </cell>
          <cell r="AJ270" t="str">
            <v>町田市</v>
          </cell>
          <cell r="AK270" t="str">
            <v>株式会社</v>
          </cell>
          <cell r="AL270" t="str">
            <v>介護系事業者</v>
          </cell>
          <cell r="AM270" t="str">
            <v/>
          </cell>
          <cell r="AN270" t="str">
            <v>日中のみ常駐</v>
          </cell>
          <cell r="AO270">
            <v>25.179999999999996</v>
          </cell>
          <cell r="AP270">
            <v>53700</v>
          </cell>
          <cell r="AQ270">
            <v>53700</v>
          </cell>
          <cell r="AR270">
            <v>53700</v>
          </cell>
          <cell r="AS270">
            <v>20000</v>
          </cell>
          <cell r="AT270">
            <v>20000</v>
          </cell>
          <cell r="AU270">
            <v>20000</v>
          </cell>
          <cell r="AV270">
            <v>22000</v>
          </cell>
          <cell r="AW270">
            <v>38190</v>
          </cell>
          <cell r="AX270" t="str">
            <v>株式会社ＡＴ</v>
          </cell>
          <cell r="AY270">
            <v>1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 t="str">
            <v>株式会社</v>
          </cell>
          <cell r="BG270" t="str">
            <v>○</v>
          </cell>
          <cell r="BH270" t="str">
            <v/>
          </cell>
        </row>
        <row r="271">
          <cell r="B271">
            <v>13042</v>
          </cell>
          <cell r="C271" t="str">
            <v>23570-2</v>
          </cell>
          <cell r="D271" t="str">
            <v>更新</v>
          </cell>
          <cell r="E271" t="str">
            <v>令和4年様式</v>
          </cell>
          <cell r="F271" t="str">
            <v>けやき館</v>
          </cell>
          <cell r="G271" t="str">
            <v>三鷹市北野2丁目3番9号</v>
          </cell>
          <cell r="H271">
            <v>7.5</v>
          </cell>
          <cell r="I271">
            <v>18.3</v>
          </cell>
          <cell r="J271" t="str">
            <v>○</v>
          </cell>
          <cell r="K271" t="str">
            <v>×</v>
          </cell>
          <cell r="L271" t="str">
            <v>○</v>
          </cell>
          <cell r="M271" t="str">
            <v>○</v>
          </cell>
          <cell r="N271" t="str">
            <v>○</v>
          </cell>
          <cell r="O271" t="str">
            <v>○</v>
          </cell>
          <cell r="P271" t="str">
            <v>×</v>
          </cell>
          <cell r="Q271" t="str">
            <v>×</v>
          </cell>
          <cell r="R271" t="str">
            <v>×</v>
          </cell>
          <cell r="S271" t="str">
            <v>×</v>
          </cell>
          <cell r="T271" t="str">
            <v>×</v>
          </cell>
          <cell r="U271" t="str">
            <v>×</v>
          </cell>
          <cell r="V271" t="str">
            <v>○</v>
          </cell>
          <cell r="W271" t="str">
            <v>×</v>
          </cell>
          <cell r="X271" t="str">
            <v>×</v>
          </cell>
          <cell r="Y271" t="str">
            <v>×</v>
          </cell>
          <cell r="Z271" t="str">
            <v>×</v>
          </cell>
          <cell r="AA271">
            <v>0</v>
          </cell>
          <cell r="AB271">
            <v>2</v>
          </cell>
          <cell r="AC271" t="str">
            <v>介</v>
          </cell>
          <cell r="AD271" t="str">
            <v>リリィパワーズレジデンス三鷹北野・けやき館</v>
          </cell>
          <cell r="AE271" t="str">
            <v>050-1742-5104</v>
          </cell>
          <cell r="AF271">
            <v>41684</v>
          </cell>
          <cell r="AG271">
            <v>32</v>
          </cell>
          <cell r="AH271" t="str">
            <v>○</v>
          </cell>
          <cell r="AI271" t="str">
            <v>入居開始済み</v>
          </cell>
          <cell r="AJ271" t="str">
            <v>三鷹市</v>
          </cell>
          <cell r="AK271" t="str">
            <v>株式会社</v>
          </cell>
          <cell r="AL271" t="str">
            <v>不動産業者</v>
          </cell>
          <cell r="AM271" t="str">
            <v/>
          </cell>
          <cell r="AN271" t="str">
            <v>日中のみ常駐</v>
          </cell>
          <cell r="AO271">
            <v>18.3</v>
          </cell>
          <cell r="AP271">
            <v>75000</v>
          </cell>
          <cell r="AQ271">
            <v>75000</v>
          </cell>
          <cell r="AR271">
            <v>75000</v>
          </cell>
          <cell r="AS271">
            <v>30000</v>
          </cell>
          <cell r="AT271">
            <v>30000</v>
          </cell>
          <cell r="AU271">
            <v>30000</v>
          </cell>
          <cell r="AV271">
            <v>30250</v>
          </cell>
          <cell r="AW271">
            <v>58170</v>
          </cell>
          <cell r="AX271" t="str">
            <v>株式会社パワーズアンリミテッド</v>
          </cell>
          <cell r="AY271">
            <v>1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 t="str">
            <v>株式会社</v>
          </cell>
          <cell r="BG271" t="str">
            <v>○</v>
          </cell>
          <cell r="BH271" t="str">
            <v/>
          </cell>
        </row>
        <row r="272">
          <cell r="B272">
            <v>19014</v>
          </cell>
          <cell r="C272" t="str">
            <v>101964-1</v>
          </cell>
          <cell r="D272" t="str">
            <v>更新</v>
          </cell>
          <cell r="E272" t="str">
            <v>令和4年様式</v>
          </cell>
          <cell r="F272" t="str">
            <v>carna西東京田無</v>
          </cell>
          <cell r="G272" t="str">
            <v>西東京市南町6丁目10番13</v>
          </cell>
          <cell r="H272" t="str">
            <v>9-14.5</v>
          </cell>
          <cell r="I272" t="str">
            <v>19.02-40.53</v>
          </cell>
          <cell r="J272" t="str">
            <v>○</v>
          </cell>
          <cell r="K272" t="str">
            <v>×</v>
          </cell>
          <cell r="L272" t="str">
            <v>×</v>
          </cell>
          <cell r="M272" t="str">
            <v>○</v>
          </cell>
          <cell r="N272" t="str">
            <v>×</v>
          </cell>
          <cell r="O272" t="str">
            <v>○</v>
          </cell>
          <cell r="P272" t="str">
            <v>×</v>
          </cell>
          <cell r="Q272" t="str">
            <v>×</v>
          </cell>
          <cell r="R272" t="str">
            <v>×</v>
          </cell>
          <cell r="S272" t="str">
            <v>×</v>
          </cell>
          <cell r="T272" t="str">
            <v>×</v>
          </cell>
          <cell r="U272" t="str">
            <v>×</v>
          </cell>
          <cell r="V272" t="str">
            <v>○</v>
          </cell>
          <cell r="W272" t="str">
            <v>×</v>
          </cell>
          <cell r="X272" t="str">
            <v>×</v>
          </cell>
          <cell r="Y272" t="str">
            <v>×</v>
          </cell>
          <cell r="Z272" t="str">
            <v>×</v>
          </cell>
          <cell r="AA272">
            <v>0</v>
          </cell>
          <cell r="AB272">
            <v>2</v>
          </cell>
          <cell r="AC272" t="str">
            <v>介</v>
          </cell>
          <cell r="AD272" t="str">
            <v>株式会社ふれあい広場</v>
          </cell>
          <cell r="AE272" t="str">
            <v>048-441-0322</v>
          </cell>
          <cell r="AF272">
            <v>43840</v>
          </cell>
          <cell r="AG272">
            <v>48</v>
          </cell>
          <cell r="AH272" t="str">
            <v>○</v>
          </cell>
          <cell r="AI272" t="str">
            <v>入居開始済み</v>
          </cell>
          <cell r="AJ272" t="str">
            <v>西東京市</v>
          </cell>
          <cell r="AK272" t="str">
            <v>株式会社</v>
          </cell>
          <cell r="AL272" t="str">
            <v>介護系事業者</v>
          </cell>
          <cell r="AM272" t="str">
            <v/>
          </cell>
          <cell r="AN272" t="str">
            <v>24時間常駐</v>
          </cell>
          <cell r="AO272">
            <v>20.029583333333331</v>
          </cell>
          <cell r="AP272">
            <v>90000</v>
          </cell>
          <cell r="AQ272">
            <v>145000</v>
          </cell>
          <cell r="AR272">
            <v>97083.333333333328</v>
          </cell>
          <cell r="AS272">
            <v>25000</v>
          </cell>
          <cell r="AT272">
            <v>50000</v>
          </cell>
          <cell r="AU272">
            <v>37500</v>
          </cell>
          <cell r="AV272">
            <v>45100</v>
          </cell>
          <cell r="AW272">
            <v>65370</v>
          </cell>
          <cell r="AX272" t="str">
            <v>株式会社ふれあい広場</v>
          </cell>
          <cell r="AY272">
            <v>1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 t="str">
            <v>株式会社</v>
          </cell>
          <cell r="BG272" t="str">
            <v>○</v>
          </cell>
          <cell r="BH272" t="str">
            <v/>
          </cell>
        </row>
        <row r="273">
          <cell r="B273">
            <v>14011</v>
          </cell>
          <cell r="C273" t="str">
            <v>27121-2</v>
          </cell>
          <cell r="D273" t="str">
            <v>更新</v>
          </cell>
          <cell r="E273" t="str">
            <v>令和4年様式</v>
          </cell>
          <cell r="F273" t="str">
            <v>清風ヒルズ金井</v>
          </cell>
          <cell r="G273" t="str">
            <v>町田市金井7-17-20</v>
          </cell>
          <cell r="H273" t="str">
            <v>8.65-15.65</v>
          </cell>
          <cell r="I273" t="str">
            <v>19-38.97</v>
          </cell>
          <cell r="J273" t="str">
            <v>○</v>
          </cell>
          <cell r="K273" t="str">
            <v>×</v>
          </cell>
          <cell r="L273" t="str">
            <v>○</v>
          </cell>
          <cell r="M273" t="str">
            <v>×</v>
          </cell>
          <cell r="N273" t="str">
            <v>×</v>
          </cell>
          <cell r="O273" t="str">
            <v>○</v>
          </cell>
          <cell r="P273" t="str">
            <v>○</v>
          </cell>
          <cell r="Q273" t="str">
            <v>○</v>
          </cell>
          <cell r="R273" t="str">
            <v>×</v>
          </cell>
          <cell r="S273" t="str">
            <v>×</v>
          </cell>
          <cell r="T273" t="str">
            <v>×</v>
          </cell>
          <cell r="U273" t="str">
            <v>×</v>
          </cell>
          <cell r="V273" t="str">
            <v>×</v>
          </cell>
          <cell r="W273" t="str">
            <v>×</v>
          </cell>
          <cell r="X273" t="str">
            <v>×</v>
          </cell>
          <cell r="Y273" t="str">
            <v>×</v>
          </cell>
          <cell r="Z273" t="str">
            <v>×</v>
          </cell>
          <cell r="AA273">
            <v>2</v>
          </cell>
          <cell r="AB273">
            <v>2</v>
          </cell>
          <cell r="AC273" t="str">
            <v>医介</v>
          </cell>
          <cell r="AD273" t="str">
            <v>清風ヒルズ金井</v>
          </cell>
          <cell r="AE273" t="str">
            <v>042-708-1400</v>
          </cell>
          <cell r="AF273">
            <v>41836</v>
          </cell>
          <cell r="AG273">
            <v>43</v>
          </cell>
          <cell r="AH273" t="str">
            <v>○</v>
          </cell>
          <cell r="AI273" t="str">
            <v>入居開始済み</v>
          </cell>
          <cell r="AJ273" t="str">
            <v>町田市</v>
          </cell>
          <cell r="AK273" t="str">
            <v>社会福祉法人</v>
          </cell>
          <cell r="AL273" t="str">
            <v>介護系事業者</v>
          </cell>
          <cell r="AM273" t="str">
            <v/>
          </cell>
          <cell r="AN273" t="str">
            <v>24時間常駐</v>
          </cell>
          <cell r="AO273">
            <v>21.911860465116277</v>
          </cell>
          <cell r="AP273">
            <v>86500</v>
          </cell>
          <cell r="AQ273">
            <v>156500</v>
          </cell>
          <cell r="AR273">
            <v>96267.441860465115</v>
          </cell>
          <cell r="AS273">
            <v>20000</v>
          </cell>
          <cell r="AT273">
            <v>20000</v>
          </cell>
          <cell r="AU273">
            <v>20000</v>
          </cell>
          <cell r="AV273">
            <v>38500</v>
          </cell>
          <cell r="AW273">
            <v>49860</v>
          </cell>
          <cell r="AX273" t="str">
            <v>社会福祉法人　賛育会</v>
          </cell>
          <cell r="AY273">
            <v>0</v>
          </cell>
          <cell r="AZ273">
            <v>1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 t="str">
            <v>社会福祉法人</v>
          </cell>
          <cell r="BG273" t="str">
            <v>○</v>
          </cell>
          <cell r="BH273" t="str">
            <v/>
          </cell>
        </row>
        <row r="274">
          <cell r="B274">
            <v>16015</v>
          </cell>
          <cell r="C274" t="str">
            <v>29841-1</v>
          </cell>
          <cell r="D274" t="str">
            <v>更新</v>
          </cell>
          <cell r="E274" t="str">
            <v>令和元年様式</v>
          </cell>
          <cell r="F274" t="str">
            <v>リアンレーヴ世田谷</v>
          </cell>
          <cell r="G274" t="str">
            <v>世田谷区上用賀一丁目26番20号</v>
          </cell>
          <cell r="H274">
            <v>12.8</v>
          </cell>
          <cell r="I274" t="str">
            <v>18-18.75</v>
          </cell>
          <cell r="J274" t="str">
            <v>○</v>
          </cell>
          <cell r="K274" t="str">
            <v>○</v>
          </cell>
          <cell r="L274" t="str">
            <v>○</v>
          </cell>
          <cell r="M274" t="str">
            <v>○</v>
          </cell>
          <cell r="N274" t="str">
            <v>○</v>
          </cell>
          <cell r="O274" t="str">
            <v>×</v>
          </cell>
          <cell r="P274" t="str">
            <v>×</v>
          </cell>
          <cell r="Q274" t="str">
            <v>×</v>
          </cell>
          <cell r="R274" t="str">
            <v>×</v>
          </cell>
          <cell r="S274" t="str">
            <v>×</v>
          </cell>
          <cell r="T274" t="str">
            <v>×</v>
          </cell>
          <cell r="U274" t="str">
            <v>×</v>
          </cell>
          <cell r="V274" t="str">
            <v>×</v>
          </cell>
          <cell r="W274" t="str">
            <v>×</v>
          </cell>
          <cell r="X274" t="str">
            <v>×</v>
          </cell>
          <cell r="Y274" t="str">
            <v>×</v>
          </cell>
          <cell r="Z274" t="str">
            <v>×</v>
          </cell>
          <cell r="AA274">
            <v>0</v>
          </cell>
          <cell r="AB274">
            <v>0</v>
          </cell>
          <cell r="AC274" t="str">
            <v>なし</v>
          </cell>
          <cell r="AD274" t="str">
            <v>株式会社　木下の介護</v>
          </cell>
          <cell r="AE274" t="str">
            <v>03-5908-1310</v>
          </cell>
          <cell r="AF274">
            <v>42726</v>
          </cell>
          <cell r="AG274">
            <v>62</v>
          </cell>
          <cell r="AH274" t="str">
            <v>○</v>
          </cell>
          <cell r="AI274" t="str">
            <v>入居開始済み</v>
          </cell>
          <cell r="AJ274" t="str">
            <v>世田谷区</v>
          </cell>
          <cell r="AK274" t="str">
            <v>株式会社</v>
          </cell>
          <cell r="AL274" t="str">
            <v>介護系事業者</v>
          </cell>
          <cell r="AM274" t="str">
            <v/>
          </cell>
          <cell r="AN274" t="str">
            <v>24時間常駐</v>
          </cell>
          <cell r="AO274">
            <v>18.048870967741934</v>
          </cell>
          <cell r="AP274">
            <v>128000</v>
          </cell>
          <cell r="AQ274">
            <v>128000</v>
          </cell>
          <cell r="AR274">
            <v>128000</v>
          </cell>
          <cell r="AS274">
            <v>70000</v>
          </cell>
          <cell r="AT274">
            <v>70000</v>
          </cell>
          <cell r="AU274">
            <v>70000</v>
          </cell>
          <cell r="AV274">
            <v>-1</v>
          </cell>
          <cell r="AW274">
            <v>31500</v>
          </cell>
          <cell r="AX274" t="str">
            <v>株式会社　木下の介護</v>
          </cell>
          <cell r="AY274">
            <v>1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 t="str">
            <v>株式会社</v>
          </cell>
          <cell r="BG274" t="str">
            <v>○</v>
          </cell>
          <cell r="BH274" t="str">
            <v>特定・利用権</v>
          </cell>
        </row>
        <row r="275">
          <cell r="B275">
            <v>14014</v>
          </cell>
          <cell r="C275" t="str">
            <v>28938-2</v>
          </cell>
          <cell r="D275" t="str">
            <v>更新</v>
          </cell>
          <cell r="E275" t="str">
            <v>令和4年様式</v>
          </cell>
          <cell r="F275" t="str">
            <v>リアンレーヴ小平弐番館</v>
          </cell>
          <cell r="G275" t="str">
            <v>小平市美園町2-10-19</v>
          </cell>
          <cell r="H275" t="str">
            <v>7.25-9.83</v>
          </cell>
          <cell r="I275" t="str">
            <v>25.02-29.57</v>
          </cell>
          <cell r="J275" t="str">
            <v>○</v>
          </cell>
          <cell r="K275" t="str">
            <v>○</v>
          </cell>
          <cell r="L275" t="str">
            <v>○</v>
          </cell>
          <cell r="M275" t="str">
            <v>×</v>
          </cell>
          <cell r="N275" t="str">
            <v>○</v>
          </cell>
          <cell r="O275" t="str">
            <v>○</v>
          </cell>
          <cell r="P275" t="str">
            <v>×</v>
          </cell>
          <cell r="Q275" t="str">
            <v>×</v>
          </cell>
          <cell r="R275" t="str">
            <v>×</v>
          </cell>
          <cell r="S275" t="str">
            <v>○</v>
          </cell>
          <cell r="T275" t="str">
            <v>×</v>
          </cell>
          <cell r="U275" t="str">
            <v>×</v>
          </cell>
          <cell r="V275" t="str">
            <v>×</v>
          </cell>
          <cell r="W275" t="str">
            <v>×</v>
          </cell>
          <cell r="X275" t="str">
            <v>×</v>
          </cell>
          <cell r="Y275" t="str">
            <v>×</v>
          </cell>
          <cell r="Z275" t="str">
            <v>○</v>
          </cell>
          <cell r="AA275">
            <v>1</v>
          </cell>
          <cell r="AB275">
            <v>2</v>
          </cell>
          <cell r="AC275" t="str">
            <v>医介</v>
          </cell>
          <cell r="AD275" t="str">
            <v>株式会社木下の介護</v>
          </cell>
          <cell r="AE275" t="str">
            <v>03-5908-1310</v>
          </cell>
          <cell r="AF275">
            <v>41871</v>
          </cell>
          <cell r="AG275">
            <v>38</v>
          </cell>
          <cell r="AH275" t="str">
            <v>○</v>
          </cell>
          <cell r="AI275" t="str">
            <v>入居開始済み</v>
          </cell>
          <cell r="AJ275" t="str">
            <v>小平市</v>
          </cell>
          <cell r="AK275" t="str">
            <v>株式会社</v>
          </cell>
          <cell r="AL275" t="str">
            <v>介護系事業者</v>
          </cell>
          <cell r="AM275" t="str">
            <v/>
          </cell>
          <cell r="AN275" t="str">
            <v>24時間常駐</v>
          </cell>
          <cell r="AO275">
            <v>26.583421052631579</v>
          </cell>
          <cell r="AP275">
            <v>72500</v>
          </cell>
          <cell r="AQ275">
            <v>98300</v>
          </cell>
          <cell r="AR275">
            <v>73857.894736842107</v>
          </cell>
          <cell r="AS275">
            <v>70000</v>
          </cell>
          <cell r="AT275">
            <v>77100</v>
          </cell>
          <cell r="AU275">
            <v>73550</v>
          </cell>
          <cell r="AV275">
            <v>33000</v>
          </cell>
          <cell r="AW275">
            <v>31500</v>
          </cell>
          <cell r="AX275" t="str">
            <v>株式会社木下の介護</v>
          </cell>
          <cell r="AY275">
            <v>1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 t="str">
            <v>株式会社</v>
          </cell>
          <cell r="BG275" t="str">
            <v>○</v>
          </cell>
          <cell r="BH275" t="str">
            <v/>
          </cell>
        </row>
        <row r="276">
          <cell r="B276">
            <v>12051</v>
          </cell>
          <cell r="C276" t="str">
            <v>27942-2</v>
          </cell>
          <cell r="D276" t="str">
            <v>更新</v>
          </cell>
          <cell r="E276" t="str">
            <v>令和4年様式</v>
          </cell>
          <cell r="F276" t="str">
            <v>グランクレール成城</v>
          </cell>
          <cell r="G276" t="str">
            <v>世田谷区成城八丁目20番1号</v>
          </cell>
          <cell r="H276" t="str">
            <v>31.8-93.7</v>
          </cell>
          <cell r="I276" t="str">
            <v>41.21-87.24</v>
          </cell>
          <cell r="J276" t="str">
            <v>○</v>
          </cell>
          <cell r="K276" t="str">
            <v>○</v>
          </cell>
          <cell r="L276" t="str">
            <v>○</v>
          </cell>
          <cell r="M276" t="str">
            <v>○</v>
          </cell>
          <cell r="N276" t="str">
            <v>○</v>
          </cell>
          <cell r="O276" t="str">
            <v>×</v>
          </cell>
          <cell r="P276" t="str">
            <v>×</v>
          </cell>
          <cell r="Q276" t="str">
            <v>×</v>
          </cell>
          <cell r="R276" t="str">
            <v>×</v>
          </cell>
          <cell r="S276" t="str">
            <v>×</v>
          </cell>
          <cell r="T276" t="str">
            <v>×</v>
          </cell>
          <cell r="U276" t="str">
            <v>×</v>
          </cell>
          <cell r="V276" t="str">
            <v>×</v>
          </cell>
          <cell r="W276" t="str">
            <v>×</v>
          </cell>
          <cell r="X276" t="str">
            <v>×</v>
          </cell>
          <cell r="Y276" t="str">
            <v>×</v>
          </cell>
          <cell r="Z276" t="str">
            <v>○</v>
          </cell>
          <cell r="AA276">
            <v>1</v>
          </cell>
          <cell r="AB276">
            <v>0</v>
          </cell>
          <cell r="AC276" t="str">
            <v>医</v>
          </cell>
          <cell r="AD276" t="str">
            <v>株式会社東急イーライフデザイン</v>
          </cell>
          <cell r="AE276" t="str">
            <v>03-6455-1236</v>
          </cell>
          <cell r="AF276">
            <v>41299</v>
          </cell>
          <cell r="AG276">
            <v>79</v>
          </cell>
          <cell r="AH276" t="str">
            <v>○</v>
          </cell>
          <cell r="AI276" t="str">
            <v>入居開始済み</v>
          </cell>
          <cell r="AJ276" t="str">
            <v>世田谷区</v>
          </cell>
          <cell r="AK276" t="str">
            <v>株式会社</v>
          </cell>
          <cell r="AL276" t="str">
            <v>その他</v>
          </cell>
          <cell r="AM276" t="str">
            <v/>
          </cell>
          <cell r="AN276" t="str">
            <v>24時間常駐</v>
          </cell>
          <cell r="AO276">
            <v>55.057088607594892</v>
          </cell>
          <cell r="AP276">
            <v>318000</v>
          </cell>
          <cell r="AQ276">
            <v>937000</v>
          </cell>
          <cell r="AR276">
            <v>458126.58227848099</v>
          </cell>
          <cell r="AS276">
            <v>85000</v>
          </cell>
          <cell r="AT276">
            <v>85000</v>
          </cell>
          <cell r="AU276">
            <v>85000</v>
          </cell>
          <cell r="AV276">
            <v>121000</v>
          </cell>
          <cell r="AW276">
            <v>70950</v>
          </cell>
          <cell r="AX276" t="str">
            <v>株式会社東急イーライフデザイン</v>
          </cell>
          <cell r="AY276">
            <v>1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 t="str">
            <v>株式会社</v>
          </cell>
          <cell r="BG276" t="str">
            <v>○</v>
          </cell>
          <cell r="BH276" t="str">
            <v/>
          </cell>
        </row>
        <row r="277">
          <cell r="B277">
            <v>15004</v>
          </cell>
          <cell r="C277" t="str">
            <v>25375-1</v>
          </cell>
          <cell r="D277" t="str">
            <v>更新</v>
          </cell>
          <cell r="E277" t="str">
            <v>令和元年様式</v>
          </cell>
          <cell r="F277" t="str">
            <v>グランクレール世田谷中町シニアレジデンス</v>
          </cell>
          <cell r="G277" t="str">
            <v>世田谷区中町5丁目9番9号</v>
          </cell>
          <cell r="H277" t="str">
            <v>25.6-50.7</v>
          </cell>
          <cell r="I277" t="str">
            <v>36.17-62.85</v>
          </cell>
          <cell r="J277" t="str">
            <v>○</v>
          </cell>
          <cell r="K277" t="str">
            <v>×</v>
          </cell>
          <cell r="L277" t="str">
            <v>○</v>
          </cell>
          <cell r="M277" t="str">
            <v>○</v>
          </cell>
          <cell r="N277" t="str">
            <v>○</v>
          </cell>
          <cell r="O277" t="str">
            <v>×</v>
          </cell>
          <cell r="P277" t="str">
            <v>○</v>
          </cell>
          <cell r="Q277" t="str">
            <v>×</v>
          </cell>
          <cell r="R277" t="str">
            <v>×</v>
          </cell>
          <cell r="S277" t="str">
            <v>×</v>
          </cell>
          <cell r="T277" t="str">
            <v>×</v>
          </cell>
          <cell r="U277" t="str">
            <v>×</v>
          </cell>
          <cell r="V277" t="str">
            <v>×</v>
          </cell>
          <cell r="W277" t="str">
            <v>×</v>
          </cell>
          <cell r="X277" t="str">
            <v>○</v>
          </cell>
          <cell r="Y277" t="str">
            <v>×</v>
          </cell>
          <cell r="Z277" t="str">
            <v>×</v>
          </cell>
          <cell r="AA277">
            <v>2</v>
          </cell>
          <cell r="AB277">
            <v>1</v>
          </cell>
          <cell r="AC277" t="str">
            <v>医介</v>
          </cell>
          <cell r="AD277" t="str">
            <v>株式会社東急イーライフデザイン</v>
          </cell>
          <cell r="AE277" t="str">
            <v>03-6455-1236</v>
          </cell>
          <cell r="AF277">
            <v>42192</v>
          </cell>
          <cell r="AG277">
            <v>176</v>
          </cell>
          <cell r="AH277" t="str">
            <v>○</v>
          </cell>
          <cell r="AI277" t="str">
            <v>入居開始済み</v>
          </cell>
          <cell r="AJ277" t="str">
            <v>世田谷区</v>
          </cell>
          <cell r="AK277" t="str">
            <v>その他</v>
          </cell>
          <cell r="AL277" t="str">
            <v>介護系事業者</v>
          </cell>
          <cell r="AM277" t="str">
            <v/>
          </cell>
          <cell r="AN277" t="str">
            <v>24時間常駐</v>
          </cell>
          <cell r="AO277">
            <v>45.747215909090933</v>
          </cell>
          <cell r="AP277">
            <v>256000</v>
          </cell>
          <cell r="AQ277">
            <v>507000</v>
          </cell>
          <cell r="AR277">
            <v>340210.22727272729</v>
          </cell>
          <cell r="AS277">
            <v>70000</v>
          </cell>
          <cell r="AT277">
            <v>70000</v>
          </cell>
          <cell r="AU277">
            <v>70000</v>
          </cell>
          <cell r="AV277">
            <v>110000</v>
          </cell>
          <cell r="AW277">
            <v>67650</v>
          </cell>
          <cell r="AX277" t="str">
            <v>株式会社東急イーライフデザイン</v>
          </cell>
          <cell r="AY277">
            <v>1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 t="str">
            <v>株式会社</v>
          </cell>
          <cell r="BG277" t="str">
            <v>○</v>
          </cell>
          <cell r="BH277" t="str">
            <v/>
          </cell>
        </row>
        <row r="278">
          <cell r="B278">
            <v>14039</v>
          </cell>
          <cell r="C278" t="str">
            <v>24681-2</v>
          </cell>
          <cell r="D278" t="str">
            <v>更新</v>
          </cell>
          <cell r="E278" t="str">
            <v>令和4年様式</v>
          </cell>
          <cell r="F278" t="str">
            <v xml:space="preserve">ケアホスピタル　西小山 </v>
          </cell>
          <cell r="G278" t="str">
            <v>品川区小山六丁目４番１４号　メディケア西小山４F、5F</v>
          </cell>
          <cell r="H278" t="str">
            <v>10-15</v>
          </cell>
          <cell r="I278" t="str">
            <v>26.51-37.37</v>
          </cell>
          <cell r="J278" t="str">
            <v>×</v>
          </cell>
          <cell r="K278" t="str">
            <v>○</v>
          </cell>
          <cell r="L278" t="str">
            <v>○</v>
          </cell>
          <cell r="M278" t="str">
            <v>○</v>
          </cell>
          <cell r="N278" t="str">
            <v>×</v>
          </cell>
          <cell r="O278" t="str">
            <v>○</v>
          </cell>
          <cell r="P278" t="str">
            <v>○</v>
          </cell>
          <cell r="Q278" t="str">
            <v>×</v>
          </cell>
          <cell r="R278" t="str">
            <v>○</v>
          </cell>
          <cell r="S278" t="str">
            <v>×</v>
          </cell>
          <cell r="T278" t="str">
            <v>×</v>
          </cell>
          <cell r="U278" t="str">
            <v>×</v>
          </cell>
          <cell r="V278" t="str">
            <v>○</v>
          </cell>
          <cell r="W278" t="str">
            <v>×</v>
          </cell>
          <cell r="X278" t="str">
            <v>×</v>
          </cell>
          <cell r="Y278" t="str">
            <v>×</v>
          </cell>
          <cell r="Z278" t="str">
            <v>○</v>
          </cell>
          <cell r="AA278">
            <v>2</v>
          </cell>
          <cell r="AB278">
            <v>3</v>
          </cell>
          <cell r="AC278" t="str">
            <v>医介</v>
          </cell>
          <cell r="AD278" t="str">
            <v>ケアホスピタル　西小山</v>
          </cell>
          <cell r="AE278" t="str">
            <v>03-6426-2616</v>
          </cell>
          <cell r="AF278">
            <v>42033</v>
          </cell>
          <cell r="AG278">
            <v>5</v>
          </cell>
          <cell r="AH278" t="str">
            <v>○</v>
          </cell>
          <cell r="AI278" t="str">
            <v>入居開始済み</v>
          </cell>
          <cell r="AJ278" t="str">
            <v>品川区</v>
          </cell>
          <cell r="AK278" t="str">
            <v>医療法人</v>
          </cell>
          <cell r="AL278" t="str">
            <v>医療系事業者</v>
          </cell>
          <cell r="AM278" t="str">
            <v/>
          </cell>
          <cell r="AN278" t="str">
            <v>日中のみ常駐</v>
          </cell>
          <cell r="AO278">
            <v>31.717999999999996</v>
          </cell>
          <cell r="AP278">
            <v>100000</v>
          </cell>
          <cell r="AQ278">
            <v>150000</v>
          </cell>
          <cell r="AR278">
            <v>122800</v>
          </cell>
          <cell r="AS278">
            <v>10000</v>
          </cell>
          <cell r="AT278">
            <v>14000</v>
          </cell>
          <cell r="AU278">
            <v>12000</v>
          </cell>
          <cell r="AV278">
            <v>49500</v>
          </cell>
          <cell r="AW278" t="str">
            <v/>
          </cell>
          <cell r="AX278" t="str">
            <v>医療法人社団南七星会</v>
          </cell>
          <cell r="AY278">
            <v>0</v>
          </cell>
          <cell r="AZ278">
            <v>0</v>
          </cell>
          <cell r="BA278">
            <v>0</v>
          </cell>
          <cell r="BB278">
            <v>1</v>
          </cell>
          <cell r="BC278">
            <v>0</v>
          </cell>
          <cell r="BD278">
            <v>0</v>
          </cell>
          <cell r="BE278">
            <v>0</v>
          </cell>
          <cell r="BF278" t="str">
            <v>医療法人</v>
          </cell>
          <cell r="BG278" t="str">
            <v>○</v>
          </cell>
          <cell r="BH278" t="str">
            <v/>
          </cell>
        </row>
        <row r="279">
          <cell r="B279">
            <v>14032</v>
          </cell>
          <cell r="C279" t="str">
            <v>24349-2</v>
          </cell>
          <cell r="D279" t="str">
            <v>更新</v>
          </cell>
          <cell r="E279" t="str">
            <v>令和4年様式</v>
          </cell>
          <cell r="F279" t="str">
            <v>ハイムガーデン立川幸町</v>
          </cell>
          <cell r="G279" t="str">
            <v>立川市幸町4-17-10</v>
          </cell>
          <cell r="H279" t="str">
            <v>8.8-14.6</v>
          </cell>
          <cell r="I279" t="str">
            <v>25.98-45.5</v>
          </cell>
          <cell r="J279" t="str">
            <v>○</v>
          </cell>
          <cell r="K279" t="str">
            <v>×</v>
          </cell>
          <cell r="L279" t="str">
            <v>×</v>
          </cell>
          <cell r="M279" t="str">
            <v>×</v>
          </cell>
          <cell r="N279" t="str">
            <v>×</v>
          </cell>
          <cell r="O279" t="str">
            <v>×</v>
          </cell>
          <cell r="P279" t="str">
            <v>×</v>
          </cell>
          <cell r="Q279" t="str">
            <v>×</v>
          </cell>
          <cell r="R279" t="str">
            <v>×</v>
          </cell>
          <cell r="S279" t="str">
            <v>○</v>
          </cell>
          <cell r="T279" t="str">
            <v>×</v>
          </cell>
          <cell r="U279" t="str">
            <v>×</v>
          </cell>
          <cell r="V279" t="str">
            <v>×</v>
          </cell>
          <cell r="W279" t="str">
            <v>×</v>
          </cell>
          <cell r="X279" t="str">
            <v>×</v>
          </cell>
          <cell r="Y279" t="str">
            <v>×</v>
          </cell>
          <cell r="Z279" t="str">
            <v>×</v>
          </cell>
          <cell r="AA279">
            <v>0</v>
          </cell>
          <cell r="AB279">
            <v>1</v>
          </cell>
          <cell r="AC279" t="str">
            <v>介</v>
          </cell>
          <cell r="AD279" t="str">
            <v>ハイムガーデン立川幸町</v>
          </cell>
          <cell r="AE279" t="str">
            <v>042-537-8644</v>
          </cell>
          <cell r="AF279">
            <v>41999</v>
          </cell>
          <cell r="AG279">
            <v>40</v>
          </cell>
          <cell r="AH279" t="str">
            <v>○</v>
          </cell>
          <cell r="AI279" t="str">
            <v>入居開始済み</v>
          </cell>
          <cell r="AJ279" t="str">
            <v>立川市</v>
          </cell>
          <cell r="AK279" t="str">
            <v>株式会社</v>
          </cell>
          <cell r="AL279" t="str">
            <v>介護系事業者</v>
          </cell>
          <cell r="AM279" t="str">
            <v/>
          </cell>
          <cell r="AN279" t="str">
            <v>24時間常駐</v>
          </cell>
          <cell r="AO279">
            <v>29.488250000000001</v>
          </cell>
          <cell r="AP279">
            <v>88000</v>
          </cell>
          <cell r="AQ279">
            <v>146000</v>
          </cell>
          <cell r="AR279">
            <v>97300</v>
          </cell>
          <cell r="AS279">
            <v>15400</v>
          </cell>
          <cell r="AT279">
            <v>21400</v>
          </cell>
          <cell r="AU279">
            <v>18400</v>
          </cell>
          <cell r="AV279">
            <v>42900</v>
          </cell>
          <cell r="AW279">
            <v>60030</v>
          </cell>
          <cell r="AX279" t="str">
            <v>株式会社ヘルシーサービス</v>
          </cell>
          <cell r="AY279">
            <v>1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 t="str">
            <v>株式会社</v>
          </cell>
          <cell r="BG279" t="str">
            <v>○</v>
          </cell>
          <cell r="BH279" t="str">
            <v/>
          </cell>
        </row>
        <row r="280">
          <cell r="B280">
            <v>17003</v>
          </cell>
          <cell r="C280" t="str">
            <v>100069-1</v>
          </cell>
          <cell r="D280" t="str">
            <v>更新</v>
          </cell>
          <cell r="E280" t="str">
            <v>令和元年様式</v>
          </cell>
          <cell r="F280" t="str">
            <v>サービス付き高齢者向け住宅　愛の泉　恩多レジデンス</v>
          </cell>
          <cell r="G280" t="str">
            <v>東村山市恩多町三丁目24-4</v>
          </cell>
          <cell r="H280" t="str">
            <v>8-13</v>
          </cell>
          <cell r="I280" t="str">
            <v>25.13-50.26</v>
          </cell>
          <cell r="J280" t="str">
            <v>○</v>
          </cell>
          <cell r="K280" t="str">
            <v>×</v>
          </cell>
          <cell r="L280" t="str">
            <v>×</v>
          </cell>
          <cell r="M280" t="str">
            <v>×</v>
          </cell>
          <cell r="N280" t="str">
            <v>×</v>
          </cell>
          <cell r="O280" t="str">
            <v>×</v>
          </cell>
          <cell r="P280" t="str">
            <v>×</v>
          </cell>
          <cell r="Q280" t="str">
            <v>×</v>
          </cell>
          <cell r="R280" t="str">
            <v>○</v>
          </cell>
          <cell r="S280" t="str">
            <v>×</v>
          </cell>
          <cell r="T280" t="str">
            <v>○</v>
          </cell>
          <cell r="U280" t="str">
            <v>×</v>
          </cell>
          <cell r="V280" t="str">
            <v>○</v>
          </cell>
          <cell r="W280" t="str">
            <v>×</v>
          </cell>
          <cell r="X280" t="str">
            <v>×</v>
          </cell>
          <cell r="Y280" t="str">
            <v>×</v>
          </cell>
          <cell r="Z280" t="str">
            <v>○</v>
          </cell>
          <cell r="AA280">
            <v>1</v>
          </cell>
          <cell r="AB280">
            <v>3</v>
          </cell>
          <cell r="AC280" t="str">
            <v>医介</v>
          </cell>
          <cell r="AD280" t="str">
            <v>医療法人社団愛結会</v>
          </cell>
          <cell r="AE280" t="str">
            <v>042-394-4836</v>
          </cell>
          <cell r="AF280">
            <v>42895</v>
          </cell>
          <cell r="AG280">
            <v>24</v>
          </cell>
          <cell r="AH280" t="str">
            <v>○</v>
          </cell>
          <cell r="AI280" t="str">
            <v>入居開始済み</v>
          </cell>
          <cell r="AJ280" t="str">
            <v>東村山市</v>
          </cell>
          <cell r="AK280" t="str">
            <v>医療法人</v>
          </cell>
          <cell r="AL280" t="str">
            <v>医療系事業者</v>
          </cell>
          <cell r="AM280" t="str">
            <v/>
          </cell>
          <cell r="AN280" t="str">
            <v>日中のみ常駐</v>
          </cell>
          <cell r="AO280">
            <v>26.177083333333332</v>
          </cell>
          <cell r="AP280">
            <v>80000</v>
          </cell>
          <cell r="AQ280">
            <v>130000</v>
          </cell>
          <cell r="AR280">
            <v>82083.333333333328</v>
          </cell>
          <cell r="AS280">
            <v>25000</v>
          </cell>
          <cell r="AT280">
            <v>40000</v>
          </cell>
          <cell r="AU280">
            <v>32500</v>
          </cell>
          <cell r="AV280">
            <v>22000</v>
          </cell>
          <cell r="AW280">
            <v>58320</v>
          </cell>
          <cell r="AX280" t="str">
            <v>医療法人社団愛結会</v>
          </cell>
          <cell r="AY280">
            <v>0</v>
          </cell>
          <cell r="AZ280">
            <v>0</v>
          </cell>
          <cell r="BA280">
            <v>0</v>
          </cell>
          <cell r="BB280">
            <v>1</v>
          </cell>
          <cell r="BC280">
            <v>0</v>
          </cell>
          <cell r="BD280">
            <v>0</v>
          </cell>
          <cell r="BE280">
            <v>0</v>
          </cell>
          <cell r="BF280" t="str">
            <v>医療法人</v>
          </cell>
          <cell r="BG280" t="str">
            <v>○</v>
          </cell>
          <cell r="BH280" t="str">
            <v/>
          </cell>
        </row>
        <row r="281">
          <cell r="B281">
            <v>21013</v>
          </cell>
          <cell r="C281" t="str">
            <v>102985-0</v>
          </cell>
          <cell r="D281" t="str">
            <v>新規</v>
          </cell>
          <cell r="E281" t="str">
            <v>令和元年様式</v>
          </cell>
          <cell r="F281" t="str">
            <v>グランジュール世田谷船橋</v>
          </cell>
          <cell r="G281" t="str">
            <v>世田谷区船橋7丁目14-9</v>
          </cell>
          <cell r="H281" t="str">
            <v>9.7-21.5</v>
          </cell>
          <cell r="I281" t="str">
            <v>28.58-60.03</v>
          </cell>
          <cell r="J281" t="str">
            <v>×</v>
          </cell>
          <cell r="K281" t="str">
            <v>×</v>
          </cell>
          <cell r="L281" t="str">
            <v>×</v>
          </cell>
          <cell r="M281" t="str">
            <v>×</v>
          </cell>
          <cell r="N281" t="str">
            <v>×</v>
          </cell>
          <cell r="O281" t="str">
            <v>×</v>
          </cell>
          <cell r="P281" t="str">
            <v>×</v>
          </cell>
          <cell r="Q281" t="str">
            <v>×</v>
          </cell>
          <cell r="R281" t="str">
            <v>×</v>
          </cell>
          <cell r="S281" t="str">
            <v>×</v>
          </cell>
          <cell r="T281" t="str">
            <v>×</v>
          </cell>
          <cell r="U281" t="str">
            <v>×</v>
          </cell>
          <cell r="V281" t="str">
            <v>×</v>
          </cell>
          <cell r="W281" t="str">
            <v>×</v>
          </cell>
          <cell r="X281" t="str">
            <v>×</v>
          </cell>
          <cell r="Y281" t="str">
            <v>×</v>
          </cell>
          <cell r="Z281" t="str">
            <v>×</v>
          </cell>
          <cell r="AA281">
            <v>0</v>
          </cell>
          <cell r="AB281">
            <v>0</v>
          </cell>
          <cell r="AC281" t="str">
            <v>なし</v>
          </cell>
          <cell r="AD281" t="str">
            <v>シマダリビングパートナーズ株式会社</v>
          </cell>
          <cell r="AE281" t="str">
            <v>03-6275-1182</v>
          </cell>
          <cell r="AF281">
            <v>44582</v>
          </cell>
          <cell r="AG281">
            <v>36</v>
          </cell>
          <cell r="AH281" t="str">
            <v/>
          </cell>
          <cell r="AI281">
            <v>45047</v>
          </cell>
          <cell r="AJ281" t="str">
            <v>世田谷区</v>
          </cell>
          <cell r="AK281" t="str">
            <v>株式会社</v>
          </cell>
          <cell r="AL281" t="str">
            <v>介護系事業者</v>
          </cell>
          <cell r="AM281" t="str">
            <v/>
          </cell>
          <cell r="AN281" t="str">
            <v>日中のみ常駐</v>
          </cell>
          <cell r="AO281">
            <v>33.396111111111104</v>
          </cell>
          <cell r="AP281">
            <v>97000</v>
          </cell>
          <cell r="AQ281">
            <v>215000</v>
          </cell>
          <cell r="AR281">
            <v>117416.66666666667</v>
          </cell>
          <cell r="AS281">
            <v>15000</v>
          </cell>
          <cell r="AT281">
            <v>20000</v>
          </cell>
          <cell r="AU281">
            <v>17500</v>
          </cell>
          <cell r="AV281">
            <v>33000</v>
          </cell>
          <cell r="AW281" t="str">
            <v/>
          </cell>
          <cell r="AX281" t="str">
            <v>シマダリビングパートナーズ株式会社</v>
          </cell>
          <cell r="AY281">
            <v>1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 t="str">
            <v>株式会社</v>
          </cell>
          <cell r="BG281" t="str">
            <v/>
          </cell>
          <cell r="BH281" t="str">
            <v/>
          </cell>
        </row>
        <row r="282">
          <cell r="B282">
            <v>20007</v>
          </cell>
          <cell r="C282" t="str">
            <v>102499-0</v>
          </cell>
          <cell r="D282" t="str">
            <v>新規</v>
          </cell>
          <cell r="E282" t="str">
            <v>令和元年様式</v>
          </cell>
          <cell r="F282" t="str">
            <v>寿らいふ石神井台</v>
          </cell>
          <cell r="G282" t="str">
            <v>練馬区石神井台六丁目3番19号</v>
          </cell>
          <cell r="H282" t="str">
            <v>5.37-7.2</v>
          </cell>
          <cell r="I282" t="str">
            <v>16.2-18.26</v>
          </cell>
          <cell r="J282" t="str">
            <v>○</v>
          </cell>
          <cell r="K282" t="str">
            <v>×</v>
          </cell>
          <cell r="L282" t="str">
            <v>×</v>
          </cell>
          <cell r="M282" t="str">
            <v>×</v>
          </cell>
          <cell r="N282" t="str">
            <v>○</v>
          </cell>
          <cell r="O282" t="str">
            <v>×</v>
          </cell>
          <cell r="P282" t="str">
            <v>×</v>
          </cell>
          <cell r="Q282" t="str">
            <v>×</v>
          </cell>
          <cell r="R282" t="str">
            <v>×</v>
          </cell>
          <cell r="S282" t="str">
            <v>○</v>
          </cell>
          <cell r="T282" t="str">
            <v>×</v>
          </cell>
          <cell r="U282" t="str">
            <v>×</v>
          </cell>
          <cell r="V282" t="str">
            <v>×</v>
          </cell>
          <cell r="W282" t="str">
            <v>×</v>
          </cell>
          <cell r="X282" t="str">
            <v>×</v>
          </cell>
          <cell r="Y282" t="str">
            <v>×</v>
          </cell>
          <cell r="Z282" t="str">
            <v>×</v>
          </cell>
          <cell r="AA282">
            <v>0</v>
          </cell>
          <cell r="AB282">
            <v>1</v>
          </cell>
          <cell r="AC282" t="str">
            <v>介</v>
          </cell>
          <cell r="AD282" t="str">
            <v>株式会社シノケンウェルネス</v>
          </cell>
          <cell r="AE282" t="str">
            <v>03-5777-0175</v>
          </cell>
          <cell r="AF282">
            <v>44145</v>
          </cell>
          <cell r="AG282">
            <v>46</v>
          </cell>
          <cell r="AH282" t="str">
            <v>○</v>
          </cell>
          <cell r="AI282" t="str">
            <v>入居開始済み</v>
          </cell>
          <cell r="AJ282" t="str">
            <v>練馬区</v>
          </cell>
          <cell r="AK282" t="str">
            <v>株式会社</v>
          </cell>
          <cell r="AL282" t="str">
            <v>介護系事業者</v>
          </cell>
          <cell r="AM282" t="str">
            <v/>
          </cell>
          <cell r="AN282" t="str">
            <v>24時間常駐</v>
          </cell>
          <cell r="AO282">
            <v>16.748478260869572</v>
          </cell>
          <cell r="AP282">
            <v>53700</v>
          </cell>
          <cell r="AQ282">
            <v>72000</v>
          </cell>
          <cell r="AR282">
            <v>68210.869565217392</v>
          </cell>
          <cell r="AS282">
            <v>20000</v>
          </cell>
          <cell r="AT282">
            <v>20000</v>
          </cell>
          <cell r="AU282">
            <v>20000</v>
          </cell>
          <cell r="AV282">
            <v>40700</v>
          </cell>
          <cell r="AW282">
            <v>49500</v>
          </cell>
          <cell r="AX282" t="str">
            <v>株式会社シノケンウェルネス</v>
          </cell>
          <cell r="AY282">
            <v>1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 t="str">
            <v>株式会社</v>
          </cell>
          <cell r="BG282" t="str">
            <v>○</v>
          </cell>
          <cell r="BH282" t="str">
            <v/>
          </cell>
        </row>
        <row r="283">
          <cell r="B283">
            <v>18015</v>
          </cell>
          <cell r="C283" t="str">
            <v>101662-1</v>
          </cell>
          <cell r="D283" t="str">
            <v>更新</v>
          </cell>
          <cell r="E283" t="str">
            <v>令和4年様式</v>
          </cell>
          <cell r="F283" t="str">
            <v>ガーデンテラス砧公園</v>
          </cell>
          <cell r="G283" t="str">
            <v>世田谷区大蔵1丁目6番18号</v>
          </cell>
          <cell r="H283" t="str">
            <v>12.7-35.2</v>
          </cell>
          <cell r="I283" t="str">
            <v>18.2-62.58</v>
          </cell>
          <cell r="J283" t="str">
            <v>○</v>
          </cell>
          <cell r="K283" t="str">
            <v>×</v>
          </cell>
          <cell r="L283" t="str">
            <v>×</v>
          </cell>
          <cell r="M283" t="str">
            <v>○</v>
          </cell>
          <cell r="N283" t="str">
            <v>○</v>
          </cell>
          <cell r="O283" t="str">
            <v>○</v>
          </cell>
          <cell r="P283" t="str">
            <v>×</v>
          </cell>
          <cell r="Q283" t="str">
            <v>×</v>
          </cell>
          <cell r="R283" t="str">
            <v>×</v>
          </cell>
          <cell r="S283" t="str">
            <v>○</v>
          </cell>
          <cell r="T283" t="str">
            <v>×</v>
          </cell>
          <cell r="U283" t="str">
            <v>×</v>
          </cell>
          <cell r="V283" t="str">
            <v>×</v>
          </cell>
          <cell r="W283" t="str">
            <v>×</v>
          </cell>
          <cell r="X283" t="str">
            <v>×</v>
          </cell>
          <cell r="Y283" t="str">
            <v>×</v>
          </cell>
          <cell r="Z283" t="str">
            <v>×</v>
          </cell>
          <cell r="AA283">
            <v>0</v>
          </cell>
          <cell r="AB283">
            <v>2</v>
          </cell>
          <cell r="AC283" t="str">
            <v>介</v>
          </cell>
          <cell r="AD283" t="str">
            <v>シマダリビングパートナーズ株式会社</v>
          </cell>
          <cell r="AE283" t="str">
            <v>03-6275-1182</v>
          </cell>
          <cell r="AF283">
            <v>43500</v>
          </cell>
          <cell r="AG283">
            <v>64</v>
          </cell>
          <cell r="AH283" t="str">
            <v>○</v>
          </cell>
          <cell r="AI283" t="str">
            <v>入居開始済み</v>
          </cell>
          <cell r="AJ283" t="str">
            <v>世田谷区</v>
          </cell>
          <cell r="AK283" t="str">
            <v>株式会社</v>
          </cell>
          <cell r="AL283" t="str">
            <v>介護系事業者</v>
          </cell>
          <cell r="AM283" t="str">
            <v/>
          </cell>
          <cell r="AN283" t="str">
            <v>日中のみ常駐</v>
          </cell>
          <cell r="AO283">
            <v>20.796093750000001</v>
          </cell>
          <cell r="AP283">
            <v>127000</v>
          </cell>
          <cell r="AQ283">
            <v>352000</v>
          </cell>
          <cell r="AR283">
            <v>145218.75</v>
          </cell>
          <cell r="AS283">
            <v>33000</v>
          </cell>
          <cell r="AT283">
            <v>53000</v>
          </cell>
          <cell r="AU283">
            <v>43000</v>
          </cell>
          <cell r="AV283">
            <v>71500</v>
          </cell>
          <cell r="AW283">
            <v>48600</v>
          </cell>
          <cell r="AX283" t="str">
            <v>シマダリビングパートナーズ株式会社</v>
          </cell>
          <cell r="AY283">
            <v>1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 t="str">
            <v>株式会社</v>
          </cell>
          <cell r="BG283" t="str">
            <v>○</v>
          </cell>
          <cell r="BH283" t="str">
            <v/>
          </cell>
        </row>
        <row r="284">
          <cell r="B284">
            <v>15013</v>
          </cell>
          <cell r="C284" t="str">
            <v>29951-1</v>
          </cell>
          <cell r="D284" t="str">
            <v>更新</v>
          </cell>
          <cell r="E284" t="str">
            <v>令和元年様式</v>
          </cell>
          <cell r="F284" t="str">
            <v>グランドマスト中野若宮</v>
          </cell>
          <cell r="G284" t="str">
            <v>中野区若宮3-27-2</v>
          </cell>
          <cell r="H284" t="str">
            <v>9.4-21.2</v>
          </cell>
          <cell r="I284" t="str">
            <v>37-47.21</v>
          </cell>
          <cell r="J284" t="str">
            <v>○</v>
          </cell>
          <cell r="K284" t="str">
            <v>×</v>
          </cell>
          <cell r="L284" t="str">
            <v>×</v>
          </cell>
          <cell r="M284" t="str">
            <v>×</v>
          </cell>
          <cell r="N284" t="str">
            <v>×</v>
          </cell>
          <cell r="O284" t="str">
            <v>×</v>
          </cell>
          <cell r="P284" t="str">
            <v>×</v>
          </cell>
          <cell r="Q284" t="str">
            <v>×</v>
          </cell>
          <cell r="R284" t="str">
            <v>×</v>
          </cell>
          <cell r="S284" t="str">
            <v>×</v>
          </cell>
          <cell r="T284" t="str">
            <v>×</v>
          </cell>
          <cell r="U284" t="str">
            <v>×</v>
          </cell>
          <cell r="V284" t="str">
            <v>×</v>
          </cell>
          <cell r="W284" t="str">
            <v>×</v>
          </cell>
          <cell r="X284" t="str">
            <v>×</v>
          </cell>
          <cell r="Y284" t="str">
            <v>×</v>
          </cell>
          <cell r="Z284" t="str">
            <v>×</v>
          </cell>
          <cell r="AA284">
            <v>0</v>
          </cell>
          <cell r="AB284">
            <v>0</v>
          </cell>
          <cell r="AC284" t="str">
            <v>なし</v>
          </cell>
          <cell r="AD284" t="str">
            <v>積水ハウスシャーメゾンPM東京株式会社　グランドマスト事業部</v>
          </cell>
          <cell r="AE284" t="str">
            <v>03-5350-3900</v>
          </cell>
          <cell r="AF284">
            <v>42349</v>
          </cell>
          <cell r="AG284">
            <v>30</v>
          </cell>
          <cell r="AH284" t="str">
            <v>○</v>
          </cell>
          <cell r="AI284" t="str">
            <v>入居開始済み</v>
          </cell>
          <cell r="AJ284" t="str">
            <v>中野区</v>
          </cell>
          <cell r="AK284" t="str">
            <v>株式会社</v>
          </cell>
          <cell r="AL284" t="str">
            <v>不動産業者</v>
          </cell>
          <cell r="AM284" t="str">
            <v/>
          </cell>
          <cell r="AN284" t="str">
            <v>日中のみ常駐</v>
          </cell>
          <cell r="AO284">
            <v>39.634333333333331</v>
          </cell>
          <cell r="AP284">
            <v>94000</v>
          </cell>
          <cell r="AQ284">
            <v>212000</v>
          </cell>
          <cell r="AR284">
            <v>142633.33333333334</v>
          </cell>
          <cell r="AS284">
            <v>21500</v>
          </cell>
          <cell r="AT284">
            <v>21500</v>
          </cell>
          <cell r="AU284">
            <v>21500</v>
          </cell>
          <cell r="AV284">
            <v>55000</v>
          </cell>
          <cell r="AW284">
            <v>40612</v>
          </cell>
          <cell r="AX284" t="str">
            <v>積水ハウスシャーメゾンPM東京株式会社</v>
          </cell>
          <cell r="AY284">
            <v>1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 t="str">
            <v>株式会社</v>
          </cell>
          <cell r="BG284" t="str">
            <v>○</v>
          </cell>
          <cell r="BH284" t="str">
            <v/>
          </cell>
        </row>
        <row r="285">
          <cell r="B285">
            <v>14043</v>
          </cell>
          <cell r="C285" t="str">
            <v>30242-2</v>
          </cell>
          <cell r="D285" t="str">
            <v>更新</v>
          </cell>
          <cell r="E285" t="str">
            <v>令和4年様式</v>
          </cell>
          <cell r="F285" t="str">
            <v>タムスさくらレジデンス篠崎</v>
          </cell>
          <cell r="G285" t="str">
            <v>江戸川区篠崎町4丁目21-10</v>
          </cell>
          <cell r="H285" t="str">
            <v>9-15</v>
          </cell>
          <cell r="I285" t="str">
            <v>25.05-40.63</v>
          </cell>
          <cell r="J285" t="str">
            <v>○</v>
          </cell>
          <cell r="K285" t="str">
            <v>○</v>
          </cell>
          <cell r="L285" t="str">
            <v>○</v>
          </cell>
          <cell r="M285" t="str">
            <v>○</v>
          </cell>
          <cell r="N285" t="str">
            <v>○</v>
          </cell>
          <cell r="O285" t="str">
            <v>×</v>
          </cell>
          <cell r="P285" t="str">
            <v>×</v>
          </cell>
          <cell r="Q285" t="str">
            <v>×</v>
          </cell>
          <cell r="R285" t="str">
            <v>×</v>
          </cell>
          <cell r="S285" t="str">
            <v>×</v>
          </cell>
          <cell r="T285" t="str">
            <v>×</v>
          </cell>
          <cell r="U285" t="str">
            <v>×</v>
          </cell>
          <cell r="V285" t="str">
            <v>×</v>
          </cell>
          <cell r="W285" t="str">
            <v>×</v>
          </cell>
          <cell r="X285" t="str">
            <v>×</v>
          </cell>
          <cell r="Y285" t="str">
            <v>×</v>
          </cell>
          <cell r="Z285" t="str">
            <v>×</v>
          </cell>
          <cell r="AA285">
            <v>0</v>
          </cell>
          <cell r="AB285">
            <v>0</v>
          </cell>
          <cell r="AC285" t="str">
            <v>なし</v>
          </cell>
          <cell r="AD285" t="str">
            <v>株式会社MBS</v>
          </cell>
          <cell r="AE285" t="str">
            <v>03-5879-7733</v>
          </cell>
          <cell r="AF285">
            <v>42051</v>
          </cell>
          <cell r="AG285">
            <v>29</v>
          </cell>
          <cell r="AH285" t="str">
            <v>○</v>
          </cell>
          <cell r="AI285" t="str">
            <v>入居開始済み</v>
          </cell>
          <cell r="AJ285" t="str">
            <v>江戸川区</v>
          </cell>
          <cell r="AK285" t="str">
            <v>株式会社</v>
          </cell>
          <cell r="AL285" t="str">
            <v>その他</v>
          </cell>
          <cell r="AM285" t="str">
            <v/>
          </cell>
          <cell r="AN285" t="str">
            <v>24時間常駐</v>
          </cell>
          <cell r="AO285">
            <v>26.683448275862069</v>
          </cell>
          <cell r="AP285">
            <v>90000</v>
          </cell>
          <cell r="AQ285">
            <v>150000</v>
          </cell>
          <cell r="AR285">
            <v>96206.896551724145</v>
          </cell>
          <cell r="AS285">
            <v>38000</v>
          </cell>
          <cell r="AT285">
            <v>76000</v>
          </cell>
          <cell r="AU285">
            <v>57000</v>
          </cell>
          <cell r="AV285">
            <v>-1</v>
          </cell>
          <cell r="AW285">
            <v>51840</v>
          </cell>
          <cell r="AX285" t="str">
            <v>株式会社MBS</v>
          </cell>
          <cell r="AY285">
            <v>1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 t="str">
            <v>株式会社</v>
          </cell>
          <cell r="BG285" t="str">
            <v>○</v>
          </cell>
          <cell r="BH285" t="str">
            <v>特定</v>
          </cell>
        </row>
        <row r="286">
          <cell r="B286">
            <v>14004</v>
          </cell>
          <cell r="C286" t="str">
            <v>30237-2</v>
          </cell>
          <cell r="D286" t="str">
            <v>更新</v>
          </cell>
          <cell r="E286" t="str">
            <v>令和4年様式</v>
          </cell>
          <cell r="F286" t="str">
            <v>かがやきの季　中野南台</v>
          </cell>
          <cell r="G286" t="str">
            <v>中野区南台三丁目46番5号</v>
          </cell>
          <cell r="H286" t="str">
            <v>9.5-11.1</v>
          </cell>
          <cell r="I286" t="str">
            <v>19.11-19.16</v>
          </cell>
          <cell r="J286" t="str">
            <v>○</v>
          </cell>
          <cell r="K286" t="str">
            <v>×</v>
          </cell>
          <cell r="L286" t="str">
            <v>×</v>
          </cell>
          <cell r="M286" t="str">
            <v>×</v>
          </cell>
          <cell r="N286" t="str">
            <v>○</v>
          </cell>
          <cell r="O286" t="str">
            <v>○</v>
          </cell>
          <cell r="P286" t="str">
            <v>×</v>
          </cell>
          <cell r="Q286" t="str">
            <v>×</v>
          </cell>
          <cell r="R286" t="str">
            <v>×</v>
          </cell>
          <cell r="S286" t="str">
            <v>×</v>
          </cell>
          <cell r="T286" t="str">
            <v>×</v>
          </cell>
          <cell r="U286" t="str">
            <v>×</v>
          </cell>
          <cell r="V286" t="str">
            <v>×</v>
          </cell>
          <cell r="W286" t="str">
            <v>×</v>
          </cell>
          <cell r="X286" t="str">
            <v>×</v>
          </cell>
          <cell r="Y286" t="str">
            <v>×</v>
          </cell>
          <cell r="Z286" t="str">
            <v>×</v>
          </cell>
          <cell r="AA286">
            <v>0</v>
          </cell>
          <cell r="AB286">
            <v>1</v>
          </cell>
          <cell r="AC286" t="str">
            <v>介</v>
          </cell>
          <cell r="AD286" t="str">
            <v>株式会社大京</v>
          </cell>
          <cell r="AE286" t="str">
            <v>03-3475-3063</v>
          </cell>
          <cell r="AF286">
            <v>41782</v>
          </cell>
          <cell r="AG286">
            <v>28</v>
          </cell>
          <cell r="AH286" t="str">
            <v>○</v>
          </cell>
          <cell r="AI286" t="str">
            <v>入居開始済み</v>
          </cell>
          <cell r="AJ286" t="str">
            <v>中野区</v>
          </cell>
          <cell r="AK286" t="str">
            <v>株式会社</v>
          </cell>
          <cell r="AL286" t="str">
            <v>不動産業者</v>
          </cell>
          <cell r="AM286" t="str">
            <v/>
          </cell>
          <cell r="AN286" t="str">
            <v>日中のみ常駐</v>
          </cell>
          <cell r="AO286">
            <v>19.154642857142868</v>
          </cell>
          <cell r="AP286">
            <v>95000</v>
          </cell>
          <cell r="AQ286">
            <v>111000</v>
          </cell>
          <cell r="AR286">
            <v>105642.85714285714</v>
          </cell>
          <cell r="AS286">
            <v>25000</v>
          </cell>
          <cell r="AT286">
            <v>25000</v>
          </cell>
          <cell r="AU286">
            <v>25000</v>
          </cell>
          <cell r="AV286">
            <v>56018</v>
          </cell>
          <cell r="AW286">
            <v>54000</v>
          </cell>
          <cell r="AX286" t="str">
            <v>株式会社大京</v>
          </cell>
          <cell r="AY286">
            <v>1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E286">
            <v>0</v>
          </cell>
          <cell r="BF286" t="str">
            <v>株式会社</v>
          </cell>
          <cell r="BG286" t="str">
            <v>○</v>
          </cell>
          <cell r="BH286" t="str">
            <v/>
          </cell>
        </row>
        <row r="287">
          <cell r="B287">
            <v>16023</v>
          </cell>
          <cell r="C287" t="str">
            <v>100105-1</v>
          </cell>
          <cell r="D287" t="str">
            <v>更新</v>
          </cell>
          <cell r="E287" t="str">
            <v>令和元年様式</v>
          </cell>
          <cell r="F287" t="str">
            <v>リーフエスコート国立富士見台</v>
          </cell>
          <cell r="G287" t="str">
            <v>国立市富士見台4丁目10-1</v>
          </cell>
          <cell r="H287" t="str">
            <v>9.3-18.9</v>
          </cell>
          <cell r="I287" t="str">
            <v>25.68-56.76</v>
          </cell>
          <cell r="J287" t="str">
            <v>○</v>
          </cell>
          <cell r="K287" t="str">
            <v>×</v>
          </cell>
          <cell r="L287" t="str">
            <v>○</v>
          </cell>
          <cell r="M287" t="str">
            <v>○</v>
          </cell>
          <cell r="N287" t="str">
            <v>○</v>
          </cell>
          <cell r="O287" t="str">
            <v>×</v>
          </cell>
          <cell r="P287" t="str">
            <v>○</v>
          </cell>
          <cell r="Q287" t="str">
            <v>×</v>
          </cell>
          <cell r="R287" t="str">
            <v>×</v>
          </cell>
          <cell r="S287" t="str">
            <v>×</v>
          </cell>
          <cell r="T287" t="str">
            <v>×</v>
          </cell>
          <cell r="U287" t="str">
            <v>×</v>
          </cell>
          <cell r="V287" t="str">
            <v>×</v>
          </cell>
          <cell r="W287" t="str">
            <v>×</v>
          </cell>
          <cell r="X287" t="str">
            <v>○</v>
          </cell>
          <cell r="Y287" t="str">
            <v>×</v>
          </cell>
          <cell r="Z287" t="str">
            <v>×</v>
          </cell>
          <cell r="AA287">
            <v>2</v>
          </cell>
          <cell r="AB287">
            <v>1</v>
          </cell>
          <cell r="AC287" t="str">
            <v>医介</v>
          </cell>
          <cell r="AD287" t="str">
            <v>株式会社荒井商店</v>
          </cell>
          <cell r="AE287" t="str">
            <v>03-5466-8700</v>
          </cell>
          <cell r="AF287">
            <v>42779</v>
          </cell>
          <cell r="AG287">
            <v>46</v>
          </cell>
          <cell r="AH287" t="str">
            <v>○</v>
          </cell>
          <cell r="AI287" t="str">
            <v>入居開始済み</v>
          </cell>
          <cell r="AJ287" t="str">
            <v>国立市</v>
          </cell>
          <cell r="AK287" t="str">
            <v>株式会社</v>
          </cell>
          <cell r="AL287" t="str">
            <v>不動産業者</v>
          </cell>
          <cell r="AM287" t="str">
            <v/>
          </cell>
          <cell r="AN287" t="str">
            <v>24時間常駐</v>
          </cell>
          <cell r="AO287">
            <v>31.700652173913046</v>
          </cell>
          <cell r="AP287">
            <v>93000</v>
          </cell>
          <cell r="AQ287">
            <v>189000</v>
          </cell>
          <cell r="AR287">
            <v>113543.47826086957</v>
          </cell>
          <cell r="AS287">
            <v>11000</v>
          </cell>
          <cell r="AT287">
            <v>21000</v>
          </cell>
          <cell r="AU287">
            <v>16000</v>
          </cell>
          <cell r="AV287">
            <v>38500</v>
          </cell>
          <cell r="AW287">
            <v>54780</v>
          </cell>
          <cell r="AX287" t="str">
            <v>株式会社荒井商店</v>
          </cell>
          <cell r="AY287">
            <v>1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 t="str">
            <v>株式会社</v>
          </cell>
          <cell r="BG287" t="str">
            <v>○</v>
          </cell>
          <cell r="BH287" t="str">
            <v/>
          </cell>
        </row>
        <row r="288">
          <cell r="B288">
            <v>19003</v>
          </cell>
          <cell r="C288" t="str">
            <v>101741-1</v>
          </cell>
          <cell r="D288" t="str">
            <v>更新</v>
          </cell>
          <cell r="E288" t="str">
            <v>令和4年様式</v>
          </cell>
          <cell r="F288" t="str">
            <v>ＩＴフォレストこだいらサービス付き高齢者向け住宅</v>
          </cell>
          <cell r="G288" t="str">
            <v>小平市小川東町5丁目7番10号</v>
          </cell>
          <cell r="H288" t="str">
            <v>8.5-12.5</v>
          </cell>
          <cell r="I288" t="str">
            <v>19.22-28.06</v>
          </cell>
          <cell r="J288" t="str">
            <v>○</v>
          </cell>
          <cell r="K288" t="str">
            <v>○</v>
          </cell>
          <cell r="L288" t="str">
            <v>○</v>
          </cell>
          <cell r="M288" t="str">
            <v>×</v>
          </cell>
          <cell r="N288" t="str">
            <v>○</v>
          </cell>
          <cell r="O288" t="str">
            <v>×</v>
          </cell>
          <cell r="P288" t="str">
            <v>○</v>
          </cell>
          <cell r="Q288" t="str">
            <v>×</v>
          </cell>
          <cell r="R288" t="str">
            <v>×</v>
          </cell>
          <cell r="S288" t="str">
            <v>×</v>
          </cell>
          <cell r="T288" t="str">
            <v>×</v>
          </cell>
          <cell r="U288" t="str">
            <v>×</v>
          </cell>
          <cell r="V288" t="str">
            <v>×</v>
          </cell>
          <cell r="W288" t="str">
            <v>×</v>
          </cell>
          <cell r="X288" t="str">
            <v>○</v>
          </cell>
          <cell r="Y288" t="str">
            <v>×</v>
          </cell>
          <cell r="Z288" t="str">
            <v>○</v>
          </cell>
          <cell r="AA288">
            <v>3</v>
          </cell>
          <cell r="AB288">
            <v>1</v>
          </cell>
          <cell r="AC288" t="str">
            <v>医介</v>
          </cell>
          <cell r="AD288" t="str">
            <v>株式会社武蔵境自動車教習所</v>
          </cell>
          <cell r="AE288" t="str">
            <v>0423-12-3527</v>
          </cell>
          <cell r="AF288">
            <v>43662</v>
          </cell>
          <cell r="AG288">
            <v>44</v>
          </cell>
          <cell r="AH288" t="str">
            <v>○</v>
          </cell>
          <cell r="AI288" t="str">
            <v>入居開始済み</v>
          </cell>
          <cell r="AJ288" t="str">
            <v>小平市</v>
          </cell>
          <cell r="AK288" t="str">
            <v>株式会社</v>
          </cell>
          <cell r="AL288" t="str">
            <v>その他</v>
          </cell>
          <cell r="AM288" t="str">
            <v/>
          </cell>
          <cell r="AN288" t="str">
            <v>24時間常駐</v>
          </cell>
          <cell r="AO288">
            <v>22.836363636363636</v>
          </cell>
          <cell r="AP288">
            <v>85000</v>
          </cell>
          <cell r="AQ288">
            <v>125000</v>
          </cell>
          <cell r="AR288">
            <v>99090.909090909088</v>
          </cell>
          <cell r="AS288">
            <v>35000</v>
          </cell>
          <cell r="AT288">
            <v>65000</v>
          </cell>
          <cell r="AU288">
            <v>50000</v>
          </cell>
          <cell r="AV288">
            <v>22000</v>
          </cell>
          <cell r="AW288">
            <v>54000</v>
          </cell>
          <cell r="AX288" t="str">
            <v>株式会社武蔵境自動車教習所</v>
          </cell>
          <cell r="AY288">
            <v>1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 t="str">
            <v>株式会社</v>
          </cell>
          <cell r="BG288" t="str">
            <v>○</v>
          </cell>
          <cell r="BH288" t="str">
            <v/>
          </cell>
        </row>
        <row r="289">
          <cell r="B289">
            <v>20001</v>
          </cell>
          <cell r="C289" t="str">
            <v>102282-1</v>
          </cell>
          <cell r="D289" t="str">
            <v>更新</v>
          </cell>
          <cell r="E289" t="str">
            <v>令和4年様式</v>
          </cell>
          <cell r="F289" t="str">
            <v>エクラシア立川</v>
          </cell>
          <cell r="G289" t="str">
            <v>立川市幸町1-33-22</v>
          </cell>
          <cell r="H289">
            <v>5.5</v>
          </cell>
          <cell r="I289" t="str">
            <v>18.3-20.18</v>
          </cell>
          <cell r="J289" t="str">
            <v>○</v>
          </cell>
          <cell r="K289" t="str">
            <v>×</v>
          </cell>
          <cell r="L289" t="str">
            <v>○</v>
          </cell>
          <cell r="M289" t="str">
            <v>×</v>
          </cell>
          <cell r="N289" t="str">
            <v>○</v>
          </cell>
          <cell r="O289" t="str">
            <v>×</v>
          </cell>
          <cell r="P289" t="str">
            <v>×</v>
          </cell>
          <cell r="Q289" t="str">
            <v>×</v>
          </cell>
          <cell r="R289" t="str">
            <v>×</v>
          </cell>
          <cell r="S289" t="str">
            <v>○</v>
          </cell>
          <cell r="T289" t="str">
            <v>×</v>
          </cell>
          <cell r="U289" t="str">
            <v>×</v>
          </cell>
          <cell r="V289" t="str">
            <v>×</v>
          </cell>
          <cell r="W289" t="str">
            <v>×</v>
          </cell>
          <cell r="X289" t="str">
            <v>×</v>
          </cell>
          <cell r="Y289" t="str">
            <v>×</v>
          </cell>
          <cell r="Z289" t="str">
            <v>×</v>
          </cell>
          <cell r="AA289">
            <v>0</v>
          </cell>
          <cell r="AB289">
            <v>1</v>
          </cell>
          <cell r="AC289" t="str">
            <v>介</v>
          </cell>
          <cell r="AD289" t="str">
            <v>株式会社エクラシア</v>
          </cell>
          <cell r="AE289" t="str">
            <v>050-6861-5201</v>
          </cell>
          <cell r="AF289">
            <v>43970</v>
          </cell>
          <cell r="AG289">
            <v>51</v>
          </cell>
          <cell r="AH289" t="str">
            <v>○</v>
          </cell>
          <cell r="AI289" t="str">
            <v>入居開始済み</v>
          </cell>
          <cell r="AJ289" t="str">
            <v>立川市</v>
          </cell>
          <cell r="AK289" t="str">
            <v>株式会社</v>
          </cell>
          <cell r="AL289" t="str">
            <v>介護系事業者</v>
          </cell>
          <cell r="AM289" t="str">
            <v/>
          </cell>
          <cell r="AN289" t="str">
            <v>24時間常駐</v>
          </cell>
          <cell r="AO289">
            <v>18.590588235294121</v>
          </cell>
          <cell r="AP289">
            <v>55000</v>
          </cell>
          <cell r="AQ289">
            <v>55000</v>
          </cell>
          <cell r="AR289">
            <v>55000</v>
          </cell>
          <cell r="AS289">
            <v>15000</v>
          </cell>
          <cell r="AT289">
            <v>15000</v>
          </cell>
          <cell r="AU289">
            <v>15000</v>
          </cell>
          <cell r="AV289">
            <v>1100</v>
          </cell>
          <cell r="AW289">
            <v>50100</v>
          </cell>
          <cell r="AX289" t="str">
            <v>株式会社エクラシア</v>
          </cell>
          <cell r="AY289">
            <v>1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 t="str">
            <v>株式会社</v>
          </cell>
          <cell r="BG289" t="str">
            <v>○</v>
          </cell>
          <cell r="BH289" t="str">
            <v/>
          </cell>
        </row>
        <row r="290">
          <cell r="B290">
            <v>14048</v>
          </cell>
          <cell r="C290" t="str">
            <v>26854-2</v>
          </cell>
          <cell r="D290" t="str">
            <v>更新</v>
          </cell>
          <cell r="E290" t="str">
            <v>令和4年様式</v>
          </cell>
          <cell r="F290" t="str">
            <v>K.M.ヴィレッジ（こもれび平井）</v>
          </cell>
          <cell r="G290" t="str">
            <v>江戸川区平井4-13-11</v>
          </cell>
          <cell r="H290" t="str">
            <v>6.4-11.1</v>
          </cell>
          <cell r="I290" t="str">
            <v>25.89-55.63</v>
          </cell>
          <cell r="J290" t="str">
            <v>×</v>
          </cell>
          <cell r="K290" t="str">
            <v>×</v>
          </cell>
          <cell r="L290" t="str">
            <v>×</v>
          </cell>
          <cell r="M290" t="str">
            <v>×</v>
          </cell>
          <cell r="N290" t="str">
            <v>○</v>
          </cell>
          <cell r="O290" t="str">
            <v>×</v>
          </cell>
          <cell r="P290" t="str">
            <v>×</v>
          </cell>
          <cell r="Q290" t="str">
            <v>×</v>
          </cell>
          <cell r="R290" t="str">
            <v>×</v>
          </cell>
          <cell r="S290" t="str">
            <v>×</v>
          </cell>
          <cell r="T290" t="str">
            <v>×</v>
          </cell>
          <cell r="U290" t="str">
            <v>×</v>
          </cell>
          <cell r="V290" t="str">
            <v>×</v>
          </cell>
          <cell r="W290" t="str">
            <v>×</v>
          </cell>
          <cell r="X290" t="str">
            <v>×</v>
          </cell>
          <cell r="Y290" t="str">
            <v>×</v>
          </cell>
          <cell r="Z290" t="str">
            <v>×</v>
          </cell>
          <cell r="AA290">
            <v>0</v>
          </cell>
          <cell r="AB290">
            <v>0</v>
          </cell>
          <cell r="AC290" t="str">
            <v>なし</v>
          </cell>
          <cell r="AD290" t="str">
            <v>特定非営利活動法人いちごの会</v>
          </cell>
          <cell r="AE290" t="str">
            <v>03-3252-1115</v>
          </cell>
          <cell r="AF290">
            <v>42061</v>
          </cell>
          <cell r="AG290">
            <v>20</v>
          </cell>
          <cell r="AH290" t="str">
            <v/>
          </cell>
          <cell r="AI290" t="str">
            <v>入居開始済み</v>
          </cell>
          <cell r="AJ290" t="str">
            <v>江戸川区</v>
          </cell>
          <cell r="AK290" t="str">
            <v>その他</v>
          </cell>
          <cell r="AL290">
            <v>0</v>
          </cell>
          <cell r="AM290" t="str">
            <v/>
          </cell>
          <cell r="AN290" t="str">
            <v>日中のみ常駐</v>
          </cell>
          <cell r="AO290">
            <v>32.846000000000004</v>
          </cell>
          <cell r="AP290">
            <v>64000</v>
          </cell>
          <cell r="AQ290">
            <v>111000</v>
          </cell>
          <cell r="AR290">
            <v>77300</v>
          </cell>
          <cell r="AS290">
            <v>9000</v>
          </cell>
          <cell r="AT290">
            <v>9000</v>
          </cell>
          <cell r="AU290">
            <v>9000</v>
          </cell>
          <cell r="AV290">
            <v>19800</v>
          </cell>
          <cell r="AW290" t="str">
            <v/>
          </cell>
          <cell r="AX290" t="str">
            <v>増田節子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1</v>
          </cell>
          <cell r="BF290" t="str">
            <v>その他</v>
          </cell>
          <cell r="BG290" t="str">
            <v/>
          </cell>
          <cell r="BH290" t="str">
            <v/>
          </cell>
        </row>
        <row r="291">
          <cell r="B291">
            <v>25001</v>
          </cell>
          <cell r="C291" t="str">
            <v>103843-0</v>
          </cell>
          <cell r="D291" t="str">
            <v>新規</v>
          </cell>
          <cell r="E291" t="str">
            <v>令和4年様式</v>
          </cell>
          <cell r="F291" t="str">
            <v>アロハハウス</v>
          </cell>
          <cell r="G291" t="str">
            <v>町田市森野4丁目</v>
          </cell>
          <cell r="H291">
            <v>7</v>
          </cell>
          <cell r="I291">
            <v>21.46</v>
          </cell>
          <cell r="J291" t="str">
            <v>×</v>
          </cell>
          <cell r="K291" t="str">
            <v>×</v>
          </cell>
          <cell r="L291" t="str">
            <v>×</v>
          </cell>
          <cell r="M291" t="str">
            <v>×</v>
          </cell>
          <cell r="N291" t="str">
            <v>×</v>
          </cell>
          <cell r="O291" t="str">
            <v>×</v>
          </cell>
          <cell r="P291" t="str">
            <v>×</v>
          </cell>
          <cell r="Q291" t="str">
            <v>×</v>
          </cell>
          <cell r="R291" t="str">
            <v>×</v>
          </cell>
          <cell r="S291" t="str">
            <v>○</v>
          </cell>
          <cell r="T291" t="str">
            <v>×</v>
          </cell>
          <cell r="U291" t="str">
            <v>×</v>
          </cell>
          <cell r="V291" t="str">
            <v>×</v>
          </cell>
          <cell r="W291" t="str">
            <v>×</v>
          </cell>
          <cell r="X291" t="str">
            <v>×</v>
          </cell>
          <cell r="Y291" t="str">
            <v>×</v>
          </cell>
          <cell r="Z291" t="str">
            <v>×</v>
          </cell>
          <cell r="AA291">
            <v>0</v>
          </cell>
          <cell r="AB291">
            <v>1</v>
          </cell>
          <cell r="AC291" t="str">
            <v>介</v>
          </cell>
          <cell r="AD291" t="str">
            <v>株式会社イケイケカンパニー</v>
          </cell>
          <cell r="AE291" t="str">
            <v>042-732-3657</v>
          </cell>
          <cell r="AF291">
            <v>45785</v>
          </cell>
          <cell r="AG291">
            <v>24</v>
          </cell>
          <cell r="AH291" t="str">
            <v/>
          </cell>
          <cell r="AI291">
            <v>46054</v>
          </cell>
          <cell r="AJ291" t="str">
            <v>町田市</v>
          </cell>
          <cell r="AK291" t="str">
            <v>株式会社</v>
          </cell>
          <cell r="AL291" t="str">
            <v>介護系事業者</v>
          </cell>
          <cell r="AM291" t="str">
            <v/>
          </cell>
          <cell r="AN291" t="str">
            <v>日中のみ常駐</v>
          </cell>
          <cell r="AO291">
            <v>21.460000000000004</v>
          </cell>
          <cell r="AP291">
            <v>70000</v>
          </cell>
          <cell r="AQ291">
            <v>70000</v>
          </cell>
          <cell r="AR291">
            <v>70000</v>
          </cell>
          <cell r="AS291">
            <v>30000</v>
          </cell>
          <cell r="AT291">
            <v>30000</v>
          </cell>
          <cell r="AU291">
            <v>30000</v>
          </cell>
          <cell r="AV291">
            <v>30000</v>
          </cell>
          <cell r="AW291" t="str">
            <v/>
          </cell>
          <cell r="AX291" t="str">
            <v>株式会社イケイケカンパニー</v>
          </cell>
          <cell r="AY291">
            <v>1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 t="str">
            <v>株式会社</v>
          </cell>
          <cell r="BG291" t="str">
            <v/>
          </cell>
          <cell r="BH291" t="str">
            <v/>
          </cell>
        </row>
        <row r="292">
          <cell r="B292">
            <v>12037</v>
          </cell>
          <cell r="C292" t="str">
            <v>20469-2</v>
          </cell>
          <cell r="D292" t="str">
            <v>更新</v>
          </cell>
          <cell r="E292" t="str">
            <v>令和4年様式</v>
          </cell>
          <cell r="F292" t="str">
            <v>ケアガーデン　ＩＳＨＩＤＡ</v>
          </cell>
          <cell r="G292" t="str">
            <v>葛飾区立石5丁目9番26号</v>
          </cell>
          <cell r="H292" t="str">
            <v>7.1-16.5</v>
          </cell>
          <cell r="I292" t="str">
            <v>25.3-55.98</v>
          </cell>
          <cell r="J292" t="str">
            <v>○</v>
          </cell>
          <cell r="K292" t="str">
            <v>○</v>
          </cell>
          <cell r="L292" t="str">
            <v>○</v>
          </cell>
          <cell r="M292" t="str">
            <v>○</v>
          </cell>
          <cell r="N292" t="str">
            <v>×</v>
          </cell>
          <cell r="O292" t="str">
            <v>○</v>
          </cell>
          <cell r="P292" t="str">
            <v>○</v>
          </cell>
          <cell r="Q292" t="str">
            <v>×</v>
          </cell>
          <cell r="R292" t="str">
            <v>×</v>
          </cell>
          <cell r="S292" t="str">
            <v>×</v>
          </cell>
          <cell r="T292" t="str">
            <v>×</v>
          </cell>
          <cell r="U292" t="str">
            <v>×</v>
          </cell>
          <cell r="V292" t="str">
            <v>○</v>
          </cell>
          <cell r="W292" t="str">
            <v>×</v>
          </cell>
          <cell r="X292" t="str">
            <v>×</v>
          </cell>
          <cell r="Y292" t="str">
            <v>×</v>
          </cell>
          <cell r="Z292" t="str">
            <v>×</v>
          </cell>
          <cell r="AA292">
            <v>1</v>
          </cell>
          <cell r="AB292">
            <v>2</v>
          </cell>
          <cell r="AC292" t="str">
            <v>医介</v>
          </cell>
          <cell r="AD292" t="str">
            <v>ケアガーデンISHIDA</v>
          </cell>
          <cell r="AE292" t="str">
            <v>03-5654-7705</v>
          </cell>
          <cell r="AF292">
            <v>41250</v>
          </cell>
          <cell r="AG292">
            <v>82</v>
          </cell>
          <cell r="AH292" t="str">
            <v>○</v>
          </cell>
          <cell r="AI292" t="str">
            <v>入居開始済み</v>
          </cell>
          <cell r="AJ292" t="str">
            <v>葛飾区</v>
          </cell>
          <cell r="AK292" t="str">
            <v>株式会社</v>
          </cell>
          <cell r="AL292" t="str">
            <v>不動産業者</v>
          </cell>
          <cell r="AM292" t="str">
            <v/>
          </cell>
          <cell r="AN292" t="str">
            <v>24時間常駐</v>
          </cell>
          <cell r="AO292">
            <v>28.303902439024398</v>
          </cell>
          <cell r="AP292">
            <v>71000</v>
          </cell>
          <cell r="AQ292">
            <v>165000</v>
          </cell>
          <cell r="AR292">
            <v>81914.634146341457</v>
          </cell>
          <cell r="AS292">
            <v>20000</v>
          </cell>
          <cell r="AT292">
            <v>30000</v>
          </cell>
          <cell r="AU292">
            <v>25000</v>
          </cell>
          <cell r="AV292">
            <v>22000</v>
          </cell>
          <cell r="AW292">
            <v>62700</v>
          </cell>
          <cell r="AX292" t="str">
            <v>株式会社パワーズアンリミテッド</v>
          </cell>
          <cell r="AY292">
            <v>1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0</v>
          </cell>
          <cell r="BF292" t="str">
            <v>株式会社</v>
          </cell>
          <cell r="BG292" t="str">
            <v>○</v>
          </cell>
          <cell r="BH292" t="str">
            <v/>
          </cell>
        </row>
        <row r="293">
          <cell r="B293">
            <v>12056</v>
          </cell>
          <cell r="C293" t="str">
            <v>30142-2</v>
          </cell>
          <cell r="D293" t="str">
            <v>更新</v>
          </cell>
          <cell r="E293" t="str">
            <v>令和4年様式</v>
          </cell>
          <cell r="F293" t="str">
            <v>リリィパワーズレジデンス竹ノ塚</v>
          </cell>
          <cell r="G293" t="str">
            <v>足立区東伊興3丁目3番10号</v>
          </cell>
          <cell r="H293" t="str">
            <v>6.8-14.6</v>
          </cell>
          <cell r="I293" t="str">
            <v>25.02-50.04</v>
          </cell>
          <cell r="J293" t="str">
            <v>○</v>
          </cell>
          <cell r="K293" t="str">
            <v>○</v>
          </cell>
          <cell r="L293" t="str">
            <v>○</v>
          </cell>
          <cell r="M293" t="str">
            <v>○</v>
          </cell>
          <cell r="N293" t="str">
            <v>×</v>
          </cell>
          <cell r="O293" t="str">
            <v>×</v>
          </cell>
          <cell r="P293" t="str">
            <v>×</v>
          </cell>
          <cell r="Q293" t="str">
            <v>×</v>
          </cell>
          <cell r="R293" t="str">
            <v>×</v>
          </cell>
          <cell r="S293" t="str">
            <v>×</v>
          </cell>
          <cell r="T293" t="str">
            <v>×</v>
          </cell>
          <cell r="U293" t="str">
            <v>×</v>
          </cell>
          <cell r="V293" t="str">
            <v>○</v>
          </cell>
          <cell r="W293" t="str">
            <v>×</v>
          </cell>
          <cell r="X293" t="str">
            <v>×</v>
          </cell>
          <cell r="Y293" t="str">
            <v>×</v>
          </cell>
          <cell r="Z293" t="str">
            <v>×</v>
          </cell>
          <cell r="AA293">
            <v>0</v>
          </cell>
          <cell r="AB293">
            <v>1</v>
          </cell>
          <cell r="AC293" t="str">
            <v>介</v>
          </cell>
          <cell r="AD293" t="str">
            <v>リリィパワーズレジデンス竹ノ塚</v>
          </cell>
          <cell r="AE293" t="str">
            <v>03-5647-9800</v>
          </cell>
          <cell r="AF293">
            <v>41285</v>
          </cell>
          <cell r="AG293">
            <v>69</v>
          </cell>
          <cell r="AH293" t="str">
            <v>○</v>
          </cell>
          <cell r="AI293" t="str">
            <v>入居開始済み</v>
          </cell>
          <cell r="AJ293" t="str">
            <v>足立区</v>
          </cell>
          <cell r="AK293" t="str">
            <v>株式会社</v>
          </cell>
          <cell r="AL293" t="str">
            <v>不動産業者</v>
          </cell>
          <cell r="AM293" t="str">
            <v/>
          </cell>
          <cell r="AN293" t="str">
            <v>24時間常駐</v>
          </cell>
          <cell r="AO293">
            <v>29.198695652173914</v>
          </cell>
          <cell r="AP293">
            <v>68000</v>
          </cell>
          <cell r="AQ293">
            <v>146000</v>
          </cell>
          <cell r="AR293">
            <v>86913.043478260865</v>
          </cell>
          <cell r="AS293">
            <v>20000</v>
          </cell>
          <cell r="AT293">
            <v>30000</v>
          </cell>
          <cell r="AU293">
            <v>25000</v>
          </cell>
          <cell r="AV293">
            <v>22000</v>
          </cell>
          <cell r="AW293">
            <v>62700</v>
          </cell>
          <cell r="AX293" t="str">
            <v>株式会社パワーズアンリミテッド</v>
          </cell>
          <cell r="AY293">
            <v>1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 t="str">
            <v>株式会社</v>
          </cell>
          <cell r="BG293" t="str">
            <v>○</v>
          </cell>
          <cell r="BH293" t="str">
            <v/>
          </cell>
        </row>
        <row r="294">
          <cell r="B294">
            <v>20009</v>
          </cell>
          <cell r="C294" t="str">
            <v>102616-0</v>
          </cell>
          <cell r="D294" t="str">
            <v>新規</v>
          </cell>
          <cell r="E294" t="str">
            <v>令和元年様式</v>
          </cell>
          <cell r="F294" t="str">
            <v>リリィパワーズレジデンスすみだ向島　別館</v>
          </cell>
          <cell r="G294" t="str">
            <v>墨田区向島1丁目27番14号</v>
          </cell>
          <cell r="H294" t="str">
            <v>9.4-10.2</v>
          </cell>
          <cell r="I294" t="str">
            <v>27.38-31.63</v>
          </cell>
          <cell r="J294" t="str">
            <v>○</v>
          </cell>
          <cell r="K294" t="str">
            <v>○</v>
          </cell>
          <cell r="L294" t="str">
            <v>○</v>
          </cell>
          <cell r="M294" t="str">
            <v>○</v>
          </cell>
          <cell r="N294" t="str">
            <v>×</v>
          </cell>
          <cell r="O294" t="str">
            <v>×</v>
          </cell>
          <cell r="P294" t="str">
            <v>×</v>
          </cell>
          <cell r="Q294" t="str">
            <v>×</v>
          </cell>
          <cell r="R294" t="str">
            <v>×</v>
          </cell>
          <cell r="S294" t="str">
            <v>×</v>
          </cell>
          <cell r="T294" t="str">
            <v>×</v>
          </cell>
          <cell r="U294" t="str">
            <v>×</v>
          </cell>
          <cell r="V294" t="str">
            <v>×</v>
          </cell>
          <cell r="W294" t="str">
            <v>×</v>
          </cell>
          <cell r="X294" t="str">
            <v>×</v>
          </cell>
          <cell r="Y294" t="str">
            <v>×</v>
          </cell>
          <cell r="Z294" t="str">
            <v>×</v>
          </cell>
          <cell r="AA294">
            <v>0</v>
          </cell>
          <cell r="AB294">
            <v>0</v>
          </cell>
          <cell r="AC294" t="str">
            <v>なし</v>
          </cell>
          <cell r="AD294" t="str">
            <v>リリィパワーズレジデンスすみだ向島</v>
          </cell>
          <cell r="AE294" t="str">
            <v>03-5809-7385</v>
          </cell>
          <cell r="AF294">
            <v>44176</v>
          </cell>
          <cell r="AG294">
            <v>8</v>
          </cell>
          <cell r="AH294" t="str">
            <v>○</v>
          </cell>
          <cell r="AI294">
            <v>44553</v>
          </cell>
          <cell r="AJ294" t="str">
            <v>墨田区</v>
          </cell>
          <cell r="AK294" t="str">
            <v>株式会社</v>
          </cell>
          <cell r="AL294" t="str">
            <v>不動産業者</v>
          </cell>
          <cell r="AM294" t="str">
            <v/>
          </cell>
          <cell r="AN294" t="str">
            <v>日中のみ常駐</v>
          </cell>
          <cell r="AO294">
            <v>30.603749999999998</v>
          </cell>
          <cell r="AP294">
            <v>94000</v>
          </cell>
          <cell r="AQ294">
            <v>102000</v>
          </cell>
          <cell r="AR294">
            <v>98750</v>
          </cell>
          <cell r="AS294">
            <v>25000</v>
          </cell>
          <cell r="AT294">
            <v>25000</v>
          </cell>
          <cell r="AU294">
            <v>25000</v>
          </cell>
          <cell r="AV294">
            <v>22000</v>
          </cell>
          <cell r="AW294">
            <v>62700</v>
          </cell>
          <cell r="AX294" t="str">
            <v>株式会社パワーズアンリミテッド</v>
          </cell>
          <cell r="AY294">
            <v>1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E294">
            <v>0</v>
          </cell>
          <cell r="BF294" t="str">
            <v>株式会社</v>
          </cell>
          <cell r="BG294" t="str">
            <v>○</v>
          </cell>
          <cell r="BH294" t="str">
            <v/>
          </cell>
        </row>
        <row r="295">
          <cell r="B295">
            <v>13037</v>
          </cell>
          <cell r="C295" t="str">
            <v>25070-2</v>
          </cell>
          <cell r="D295" t="str">
            <v>更新</v>
          </cell>
          <cell r="E295" t="str">
            <v>令和4年様式</v>
          </cell>
          <cell r="F295" t="str">
            <v>リリィパワーズレジデンス町田</v>
          </cell>
          <cell r="G295" t="str">
            <v>町田市原町田１丁目２番８号</v>
          </cell>
          <cell r="H295" t="str">
            <v>9.5-21.7</v>
          </cell>
          <cell r="I295" t="str">
            <v>31.21-67.33</v>
          </cell>
          <cell r="J295" t="str">
            <v>○</v>
          </cell>
          <cell r="K295" t="str">
            <v>×</v>
          </cell>
          <cell r="L295" t="str">
            <v>○</v>
          </cell>
          <cell r="M295" t="str">
            <v>×</v>
          </cell>
          <cell r="N295" t="str">
            <v>×</v>
          </cell>
          <cell r="O295" t="str">
            <v>×</v>
          </cell>
          <cell r="P295" t="str">
            <v>○</v>
          </cell>
          <cell r="Q295" t="str">
            <v>×</v>
          </cell>
          <cell r="R295" t="str">
            <v>×</v>
          </cell>
          <cell r="S295" t="str">
            <v>×</v>
          </cell>
          <cell r="T295" t="str">
            <v>×</v>
          </cell>
          <cell r="U295" t="str">
            <v>×</v>
          </cell>
          <cell r="V295" t="str">
            <v>×</v>
          </cell>
          <cell r="W295" t="str">
            <v>×</v>
          </cell>
          <cell r="X295" t="str">
            <v>×</v>
          </cell>
          <cell r="Y295" t="str">
            <v>×</v>
          </cell>
          <cell r="Z295" t="str">
            <v>×</v>
          </cell>
          <cell r="AA295">
            <v>1</v>
          </cell>
          <cell r="AB295">
            <v>0</v>
          </cell>
          <cell r="AC295" t="str">
            <v>医</v>
          </cell>
          <cell r="AD295" t="str">
            <v>リリィパワーズレジデンス町田</v>
          </cell>
          <cell r="AE295" t="str">
            <v>042-860-6175</v>
          </cell>
          <cell r="AF295">
            <v>41656</v>
          </cell>
          <cell r="AG295">
            <v>59</v>
          </cell>
          <cell r="AH295" t="str">
            <v>○</v>
          </cell>
          <cell r="AI295" t="str">
            <v>入居開始済み</v>
          </cell>
          <cell r="AJ295" t="str">
            <v>町田市</v>
          </cell>
          <cell r="AK295" t="str">
            <v>株式会社</v>
          </cell>
          <cell r="AL295" t="str">
            <v>不動産業者</v>
          </cell>
          <cell r="AM295" t="str">
            <v/>
          </cell>
          <cell r="AN295" t="str">
            <v>24時間常駐</v>
          </cell>
          <cell r="AO295">
            <v>36.854067796610174</v>
          </cell>
          <cell r="AP295">
            <v>95000</v>
          </cell>
          <cell r="AQ295">
            <v>217000</v>
          </cell>
          <cell r="AR295">
            <v>117338.98305084746</v>
          </cell>
          <cell r="AS295">
            <v>20000</v>
          </cell>
          <cell r="AT295">
            <v>30000</v>
          </cell>
          <cell r="AU295">
            <v>25000</v>
          </cell>
          <cell r="AV295">
            <v>22000</v>
          </cell>
          <cell r="AW295">
            <v>62700</v>
          </cell>
          <cell r="AX295" t="str">
            <v>株式会社パワーズアンリミテッド</v>
          </cell>
          <cell r="AY295">
            <v>1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 t="str">
            <v>株式会社</v>
          </cell>
          <cell r="BG295" t="str">
            <v>○</v>
          </cell>
          <cell r="BH295" t="str">
            <v/>
          </cell>
        </row>
        <row r="296">
          <cell r="B296">
            <v>11076</v>
          </cell>
          <cell r="C296" t="str">
            <v>30967-2</v>
          </cell>
          <cell r="D296" t="str">
            <v>更新</v>
          </cell>
          <cell r="E296" t="str">
            <v>令和元年様式</v>
          </cell>
          <cell r="F296" t="str">
            <v>ようせいメディカルコート</v>
          </cell>
          <cell r="G296" t="str">
            <v>足立区保塚町15番19号</v>
          </cell>
          <cell r="H296" t="str">
            <v>7.6-8.8</v>
          </cell>
          <cell r="I296" t="str">
            <v>19.14-20.79</v>
          </cell>
          <cell r="J296" t="str">
            <v>○</v>
          </cell>
          <cell r="K296" t="str">
            <v>○</v>
          </cell>
          <cell r="L296" t="str">
            <v>○</v>
          </cell>
          <cell r="M296" t="str">
            <v>○</v>
          </cell>
          <cell r="N296" t="str">
            <v>○</v>
          </cell>
          <cell r="O296" t="str">
            <v>○</v>
          </cell>
          <cell r="P296" t="str">
            <v>○</v>
          </cell>
          <cell r="Q296" t="str">
            <v>×</v>
          </cell>
          <cell r="R296" t="str">
            <v>×</v>
          </cell>
          <cell r="S296" t="str">
            <v>○</v>
          </cell>
          <cell r="T296" t="str">
            <v>×</v>
          </cell>
          <cell r="U296" t="str">
            <v>×</v>
          </cell>
          <cell r="V296" t="str">
            <v>○</v>
          </cell>
          <cell r="W296" t="str">
            <v>×</v>
          </cell>
          <cell r="X296" t="str">
            <v>×</v>
          </cell>
          <cell r="Y296" t="str">
            <v>×</v>
          </cell>
          <cell r="Z296" t="str">
            <v>×</v>
          </cell>
          <cell r="AA296">
            <v>1</v>
          </cell>
          <cell r="AB296">
            <v>3</v>
          </cell>
          <cell r="AC296" t="str">
            <v>医介</v>
          </cell>
          <cell r="AD296" t="str">
            <v>ようせいメディカルコート</v>
          </cell>
          <cell r="AE296" t="str">
            <v>03-5831-0319</v>
          </cell>
          <cell r="AF296">
            <v>40996</v>
          </cell>
          <cell r="AG296">
            <v>41</v>
          </cell>
          <cell r="AH296" t="str">
            <v>○</v>
          </cell>
          <cell r="AI296" t="str">
            <v>入居開始済み</v>
          </cell>
          <cell r="AJ296" t="str">
            <v>足立区</v>
          </cell>
          <cell r="AK296" t="str">
            <v>医療法人</v>
          </cell>
          <cell r="AL296" t="str">
            <v>医療系事業者</v>
          </cell>
          <cell r="AM296" t="str">
            <v/>
          </cell>
          <cell r="AN296" t="str">
            <v>24時間常駐</v>
          </cell>
          <cell r="AO296">
            <v>19.897317073170729</v>
          </cell>
          <cell r="AP296">
            <v>76000</v>
          </cell>
          <cell r="AQ296">
            <v>88000</v>
          </cell>
          <cell r="AR296">
            <v>83780.487804878052</v>
          </cell>
          <cell r="AS296">
            <v>31514</v>
          </cell>
          <cell r="AT296">
            <v>31514</v>
          </cell>
          <cell r="AU296">
            <v>31514</v>
          </cell>
          <cell r="AV296">
            <v>20900</v>
          </cell>
          <cell r="AW296">
            <v>49810</v>
          </cell>
          <cell r="AX296" t="str">
            <v>医療法人社団　容生会</v>
          </cell>
          <cell r="AY296">
            <v>0</v>
          </cell>
          <cell r="AZ296">
            <v>0</v>
          </cell>
          <cell r="BA296">
            <v>0</v>
          </cell>
          <cell r="BB296">
            <v>1</v>
          </cell>
          <cell r="BC296">
            <v>0</v>
          </cell>
          <cell r="BD296">
            <v>0</v>
          </cell>
          <cell r="BE296">
            <v>0</v>
          </cell>
          <cell r="BF296" t="str">
            <v>医療法人</v>
          </cell>
          <cell r="BG296" t="str">
            <v>○</v>
          </cell>
          <cell r="BH296" t="str">
            <v/>
          </cell>
        </row>
        <row r="297">
          <cell r="B297">
            <v>14024</v>
          </cell>
          <cell r="C297" t="str">
            <v>28638-2</v>
          </cell>
          <cell r="D297" t="str">
            <v>更新</v>
          </cell>
          <cell r="E297" t="str">
            <v>令和4年様式</v>
          </cell>
          <cell r="F297" t="str">
            <v>リリィパワーズレジデンスすみだ向島</v>
          </cell>
          <cell r="G297" t="str">
            <v>墨田区向島1丁目26番6号</v>
          </cell>
          <cell r="H297" t="str">
            <v>9.3-17</v>
          </cell>
          <cell r="I297" t="str">
            <v>28.11-61.78</v>
          </cell>
          <cell r="J297" t="str">
            <v>○</v>
          </cell>
          <cell r="K297" t="str">
            <v>○</v>
          </cell>
          <cell r="L297" t="str">
            <v>○</v>
          </cell>
          <cell r="M297" t="str">
            <v>○</v>
          </cell>
          <cell r="N297" t="str">
            <v>×</v>
          </cell>
          <cell r="O297" t="str">
            <v>×</v>
          </cell>
          <cell r="P297" t="str">
            <v>×</v>
          </cell>
          <cell r="Q297" t="str">
            <v>×</v>
          </cell>
          <cell r="R297" t="str">
            <v>×</v>
          </cell>
          <cell r="S297" t="str">
            <v>×</v>
          </cell>
          <cell r="T297" t="str">
            <v>×</v>
          </cell>
          <cell r="U297" t="str">
            <v>×</v>
          </cell>
          <cell r="V297" t="str">
            <v>×</v>
          </cell>
          <cell r="W297" t="str">
            <v>×</v>
          </cell>
          <cell r="X297" t="str">
            <v>×</v>
          </cell>
          <cell r="Y297" t="str">
            <v>×</v>
          </cell>
          <cell r="Z297" t="str">
            <v>×</v>
          </cell>
          <cell r="AA297">
            <v>0</v>
          </cell>
          <cell r="AB297">
            <v>0</v>
          </cell>
          <cell r="AC297" t="str">
            <v>なし</v>
          </cell>
          <cell r="AD297" t="str">
            <v>リリィパワーズレジデンスすみだ向島</v>
          </cell>
          <cell r="AE297" t="str">
            <v>03-5809-7385</v>
          </cell>
          <cell r="AF297">
            <v>41942</v>
          </cell>
          <cell r="AG297">
            <v>48</v>
          </cell>
          <cell r="AH297" t="str">
            <v>○</v>
          </cell>
          <cell r="AI297" t="str">
            <v>入居開始済み</v>
          </cell>
          <cell r="AJ297" t="str">
            <v>墨田区</v>
          </cell>
          <cell r="AK297" t="str">
            <v>株式会社</v>
          </cell>
          <cell r="AL297" t="str">
            <v>不動産業者</v>
          </cell>
          <cell r="AM297" t="str">
            <v/>
          </cell>
          <cell r="AN297" t="str">
            <v>日中のみ常駐</v>
          </cell>
          <cell r="AO297">
            <v>36.673333333333339</v>
          </cell>
          <cell r="AP297">
            <v>93000</v>
          </cell>
          <cell r="AQ297">
            <v>170000</v>
          </cell>
          <cell r="AR297">
            <v>116041.66666666667</v>
          </cell>
          <cell r="AS297">
            <v>25000</v>
          </cell>
          <cell r="AT297">
            <v>35000</v>
          </cell>
          <cell r="AU297">
            <v>30000</v>
          </cell>
          <cell r="AV297">
            <v>22000</v>
          </cell>
          <cell r="AW297">
            <v>62700</v>
          </cell>
          <cell r="AX297" t="str">
            <v>株式会社パワーズアンリミテッド</v>
          </cell>
          <cell r="AY297">
            <v>1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 t="str">
            <v>株式会社</v>
          </cell>
          <cell r="BG297" t="str">
            <v>○</v>
          </cell>
          <cell r="BH297" t="str">
            <v/>
          </cell>
        </row>
        <row r="298">
          <cell r="B298">
            <v>15026</v>
          </cell>
          <cell r="C298" t="str">
            <v>24821-1</v>
          </cell>
          <cell r="D298" t="str">
            <v>更新</v>
          </cell>
          <cell r="E298" t="str">
            <v>令和元年様式</v>
          </cell>
          <cell r="F298" t="str">
            <v>リリィパワーズレジデンスまちだ森野</v>
          </cell>
          <cell r="G298" t="str">
            <v>町田市森野1丁目29番23号</v>
          </cell>
          <cell r="H298" t="str">
            <v>8.8-20</v>
          </cell>
          <cell r="I298" t="str">
            <v>32.4-59.84</v>
          </cell>
          <cell r="J298" t="str">
            <v>○</v>
          </cell>
          <cell r="K298" t="str">
            <v>×</v>
          </cell>
          <cell r="L298" t="str">
            <v>○</v>
          </cell>
          <cell r="M298" t="str">
            <v>×</v>
          </cell>
          <cell r="N298" t="str">
            <v>×</v>
          </cell>
          <cell r="O298" t="str">
            <v>×</v>
          </cell>
          <cell r="P298" t="str">
            <v>×</v>
          </cell>
          <cell r="Q298" t="str">
            <v>×</v>
          </cell>
          <cell r="R298" t="str">
            <v>×</v>
          </cell>
          <cell r="S298" t="str">
            <v>×</v>
          </cell>
          <cell r="T298" t="str">
            <v>×</v>
          </cell>
          <cell r="U298" t="str">
            <v>×</v>
          </cell>
          <cell r="V298" t="str">
            <v>×</v>
          </cell>
          <cell r="W298" t="str">
            <v>×</v>
          </cell>
          <cell r="X298" t="str">
            <v>×</v>
          </cell>
          <cell r="Y298" t="str">
            <v>×</v>
          </cell>
          <cell r="Z298" t="str">
            <v>×</v>
          </cell>
          <cell r="AA298">
            <v>0</v>
          </cell>
          <cell r="AB298">
            <v>0</v>
          </cell>
          <cell r="AC298" t="str">
            <v>なし</v>
          </cell>
          <cell r="AD298" t="str">
            <v>リリィパワーズレジデンスまちだ森野</v>
          </cell>
          <cell r="AE298" t="str">
            <v>042-851-8175</v>
          </cell>
          <cell r="AF298">
            <v>42396</v>
          </cell>
          <cell r="AG298">
            <v>50</v>
          </cell>
          <cell r="AH298" t="str">
            <v>○</v>
          </cell>
          <cell r="AI298" t="str">
            <v>入居開始済み</v>
          </cell>
          <cell r="AJ298" t="str">
            <v>町田市</v>
          </cell>
          <cell r="AK298" t="str">
            <v>株式会社</v>
          </cell>
          <cell r="AL298" t="str">
            <v>不動産業者</v>
          </cell>
          <cell r="AM298" t="str">
            <v/>
          </cell>
          <cell r="AN298" t="str">
            <v>24時間常駐</v>
          </cell>
          <cell r="AO298">
            <v>42.609399999999965</v>
          </cell>
          <cell r="AP298">
            <v>88000</v>
          </cell>
          <cell r="AQ298">
            <v>200000</v>
          </cell>
          <cell r="AR298">
            <v>135960</v>
          </cell>
          <cell r="AS298">
            <v>25000</v>
          </cell>
          <cell r="AT298">
            <v>35000</v>
          </cell>
          <cell r="AU298">
            <v>30000</v>
          </cell>
          <cell r="AV298">
            <v>22000</v>
          </cell>
          <cell r="AW298">
            <v>62700</v>
          </cell>
          <cell r="AX298" t="str">
            <v>株式会社パワーズアンリミテッド</v>
          </cell>
          <cell r="AY298">
            <v>1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 t="str">
            <v>株式会社</v>
          </cell>
          <cell r="BG298" t="str">
            <v>○</v>
          </cell>
          <cell r="BH298" t="str">
            <v/>
          </cell>
        </row>
        <row r="299">
          <cell r="B299">
            <v>19006</v>
          </cell>
          <cell r="C299" t="str">
            <v>101973-1</v>
          </cell>
          <cell r="D299" t="str">
            <v>更新</v>
          </cell>
          <cell r="E299" t="str">
            <v>令和4年様式</v>
          </cell>
          <cell r="F299" t="str">
            <v>リリィパワーズレジデンス武蔵野</v>
          </cell>
          <cell r="G299" t="str">
            <v>西東京市新町4丁目1番5号</v>
          </cell>
          <cell r="H299" t="str">
            <v>7.4-8.9</v>
          </cell>
          <cell r="I299" t="str">
            <v>25.5-28.9</v>
          </cell>
          <cell r="J299" t="str">
            <v>○</v>
          </cell>
          <cell r="K299" t="str">
            <v>×</v>
          </cell>
          <cell r="L299" t="str">
            <v>○</v>
          </cell>
          <cell r="M299" t="str">
            <v>○</v>
          </cell>
          <cell r="N299" t="str">
            <v>×</v>
          </cell>
          <cell r="O299" t="str">
            <v>×</v>
          </cell>
          <cell r="P299" t="str">
            <v>×</v>
          </cell>
          <cell r="Q299" t="str">
            <v>×</v>
          </cell>
          <cell r="R299" t="str">
            <v>×</v>
          </cell>
          <cell r="S299" t="str">
            <v>×</v>
          </cell>
          <cell r="T299" t="str">
            <v>×</v>
          </cell>
          <cell r="U299" t="str">
            <v>×</v>
          </cell>
          <cell r="V299" t="str">
            <v>×</v>
          </cell>
          <cell r="W299" t="str">
            <v>×</v>
          </cell>
          <cell r="X299" t="str">
            <v>×</v>
          </cell>
          <cell r="Y299" t="str">
            <v>×</v>
          </cell>
          <cell r="Z299" t="str">
            <v>×</v>
          </cell>
          <cell r="AA299">
            <v>0</v>
          </cell>
          <cell r="AB299">
            <v>0</v>
          </cell>
          <cell r="AC299" t="str">
            <v>なし</v>
          </cell>
          <cell r="AD299" t="str">
            <v>リリィパワーズレジデンス武蔵野</v>
          </cell>
          <cell r="AE299" t="str">
            <v>0422-27-8666</v>
          </cell>
          <cell r="AF299">
            <v>43704</v>
          </cell>
          <cell r="AG299">
            <v>41</v>
          </cell>
          <cell r="AH299" t="str">
            <v>○</v>
          </cell>
          <cell r="AI299" t="str">
            <v>入居開始済み</v>
          </cell>
          <cell r="AJ299" t="str">
            <v>西東京市</v>
          </cell>
          <cell r="AK299" t="str">
            <v>株式会社</v>
          </cell>
          <cell r="AL299" t="str">
            <v>不動産業者</v>
          </cell>
          <cell r="AM299" t="str">
            <v/>
          </cell>
          <cell r="AN299" t="str">
            <v>日中のみ常駐</v>
          </cell>
          <cell r="AO299">
            <v>25.736097560975615</v>
          </cell>
          <cell r="AP299">
            <v>74000</v>
          </cell>
          <cell r="AQ299">
            <v>89000</v>
          </cell>
          <cell r="AR299">
            <v>77121.951219512193</v>
          </cell>
          <cell r="AS299">
            <v>28000</v>
          </cell>
          <cell r="AT299">
            <v>28000</v>
          </cell>
          <cell r="AU299">
            <v>28000</v>
          </cell>
          <cell r="AV299">
            <v>22000</v>
          </cell>
          <cell r="AW299">
            <v>62700</v>
          </cell>
          <cell r="AX299" t="str">
            <v>株式会社パワーズアンリミテッド</v>
          </cell>
          <cell r="AY299">
            <v>1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 t="str">
            <v>株式会社</v>
          </cell>
          <cell r="BG299" t="str">
            <v>○</v>
          </cell>
          <cell r="BH299" t="str">
            <v/>
          </cell>
        </row>
        <row r="300">
          <cell r="B300">
            <v>15024</v>
          </cell>
          <cell r="C300" t="str">
            <v>27330-1</v>
          </cell>
          <cell r="D300" t="str">
            <v>更新</v>
          </cell>
          <cell r="E300" t="str">
            <v>令和元年様式</v>
          </cell>
          <cell r="F300" t="str">
            <v>桜美林ガーデンヒルズ（Ｃ棟）</v>
          </cell>
          <cell r="G300" t="str">
            <v>町田市小山ヶ丘1-14-1</v>
          </cell>
          <cell r="H300" t="str">
            <v>16.12-17.23</v>
          </cell>
          <cell r="I300">
            <v>49.25</v>
          </cell>
          <cell r="J300" t="str">
            <v>○</v>
          </cell>
          <cell r="K300" t="str">
            <v>×</v>
          </cell>
          <cell r="L300" t="str">
            <v>○</v>
          </cell>
          <cell r="M300" t="str">
            <v>○</v>
          </cell>
          <cell r="N300" t="str">
            <v>○</v>
          </cell>
          <cell r="O300" t="str">
            <v>○</v>
          </cell>
          <cell r="P300" t="str">
            <v>×</v>
          </cell>
          <cell r="Q300" t="str">
            <v>×</v>
          </cell>
          <cell r="R300" t="str">
            <v>×</v>
          </cell>
          <cell r="S300" t="str">
            <v>○</v>
          </cell>
          <cell r="T300" t="str">
            <v>×</v>
          </cell>
          <cell r="U300" t="str">
            <v>×</v>
          </cell>
          <cell r="V300" t="str">
            <v>○</v>
          </cell>
          <cell r="W300" t="str">
            <v>×</v>
          </cell>
          <cell r="X300" t="str">
            <v>×</v>
          </cell>
          <cell r="Y300" t="str">
            <v>×</v>
          </cell>
          <cell r="Z300" t="str">
            <v>×</v>
          </cell>
          <cell r="AA300">
            <v>0</v>
          </cell>
          <cell r="AB300">
            <v>3</v>
          </cell>
          <cell r="AC300" t="str">
            <v>介</v>
          </cell>
          <cell r="AD300" t="str">
            <v>桜美林パートナーズ株式会社</v>
          </cell>
          <cell r="AE300" t="str">
            <v>042-797-9944</v>
          </cell>
          <cell r="AF300">
            <v>42402</v>
          </cell>
          <cell r="AG300">
            <v>24</v>
          </cell>
          <cell r="AH300" t="str">
            <v>○</v>
          </cell>
          <cell r="AI300" t="str">
            <v>入居開始済み</v>
          </cell>
          <cell r="AJ300" t="str">
            <v>町田市</v>
          </cell>
          <cell r="AK300" t="str">
            <v>株式会社</v>
          </cell>
          <cell r="AL300" t="str">
            <v>その他</v>
          </cell>
          <cell r="AM300" t="str">
            <v/>
          </cell>
          <cell r="AN300" t="str">
            <v>日中のみ常駐</v>
          </cell>
          <cell r="AO300">
            <v>49.25</v>
          </cell>
          <cell r="AP300">
            <v>161200</v>
          </cell>
          <cell r="AQ300">
            <v>172300</v>
          </cell>
          <cell r="AR300">
            <v>164733.33333333334</v>
          </cell>
          <cell r="AS300">
            <v>15000</v>
          </cell>
          <cell r="AT300">
            <v>15000</v>
          </cell>
          <cell r="AU300">
            <v>15000</v>
          </cell>
          <cell r="AV300">
            <v>47137</v>
          </cell>
          <cell r="AW300">
            <v>80520</v>
          </cell>
          <cell r="AX300" t="str">
            <v>桜美林パートナーズ株式会社</v>
          </cell>
          <cell r="AY300">
            <v>1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 t="str">
            <v>株式会社</v>
          </cell>
          <cell r="BG300" t="str">
            <v>○</v>
          </cell>
          <cell r="BH300" t="str">
            <v/>
          </cell>
        </row>
        <row r="301">
          <cell r="B301">
            <v>15025</v>
          </cell>
          <cell r="C301" t="str">
            <v>29840-1</v>
          </cell>
          <cell r="D301" t="str">
            <v>更新</v>
          </cell>
          <cell r="E301" t="str">
            <v>令和元年様式</v>
          </cell>
          <cell r="F301" t="str">
            <v>桜美林ガーデンヒルズ（Ｄ棟）</v>
          </cell>
          <cell r="G301" t="str">
            <v>町田市小山ヶ丘1-14-1</v>
          </cell>
          <cell r="H301" t="str">
            <v>8.42-10.24</v>
          </cell>
          <cell r="I301">
            <v>29.37</v>
          </cell>
          <cell r="J301" t="str">
            <v>○</v>
          </cell>
          <cell r="K301" t="str">
            <v>×</v>
          </cell>
          <cell r="L301" t="str">
            <v>○</v>
          </cell>
          <cell r="M301" t="str">
            <v>○</v>
          </cell>
          <cell r="N301" t="str">
            <v>○</v>
          </cell>
          <cell r="O301" t="str">
            <v>○</v>
          </cell>
          <cell r="P301" t="str">
            <v>×</v>
          </cell>
          <cell r="Q301" t="str">
            <v>×</v>
          </cell>
          <cell r="R301" t="str">
            <v>×</v>
          </cell>
          <cell r="S301" t="str">
            <v>○</v>
          </cell>
          <cell r="T301" t="str">
            <v>×</v>
          </cell>
          <cell r="U301" t="str">
            <v>×</v>
          </cell>
          <cell r="V301" t="str">
            <v>○</v>
          </cell>
          <cell r="W301" t="str">
            <v>×</v>
          </cell>
          <cell r="X301" t="str">
            <v>×</v>
          </cell>
          <cell r="Y301" t="str">
            <v>×</v>
          </cell>
          <cell r="Z301" t="str">
            <v>×</v>
          </cell>
          <cell r="AA301">
            <v>0</v>
          </cell>
          <cell r="AB301">
            <v>3</v>
          </cell>
          <cell r="AC301" t="str">
            <v>介</v>
          </cell>
          <cell r="AD301" t="str">
            <v>桜美林パートナーズ株式会社</v>
          </cell>
          <cell r="AE301" t="str">
            <v>042-797-9944</v>
          </cell>
          <cell r="AF301">
            <v>42402</v>
          </cell>
          <cell r="AG301">
            <v>36</v>
          </cell>
          <cell r="AH301" t="str">
            <v>○</v>
          </cell>
          <cell r="AI301" t="str">
            <v>入居開始済み</v>
          </cell>
          <cell r="AJ301" t="str">
            <v>町田市</v>
          </cell>
          <cell r="AK301" t="str">
            <v>株式会社</v>
          </cell>
          <cell r="AL301" t="str">
            <v>その他</v>
          </cell>
          <cell r="AM301" t="str">
            <v/>
          </cell>
          <cell r="AN301" t="str">
            <v>日中のみ常駐</v>
          </cell>
          <cell r="AO301">
            <v>29.369999999999997</v>
          </cell>
          <cell r="AP301">
            <v>84200</v>
          </cell>
          <cell r="AQ301">
            <v>102400</v>
          </cell>
          <cell r="AR301">
            <v>96394.444444444438</v>
          </cell>
          <cell r="AS301">
            <v>15000</v>
          </cell>
          <cell r="AT301">
            <v>15000</v>
          </cell>
          <cell r="AU301">
            <v>15000</v>
          </cell>
          <cell r="AV301">
            <v>47137</v>
          </cell>
          <cell r="AW301">
            <v>80520</v>
          </cell>
          <cell r="AX301" t="str">
            <v>桜美林パートナーズ株式会社</v>
          </cell>
          <cell r="AY301">
            <v>1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 t="str">
            <v>株式会社</v>
          </cell>
          <cell r="BG301" t="str">
            <v>○</v>
          </cell>
          <cell r="BH301" t="str">
            <v/>
          </cell>
        </row>
        <row r="302">
          <cell r="B302">
            <v>21004</v>
          </cell>
          <cell r="C302" t="str">
            <v>102776-0</v>
          </cell>
          <cell r="D302" t="str">
            <v>新規</v>
          </cell>
          <cell r="E302" t="str">
            <v>令和元年様式</v>
          </cell>
          <cell r="F302" t="str">
            <v>リリィパワーズレジデンス西新井</v>
          </cell>
          <cell r="G302" t="str">
            <v>足立区栗原4丁目8番21号</v>
          </cell>
          <cell r="H302" t="str">
            <v>7.1-9.5</v>
          </cell>
          <cell r="I302" t="str">
            <v>25.24-34.36</v>
          </cell>
          <cell r="J302" t="str">
            <v>○</v>
          </cell>
          <cell r="K302" t="str">
            <v>×</v>
          </cell>
          <cell r="L302" t="str">
            <v>○</v>
          </cell>
          <cell r="M302" t="str">
            <v>×</v>
          </cell>
          <cell r="N302" t="str">
            <v>×</v>
          </cell>
          <cell r="O302" t="str">
            <v>×</v>
          </cell>
          <cell r="P302" t="str">
            <v>×</v>
          </cell>
          <cell r="Q302" t="str">
            <v>×</v>
          </cell>
          <cell r="R302" t="str">
            <v>×</v>
          </cell>
          <cell r="S302" t="str">
            <v>×</v>
          </cell>
          <cell r="T302" t="str">
            <v>×</v>
          </cell>
          <cell r="U302" t="str">
            <v>×</v>
          </cell>
          <cell r="V302" t="str">
            <v>×</v>
          </cell>
          <cell r="W302" t="str">
            <v>×</v>
          </cell>
          <cell r="X302" t="str">
            <v>×</v>
          </cell>
          <cell r="Y302" t="str">
            <v>×</v>
          </cell>
          <cell r="Z302" t="str">
            <v>×</v>
          </cell>
          <cell r="AA302">
            <v>0</v>
          </cell>
          <cell r="AB302">
            <v>0</v>
          </cell>
          <cell r="AC302" t="str">
            <v>なし</v>
          </cell>
          <cell r="AD302" t="str">
            <v>リリィパワーズレジデンス西新井</v>
          </cell>
          <cell r="AE302" t="str">
            <v>03-5856-9656</v>
          </cell>
          <cell r="AF302">
            <v>44385</v>
          </cell>
          <cell r="AG302">
            <v>53</v>
          </cell>
          <cell r="AH302" t="str">
            <v>○</v>
          </cell>
          <cell r="AI302" t="str">
            <v>入居開始済み</v>
          </cell>
          <cell r="AJ302" t="str">
            <v>足立区</v>
          </cell>
          <cell r="AK302" t="str">
            <v>株式会社</v>
          </cell>
          <cell r="AL302" t="str">
            <v>不動産業者</v>
          </cell>
          <cell r="AM302" t="str">
            <v/>
          </cell>
          <cell r="AN302" t="str">
            <v>24時間常駐</v>
          </cell>
          <cell r="AO302">
            <v>26.687924528301885</v>
          </cell>
          <cell r="AP302">
            <v>71000</v>
          </cell>
          <cell r="AQ302">
            <v>95000</v>
          </cell>
          <cell r="AR302">
            <v>78660.377358490572</v>
          </cell>
          <cell r="AS302">
            <v>25000</v>
          </cell>
          <cell r="AT302">
            <v>25000</v>
          </cell>
          <cell r="AU302">
            <v>25000</v>
          </cell>
          <cell r="AV302">
            <v>22000</v>
          </cell>
          <cell r="AW302">
            <v>62700</v>
          </cell>
          <cell r="AX302" t="str">
            <v>株式会社パワーズアンリミテッド</v>
          </cell>
          <cell r="AY302">
            <v>1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 t="str">
            <v>株式会社</v>
          </cell>
          <cell r="BG302" t="str">
            <v>○</v>
          </cell>
          <cell r="BH302" t="str">
            <v/>
          </cell>
        </row>
        <row r="303">
          <cell r="B303">
            <v>20004</v>
          </cell>
          <cell r="C303" t="str">
            <v>102392-0</v>
          </cell>
          <cell r="D303" t="str">
            <v>新規</v>
          </cell>
          <cell r="E303" t="str">
            <v>令和元年様式</v>
          </cell>
          <cell r="F303" t="str">
            <v>紫陽花館</v>
          </cell>
          <cell r="G303" t="str">
            <v>世田谷区北烏山8丁目31番18号</v>
          </cell>
          <cell r="H303" t="str">
            <v>8.5-12</v>
          </cell>
          <cell r="I303" t="str">
            <v>25.94-38.51</v>
          </cell>
          <cell r="J303" t="str">
            <v>○</v>
          </cell>
          <cell r="K303" t="str">
            <v>×</v>
          </cell>
          <cell r="L303" t="str">
            <v>○</v>
          </cell>
          <cell r="M303" t="str">
            <v>×</v>
          </cell>
          <cell r="N303" t="str">
            <v>○</v>
          </cell>
          <cell r="O303" t="str">
            <v>×</v>
          </cell>
          <cell r="P303" t="str">
            <v>×</v>
          </cell>
          <cell r="Q303" t="str">
            <v>×</v>
          </cell>
          <cell r="R303" t="str">
            <v>×</v>
          </cell>
          <cell r="S303" t="str">
            <v>×</v>
          </cell>
          <cell r="T303" t="str">
            <v>×</v>
          </cell>
          <cell r="U303" t="str">
            <v>×</v>
          </cell>
          <cell r="V303" t="str">
            <v>×</v>
          </cell>
          <cell r="W303" t="str">
            <v>×</v>
          </cell>
          <cell r="X303" t="str">
            <v>×</v>
          </cell>
          <cell r="Y303" t="str">
            <v>×</v>
          </cell>
          <cell r="Z303" t="str">
            <v>×</v>
          </cell>
          <cell r="AA303">
            <v>0</v>
          </cell>
          <cell r="AB303">
            <v>0</v>
          </cell>
          <cell r="AC303" t="str">
            <v>なし</v>
          </cell>
          <cell r="AD303" t="str">
            <v>紫陽花館</v>
          </cell>
          <cell r="AE303" t="str">
            <v>03-6382-9399</v>
          </cell>
          <cell r="AF303">
            <v>44075</v>
          </cell>
          <cell r="AG303">
            <v>35</v>
          </cell>
          <cell r="AH303" t="str">
            <v>○</v>
          </cell>
          <cell r="AI303" t="str">
            <v>入居開始済み</v>
          </cell>
          <cell r="AJ303" t="str">
            <v>世田谷区</v>
          </cell>
          <cell r="AK303" t="str">
            <v>株式会社</v>
          </cell>
          <cell r="AL303" t="str">
            <v>建設業者</v>
          </cell>
          <cell r="AM303" t="str">
            <v/>
          </cell>
          <cell r="AN303" t="str">
            <v>24時間常駐</v>
          </cell>
          <cell r="AO303">
            <v>27.505142857142864</v>
          </cell>
          <cell r="AP303">
            <v>85000</v>
          </cell>
          <cell r="AQ303">
            <v>120000</v>
          </cell>
          <cell r="AR303">
            <v>89942.857142857145</v>
          </cell>
          <cell r="AS303">
            <v>28000</v>
          </cell>
          <cell r="AT303">
            <v>33000</v>
          </cell>
          <cell r="AU303">
            <v>30500</v>
          </cell>
          <cell r="AV303">
            <v>22000</v>
          </cell>
          <cell r="AW303">
            <v>62700</v>
          </cell>
          <cell r="AX303" t="str">
            <v>株式会社パワーズアンリミテッド</v>
          </cell>
          <cell r="AY303">
            <v>1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 t="str">
            <v>株式会社</v>
          </cell>
          <cell r="BG303" t="str">
            <v>○</v>
          </cell>
          <cell r="BH303" t="str">
            <v/>
          </cell>
        </row>
        <row r="304">
          <cell r="B304">
            <v>21002</v>
          </cell>
          <cell r="C304" t="str">
            <v>102771-0</v>
          </cell>
          <cell r="D304" t="str">
            <v>新規</v>
          </cell>
          <cell r="E304" t="str">
            <v>令和元年様式</v>
          </cell>
          <cell r="F304" t="str">
            <v>ココファン新小岩</v>
          </cell>
          <cell r="G304" t="str">
            <v>葛飾区東新小岩5－14－2</v>
          </cell>
          <cell r="H304" t="str">
            <v>8-19.3</v>
          </cell>
          <cell r="I304" t="str">
            <v>18.02-53.43</v>
          </cell>
          <cell r="J304" t="str">
            <v>○</v>
          </cell>
          <cell r="K304" t="str">
            <v>○</v>
          </cell>
          <cell r="L304" t="str">
            <v>○</v>
          </cell>
          <cell r="M304" t="str">
            <v>○</v>
          </cell>
          <cell r="N304" t="str">
            <v>○</v>
          </cell>
          <cell r="O304" t="str">
            <v>×</v>
          </cell>
          <cell r="P304" t="str">
            <v>×</v>
          </cell>
          <cell r="Q304" t="str">
            <v>×</v>
          </cell>
          <cell r="R304" t="str">
            <v>×</v>
          </cell>
          <cell r="S304" t="str">
            <v>×</v>
          </cell>
          <cell r="T304" t="str">
            <v>×</v>
          </cell>
          <cell r="U304" t="str">
            <v>×</v>
          </cell>
          <cell r="V304" t="str">
            <v>×</v>
          </cell>
          <cell r="W304" t="str">
            <v>×</v>
          </cell>
          <cell r="X304" t="str">
            <v>×</v>
          </cell>
          <cell r="Y304" t="str">
            <v>×</v>
          </cell>
          <cell r="Z304" t="str">
            <v>×</v>
          </cell>
          <cell r="AA304">
            <v>0</v>
          </cell>
          <cell r="AB304">
            <v>0</v>
          </cell>
          <cell r="AC304" t="str">
            <v>なし</v>
          </cell>
          <cell r="AD304" t="str">
            <v>株式会社学研ココファン</v>
          </cell>
          <cell r="AE304" t="str">
            <v>03-6431-1860</v>
          </cell>
          <cell r="AF304">
            <v>44362</v>
          </cell>
          <cell r="AG304">
            <v>74</v>
          </cell>
          <cell r="AH304" t="str">
            <v>○</v>
          </cell>
          <cell r="AI304" t="str">
            <v>入居開始済み</v>
          </cell>
          <cell r="AJ304" t="str">
            <v>葛飾区</v>
          </cell>
          <cell r="AK304" t="str">
            <v>株式会社</v>
          </cell>
          <cell r="AL304" t="str">
            <v>介護系事業者</v>
          </cell>
          <cell r="AM304" t="str">
            <v/>
          </cell>
          <cell r="AN304" t="str">
            <v>24時間常駐</v>
          </cell>
          <cell r="AO304">
            <v>28.107297297297297</v>
          </cell>
          <cell r="AP304">
            <v>80000</v>
          </cell>
          <cell r="AQ304">
            <v>193000</v>
          </cell>
          <cell r="AR304">
            <v>121540.54054054055</v>
          </cell>
          <cell r="AS304">
            <v>8200</v>
          </cell>
          <cell r="AT304">
            <v>22600</v>
          </cell>
          <cell r="AU304">
            <v>15400</v>
          </cell>
          <cell r="AV304">
            <v>-1</v>
          </cell>
          <cell r="AW304">
            <v>57630</v>
          </cell>
          <cell r="AX304" t="str">
            <v>株式会社学研ココファン</v>
          </cell>
          <cell r="AY304">
            <v>1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 t="str">
            <v>株式会社</v>
          </cell>
          <cell r="BG304" t="str">
            <v>○</v>
          </cell>
          <cell r="BH304" t="str">
            <v>特定</v>
          </cell>
        </row>
        <row r="305">
          <cell r="B305">
            <v>22002</v>
          </cell>
          <cell r="C305" t="str">
            <v>103207-0</v>
          </cell>
          <cell r="D305" t="str">
            <v>新規</v>
          </cell>
          <cell r="E305" t="str">
            <v>令和4年様式</v>
          </cell>
          <cell r="F305" t="str">
            <v>リリィパワーズレジデンス千歳台</v>
          </cell>
          <cell r="G305" t="str">
            <v>世田谷区千歳台1丁目40番12号</v>
          </cell>
          <cell r="H305" t="str">
            <v>8.4-12.5</v>
          </cell>
          <cell r="I305" t="str">
            <v>25.31-34.75</v>
          </cell>
          <cell r="J305" t="str">
            <v>○</v>
          </cell>
          <cell r="K305" t="str">
            <v>×</v>
          </cell>
          <cell r="L305" t="str">
            <v>○</v>
          </cell>
          <cell r="M305" t="str">
            <v>×</v>
          </cell>
          <cell r="N305" t="str">
            <v>○</v>
          </cell>
          <cell r="O305" t="str">
            <v>×</v>
          </cell>
          <cell r="P305" t="str">
            <v>×</v>
          </cell>
          <cell r="Q305" t="str">
            <v>×</v>
          </cell>
          <cell r="R305" t="str">
            <v>×</v>
          </cell>
          <cell r="S305" t="str">
            <v>×</v>
          </cell>
          <cell r="T305" t="str">
            <v>×</v>
          </cell>
          <cell r="U305" t="str">
            <v>×</v>
          </cell>
          <cell r="V305" t="str">
            <v>×</v>
          </cell>
          <cell r="W305" t="str">
            <v>×</v>
          </cell>
          <cell r="X305" t="str">
            <v>×</v>
          </cell>
          <cell r="Y305" t="str">
            <v>×</v>
          </cell>
          <cell r="Z305" t="str">
            <v>×</v>
          </cell>
          <cell r="AA305">
            <v>0</v>
          </cell>
          <cell r="AB305">
            <v>0</v>
          </cell>
          <cell r="AC305" t="str">
            <v>なし</v>
          </cell>
          <cell r="AD305" t="str">
            <v>リリィパワーズレジデンス千歳台</v>
          </cell>
          <cell r="AE305" t="str">
            <v>03-5349-1515</v>
          </cell>
          <cell r="AF305">
            <v>44853</v>
          </cell>
          <cell r="AG305">
            <v>50</v>
          </cell>
          <cell r="AH305" t="str">
            <v>○</v>
          </cell>
          <cell r="AI305" t="str">
            <v>入居開始済み</v>
          </cell>
          <cell r="AJ305" t="str">
            <v>世田谷区</v>
          </cell>
          <cell r="AK305" t="str">
            <v>株式会社</v>
          </cell>
          <cell r="AL305" t="str">
            <v>建設業者</v>
          </cell>
          <cell r="AM305" t="str">
            <v/>
          </cell>
          <cell r="AN305" t="str">
            <v>24時間常駐</v>
          </cell>
          <cell r="AO305">
            <v>27.332200000000011</v>
          </cell>
          <cell r="AP305">
            <v>84000</v>
          </cell>
          <cell r="AQ305">
            <v>125000</v>
          </cell>
          <cell r="AR305">
            <v>91760</v>
          </cell>
          <cell r="AS305">
            <v>25000</v>
          </cell>
          <cell r="AT305">
            <v>25000</v>
          </cell>
          <cell r="AU305">
            <v>25000</v>
          </cell>
          <cell r="AV305">
            <v>27500</v>
          </cell>
          <cell r="AW305">
            <v>62700</v>
          </cell>
          <cell r="AX305" t="str">
            <v>株式会社パワーズアンリミテッド</v>
          </cell>
          <cell r="AY305">
            <v>1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 t="str">
            <v>株式会社</v>
          </cell>
          <cell r="BG305" t="str">
            <v>○</v>
          </cell>
          <cell r="BH305" t="str">
            <v/>
          </cell>
        </row>
        <row r="306">
          <cell r="B306">
            <v>21001</v>
          </cell>
          <cell r="C306" t="str">
            <v>102737-0</v>
          </cell>
          <cell r="D306" t="str">
            <v>新規</v>
          </cell>
          <cell r="E306" t="str">
            <v>令和元年様式</v>
          </cell>
          <cell r="F306" t="str">
            <v>かがやきレジデンス小平鈴木</v>
          </cell>
          <cell r="G306" t="str">
            <v>小平市鈴木町二丁目１６０番地の２</v>
          </cell>
          <cell r="H306" t="str">
            <v>6.9-8.1</v>
          </cell>
          <cell r="I306" t="str">
            <v>18.27-24.88</v>
          </cell>
          <cell r="J306" t="str">
            <v>○</v>
          </cell>
          <cell r="K306" t="str">
            <v>○</v>
          </cell>
          <cell r="L306" t="str">
            <v>○</v>
          </cell>
          <cell r="M306" t="str">
            <v>○</v>
          </cell>
          <cell r="N306" t="str">
            <v>×</v>
          </cell>
          <cell r="O306" t="str">
            <v>×</v>
          </cell>
          <cell r="P306" t="str">
            <v>×</v>
          </cell>
          <cell r="Q306" t="str">
            <v>×</v>
          </cell>
          <cell r="R306" t="str">
            <v>×</v>
          </cell>
          <cell r="S306" t="str">
            <v>○</v>
          </cell>
          <cell r="T306" t="str">
            <v>×</v>
          </cell>
          <cell r="U306" t="str">
            <v>×</v>
          </cell>
          <cell r="V306" t="str">
            <v>×</v>
          </cell>
          <cell r="W306" t="str">
            <v>×</v>
          </cell>
          <cell r="X306" t="str">
            <v>×</v>
          </cell>
          <cell r="Y306" t="str">
            <v>×</v>
          </cell>
          <cell r="Z306" t="str">
            <v>×</v>
          </cell>
          <cell r="AA306">
            <v>0</v>
          </cell>
          <cell r="AB306">
            <v>1</v>
          </cell>
          <cell r="AC306" t="str">
            <v>介</v>
          </cell>
          <cell r="AD306" t="str">
            <v>株式会社やまねメディカル</v>
          </cell>
          <cell r="AE306" t="str">
            <v>03-5201-3995</v>
          </cell>
          <cell r="AF306">
            <v>44298</v>
          </cell>
          <cell r="AG306">
            <v>30</v>
          </cell>
          <cell r="AH306" t="str">
            <v>○</v>
          </cell>
          <cell r="AI306" t="str">
            <v>入居開始済み</v>
          </cell>
          <cell r="AJ306" t="str">
            <v>小平市</v>
          </cell>
          <cell r="AK306" t="str">
            <v>株式会社</v>
          </cell>
          <cell r="AL306" t="str">
            <v>介護系事業者</v>
          </cell>
          <cell r="AM306" t="str">
            <v/>
          </cell>
          <cell r="AN306" t="str">
            <v>24時間常駐</v>
          </cell>
          <cell r="AO306">
            <v>18.710666666666668</v>
          </cell>
          <cell r="AP306">
            <v>69000</v>
          </cell>
          <cell r="AQ306">
            <v>81000</v>
          </cell>
          <cell r="AR306">
            <v>70666.666666666672</v>
          </cell>
          <cell r="AS306">
            <v>10000</v>
          </cell>
          <cell r="AT306">
            <v>10000</v>
          </cell>
          <cell r="AU306">
            <v>10000</v>
          </cell>
          <cell r="AV306">
            <v>18700</v>
          </cell>
          <cell r="AW306">
            <v>49890</v>
          </cell>
          <cell r="AX306" t="str">
            <v>株式会社やまねメディカル</v>
          </cell>
          <cell r="AY306">
            <v>1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 t="str">
            <v>株式会社</v>
          </cell>
          <cell r="BG306" t="str">
            <v>○</v>
          </cell>
          <cell r="BH306" t="str">
            <v/>
          </cell>
        </row>
        <row r="307">
          <cell r="B307">
            <v>23007</v>
          </cell>
          <cell r="C307" t="str">
            <v>103467-0</v>
          </cell>
          <cell r="D307" t="str">
            <v>新規</v>
          </cell>
          <cell r="E307" t="str">
            <v>令和4年様式</v>
          </cell>
          <cell r="F307" t="str">
            <v>かがやきレジデンス立川幸</v>
          </cell>
          <cell r="G307" t="str">
            <v>立川市幸町一丁目30番地の44</v>
          </cell>
          <cell r="H307" t="str">
            <v>5.4-6.2</v>
          </cell>
          <cell r="I307" t="str">
            <v>18.9-26.46</v>
          </cell>
          <cell r="J307" t="str">
            <v>○</v>
          </cell>
          <cell r="K307" t="str">
            <v>○</v>
          </cell>
          <cell r="L307" t="str">
            <v>○</v>
          </cell>
          <cell r="M307" t="str">
            <v>○</v>
          </cell>
          <cell r="N307" t="str">
            <v>×</v>
          </cell>
          <cell r="O307" t="str">
            <v>×</v>
          </cell>
          <cell r="P307" t="str">
            <v>×</v>
          </cell>
          <cell r="Q307" t="str">
            <v>×</v>
          </cell>
          <cell r="R307" t="str">
            <v>×</v>
          </cell>
          <cell r="S307" t="str">
            <v>○</v>
          </cell>
          <cell r="T307" t="str">
            <v>×</v>
          </cell>
          <cell r="U307" t="str">
            <v>×</v>
          </cell>
          <cell r="V307" t="str">
            <v>×</v>
          </cell>
          <cell r="W307" t="str">
            <v>×</v>
          </cell>
          <cell r="X307" t="str">
            <v>×</v>
          </cell>
          <cell r="Y307" t="str">
            <v>×</v>
          </cell>
          <cell r="Z307" t="str">
            <v>×</v>
          </cell>
          <cell r="AA307">
            <v>0</v>
          </cell>
          <cell r="AB307">
            <v>1</v>
          </cell>
          <cell r="AC307" t="str">
            <v>介</v>
          </cell>
          <cell r="AD307" t="str">
            <v>株式会社やまねメディカル</v>
          </cell>
          <cell r="AE307" t="str">
            <v>03-5201-3995</v>
          </cell>
          <cell r="AF307">
            <v>45225</v>
          </cell>
          <cell r="AG307">
            <v>32</v>
          </cell>
          <cell r="AH307" t="str">
            <v>○</v>
          </cell>
          <cell r="AI307">
            <v>45809</v>
          </cell>
          <cell r="AJ307" t="str">
            <v>立川市</v>
          </cell>
          <cell r="AK307" t="str">
            <v>株式会社</v>
          </cell>
          <cell r="AL307" t="str">
            <v>介護系事業者</v>
          </cell>
          <cell r="AM307" t="str">
            <v/>
          </cell>
          <cell r="AN307" t="str">
            <v>24時間常駐</v>
          </cell>
          <cell r="AO307">
            <v>19.431249999999999</v>
          </cell>
          <cell r="AP307">
            <v>54000</v>
          </cell>
          <cell r="AQ307">
            <v>62000</v>
          </cell>
          <cell r="AR307">
            <v>55812.5</v>
          </cell>
          <cell r="AS307">
            <v>10000</v>
          </cell>
          <cell r="AT307">
            <v>10000</v>
          </cell>
          <cell r="AU307">
            <v>10000</v>
          </cell>
          <cell r="AV307">
            <v>18700</v>
          </cell>
          <cell r="AW307">
            <v>49890</v>
          </cell>
          <cell r="AX307" t="str">
            <v>株式会社やまねメディカル</v>
          </cell>
          <cell r="AY307">
            <v>1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 t="str">
            <v>株式会社</v>
          </cell>
          <cell r="BG307" t="str">
            <v>○</v>
          </cell>
          <cell r="BH307" t="str">
            <v/>
          </cell>
        </row>
        <row r="308">
          <cell r="B308">
            <v>19018</v>
          </cell>
          <cell r="C308" t="str">
            <v>102293-1</v>
          </cell>
          <cell r="D308" t="str">
            <v>更新</v>
          </cell>
          <cell r="E308" t="str">
            <v>令和4年様式</v>
          </cell>
          <cell r="F308" t="str">
            <v>なごやかレジデンス花小金井</v>
          </cell>
          <cell r="G308" t="str">
            <v>小平市花小金井五丁目３５番４号</v>
          </cell>
          <cell r="H308" t="str">
            <v>6.3-8.1</v>
          </cell>
          <cell r="I308" t="str">
            <v>18.27-24.88</v>
          </cell>
          <cell r="J308" t="str">
            <v>○</v>
          </cell>
          <cell r="K308" t="str">
            <v>○</v>
          </cell>
          <cell r="L308" t="str">
            <v>○</v>
          </cell>
          <cell r="M308" t="str">
            <v>○</v>
          </cell>
          <cell r="N308" t="str">
            <v>×</v>
          </cell>
          <cell r="O308" t="str">
            <v>×</v>
          </cell>
          <cell r="P308" t="str">
            <v>×</v>
          </cell>
          <cell r="Q308" t="str">
            <v>×</v>
          </cell>
          <cell r="R308" t="str">
            <v>×</v>
          </cell>
          <cell r="S308" t="str">
            <v>○</v>
          </cell>
          <cell r="T308" t="str">
            <v>×</v>
          </cell>
          <cell r="U308" t="str">
            <v>×</v>
          </cell>
          <cell r="V308" t="str">
            <v>×</v>
          </cell>
          <cell r="W308" t="str">
            <v>×</v>
          </cell>
          <cell r="X308" t="str">
            <v>×</v>
          </cell>
          <cell r="Y308" t="str">
            <v>×</v>
          </cell>
          <cell r="Z308" t="str">
            <v>×</v>
          </cell>
          <cell r="AA308">
            <v>0</v>
          </cell>
          <cell r="AB308">
            <v>1</v>
          </cell>
          <cell r="AC308" t="str">
            <v>介</v>
          </cell>
          <cell r="AD308" t="str">
            <v>なごやかレジデンス花小金井</v>
          </cell>
          <cell r="AE308" t="str">
            <v>042-439-5782</v>
          </cell>
          <cell r="AF308">
            <v>43900</v>
          </cell>
          <cell r="AG308">
            <v>26</v>
          </cell>
          <cell r="AH308" t="str">
            <v>○</v>
          </cell>
          <cell r="AI308" t="str">
            <v>入居開始済み</v>
          </cell>
          <cell r="AJ308" t="str">
            <v>小平市</v>
          </cell>
          <cell r="AK308" t="str">
            <v>株式会社</v>
          </cell>
          <cell r="AL308" t="str">
            <v>介護系事業者</v>
          </cell>
          <cell r="AM308" t="str">
            <v/>
          </cell>
          <cell r="AN308" t="str">
            <v>24時間常駐</v>
          </cell>
          <cell r="AO308">
            <v>18.935384615384613</v>
          </cell>
          <cell r="AP308">
            <v>63000</v>
          </cell>
          <cell r="AQ308">
            <v>81000</v>
          </cell>
          <cell r="AR308">
            <v>69846.153846153844</v>
          </cell>
          <cell r="AS308">
            <v>10000</v>
          </cell>
          <cell r="AT308">
            <v>10000</v>
          </cell>
          <cell r="AU308">
            <v>10000</v>
          </cell>
          <cell r="AV308">
            <v>18700</v>
          </cell>
          <cell r="AW308">
            <v>49890</v>
          </cell>
          <cell r="AX308" t="str">
            <v>株式会社やまねメディカル</v>
          </cell>
          <cell r="AY308">
            <v>1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 t="str">
            <v>株式会社</v>
          </cell>
          <cell r="BG308" t="str">
            <v>○</v>
          </cell>
          <cell r="BH308" t="str">
            <v/>
          </cell>
        </row>
        <row r="309">
          <cell r="B309">
            <v>11079</v>
          </cell>
          <cell r="C309" t="str">
            <v>29015-2</v>
          </cell>
          <cell r="D309" t="str">
            <v>更新</v>
          </cell>
          <cell r="E309" t="str">
            <v>令和元年様式</v>
          </cell>
          <cell r="F309" t="str">
            <v>祖師谷ケアパークそよ風</v>
          </cell>
          <cell r="G309" t="str">
            <v>世田谷区祖師谷4-3-15</v>
          </cell>
          <cell r="H309" t="str">
            <v>20-24.5</v>
          </cell>
          <cell r="I309" t="str">
            <v>25.92-32.2</v>
          </cell>
          <cell r="J309" t="str">
            <v>○</v>
          </cell>
          <cell r="K309" t="str">
            <v>○</v>
          </cell>
          <cell r="L309" t="str">
            <v>○</v>
          </cell>
          <cell r="M309" t="str">
            <v>○</v>
          </cell>
          <cell r="N309" t="str">
            <v>○</v>
          </cell>
          <cell r="O309" t="str">
            <v>×</v>
          </cell>
          <cell r="P309" t="str">
            <v>×</v>
          </cell>
          <cell r="Q309" t="str">
            <v>×</v>
          </cell>
          <cell r="R309" t="str">
            <v>×</v>
          </cell>
          <cell r="S309" t="str">
            <v>×</v>
          </cell>
          <cell r="T309" t="str">
            <v>×</v>
          </cell>
          <cell r="U309" t="str">
            <v>×</v>
          </cell>
          <cell r="V309" t="str">
            <v>×</v>
          </cell>
          <cell r="W309" t="str">
            <v>×</v>
          </cell>
          <cell r="X309" t="str">
            <v>×</v>
          </cell>
          <cell r="Y309" t="str">
            <v>×</v>
          </cell>
          <cell r="Z309" t="str">
            <v>×</v>
          </cell>
          <cell r="AA309">
            <v>0</v>
          </cell>
          <cell r="AB309">
            <v>0</v>
          </cell>
          <cell r="AC309" t="str">
            <v>なし</v>
          </cell>
          <cell r="AD309" t="str">
            <v>株式会社ＳＯＹＯＫＡＺＥ</v>
          </cell>
          <cell r="AE309" t="str">
            <v>03-5413-8228</v>
          </cell>
          <cell r="AF309">
            <v>40996</v>
          </cell>
          <cell r="AG309">
            <v>30</v>
          </cell>
          <cell r="AH309" t="str">
            <v>○</v>
          </cell>
          <cell r="AI309" t="str">
            <v>入居開始済み</v>
          </cell>
          <cell r="AJ309" t="str">
            <v>世田谷区</v>
          </cell>
          <cell r="AK309" t="str">
            <v>株式会社</v>
          </cell>
          <cell r="AL309" t="str">
            <v>介護系事業者</v>
          </cell>
          <cell r="AM309" t="str">
            <v/>
          </cell>
          <cell r="AN309" t="str">
            <v>24時間常駐</v>
          </cell>
          <cell r="AO309">
            <v>27.586666666666666</v>
          </cell>
          <cell r="AP309">
            <v>200000</v>
          </cell>
          <cell r="AQ309">
            <v>245000</v>
          </cell>
          <cell r="AR309">
            <v>211500</v>
          </cell>
          <cell r="AS309">
            <v>31202</v>
          </cell>
          <cell r="AT309">
            <v>31202</v>
          </cell>
          <cell r="AU309">
            <v>31202</v>
          </cell>
          <cell r="AV309">
            <v>-1</v>
          </cell>
          <cell r="AW309">
            <v>85710</v>
          </cell>
          <cell r="AX309" t="str">
            <v>株式会社ＳＯＹＯＫＡＺＥ</v>
          </cell>
          <cell r="AY309">
            <v>1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 t="str">
            <v>株式会社</v>
          </cell>
          <cell r="BG309" t="str">
            <v>○</v>
          </cell>
          <cell r="BH309" t="str">
            <v>特定</v>
          </cell>
        </row>
        <row r="310">
          <cell r="B310">
            <v>18019</v>
          </cell>
          <cell r="C310" t="str">
            <v>101744-1</v>
          </cell>
          <cell r="D310" t="str">
            <v>更新</v>
          </cell>
          <cell r="E310" t="str">
            <v>令和4年様式</v>
          </cell>
          <cell r="F310" t="str">
            <v>なごやかレジデンス板橋西台</v>
          </cell>
          <cell r="G310" t="str">
            <v>板橋区西台1丁目25番11号</v>
          </cell>
          <cell r="H310" t="str">
            <v>6.5-7.5</v>
          </cell>
          <cell r="I310" t="str">
            <v>18-18.35</v>
          </cell>
          <cell r="J310" t="str">
            <v>○</v>
          </cell>
          <cell r="K310" t="str">
            <v>○</v>
          </cell>
          <cell r="L310" t="str">
            <v>○</v>
          </cell>
          <cell r="M310" t="str">
            <v>○</v>
          </cell>
          <cell r="N310" t="str">
            <v>×</v>
          </cell>
          <cell r="O310" t="str">
            <v>×</v>
          </cell>
          <cell r="P310" t="str">
            <v>×</v>
          </cell>
          <cell r="Q310" t="str">
            <v>×</v>
          </cell>
          <cell r="R310" t="str">
            <v>×</v>
          </cell>
          <cell r="S310" t="str">
            <v>○</v>
          </cell>
          <cell r="T310" t="str">
            <v>×</v>
          </cell>
          <cell r="U310" t="str">
            <v>×</v>
          </cell>
          <cell r="V310" t="str">
            <v>×</v>
          </cell>
          <cell r="W310" t="str">
            <v>×</v>
          </cell>
          <cell r="X310" t="str">
            <v>×</v>
          </cell>
          <cell r="Y310" t="str">
            <v>×</v>
          </cell>
          <cell r="Z310" t="str">
            <v>×</v>
          </cell>
          <cell r="AA310">
            <v>0</v>
          </cell>
          <cell r="AB310">
            <v>1</v>
          </cell>
          <cell r="AC310" t="str">
            <v>介</v>
          </cell>
          <cell r="AD310" t="str">
            <v>なごやかレジデンス板橋西台</v>
          </cell>
          <cell r="AE310" t="str">
            <v>03-6906-7082</v>
          </cell>
          <cell r="AF310">
            <v>43549</v>
          </cell>
          <cell r="AG310">
            <v>18</v>
          </cell>
          <cell r="AH310" t="str">
            <v>○</v>
          </cell>
          <cell r="AI310" t="str">
            <v>入居開始済み</v>
          </cell>
          <cell r="AJ310" t="str">
            <v>板橋区</v>
          </cell>
          <cell r="AK310" t="str">
            <v>株式会社</v>
          </cell>
          <cell r="AL310" t="str">
            <v>介護系事業者</v>
          </cell>
          <cell r="AM310" t="str">
            <v/>
          </cell>
          <cell r="AN310" t="str">
            <v>24時間常駐</v>
          </cell>
          <cell r="AO310">
            <v>18.038888888888891</v>
          </cell>
          <cell r="AP310">
            <v>65000</v>
          </cell>
          <cell r="AQ310">
            <v>75000</v>
          </cell>
          <cell r="AR310">
            <v>70222.222222222219</v>
          </cell>
          <cell r="AS310">
            <v>10000</v>
          </cell>
          <cell r="AT310">
            <v>10000</v>
          </cell>
          <cell r="AU310">
            <v>10000</v>
          </cell>
          <cell r="AV310">
            <v>18700</v>
          </cell>
          <cell r="AW310">
            <v>49890</v>
          </cell>
          <cell r="AX310" t="str">
            <v>株式会社やまねメディカル</v>
          </cell>
          <cell r="AY310">
            <v>1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 t="str">
            <v>株式会社</v>
          </cell>
          <cell r="BG310" t="str">
            <v>○</v>
          </cell>
          <cell r="BH310" t="str">
            <v/>
          </cell>
        </row>
        <row r="311">
          <cell r="B311">
            <v>16009</v>
          </cell>
          <cell r="C311" t="str">
            <v>30550-1</v>
          </cell>
          <cell r="D311" t="str">
            <v>更新</v>
          </cell>
          <cell r="E311" t="str">
            <v>令和元年様式</v>
          </cell>
          <cell r="F311" t="str">
            <v>なごやかレジデンス清瀬</v>
          </cell>
          <cell r="G311" t="str">
            <v>清瀬市竹丘2-28-13</v>
          </cell>
          <cell r="H311" t="str">
            <v>5.7-6.5</v>
          </cell>
          <cell r="I311" t="str">
            <v>20.2-20.39</v>
          </cell>
          <cell r="J311" t="str">
            <v>○</v>
          </cell>
          <cell r="K311" t="str">
            <v>○</v>
          </cell>
          <cell r="L311" t="str">
            <v>○</v>
          </cell>
          <cell r="M311" t="str">
            <v>○</v>
          </cell>
          <cell r="N311" t="str">
            <v>○</v>
          </cell>
          <cell r="O311" t="str">
            <v>×</v>
          </cell>
          <cell r="P311" t="str">
            <v>×</v>
          </cell>
          <cell r="Q311" t="str">
            <v>×</v>
          </cell>
          <cell r="R311" t="str">
            <v>×</v>
          </cell>
          <cell r="S311" t="str">
            <v>○</v>
          </cell>
          <cell r="T311" t="str">
            <v>×</v>
          </cell>
          <cell r="U311" t="str">
            <v>×</v>
          </cell>
          <cell r="V311" t="str">
            <v>×</v>
          </cell>
          <cell r="W311" t="str">
            <v>×</v>
          </cell>
          <cell r="X311" t="str">
            <v>×</v>
          </cell>
          <cell r="Y311" t="str">
            <v>×</v>
          </cell>
          <cell r="Z311" t="str">
            <v>×</v>
          </cell>
          <cell r="AA311">
            <v>0</v>
          </cell>
          <cell r="AB311">
            <v>1</v>
          </cell>
          <cell r="AC311" t="str">
            <v>介</v>
          </cell>
          <cell r="AD311" t="str">
            <v>株式会社やまねメディカル</v>
          </cell>
          <cell r="AE311" t="str">
            <v>03-5201-3995</v>
          </cell>
          <cell r="AF311">
            <v>42661</v>
          </cell>
          <cell r="AG311">
            <v>31</v>
          </cell>
          <cell r="AH311" t="str">
            <v>○</v>
          </cell>
          <cell r="AI311" t="str">
            <v>入居開始済み</v>
          </cell>
          <cell r="AJ311" t="str">
            <v>清瀬市</v>
          </cell>
          <cell r="AK311" t="str">
            <v>株式会社</v>
          </cell>
          <cell r="AL311" t="str">
            <v>介護系事業者</v>
          </cell>
          <cell r="AM311" t="str">
            <v/>
          </cell>
          <cell r="AN311" t="str">
            <v>24時間常駐</v>
          </cell>
          <cell r="AO311">
            <v>20.242903225806447</v>
          </cell>
          <cell r="AP311">
            <v>57000</v>
          </cell>
          <cell r="AQ311">
            <v>65000</v>
          </cell>
          <cell r="AR311">
            <v>59838.709677419356</v>
          </cell>
          <cell r="AS311">
            <v>10000</v>
          </cell>
          <cell r="AT311">
            <v>10000</v>
          </cell>
          <cell r="AU311">
            <v>10000</v>
          </cell>
          <cell r="AV311">
            <v>18700</v>
          </cell>
          <cell r="AW311">
            <v>49890</v>
          </cell>
          <cell r="AX311" t="str">
            <v>株式会社やまねメディカル</v>
          </cell>
          <cell r="AY311">
            <v>1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 t="str">
            <v>株式会社</v>
          </cell>
          <cell r="BG311" t="str">
            <v>○</v>
          </cell>
          <cell r="BH311" t="str">
            <v/>
          </cell>
        </row>
        <row r="312">
          <cell r="B312">
            <v>16008</v>
          </cell>
          <cell r="C312" t="str">
            <v>29071-1</v>
          </cell>
          <cell r="D312" t="str">
            <v>更新</v>
          </cell>
          <cell r="E312" t="str">
            <v>令和元年様式</v>
          </cell>
          <cell r="F312" t="str">
            <v>なごやかレジデンス町田</v>
          </cell>
          <cell r="G312" t="str">
            <v>町田市原町田3-19-1</v>
          </cell>
          <cell r="H312" t="str">
            <v>6.8-7.4</v>
          </cell>
          <cell r="I312" t="str">
            <v>19.84-20.47</v>
          </cell>
          <cell r="J312" t="str">
            <v>○</v>
          </cell>
          <cell r="K312" t="str">
            <v>○</v>
          </cell>
          <cell r="L312" t="str">
            <v>○</v>
          </cell>
          <cell r="M312" t="str">
            <v>○</v>
          </cell>
          <cell r="N312" t="str">
            <v>○</v>
          </cell>
          <cell r="O312" t="str">
            <v>×</v>
          </cell>
          <cell r="P312" t="str">
            <v>×</v>
          </cell>
          <cell r="Q312" t="str">
            <v>×</v>
          </cell>
          <cell r="R312" t="str">
            <v>×</v>
          </cell>
          <cell r="S312" t="str">
            <v>○</v>
          </cell>
          <cell r="T312" t="str">
            <v>×</v>
          </cell>
          <cell r="U312" t="str">
            <v>×</v>
          </cell>
          <cell r="V312" t="str">
            <v>×</v>
          </cell>
          <cell r="W312" t="str">
            <v>×</v>
          </cell>
          <cell r="X312" t="str">
            <v>×</v>
          </cell>
          <cell r="Y312" t="str">
            <v>×</v>
          </cell>
          <cell r="Z312" t="str">
            <v>×</v>
          </cell>
          <cell r="AA312">
            <v>0</v>
          </cell>
          <cell r="AB312">
            <v>1</v>
          </cell>
          <cell r="AC312" t="str">
            <v>介</v>
          </cell>
          <cell r="AD312" t="str">
            <v>株式会社やまねメディカル</v>
          </cell>
          <cell r="AE312" t="str">
            <v>03-5201-3995</v>
          </cell>
          <cell r="AF312">
            <v>42661</v>
          </cell>
          <cell r="AG312">
            <v>31</v>
          </cell>
          <cell r="AH312" t="str">
            <v>○</v>
          </cell>
          <cell r="AI312" t="str">
            <v>入居開始済み</v>
          </cell>
          <cell r="AJ312" t="str">
            <v>町田市</v>
          </cell>
          <cell r="AK312" t="str">
            <v>株式会社</v>
          </cell>
          <cell r="AL312" t="str">
            <v>介護系事業者</v>
          </cell>
          <cell r="AM312" t="str">
            <v/>
          </cell>
          <cell r="AN312" t="str">
            <v>24時間常駐</v>
          </cell>
          <cell r="AO312">
            <v>19.961935483870967</v>
          </cell>
          <cell r="AP312">
            <v>68000</v>
          </cell>
          <cell r="AQ312">
            <v>74000</v>
          </cell>
          <cell r="AR312">
            <v>70709.677419354834</v>
          </cell>
          <cell r="AS312">
            <v>10000</v>
          </cell>
          <cell r="AT312">
            <v>10000</v>
          </cell>
          <cell r="AU312">
            <v>10000</v>
          </cell>
          <cell r="AV312">
            <v>18700</v>
          </cell>
          <cell r="AW312">
            <v>49890</v>
          </cell>
          <cell r="AX312" t="str">
            <v>株式会社やまねメディカル</v>
          </cell>
          <cell r="AY312">
            <v>1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 t="str">
            <v>株式会社</v>
          </cell>
          <cell r="BG312" t="str">
            <v>○</v>
          </cell>
          <cell r="BH312" t="str">
            <v/>
          </cell>
        </row>
        <row r="313">
          <cell r="B313">
            <v>15016</v>
          </cell>
          <cell r="C313" t="str">
            <v>26557-1</v>
          </cell>
          <cell r="D313" t="str">
            <v>更新</v>
          </cell>
          <cell r="E313" t="str">
            <v>令和元年様式</v>
          </cell>
          <cell r="F313" t="str">
            <v>なごやかレジデンス板橋</v>
          </cell>
          <cell r="G313" t="str">
            <v>板橋区徳丸５－３－１１</v>
          </cell>
          <cell r="H313" t="str">
            <v>6.5-7.5</v>
          </cell>
          <cell r="I313">
            <v>18.54</v>
          </cell>
          <cell r="J313" t="str">
            <v>○</v>
          </cell>
          <cell r="K313" t="str">
            <v>○</v>
          </cell>
          <cell r="L313" t="str">
            <v>○</v>
          </cell>
          <cell r="M313" t="str">
            <v>○</v>
          </cell>
          <cell r="N313" t="str">
            <v>×</v>
          </cell>
          <cell r="O313" t="str">
            <v>×</v>
          </cell>
          <cell r="P313" t="str">
            <v>×</v>
          </cell>
          <cell r="Q313" t="str">
            <v>×</v>
          </cell>
          <cell r="R313" t="str">
            <v>×</v>
          </cell>
          <cell r="S313" t="str">
            <v>○</v>
          </cell>
          <cell r="T313" t="str">
            <v>×</v>
          </cell>
          <cell r="U313" t="str">
            <v>×</v>
          </cell>
          <cell r="V313" t="str">
            <v>×</v>
          </cell>
          <cell r="W313" t="str">
            <v>×</v>
          </cell>
          <cell r="X313" t="str">
            <v>×</v>
          </cell>
          <cell r="Y313" t="str">
            <v>×</v>
          </cell>
          <cell r="Z313" t="str">
            <v>×</v>
          </cell>
          <cell r="AA313">
            <v>0</v>
          </cell>
          <cell r="AB313">
            <v>1</v>
          </cell>
          <cell r="AC313" t="str">
            <v>介</v>
          </cell>
          <cell r="AD313" t="str">
            <v>株式会社やまねメディカル</v>
          </cell>
          <cell r="AE313" t="str">
            <v>03-5201-3995</v>
          </cell>
          <cell r="AF313">
            <v>42345</v>
          </cell>
          <cell r="AG313">
            <v>20</v>
          </cell>
          <cell r="AH313" t="str">
            <v>○</v>
          </cell>
          <cell r="AI313" t="str">
            <v>入居開始済み</v>
          </cell>
          <cell r="AJ313" t="str">
            <v>板橋区</v>
          </cell>
          <cell r="AK313" t="str">
            <v>株式会社</v>
          </cell>
          <cell r="AL313" t="str">
            <v>介護系事業者</v>
          </cell>
          <cell r="AM313" t="str">
            <v/>
          </cell>
          <cell r="AN313" t="str">
            <v>24時間常駐</v>
          </cell>
          <cell r="AO313">
            <v>18.54</v>
          </cell>
          <cell r="AP313">
            <v>65000</v>
          </cell>
          <cell r="AQ313">
            <v>75000</v>
          </cell>
          <cell r="AR313">
            <v>69400</v>
          </cell>
          <cell r="AS313">
            <v>10000</v>
          </cell>
          <cell r="AT313">
            <v>10000</v>
          </cell>
          <cell r="AU313">
            <v>10000</v>
          </cell>
          <cell r="AV313">
            <v>18700</v>
          </cell>
          <cell r="AW313">
            <v>49890</v>
          </cell>
          <cell r="AX313" t="str">
            <v>株式会社やまねメディカル</v>
          </cell>
          <cell r="AY313">
            <v>1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 t="str">
            <v>株式会社</v>
          </cell>
          <cell r="BG313" t="str">
            <v>○</v>
          </cell>
          <cell r="BH313" t="str">
            <v/>
          </cell>
        </row>
        <row r="314">
          <cell r="B314">
            <v>14052</v>
          </cell>
          <cell r="C314" t="str">
            <v>26558-2</v>
          </cell>
          <cell r="D314" t="str">
            <v>更新</v>
          </cell>
          <cell r="E314" t="str">
            <v>令和4年様式</v>
          </cell>
          <cell r="F314" t="str">
            <v>なごやかレジデンス東大泉</v>
          </cell>
          <cell r="G314" t="str">
            <v>練馬区東大泉１－２０－４４</v>
          </cell>
          <cell r="H314" t="str">
            <v>7.3-9</v>
          </cell>
          <cell r="I314" t="str">
            <v>18.75-28.12</v>
          </cell>
          <cell r="J314" t="str">
            <v>○</v>
          </cell>
          <cell r="K314" t="str">
            <v>○</v>
          </cell>
          <cell r="L314" t="str">
            <v>○</v>
          </cell>
          <cell r="M314" t="str">
            <v>○</v>
          </cell>
          <cell r="N314" t="str">
            <v>×</v>
          </cell>
          <cell r="O314" t="str">
            <v>×</v>
          </cell>
          <cell r="P314" t="str">
            <v>×</v>
          </cell>
          <cell r="Q314" t="str">
            <v>×</v>
          </cell>
          <cell r="R314" t="str">
            <v>×</v>
          </cell>
          <cell r="S314" t="str">
            <v>○</v>
          </cell>
          <cell r="T314" t="str">
            <v>×</v>
          </cell>
          <cell r="U314" t="str">
            <v>×</v>
          </cell>
          <cell r="V314" t="str">
            <v>×</v>
          </cell>
          <cell r="W314" t="str">
            <v>×</v>
          </cell>
          <cell r="X314" t="str">
            <v>×</v>
          </cell>
          <cell r="Y314" t="str">
            <v>×</v>
          </cell>
          <cell r="Z314" t="str">
            <v>×</v>
          </cell>
          <cell r="AA314">
            <v>0</v>
          </cell>
          <cell r="AB314">
            <v>1</v>
          </cell>
          <cell r="AC314" t="str">
            <v>介</v>
          </cell>
          <cell r="AD314" t="str">
            <v>なごやかレジデンス東大泉</v>
          </cell>
          <cell r="AE314" t="str">
            <v>03-5905-3052</v>
          </cell>
          <cell r="AF314">
            <v>42061</v>
          </cell>
          <cell r="AG314">
            <v>26</v>
          </cell>
          <cell r="AH314" t="str">
            <v>○</v>
          </cell>
          <cell r="AI314" t="str">
            <v>入居開始済み</v>
          </cell>
          <cell r="AJ314" t="str">
            <v>練馬区</v>
          </cell>
          <cell r="AK314" t="str">
            <v>株式会社</v>
          </cell>
          <cell r="AL314" t="str">
            <v>介護系事業者</v>
          </cell>
          <cell r="AM314" t="str">
            <v/>
          </cell>
          <cell r="AN314" t="str">
            <v>24時間常駐</v>
          </cell>
          <cell r="AO314">
            <v>20.191538461538464</v>
          </cell>
          <cell r="AP314">
            <v>73000</v>
          </cell>
          <cell r="AQ314">
            <v>90000</v>
          </cell>
          <cell r="AR314">
            <v>76461.538461538468</v>
          </cell>
          <cell r="AS314">
            <v>10000</v>
          </cell>
          <cell r="AT314">
            <v>20000</v>
          </cell>
          <cell r="AU314">
            <v>15000</v>
          </cell>
          <cell r="AV314">
            <v>18700</v>
          </cell>
          <cell r="AW314">
            <v>49890</v>
          </cell>
          <cell r="AX314" t="str">
            <v>株式会社やまねメディカル</v>
          </cell>
          <cell r="AY314">
            <v>1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 t="str">
            <v>株式会社</v>
          </cell>
          <cell r="BG314" t="str">
            <v>○</v>
          </cell>
          <cell r="BH314" t="str">
            <v/>
          </cell>
        </row>
        <row r="315">
          <cell r="B315">
            <v>14026</v>
          </cell>
          <cell r="C315" t="str">
            <v>26562-2</v>
          </cell>
          <cell r="D315" t="str">
            <v>更新</v>
          </cell>
          <cell r="E315" t="str">
            <v>令和4年様式</v>
          </cell>
          <cell r="F315" t="str">
            <v>なごやかレジデンス一之江北</v>
          </cell>
          <cell r="G315" t="str">
            <v>江戸川区一之江３－９－９</v>
          </cell>
          <cell r="H315" t="str">
            <v>7.5-9.5</v>
          </cell>
          <cell r="I315" t="str">
            <v>25.09-49.69</v>
          </cell>
          <cell r="J315" t="str">
            <v>○</v>
          </cell>
          <cell r="K315" t="str">
            <v>○</v>
          </cell>
          <cell r="L315" t="str">
            <v>○</v>
          </cell>
          <cell r="M315" t="str">
            <v>○</v>
          </cell>
          <cell r="N315" t="str">
            <v>×</v>
          </cell>
          <cell r="O315" t="str">
            <v>×</v>
          </cell>
          <cell r="P315" t="str">
            <v>×</v>
          </cell>
          <cell r="Q315" t="str">
            <v>×</v>
          </cell>
          <cell r="R315" t="str">
            <v>×</v>
          </cell>
          <cell r="S315" t="str">
            <v>○</v>
          </cell>
          <cell r="T315" t="str">
            <v>×</v>
          </cell>
          <cell r="U315" t="str">
            <v>×</v>
          </cell>
          <cell r="V315" t="str">
            <v>×</v>
          </cell>
          <cell r="W315" t="str">
            <v>×</v>
          </cell>
          <cell r="X315" t="str">
            <v>×</v>
          </cell>
          <cell r="Y315" t="str">
            <v>×</v>
          </cell>
          <cell r="Z315" t="str">
            <v>×</v>
          </cell>
          <cell r="AA315">
            <v>0</v>
          </cell>
          <cell r="AB315">
            <v>1</v>
          </cell>
          <cell r="AC315" t="str">
            <v>介</v>
          </cell>
          <cell r="AD315" t="str">
            <v>なごやかレジデンス一之江北</v>
          </cell>
          <cell r="AE315" t="str">
            <v>03-5607-7253</v>
          </cell>
          <cell r="AF315">
            <v>41978</v>
          </cell>
          <cell r="AG315">
            <v>25</v>
          </cell>
          <cell r="AH315" t="str">
            <v>○</v>
          </cell>
          <cell r="AI315" t="str">
            <v>入居開始済み</v>
          </cell>
          <cell r="AJ315" t="str">
            <v>江戸川区</v>
          </cell>
          <cell r="AK315" t="str">
            <v>株式会社</v>
          </cell>
          <cell r="AL315" t="str">
            <v>介護系事業者</v>
          </cell>
          <cell r="AM315" t="str">
            <v/>
          </cell>
          <cell r="AN315" t="str">
            <v>24時間常駐</v>
          </cell>
          <cell r="AO315">
            <v>27.366000000000003</v>
          </cell>
          <cell r="AP315">
            <v>75000</v>
          </cell>
          <cell r="AQ315">
            <v>95000</v>
          </cell>
          <cell r="AR315">
            <v>76600</v>
          </cell>
          <cell r="AS315">
            <v>10000</v>
          </cell>
          <cell r="AT315">
            <v>20000</v>
          </cell>
          <cell r="AU315">
            <v>15000</v>
          </cell>
          <cell r="AV315">
            <v>18700</v>
          </cell>
          <cell r="AW315">
            <v>49890</v>
          </cell>
          <cell r="AX315" t="str">
            <v>株式会社やまねメディカル</v>
          </cell>
          <cell r="AY315">
            <v>1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 t="str">
            <v>株式会社</v>
          </cell>
          <cell r="BG315" t="str">
            <v>○</v>
          </cell>
          <cell r="BH315" t="str">
            <v/>
          </cell>
        </row>
        <row r="316">
          <cell r="B316">
            <v>14037</v>
          </cell>
          <cell r="C316" t="str">
            <v>26561-2</v>
          </cell>
          <cell r="D316" t="str">
            <v>更新</v>
          </cell>
          <cell r="E316" t="str">
            <v>令和4年様式</v>
          </cell>
          <cell r="F316" t="str">
            <v>なごやかレジデンス武蔵境</v>
          </cell>
          <cell r="G316" t="str">
            <v>武蔵野市境一丁目８番４号</v>
          </cell>
          <cell r="H316" t="str">
            <v>5.37-11</v>
          </cell>
          <cell r="I316" t="str">
            <v>23.1-31.97</v>
          </cell>
          <cell r="J316" t="str">
            <v>○</v>
          </cell>
          <cell r="K316" t="str">
            <v>○</v>
          </cell>
          <cell r="L316" t="str">
            <v>○</v>
          </cell>
          <cell r="M316" t="str">
            <v>○</v>
          </cell>
          <cell r="N316" t="str">
            <v>×</v>
          </cell>
          <cell r="O316" t="str">
            <v>×</v>
          </cell>
          <cell r="P316" t="str">
            <v>×</v>
          </cell>
          <cell r="Q316" t="str">
            <v>×</v>
          </cell>
          <cell r="R316" t="str">
            <v>×</v>
          </cell>
          <cell r="S316" t="str">
            <v>○</v>
          </cell>
          <cell r="T316" t="str">
            <v>×</v>
          </cell>
          <cell r="U316" t="str">
            <v>×</v>
          </cell>
          <cell r="V316" t="str">
            <v>×</v>
          </cell>
          <cell r="W316" t="str">
            <v>×</v>
          </cell>
          <cell r="X316" t="str">
            <v>×</v>
          </cell>
          <cell r="Y316" t="str">
            <v>×</v>
          </cell>
          <cell r="Z316" t="str">
            <v>×</v>
          </cell>
          <cell r="AA316">
            <v>0</v>
          </cell>
          <cell r="AB316">
            <v>1</v>
          </cell>
          <cell r="AC316" t="str">
            <v>介</v>
          </cell>
          <cell r="AD316" t="str">
            <v>なごやかレジデンス武蔵境</v>
          </cell>
          <cell r="AE316" t="str">
            <v>0422-60-3912</v>
          </cell>
          <cell r="AF316">
            <v>42031</v>
          </cell>
          <cell r="AG316">
            <v>20</v>
          </cell>
          <cell r="AH316" t="str">
            <v>○</v>
          </cell>
          <cell r="AI316" t="str">
            <v>入居開始済み</v>
          </cell>
          <cell r="AJ316" t="str">
            <v>武蔵野市</v>
          </cell>
          <cell r="AK316" t="str">
            <v>株式会社</v>
          </cell>
          <cell r="AL316" t="str">
            <v>介護系事業者</v>
          </cell>
          <cell r="AM316" t="str">
            <v/>
          </cell>
          <cell r="AN316" t="str">
            <v>24時間常駐</v>
          </cell>
          <cell r="AO316">
            <v>24.052</v>
          </cell>
          <cell r="AP316">
            <v>53700</v>
          </cell>
          <cell r="AQ316">
            <v>110000</v>
          </cell>
          <cell r="AR316">
            <v>77925</v>
          </cell>
          <cell r="AS316">
            <v>20000</v>
          </cell>
          <cell r="AT316">
            <v>36000</v>
          </cell>
          <cell r="AU316">
            <v>28000</v>
          </cell>
          <cell r="AV316">
            <v>29700</v>
          </cell>
          <cell r="AW316">
            <v>49890</v>
          </cell>
          <cell r="AX316" t="str">
            <v>株式会社やまねメディカル</v>
          </cell>
          <cell r="AY316">
            <v>1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 t="str">
            <v>株式会社</v>
          </cell>
          <cell r="BG316" t="str">
            <v>○</v>
          </cell>
          <cell r="BH316" t="str">
            <v/>
          </cell>
        </row>
        <row r="317">
          <cell r="B317">
            <v>14047</v>
          </cell>
          <cell r="C317" t="str">
            <v>26563-2</v>
          </cell>
          <cell r="D317" t="str">
            <v>更新</v>
          </cell>
          <cell r="E317" t="str">
            <v>令和4年様式</v>
          </cell>
          <cell r="F317" t="str">
            <v>なごやかレジデンス国立</v>
          </cell>
          <cell r="G317" t="str">
            <v>国分寺市戸倉２－３０－１５</v>
          </cell>
          <cell r="H317" t="str">
            <v>5.37-9.2</v>
          </cell>
          <cell r="I317" t="str">
            <v>23.29-26.2</v>
          </cell>
          <cell r="J317" t="str">
            <v>○</v>
          </cell>
          <cell r="K317" t="str">
            <v>○</v>
          </cell>
          <cell r="L317" t="str">
            <v>○</v>
          </cell>
          <cell r="M317" t="str">
            <v>○</v>
          </cell>
          <cell r="N317" t="str">
            <v>×</v>
          </cell>
          <cell r="O317" t="str">
            <v>×</v>
          </cell>
          <cell r="P317" t="str">
            <v>×</v>
          </cell>
          <cell r="Q317" t="str">
            <v>×</v>
          </cell>
          <cell r="R317" t="str">
            <v>×</v>
          </cell>
          <cell r="S317" t="str">
            <v>○</v>
          </cell>
          <cell r="T317" t="str">
            <v>×</v>
          </cell>
          <cell r="U317" t="str">
            <v>×</v>
          </cell>
          <cell r="V317" t="str">
            <v>×</v>
          </cell>
          <cell r="W317" t="str">
            <v>×</v>
          </cell>
          <cell r="X317" t="str">
            <v>×</v>
          </cell>
          <cell r="Y317" t="str">
            <v>×</v>
          </cell>
          <cell r="Z317" t="str">
            <v>×</v>
          </cell>
          <cell r="AA317">
            <v>0</v>
          </cell>
          <cell r="AB317">
            <v>1</v>
          </cell>
          <cell r="AC317" t="str">
            <v>介</v>
          </cell>
          <cell r="AD317" t="str">
            <v>なごやかレジデンス国立</v>
          </cell>
          <cell r="AE317" t="str">
            <v>042-501-0132</v>
          </cell>
          <cell r="AF317">
            <v>42059</v>
          </cell>
          <cell r="AG317">
            <v>25</v>
          </cell>
          <cell r="AH317" t="str">
            <v>○</v>
          </cell>
          <cell r="AI317" t="str">
            <v>入居開始済み</v>
          </cell>
          <cell r="AJ317" t="str">
            <v>国分寺市</v>
          </cell>
          <cell r="AK317" t="str">
            <v>株式会社</v>
          </cell>
          <cell r="AL317" t="str">
            <v>介護系事業者</v>
          </cell>
          <cell r="AM317" t="str">
            <v/>
          </cell>
          <cell r="AN317" t="str">
            <v>24時間常駐</v>
          </cell>
          <cell r="AO317">
            <v>23.452000000000002</v>
          </cell>
          <cell r="AP317">
            <v>53700</v>
          </cell>
          <cell r="AQ317">
            <v>92000</v>
          </cell>
          <cell r="AR317">
            <v>73664</v>
          </cell>
          <cell r="AS317">
            <v>20000</v>
          </cell>
          <cell r="AT317">
            <v>20000</v>
          </cell>
          <cell r="AU317">
            <v>20000</v>
          </cell>
          <cell r="AV317">
            <v>29700</v>
          </cell>
          <cell r="AW317">
            <v>49890</v>
          </cell>
          <cell r="AX317" t="str">
            <v>株式会社やまねメディカル</v>
          </cell>
          <cell r="AY317">
            <v>1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 t="str">
            <v>株式会社</v>
          </cell>
          <cell r="BG317" t="str">
            <v>○</v>
          </cell>
          <cell r="BH317" t="str">
            <v/>
          </cell>
        </row>
        <row r="318">
          <cell r="B318">
            <v>14013</v>
          </cell>
          <cell r="C318" t="str">
            <v>26568-2</v>
          </cell>
          <cell r="D318" t="str">
            <v>更新</v>
          </cell>
          <cell r="E318" t="str">
            <v>令和4年様式</v>
          </cell>
          <cell r="F318" t="str">
            <v>なごやかレジデンス府中白糸台</v>
          </cell>
          <cell r="G318" t="str">
            <v>府中市白糸台三丁目４番地の１</v>
          </cell>
          <cell r="H318" t="str">
            <v>6.37-10</v>
          </cell>
          <cell r="I318" t="str">
            <v>18.27-27.54</v>
          </cell>
          <cell r="J318" t="str">
            <v>○</v>
          </cell>
          <cell r="K318" t="str">
            <v>○</v>
          </cell>
          <cell r="L318" t="str">
            <v>○</v>
          </cell>
          <cell r="M318" t="str">
            <v>○</v>
          </cell>
          <cell r="N318" t="str">
            <v>×</v>
          </cell>
          <cell r="O318" t="str">
            <v>×</v>
          </cell>
          <cell r="P318" t="str">
            <v>×</v>
          </cell>
          <cell r="Q318" t="str">
            <v>×</v>
          </cell>
          <cell r="R318" t="str">
            <v>×</v>
          </cell>
          <cell r="S318" t="str">
            <v>○</v>
          </cell>
          <cell r="T318" t="str">
            <v>×</v>
          </cell>
          <cell r="U318" t="str">
            <v>×</v>
          </cell>
          <cell r="V318" t="str">
            <v>×</v>
          </cell>
          <cell r="W318" t="str">
            <v>×</v>
          </cell>
          <cell r="X318" t="str">
            <v>×</v>
          </cell>
          <cell r="Y318" t="str">
            <v>×</v>
          </cell>
          <cell r="Z318" t="str">
            <v>×</v>
          </cell>
          <cell r="AA318">
            <v>0</v>
          </cell>
          <cell r="AB318">
            <v>1</v>
          </cell>
          <cell r="AC318" t="str">
            <v>介</v>
          </cell>
          <cell r="AD318" t="str">
            <v>なごやかレジデンス府中白糸台</v>
          </cell>
          <cell r="AE318" t="str">
            <v>042-340-3242</v>
          </cell>
          <cell r="AF318">
            <v>41852</v>
          </cell>
          <cell r="AG318">
            <v>24</v>
          </cell>
          <cell r="AH318" t="str">
            <v>○</v>
          </cell>
          <cell r="AI318" t="str">
            <v>入居開始済み</v>
          </cell>
          <cell r="AJ318" t="str">
            <v>府中市</v>
          </cell>
          <cell r="AK318" t="str">
            <v>株式会社</v>
          </cell>
          <cell r="AL318" t="str">
            <v>介護系事業者</v>
          </cell>
          <cell r="AM318" t="str">
            <v/>
          </cell>
          <cell r="AN318" t="str">
            <v>24時間常駐</v>
          </cell>
          <cell r="AO318">
            <v>19.782083333333336</v>
          </cell>
          <cell r="AP318">
            <v>63700</v>
          </cell>
          <cell r="AQ318">
            <v>100000</v>
          </cell>
          <cell r="AR318">
            <v>74716.666666666672</v>
          </cell>
          <cell r="AS318">
            <v>10000</v>
          </cell>
          <cell r="AT318">
            <v>18000</v>
          </cell>
          <cell r="AU318">
            <v>14000</v>
          </cell>
          <cell r="AV318">
            <v>18700</v>
          </cell>
          <cell r="AW318">
            <v>49890</v>
          </cell>
          <cell r="AX318" t="str">
            <v>株式会社やまねメディカル</v>
          </cell>
          <cell r="AY318">
            <v>1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 t="str">
            <v>株式会社</v>
          </cell>
          <cell r="BG318" t="str">
            <v>○</v>
          </cell>
          <cell r="BH318" t="str">
            <v/>
          </cell>
        </row>
        <row r="319">
          <cell r="B319">
            <v>14007</v>
          </cell>
          <cell r="C319" t="str">
            <v>26566-2</v>
          </cell>
          <cell r="D319" t="str">
            <v>更新</v>
          </cell>
          <cell r="E319" t="str">
            <v>令和4年様式</v>
          </cell>
          <cell r="F319" t="str">
            <v>なごやかレジデンスひばりヶ丘</v>
          </cell>
          <cell r="G319" t="str">
            <v>西東京市住吉町６丁目６番３号</v>
          </cell>
          <cell r="H319" t="str">
            <v>6.37-8</v>
          </cell>
          <cell r="I319" t="str">
            <v>18.75-21.75</v>
          </cell>
          <cell r="J319" t="str">
            <v>○</v>
          </cell>
          <cell r="K319" t="str">
            <v>○</v>
          </cell>
          <cell r="L319" t="str">
            <v>○</v>
          </cell>
          <cell r="M319" t="str">
            <v>○</v>
          </cell>
          <cell r="N319" t="str">
            <v>×</v>
          </cell>
          <cell r="O319" t="str">
            <v>×</v>
          </cell>
          <cell r="P319" t="str">
            <v>×</v>
          </cell>
          <cell r="Q319" t="str">
            <v>×</v>
          </cell>
          <cell r="R319" t="str">
            <v>×</v>
          </cell>
          <cell r="S319" t="str">
            <v>○</v>
          </cell>
          <cell r="T319" t="str">
            <v>×</v>
          </cell>
          <cell r="U319" t="str">
            <v>×</v>
          </cell>
          <cell r="V319" t="str">
            <v>×</v>
          </cell>
          <cell r="W319" t="str">
            <v>×</v>
          </cell>
          <cell r="X319" t="str">
            <v>×</v>
          </cell>
          <cell r="Y319" t="str">
            <v>×</v>
          </cell>
          <cell r="Z319" t="str">
            <v>×</v>
          </cell>
          <cell r="AA319">
            <v>0</v>
          </cell>
          <cell r="AB319">
            <v>1</v>
          </cell>
          <cell r="AC319" t="str">
            <v>介</v>
          </cell>
          <cell r="AD319" t="str">
            <v>なごやかレジデンスひばりヶ丘</v>
          </cell>
          <cell r="AE319" t="str">
            <v>042-438-3831</v>
          </cell>
          <cell r="AF319">
            <v>41795</v>
          </cell>
          <cell r="AG319">
            <v>28</v>
          </cell>
          <cell r="AH319" t="str">
            <v>○</v>
          </cell>
          <cell r="AI319" t="str">
            <v>入居開始済み</v>
          </cell>
          <cell r="AJ319" t="str">
            <v>西東京市</v>
          </cell>
          <cell r="AK319" t="str">
            <v>株式会社</v>
          </cell>
          <cell r="AL319" t="str">
            <v>介護系事業者</v>
          </cell>
          <cell r="AM319" t="str">
            <v/>
          </cell>
          <cell r="AN319" t="str">
            <v>24時間常駐</v>
          </cell>
          <cell r="AO319">
            <v>19.821428571428573</v>
          </cell>
          <cell r="AP319">
            <v>63700</v>
          </cell>
          <cell r="AQ319">
            <v>80000</v>
          </cell>
          <cell r="AR319">
            <v>71596.428571428565</v>
          </cell>
          <cell r="AS319">
            <v>10000</v>
          </cell>
          <cell r="AT319">
            <v>10000</v>
          </cell>
          <cell r="AU319">
            <v>10000</v>
          </cell>
          <cell r="AV319">
            <v>18700</v>
          </cell>
          <cell r="AW319">
            <v>49890</v>
          </cell>
          <cell r="AX319" t="str">
            <v>株式会社やまねメディカル</v>
          </cell>
          <cell r="AY319">
            <v>1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 t="str">
            <v>株式会社</v>
          </cell>
          <cell r="BG319" t="str">
            <v>○</v>
          </cell>
          <cell r="BH319" t="str">
            <v/>
          </cell>
        </row>
        <row r="320">
          <cell r="B320">
            <v>14003</v>
          </cell>
          <cell r="C320" t="str">
            <v>26570-2</v>
          </cell>
          <cell r="D320" t="str">
            <v>更新</v>
          </cell>
          <cell r="E320" t="str">
            <v>令和4年様式</v>
          </cell>
          <cell r="F320" t="str">
            <v>なごやかレジデンス多摩</v>
          </cell>
          <cell r="G320" t="str">
            <v>多摩市百草１１２０番地の３</v>
          </cell>
          <cell r="H320" t="str">
            <v>5.37-6.2</v>
          </cell>
          <cell r="I320">
            <v>18.899999999999999</v>
          </cell>
          <cell r="J320" t="str">
            <v>○</v>
          </cell>
          <cell r="K320" t="str">
            <v>○</v>
          </cell>
          <cell r="L320" t="str">
            <v>○</v>
          </cell>
          <cell r="M320" t="str">
            <v>○</v>
          </cell>
          <cell r="N320" t="str">
            <v>×</v>
          </cell>
          <cell r="O320" t="str">
            <v>×</v>
          </cell>
          <cell r="P320" t="str">
            <v>×</v>
          </cell>
          <cell r="Q320" t="str">
            <v>×</v>
          </cell>
          <cell r="R320" t="str">
            <v>×</v>
          </cell>
          <cell r="S320" t="str">
            <v>○</v>
          </cell>
          <cell r="T320" t="str">
            <v>×</v>
          </cell>
          <cell r="U320" t="str">
            <v>×</v>
          </cell>
          <cell r="V320" t="str">
            <v>×</v>
          </cell>
          <cell r="W320" t="str">
            <v>×</v>
          </cell>
          <cell r="X320" t="str">
            <v>×</v>
          </cell>
          <cell r="Y320" t="str">
            <v>×</v>
          </cell>
          <cell r="Z320" t="str">
            <v>×</v>
          </cell>
          <cell r="AA320">
            <v>0</v>
          </cell>
          <cell r="AB320">
            <v>1</v>
          </cell>
          <cell r="AC320" t="str">
            <v>介</v>
          </cell>
          <cell r="AD320" t="str">
            <v>なごやかレジデンス多摩</v>
          </cell>
          <cell r="AE320" t="str">
            <v>042-389-7087</v>
          </cell>
          <cell r="AF320">
            <v>41768</v>
          </cell>
          <cell r="AG320">
            <v>29</v>
          </cell>
          <cell r="AH320" t="str">
            <v>○</v>
          </cell>
          <cell r="AI320" t="str">
            <v>入居開始済み</v>
          </cell>
          <cell r="AJ320" t="str">
            <v>多摩市</v>
          </cell>
          <cell r="AK320" t="str">
            <v>株式会社</v>
          </cell>
          <cell r="AL320" t="str">
            <v>介護系事業者</v>
          </cell>
          <cell r="AM320" t="str">
            <v/>
          </cell>
          <cell r="AN320" t="str">
            <v>24時間常駐</v>
          </cell>
          <cell r="AO320">
            <v>18.899999999999999</v>
          </cell>
          <cell r="AP320">
            <v>53700</v>
          </cell>
          <cell r="AQ320">
            <v>62000</v>
          </cell>
          <cell r="AR320">
            <v>55765.517241379312</v>
          </cell>
          <cell r="AS320">
            <v>10000</v>
          </cell>
          <cell r="AT320">
            <v>10000</v>
          </cell>
          <cell r="AU320">
            <v>10000</v>
          </cell>
          <cell r="AV320">
            <v>18700</v>
          </cell>
          <cell r="AW320">
            <v>49890</v>
          </cell>
          <cell r="AX320" t="str">
            <v>株式会社やまねメディカル</v>
          </cell>
          <cell r="AY320">
            <v>1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 t="str">
            <v>株式会社</v>
          </cell>
          <cell r="BG320" t="str">
            <v>○</v>
          </cell>
          <cell r="BH320" t="str">
            <v/>
          </cell>
        </row>
        <row r="321">
          <cell r="B321">
            <v>13043</v>
          </cell>
          <cell r="C321" t="str">
            <v>26511-2</v>
          </cell>
          <cell r="D321" t="str">
            <v>更新</v>
          </cell>
          <cell r="E321" t="str">
            <v>令和4年様式</v>
          </cell>
          <cell r="F321" t="str">
            <v>なごやかレジデンス東久留米</v>
          </cell>
          <cell r="G321" t="str">
            <v>東久留米市新川町一丁目８番５号</v>
          </cell>
          <cell r="H321" t="str">
            <v>5.37-7.2</v>
          </cell>
          <cell r="I321">
            <v>18.75</v>
          </cell>
          <cell r="J321" t="str">
            <v>○</v>
          </cell>
          <cell r="K321" t="str">
            <v>○</v>
          </cell>
          <cell r="L321" t="str">
            <v>○</v>
          </cell>
          <cell r="M321" t="str">
            <v>○</v>
          </cell>
          <cell r="N321" t="str">
            <v>×</v>
          </cell>
          <cell r="O321" t="str">
            <v>×</v>
          </cell>
          <cell r="P321" t="str">
            <v>×</v>
          </cell>
          <cell r="Q321" t="str">
            <v>×</v>
          </cell>
          <cell r="R321" t="str">
            <v>×</v>
          </cell>
          <cell r="S321" t="str">
            <v>○</v>
          </cell>
          <cell r="T321" t="str">
            <v>×</v>
          </cell>
          <cell r="U321" t="str">
            <v>×</v>
          </cell>
          <cell r="V321" t="str">
            <v>×</v>
          </cell>
          <cell r="W321" t="str">
            <v>×</v>
          </cell>
          <cell r="X321" t="str">
            <v>×</v>
          </cell>
          <cell r="Y321" t="str">
            <v>×</v>
          </cell>
          <cell r="Z321" t="str">
            <v>×</v>
          </cell>
          <cell r="AA321">
            <v>0</v>
          </cell>
          <cell r="AB321">
            <v>1</v>
          </cell>
          <cell r="AC321" t="str">
            <v>介</v>
          </cell>
          <cell r="AD321" t="str">
            <v>なごやかレジデンス東久留米</v>
          </cell>
          <cell r="AE321" t="str">
            <v>042-479-1292</v>
          </cell>
          <cell r="AF321">
            <v>41691</v>
          </cell>
          <cell r="AG321">
            <v>30</v>
          </cell>
          <cell r="AH321" t="str">
            <v>○</v>
          </cell>
          <cell r="AI321" t="str">
            <v>入居開始済み</v>
          </cell>
          <cell r="AJ321" t="str">
            <v>東久留米市</v>
          </cell>
          <cell r="AK321" t="str">
            <v>株式会社</v>
          </cell>
          <cell r="AL321" t="str">
            <v>介護系事業者</v>
          </cell>
          <cell r="AM321" t="str">
            <v/>
          </cell>
          <cell r="AN321" t="str">
            <v>24時間常駐</v>
          </cell>
          <cell r="AO321">
            <v>18.75</v>
          </cell>
          <cell r="AP321">
            <v>53700</v>
          </cell>
          <cell r="AQ321">
            <v>72000</v>
          </cell>
          <cell r="AR321">
            <v>60410</v>
          </cell>
          <cell r="AS321">
            <v>10000</v>
          </cell>
          <cell r="AT321">
            <v>10000</v>
          </cell>
          <cell r="AU321">
            <v>10000</v>
          </cell>
          <cell r="AV321">
            <v>18700</v>
          </cell>
          <cell r="AW321">
            <v>49890</v>
          </cell>
          <cell r="AX321" t="str">
            <v>株式会社やまねメディカル</v>
          </cell>
          <cell r="AY321">
            <v>1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 t="str">
            <v>株式会社</v>
          </cell>
          <cell r="BG321" t="str">
            <v>○</v>
          </cell>
          <cell r="BH321" t="str">
            <v/>
          </cell>
        </row>
        <row r="322">
          <cell r="B322">
            <v>13044</v>
          </cell>
          <cell r="C322" t="str">
            <v>26571-2</v>
          </cell>
          <cell r="D322" t="str">
            <v>更新</v>
          </cell>
          <cell r="E322" t="str">
            <v>令和4年様式</v>
          </cell>
          <cell r="F322" t="str">
            <v>なごやかレジデンス小平小川</v>
          </cell>
          <cell r="G322" t="str">
            <v>小平市小川町１－９８４－７</v>
          </cell>
          <cell r="H322" t="str">
            <v>5.37-6.8</v>
          </cell>
          <cell r="I322" t="str">
            <v>19.5-21</v>
          </cell>
          <cell r="J322" t="str">
            <v>○</v>
          </cell>
          <cell r="K322" t="str">
            <v>○</v>
          </cell>
          <cell r="L322" t="str">
            <v>○</v>
          </cell>
          <cell r="M322" t="str">
            <v>○</v>
          </cell>
          <cell r="N322" t="str">
            <v>×</v>
          </cell>
          <cell r="O322" t="str">
            <v>×</v>
          </cell>
          <cell r="P322" t="str">
            <v>×</v>
          </cell>
          <cell r="Q322" t="str">
            <v>×</v>
          </cell>
          <cell r="R322" t="str">
            <v>×</v>
          </cell>
          <cell r="S322" t="str">
            <v>○</v>
          </cell>
          <cell r="T322" t="str">
            <v>×</v>
          </cell>
          <cell r="U322" t="str">
            <v>×</v>
          </cell>
          <cell r="V322" t="str">
            <v>×</v>
          </cell>
          <cell r="W322" t="str">
            <v>×</v>
          </cell>
          <cell r="X322" t="str">
            <v>×</v>
          </cell>
          <cell r="Y322" t="str">
            <v>×</v>
          </cell>
          <cell r="Z322" t="str">
            <v>×</v>
          </cell>
          <cell r="AA322">
            <v>0</v>
          </cell>
          <cell r="AB322">
            <v>1</v>
          </cell>
          <cell r="AC322" t="str">
            <v>介</v>
          </cell>
          <cell r="AD322" t="str">
            <v>なごやかレジデンス小平小川</v>
          </cell>
          <cell r="AE322" t="str">
            <v>042-348-5561</v>
          </cell>
          <cell r="AF322">
            <v>41691</v>
          </cell>
          <cell r="AG322">
            <v>20</v>
          </cell>
          <cell r="AH322" t="str">
            <v>○</v>
          </cell>
          <cell r="AI322" t="str">
            <v>入居開始済み</v>
          </cell>
          <cell r="AJ322" t="str">
            <v>小平市</v>
          </cell>
          <cell r="AK322" t="str">
            <v>株式会社</v>
          </cell>
          <cell r="AL322" t="str">
            <v>介護系事業者</v>
          </cell>
          <cell r="AM322" t="str">
            <v/>
          </cell>
          <cell r="AN322" t="str">
            <v>24時間常駐</v>
          </cell>
          <cell r="AO322">
            <v>19.574999999999999</v>
          </cell>
          <cell r="AP322">
            <v>53700</v>
          </cell>
          <cell r="AQ322">
            <v>68000</v>
          </cell>
          <cell r="AR322">
            <v>59420</v>
          </cell>
          <cell r="AS322">
            <v>10000</v>
          </cell>
          <cell r="AT322">
            <v>10000</v>
          </cell>
          <cell r="AU322">
            <v>10000</v>
          </cell>
          <cell r="AV322">
            <v>18700</v>
          </cell>
          <cell r="AW322">
            <v>49890</v>
          </cell>
          <cell r="AX322" t="str">
            <v>株式会社やまねメディカル</v>
          </cell>
          <cell r="AY322">
            <v>1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 t="str">
            <v>株式会社</v>
          </cell>
          <cell r="BG322" t="str">
            <v>○</v>
          </cell>
          <cell r="BH322" t="str">
            <v/>
          </cell>
        </row>
        <row r="323">
          <cell r="B323">
            <v>13020</v>
          </cell>
          <cell r="C323" t="str">
            <v>26572-2</v>
          </cell>
          <cell r="D323" t="str">
            <v>更新</v>
          </cell>
          <cell r="E323" t="str">
            <v>令和4年様式</v>
          </cell>
          <cell r="F323" t="str">
            <v>なごやかレジデンス練馬大泉</v>
          </cell>
          <cell r="G323" t="str">
            <v>練馬区大泉町１－５１－９</v>
          </cell>
          <cell r="H323" t="str">
            <v>6.3-7.5</v>
          </cell>
          <cell r="I323" t="str">
            <v>18.18-20.13</v>
          </cell>
          <cell r="J323" t="str">
            <v>○</v>
          </cell>
          <cell r="K323" t="str">
            <v>○</v>
          </cell>
          <cell r="L323" t="str">
            <v>○</v>
          </cell>
          <cell r="M323" t="str">
            <v>○</v>
          </cell>
          <cell r="N323" t="str">
            <v>×</v>
          </cell>
          <cell r="O323" t="str">
            <v>×</v>
          </cell>
          <cell r="P323" t="str">
            <v>×</v>
          </cell>
          <cell r="Q323" t="str">
            <v>×</v>
          </cell>
          <cell r="R323" t="str">
            <v>×</v>
          </cell>
          <cell r="S323" t="str">
            <v>○</v>
          </cell>
          <cell r="T323" t="str">
            <v>×</v>
          </cell>
          <cell r="U323" t="str">
            <v>×</v>
          </cell>
          <cell r="V323" t="str">
            <v>×</v>
          </cell>
          <cell r="W323" t="str">
            <v>×</v>
          </cell>
          <cell r="X323" t="str">
            <v>×</v>
          </cell>
          <cell r="Y323" t="str">
            <v>×</v>
          </cell>
          <cell r="Z323" t="str">
            <v>×</v>
          </cell>
          <cell r="AA323">
            <v>0</v>
          </cell>
          <cell r="AB323">
            <v>1</v>
          </cell>
          <cell r="AC323" t="str">
            <v>介</v>
          </cell>
          <cell r="AD323" t="str">
            <v>なごやかレジデンス練馬大泉</v>
          </cell>
          <cell r="AE323" t="str">
            <v>03-5947-4803</v>
          </cell>
          <cell r="AF323">
            <v>41523</v>
          </cell>
          <cell r="AG323">
            <v>20</v>
          </cell>
          <cell r="AH323" t="str">
            <v>○</v>
          </cell>
          <cell r="AI323" t="str">
            <v>入居開始済み</v>
          </cell>
          <cell r="AJ323" t="str">
            <v>練馬区</v>
          </cell>
          <cell r="AK323" t="str">
            <v>株式会社</v>
          </cell>
          <cell r="AL323" t="str">
            <v>介護系事業者</v>
          </cell>
          <cell r="AM323" t="str">
            <v/>
          </cell>
          <cell r="AN323" t="str">
            <v>24時間常駐</v>
          </cell>
          <cell r="AO323">
            <v>18.448</v>
          </cell>
          <cell r="AP323">
            <v>63000</v>
          </cell>
          <cell r="AQ323">
            <v>75000</v>
          </cell>
          <cell r="AR323">
            <v>65950</v>
          </cell>
          <cell r="AS323">
            <v>10000</v>
          </cell>
          <cell r="AT323">
            <v>10000</v>
          </cell>
          <cell r="AU323">
            <v>10000</v>
          </cell>
          <cell r="AV323">
            <v>18700</v>
          </cell>
          <cell r="AW323">
            <v>49890</v>
          </cell>
          <cell r="AX323" t="str">
            <v>株式会社やまねメディカル</v>
          </cell>
          <cell r="AY323">
            <v>1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 t="str">
            <v>株式会社</v>
          </cell>
          <cell r="BG323" t="str">
            <v>○</v>
          </cell>
          <cell r="BH323" t="str">
            <v/>
          </cell>
        </row>
        <row r="324">
          <cell r="B324">
            <v>12060</v>
          </cell>
          <cell r="C324" t="str">
            <v>26576-2</v>
          </cell>
          <cell r="D324" t="str">
            <v>更新</v>
          </cell>
          <cell r="E324" t="str">
            <v>令和4年様式</v>
          </cell>
          <cell r="F324" t="str">
            <v>なごやかレジデンス小平上水</v>
          </cell>
          <cell r="G324" t="str">
            <v>小平市上水南町2-23-1</v>
          </cell>
          <cell r="H324" t="str">
            <v>6.8-9.5</v>
          </cell>
          <cell r="I324" t="str">
            <v>18.27-36.54</v>
          </cell>
          <cell r="J324" t="str">
            <v>○</v>
          </cell>
          <cell r="K324" t="str">
            <v>○</v>
          </cell>
          <cell r="L324" t="str">
            <v>○</v>
          </cell>
          <cell r="M324" t="str">
            <v>○</v>
          </cell>
          <cell r="N324" t="str">
            <v>×</v>
          </cell>
          <cell r="O324" t="str">
            <v>×</v>
          </cell>
          <cell r="P324" t="str">
            <v>×</v>
          </cell>
          <cell r="Q324" t="str">
            <v>×</v>
          </cell>
          <cell r="R324" t="str">
            <v>×</v>
          </cell>
          <cell r="S324" t="str">
            <v>○</v>
          </cell>
          <cell r="T324" t="str">
            <v>×</v>
          </cell>
          <cell r="U324" t="str">
            <v>×</v>
          </cell>
          <cell r="V324" t="str">
            <v>○</v>
          </cell>
          <cell r="W324" t="str">
            <v>×</v>
          </cell>
          <cell r="X324" t="str">
            <v>×</v>
          </cell>
          <cell r="Y324" t="str">
            <v>×</v>
          </cell>
          <cell r="Z324" t="str">
            <v>×</v>
          </cell>
          <cell r="AA324">
            <v>0</v>
          </cell>
          <cell r="AB324">
            <v>2</v>
          </cell>
          <cell r="AC324" t="str">
            <v>介</v>
          </cell>
          <cell r="AD324" t="str">
            <v>株式会社やまねメディカル</v>
          </cell>
          <cell r="AE324" t="str">
            <v>03-5201-3995</v>
          </cell>
          <cell r="AF324">
            <v>41327</v>
          </cell>
          <cell r="AG324">
            <v>26</v>
          </cell>
          <cell r="AH324" t="str">
            <v>○</v>
          </cell>
          <cell r="AI324" t="str">
            <v>入居開始済み</v>
          </cell>
          <cell r="AJ324" t="str">
            <v>小平市</v>
          </cell>
          <cell r="AK324" t="str">
            <v>株式会社</v>
          </cell>
          <cell r="AL324" t="str">
            <v>介護系事業者</v>
          </cell>
          <cell r="AM324" t="str">
            <v/>
          </cell>
          <cell r="AN324" t="str">
            <v>24時間常駐</v>
          </cell>
          <cell r="AO324">
            <v>21.080769230769231</v>
          </cell>
          <cell r="AP324">
            <v>68000</v>
          </cell>
          <cell r="AQ324">
            <v>95000</v>
          </cell>
          <cell r="AR324">
            <v>73153.846153846156</v>
          </cell>
          <cell r="AS324">
            <v>10000</v>
          </cell>
          <cell r="AT324">
            <v>20000</v>
          </cell>
          <cell r="AU324">
            <v>15000</v>
          </cell>
          <cell r="AV324">
            <v>18700</v>
          </cell>
          <cell r="AW324">
            <v>53130</v>
          </cell>
          <cell r="AX324" t="str">
            <v>株式会社やまねメディカル</v>
          </cell>
          <cell r="AY324">
            <v>1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 t="str">
            <v>株式会社</v>
          </cell>
          <cell r="BG324" t="str">
            <v>○</v>
          </cell>
          <cell r="BH324" t="str">
            <v/>
          </cell>
        </row>
        <row r="325">
          <cell r="B325">
            <v>19002</v>
          </cell>
          <cell r="C325" t="str">
            <v>101931-1</v>
          </cell>
          <cell r="D325" t="str">
            <v>更新</v>
          </cell>
          <cell r="E325" t="str">
            <v>令和4年様式</v>
          </cell>
          <cell r="F325" t="str">
            <v>サービス付き高齢者向け住宅　ル・ヴァンヴェール白鳥</v>
          </cell>
          <cell r="G325" t="str">
            <v>葛飾区白鳥二丁目１０番７号</v>
          </cell>
          <cell r="H325">
            <v>7.3</v>
          </cell>
          <cell r="I325" t="str">
            <v>18-19.57</v>
          </cell>
          <cell r="J325" t="str">
            <v>○</v>
          </cell>
          <cell r="K325" t="str">
            <v>○</v>
          </cell>
          <cell r="L325" t="str">
            <v>○</v>
          </cell>
          <cell r="M325" t="str">
            <v>○</v>
          </cell>
          <cell r="N325" t="str">
            <v>○</v>
          </cell>
          <cell r="O325" t="str">
            <v>○</v>
          </cell>
          <cell r="P325" t="str">
            <v>○</v>
          </cell>
          <cell r="Q325" t="str">
            <v>○</v>
          </cell>
          <cell r="R325" t="str">
            <v>×</v>
          </cell>
          <cell r="S325" t="str">
            <v>○</v>
          </cell>
          <cell r="T325" t="str">
            <v>×</v>
          </cell>
          <cell r="U325" t="str">
            <v>×</v>
          </cell>
          <cell r="V325" t="str">
            <v>○</v>
          </cell>
          <cell r="W325" t="str">
            <v>×</v>
          </cell>
          <cell r="X325" t="str">
            <v>×</v>
          </cell>
          <cell r="Y325" t="str">
            <v>×</v>
          </cell>
          <cell r="Z325" t="str">
            <v>○</v>
          </cell>
          <cell r="AA325">
            <v>3</v>
          </cell>
          <cell r="AB325">
            <v>4</v>
          </cell>
          <cell r="AC325" t="str">
            <v>医介</v>
          </cell>
          <cell r="AD325" t="str">
            <v>株式会社ウェルフォース</v>
          </cell>
          <cell r="AE325" t="str">
            <v>03-6662-5285</v>
          </cell>
          <cell r="AF325">
            <v>43634</v>
          </cell>
          <cell r="AG325">
            <v>116</v>
          </cell>
          <cell r="AH325" t="str">
            <v>○</v>
          </cell>
          <cell r="AI325" t="str">
            <v>入居開始済み</v>
          </cell>
          <cell r="AJ325" t="str">
            <v>葛飾区</v>
          </cell>
          <cell r="AK325" t="str">
            <v>株式会社</v>
          </cell>
          <cell r="AL325" t="str">
            <v>介護系事業者</v>
          </cell>
          <cell r="AM325" t="str">
            <v/>
          </cell>
          <cell r="AN325" t="str">
            <v>24時間常駐</v>
          </cell>
          <cell r="AO325">
            <v>18.067672413793101</v>
          </cell>
          <cell r="AP325">
            <v>73000</v>
          </cell>
          <cell r="AQ325">
            <v>73000</v>
          </cell>
          <cell r="AR325">
            <v>73000</v>
          </cell>
          <cell r="AS325">
            <v>18000</v>
          </cell>
          <cell r="AT325">
            <v>18000</v>
          </cell>
          <cell r="AU325">
            <v>18000</v>
          </cell>
          <cell r="AV325">
            <v>30000</v>
          </cell>
          <cell r="AW325">
            <v>55200</v>
          </cell>
          <cell r="AX325" t="str">
            <v>株式会社ウェルフォース</v>
          </cell>
          <cell r="AY325">
            <v>1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 t="str">
            <v>株式会社</v>
          </cell>
          <cell r="BG325" t="str">
            <v>○</v>
          </cell>
          <cell r="BH325" t="str">
            <v/>
          </cell>
        </row>
        <row r="326">
          <cell r="B326">
            <v>15020</v>
          </cell>
          <cell r="C326" t="str">
            <v>30896-1</v>
          </cell>
          <cell r="D326" t="str">
            <v>更新</v>
          </cell>
          <cell r="E326" t="str">
            <v>令和元年様式</v>
          </cell>
          <cell r="F326" t="str">
            <v>ガーデンテラス赤羽</v>
          </cell>
          <cell r="G326" t="str">
            <v>北区桐ヶ丘2-11-28</v>
          </cell>
          <cell r="H326" t="str">
            <v>6.4-20.4</v>
          </cell>
          <cell r="I326" t="str">
            <v>18.7-42.61</v>
          </cell>
          <cell r="J326" t="str">
            <v>○</v>
          </cell>
          <cell r="K326" t="str">
            <v>×</v>
          </cell>
          <cell r="L326" t="str">
            <v>×</v>
          </cell>
          <cell r="M326" t="str">
            <v>○</v>
          </cell>
          <cell r="N326" t="str">
            <v>○</v>
          </cell>
          <cell r="O326" t="str">
            <v>○</v>
          </cell>
          <cell r="P326" t="str">
            <v>×</v>
          </cell>
          <cell r="Q326" t="str">
            <v>×</v>
          </cell>
          <cell r="R326" t="str">
            <v>×</v>
          </cell>
          <cell r="S326" t="str">
            <v>○</v>
          </cell>
          <cell r="T326" t="str">
            <v>×</v>
          </cell>
          <cell r="U326" t="str">
            <v>×</v>
          </cell>
          <cell r="V326" t="str">
            <v>×</v>
          </cell>
          <cell r="W326" t="str">
            <v>×</v>
          </cell>
          <cell r="X326" t="str">
            <v>×</v>
          </cell>
          <cell r="Y326" t="str">
            <v>×</v>
          </cell>
          <cell r="Z326" t="str">
            <v>×</v>
          </cell>
          <cell r="AA326">
            <v>0</v>
          </cell>
          <cell r="AB326">
            <v>2</v>
          </cell>
          <cell r="AC326" t="str">
            <v>介</v>
          </cell>
          <cell r="AD326" t="str">
            <v>シマダリビングパートナーズ株式会社</v>
          </cell>
          <cell r="AE326" t="str">
            <v>03-6275-1182</v>
          </cell>
          <cell r="AF326">
            <v>42354</v>
          </cell>
          <cell r="AG326">
            <v>66</v>
          </cell>
          <cell r="AH326" t="str">
            <v>○</v>
          </cell>
          <cell r="AI326" t="str">
            <v>入居開始済み</v>
          </cell>
          <cell r="AJ326" t="str">
            <v>北区</v>
          </cell>
          <cell r="AK326" t="str">
            <v>株式会社</v>
          </cell>
          <cell r="AL326" t="str">
            <v>介護系事業者</v>
          </cell>
          <cell r="AM326" t="str">
            <v/>
          </cell>
          <cell r="AN326" t="str">
            <v>日中のみ常駐</v>
          </cell>
          <cell r="AO326">
            <v>23.368787878787881</v>
          </cell>
          <cell r="AP326">
            <v>64000</v>
          </cell>
          <cell r="AQ326">
            <v>204000</v>
          </cell>
          <cell r="AR326">
            <v>110787.87878787878</v>
          </cell>
          <cell r="AS326">
            <v>33000</v>
          </cell>
          <cell r="AT326">
            <v>53000</v>
          </cell>
          <cell r="AU326">
            <v>43000</v>
          </cell>
          <cell r="AV326">
            <v>71500</v>
          </cell>
          <cell r="AW326">
            <v>48600</v>
          </cell>
          <cell r="AX326" t="str">
            <v>シマダリビングパートナーズ株式会社</v>
          </cell>
          <cell r="AY326">
            <v>1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</v>
          </cell>
          <cell r="BE326">
            <v>0</v>
          </cell>
          <cell r="BF326" t="str">
            <v>株式会社</v>
          </cell>
          <cell r="BG326" t="str">
            <v>○</v>
          </cell>
          <cell r="BH326" t="str">
            <v/>
          </cell>
        </row>
        <row r="327">
          <cell r="B327">
            <v>20018</v>
          </cell>
          <cell r="C327" t="str">
            <v>102618-0</v>
          </cell>
          <cell r="D327" t="str">
            <v>新規</v>
          </cell>
          <cell r="E327" t="str">
            <v>令和元年様式</v>
          </cell>
          <cell r="F327" t="str">
            <v>ローベル上井草</v>
          </cell>
          <cell r="G327" t="str">
            <v>杉並区上井草三丁目25番4号</v>
          </cell>
          <cell r="H327">
            <v>13.984999999999999</v>
          </cell>
          <cell r="I327" t="str">
            <v>19.54-20.1</v>
          </cell>
          <cell r="J327" t="str">
            <v>○</v>
          </cell>
          <cell r="K327" t="str">
            <v>○</v>
          </cell>
          <cell r="L327" t="str">
            <v>○</v>
          </cell>
          <cell r="M327" t="str">
            <v>○</v>
          </cell>
          <cell r="N327" t="str">
            <v>○</v>
          </cell>
          <cell r="O327" t="str">
            <v>×</v>
          </cell>
          <cell r="P327" t="str">
            <v>×</v>
          </cell>
          <cell r="Q327" t="str">
            <v>×</v>
          </cell>
          <cell r="R327" t="str">
            <v>×</v>
          </cell>
          <cell r="S327" t="str">
            <v>×</v>
          </cell>
          <cell r="T327" t="str">
            <v>×</v>
          </cell>
          <cell r="U327" t="str">
            <v>×</v>
          </cell>
          <cell r="V327" t="str">
            <v>×</v>
          </cell>
          <cell r="W327" t="str">
            <v>×</v>
          </cell>
          <cell r="X327" t="str">
            <v>×</v>
          </cell>
          <cell r="Y327" t="str">
            <v>×</v>
          </cell>
          <cell r="Z327" t="str">
            <v>×</v>
          </cell>
          <cell r="AA327">
            <v>0</v>
          </cell>
          <cell r="AB327">
            <v>0</v>
          </cell>
          <cell r="AC327" t="str">
            <v>なし</v>
          </cell>
          <cell r="AD327" t="str">
            <v>株式会社東日本福祉経営サービス</v>
          </cell>
          <cell r="AE327" t="str">
            <v>025-381-8256</v>
          </cell>
          <cell r="AF327">
            <v>44229</v>
          </cell>
          <cell r="AG327">
            <v>68</v>
          </cell>
          <cell r="AH327" t="str">
            <v>○</v>
          </cell>
          <cell r="AI327" t="str">
            <v>入居開始済み</v>
          </cell>
          <cell r="AJ327" t="str">
            <v>杉並区</v>
          </cell>
          <cell r="AK327" t="str">
            <v>株式会社</v>
          </cell>
          <cell r="AL327" t="str">
            <v>介護系事業者</v>
          </cell>
          <cell r="AM327" t="str">
            <v/>
          </cell>
          <cell r="AN327" t="str">
            <v>24時間常駐</v>
          </cell>
          <cell r="AO327">
            <v>20.016176470588238</v>
          </cell>
          <cell r="AP327">
            <v>139850</v>
          </cell>
          <cell r="AQ327">
            <v>139850</v>
          </cell>
          <cell r="AR327">
            <v>139850</v>
          </cell>
          <cell r="AS327">
            <v>58000</v>
          </cell>
          <cell r="AT327">
            <v>58000</v>
          </cell>
          <cell r="AU327">
            <v>58000</v>
          </cell>
          <cell r="AV327">
            <v>-1</v>
          </cell>
          <cell r="AW327">
            <v>69000</v>
          </cell>
          <cell r="AX327" t="str">
            <v>株式会社東日本福祉経営サービス</v>
          </cell>
          <cell r="AY327">
            <v>1</v>
          </cell>
          <cell r="AZ327">
            <v>0</v>
          </cell>
          <cell r="BA327">
            <v>0</v>
          </cell>
          <cell r="BB327">
            <v>0</v>
          </cell>
          <cell r="BC327">
            <v>0</v>
          </cell>
          <cell r="BD327">
            <v>0</v>
          </cell>
          <cell r="BE327">
            <v>0</v>
          </cell>
          <cell r="BF327" t="str">
            <v>株式会社</v>
          </cell>
          <cell r="BG327" t="str">
            <v>○</v>
          </cell>
          <cell r="BH327" t="str">
            <v>特定</v>
          </cell>
        </row>
        <row r="328">
          <cell r="B328">
            <v>16003</v>
          </cell>
          <cell r="C328" t="str">
            <v>27976-1</v>
          </cell>
          <cell r="D328" t="str">
            <v>更新</v>
          </cell>
          <cell r="E328" t="str">
            <v>令和元年様式</v>
          </cell>
          <cell r="F328" t="str">
            <v>エイジフリーハウス世田谷千歳烏山プレミア</v>
          </cell>
          <cell r="G328" t="str">
            <v>世田谷区南烏山二丁目19番1号</v>
          </cell>
          <cell r="H328" t="str">
            <v>12-15.6</v>
          </cell>
          <cell r="I328" t="str">
            <v>18.1-25.83</v>
          </cell>
          <cell r="J328" t="str">
            <v>○</v>
          </cell>
          <cell r="K328" t="str">
            <v>○</v>
          </cell>
          <cell r="L328" t="str">
            <v>○</v>
          </cell>
          <cell r="M328" t="str">
            <v>○</v>
          </cell>
          <cell r="N328" t="str">
            <v>○</v>
          </cell>
          <cell r="O328" t="str">
            <v>×</v>
          </cell>
          <cell r="P328" t="str">
            <v>×</v>
          </cell>
          <cell r="Q328" t="str">
            <v>×</v>
          </cell>
          <cell r="R328" t="str">
            <v>×</v>
          </cell>
          <cell r="S328" t="str">
            <v>×</v>
          </cell>
          <cell r="T328" t="str">
            <v>×</v>
          </cell>
          <cell r="U328" t="str">
            <v>×</v>
          </cell>
          <cell r="V328" t="str">
            <v>×</v>
          </cell>
          <cell r="W328" t="str">
            <v>×</v>
          </cell>
          <cell r="X328" t="str">
            <v>○</v>
          </cell>
          <cell r="Y328" t="str">
            <v>×</v>
          </cell>
          <cell r="Z328" t="str">
            <v>×</v>
          </cell>
          <cell r="AA328">
            <v>1</v>
          </cell>
          <cell r="AB328">
            <v>1</v>
          </cell>
          <cell r="AC328" t="str">
            <v>医介</v>
          </cell>
          <cell r="AD328" t="str">
            <v>パナソニック エイジフリー株式会社</v>
          </cell>
          <cell r="AE328" t="str">
            <v>06-6900-9831</v>
          </cell>
          <cell r="AF328">
            <v>42587</v>
          </cell>
          <cell r="AG328">
            <v>36</v>
          </cell>
          <cell r="AH328" t="str">
            <v>○</v>
          </cell>
          <cell r="AI328" t="str">
            <v>入居開始済み</v>
          </cell>
          <cell r="AJ328" t="str">
            <v>世田谷区</v>
          </cell>
          <cell r="AK328" t="str">
            <v>株式会社</v>
          </cell>
          <cell r="AL328" t="str">
            <v>介護系事業者</v>
          </cell>
          <cell r="AM328" t="str">
            <v/>
          </cell>
          <cell r="AN328" t="str">
            <v>日中のみ常駐</v>
          </cell>
          <cell r="AO328">
            <v>21.183611111111112</v>
          </cell>
          <cell r="AP328">
            <v>120000</v>
          </cell>
          <cell r="AQ328">
            <v>156000</v>
          </cell>
          <cell r="AR328">
            <v>132833.33333333334</v>
          </cell>
          <cell r="AS328">
            <v>24000</v>
          </cell>
          <cell r="AT328">
            <v>24000</v>
          </cell>
          <cell r="AU328">
            <v>24000</v>
          </cell>
          <cell r="AV328">
            <v>25905</v>
          </cell>
          <cell r="AW328">
            <v>85020</v>
          </cell>
          <cell r="AX328" t="str">
            <v>パナソニック エイジフリー株式会社</v>
          </cell>
          <cell r="AY328">
            <v>1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 t="str">
            <v>株式会社</v>
          </cell>
          <cell r="BG328" t="str">
            <v>○</v>
          </cell>
          <cell r="BH328" t="str">
            <v/>
          </cell>
        </row>
        <row r="329">
          <cell r="B329">
            <v>17013</v>
          </cell>
          <cell r="C329" t="str">
            <v>100709-1</v>
          </cell>
          <cell r="D329" t="str">
            <v>更新</v>
          </cell>
          <cell r="E329" t="str">
            <v>令和4年様式</v>
          </cell>
          <cell r="F329" t="str">
            <v>エクラシア青梅</v>
          </cell>
          <cell r="G329" t="str">
            <v>青梅市友田町3-1267-2</v>
          </cell>
          <cell r="H329">
            <v>5.5</v>
          </cell>
          <cell r="I329">
            <v>18.59</v>
          </cell>
          <cell r="J329" t="str">
            <v>○</v>
          </cell>
          <cell r="K329" t="str">
            <v>×</v>
          </cell>
          <cell r="L329" t="str">
            <v>○</v>
          </cell>
          <cell r="M329" t="str">
            <v>×</v>
          </cell>
          <cell r="N329" t="str">
            <v>○</v>
          </cell>
          <cell r="O329" t="str">
            <v>×</v>
          </cell>
          <cell r="P329" t="str">
            <v>×</v>
          </cell>
          <cell r="Q329" t="str">
            <v>×</v>
          </cell>
          <cell r="R329" t="str">
            <v>×</v>
          </cell>
          <cell r="S329" t="str">
            <v>○</v>
          </cell>
          <cell r="T329" t="str">
            <v>×</v>
          </cell>
          <cell r="U329" t="str">
            <v>×</v>
          </cell>
          <cell r="V329" t="str">
            <v>×</v>
          </cell>
          <cell r="W329" t="str">
            <v>×</v>
          </cell>
          <cell r="X329" t="str">
            <v>×</v>
          </cell>
          <cell r="Y329" t="str">
            <v>×</v>
          </cell>
          <cell r="Z329" t="str">
            <v>×</v>
          </cell>
          <cell r="AA329">
            <v>0</v>
          </cell>
          <cell r="AB329">
            <v>1</v>
          </cell>
          <cell r="AC329" t="str">
            <v>介</v>
          </cell>
          <cell r="AD329" t="str">
            <v>株式会社エクラシア</v>
          </cell>
          <cell r="AE329" t="str">
            <v>050-6861-5201</v>
          </cell>
          <cell r="AF329">
            <v>43067</v>
          </cell>
          <cell r="AG329">
            <v>35</v>
          </cell>
          <cell r="AH329" t="str">
            <v>○</v>
          </cell>
          <cell r="AI329" t="str">
            <v>入居開始済み</v>
          </cell>
          <cell r="AJ329" t="str">
            <v>青梅市</v>
          </cell>
          <cell r="AK329" t="str">
            <v>株式会社</v>
          </cell>
          <cell r="AL329" t="str">
            <v>介護系事業者</v>
          </cell>
          <cell r="AM329" t="str">
            <v/>
          </cell>
          <cell r="AN329" t="str">
            <v>24時間常駐</v>
          </cell>
          <cell r="AO329">
            <v>18.59</v>
          </cell>
          <cell r="AP329">
            <v>55000</v>
          </cell>
          <cell r="AQ329">
            <v>55000</v>
          </cell>
          <cell r="AR329">
            <v>55000</v>
          </cell>
          <cell r="AS329">
            <v>15000</v>
          </cell>
          <cell r="AT329">
            <v>15000</v>
          </cell>
          <cell r="AU329">
            <v>15000</v>
          </cell>
          <cell r="AV329">
            <v>1100</v>
          </cell>
          <cell r="AW329">
            <v>50100</v>
          </cell>
          <cell r="AX329" t="str">
            <v>株式会社エクラシア</v>
          </cell>
          <cell r="AY329">
            <v>1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 t="str">
            <v>株式会社</v>
          </cell>
          <cell r="BG329" t="str">
            <v>○</v>
          </cell>
          <cell r="BH329" t="str">
            <v/>
          </cell>
        </row>
        <row r="330">
          <cell r="B330">
            <v>18002</v>
          </cell>
          <cell r="C330" t="str">
            <v>101340-1</v>
          </cell>
          <cell r="D330" t="str">
            <v>更新</v>
          </cell>
          <cell r="E330" t="str">
            <v>令和4年様式</v>
          </cell>
          <cell r="F330" t="str">
            <v>エクラシア東久留米</v>
          </cell>
          <cell r="G330" t="str">
            <v>東久留米市前沢2－1－55</v>
          </cell>
          <cell r="H330">
            <v>5.5</v>
          </cell>
          <cell r="I330" t="str">
            <v>18.3-18.91</v>
          </cell>
          <cell r="J330" t="str">
            <v>○</v>
          </cell>
          <cell r="K330" t="str">
            <v>×</v>
          </cell>
          <cell r="L330" t="str">
            <v>○</v>
          </cell>
          <cell r="M330" t="str">
            <v>×</v>
          </cell>
          <cell r="N330" t="str">
            <v>○</v>
          </cell>
          <cell r="O330" t="str">
            <v>×</v>
          </cell>
          <cell r="P330" t="str">
            <v>×</v>
          </cell>
          <cell r="Q330" t="str">
            <v>×</v>
          </cell>
          <cell r="R330" t="str">
            <v>×</v>
          </cell>
          <cell r="S330" t="str">
            <v>○</v>
          </cell>
          <cell r="T330" t="str">
            <v>×</v>
          </cell>
          <cell r="U330" t="str">
            <v>×</v>
          </cell>
          <cell r="V330" t="str">
            <v>×</v>
          </cell>
          <cell r="W330" t="str">
            <v>×</v>
          </cell>
          <cell r="X330" t="str">
            <v>×</v>
          </cell>
          <cell r="Y330" t="str">
            <v>×</v>
          </cell>
          <cell r="Z330" t="str">
            <v>×</v>
          </cell>
          <cell r="AA330">
            <v>0</v>
          </cell>
          <cell r="AB330">
            <v>1</v>
          </cell>
          <cell r="AC330" t="str">
            <v>介</v>
          </cell>
          <cell r="AD330" t="str">
            <v>株式会社エクラシア</v>
          </cell>
          <cell r="AE330" t="str">
            <v>050-6861-5201</v>
          </cell>
          <cell r="AF330">
            <v>43270</v>
          </cell>
          <cell r="AG330">
            <v>60</v>
          </cell>
          <cell r="AH330" t="str">
            <v>○</v>
          </cell>
          <cell r="AI330" t="str">
            <v>入居開始済み</v>
          </cell>
          <cell r="AJ330" t="str">
            <v>東久留米市</v>
          </cell>
          <cell r="AK330" t="str">
            <v>株式会社</v>
          </cell>
          <cell r="AL330" t="str">
            <v>介護系事業者</v>
          </cell>
          <cell r="AM330" t="str">
            <v/>
          </cell>
          <cell r="AN330" t="str">
            <v>24時間常駐</v>
          </cell>
          <cell r="AO330">
            <v>18.401666666666664</v>
          </cell>
          <cell r="AP330">
            <v>55000</v>
          </cell>
          <cell r="AQ330">
            <v>55000</v>
          </cell>
          <cell r="AR330">
            <v>55000</v>
          </cell>
          <cell r="AS330">
            <v>15000</v>
          </cell>
          <cell r="AT330">
            <v>15000</v>
          </cell>
          <cell r="AU330">
            <v>15000</v>
          </cell>
          <cell r="AV330">
            <v>1100</v>
          </cell>
          <cell r="AW330">
            <v>50100</v>
          </cell>
          <cell r="AX330" t="str">
            <v>株式会社エクラシア</v>
          </cell>
          <cell r="AY330">
            <v>1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 t="str">
            <v>株式会社</v>
          </cell>
          <cell r="BG330" t="str">
            <v>○</v>
          </cell>
          <cell r="BH330" t="str">
            <v/>
          </cell>
        </row>
        <row r="331">
          <cell r="B331">
            <v>19013</v>
          </cell>
          <cell r="C331" t="str">
            <v>102179-1</v>
          </cell>
          <cell r="D331" t="str">
            <v>更新</v>
          </cell>
          <cell r="E331" t="str">
            <v>令和4年様式</v>
          </cell>
          <cell r="F331" t="str">
            <v>エクラシア町田</v>
          </cell>
          <cell r="G331" t="str">
            <v>町田市広袴町521-2</v>
          </cell>
          <cell r="H331">
            <v>5.5</v>
          </cell>
          <cell r="I331" t="str">
            <v>18-18.6</v>
          </cell>
          <cell r="J331" t="str">
            <v>○</v>
          </cell>
          <cell r="K331" t="str">
            <v>×</v>
          </cell>
          <cell r="L331" t="str">
            <v>○</v>
          </cell>
          <cell r="M331" t="str">
            <v>×</v>
          </cell>
          <cell r="N331" t="str">
            <v>○</v>
          </cell>
          <cell r="O331" t="str">
            <v>×</v>
          </cell>
          <cell r="P331" t="str">
            <v>×</v>
          </cell>
          <cell r="Q331" t="str">
            <v>×</v>
          </cell>
          <cell r="R331" t="str">
            <v>×</v>
          </cell>
          <cell r="S331" t="str">
            <v>○</v>
          </cell>
          <cell r="T331" t="str">
            <v>×</v>
          </cell>
          <cell r="U331" t="str">
            <v>×</v>
          </cell>
          <cell r="V331" t="str">
            <v>×</v>
          </cell>
          <cell r="W331" t="str">
            <v>×</v>
          </cell>
          <cell r="X331" t="str">
            <v>×</v>
          </cell>
          <cell r="Y331" t="str">
            <v>×</v>
          </cell>
          <cell r="Z331" t="str">
            <v>×</v>
          </cell>
          <cell r="AA331">
            <v>0</v>
          </cell>
          <cell r="AB331">
            <v>1</v>
          </cell>
          <cell r="AC331" t="str">
            <v>介</v>
          </cell>
          <cell r="AD331" t="str">
            <v>株式会社エクラシア</v>
          </cell>
          <cell r="AE331" t="str">
            <v>050-6861-5201</v>
          </cell>
          <cell r="AF331">
            <v>43838</v>
          </cell>
          <cell r="AG331">
            <v>47</v>
          </cell>
          <cell r="AH331" t="str">
            <v>○</v>
          </cell>
          <cell r="AI331" t="str">
            <v>入居開始済み</v>
          </cell>
          <cell r="AJ331" t="str">
            <v>町田市</v>
          </cell>
          <cell r="AK331" t="str">
            <v>株式会社</v>
          </cell>
          <cell r="AL331" t="str">
            <v>介護系事業者</v>
          </cell>
          <cell r="AM331" t="str">
            <v/>
          </cell>
          <cell r="AN331" t="str">
            <v>24時間常駐</v>
          </cell>
          <cell r="AO331">
            <v>18.089361702127661</v>
          </cell>
          <cell r="AP331">
            <v>55000</v>
          </cell>
          <cell r="AQ331">
            <v>55000</v>
          </cell>
          <cell r="AR331">
            <v>55000</v>
          </cell>
          <cell r="AS331">
            <v>15000</v>
          </cell>
          <cell r="AT331">
            <v>15000</v>
          </cell>
          <cell r="AU331">
            <v>15000</v>
          </cell>
          <cell r="AV331">
            <v>1100</v>
          </cell>
          <cell r="AW331">
            <v>50100</v>
          </cell>
          <cell r="AX331" t="str">
            <v>株式会社エクラシア</v>
          </cell>
          <cell r="AY331">
            <v>1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 t="str">
            <v>株式会社</v>
          </cell>
          <cell r="BG331" t="str">
            <v>○</v>
          </cell>
          <cell r="BH331" t="str">
            <v/>
          </cell>
        </row>
        <row r="332">
          <cell r="B332">
            <v>15002</v>
          </cell>
          <cell r="C332" t="str">
            <v>30419-2</v>
          </cell>
          <cell r="D332" t="str">
            <v>更新</v>
          </cell>
          <cell r="E332" t="str">
            <v>令和4年様式</v>
          </cell>
          <cell r="F332" t="str">
            <v>スマイラス聖蹟桜ヶ丘</v>
          </cell>
          <cell r="G332" t="str">
            <v>多摩市関戸一丁目２番地１１</v>
          </cell>
          <cell r="H332" t="str">
            <v>12.95-28.55</v>
          </cell>
          <cell r="I332" t="str">
            <v>27.72-60.1</v>
          </cell>
          <cell r="J332" t="str">
            <v>○</v>
          </cell>
          <cell r="K332" t="str">
            <v>×</v>
          </cell>
          <cell r="L332" t="str">
            <v>×</v>
          </cell>
          <cell r="M332" t="str">
            <v>×</v>
          </cell>
          <cell r="N332" t="str">
            <v>○</v>
          </cell>
          <cell r="O332" t="str">
            <v>×</v>
          </cell>
          <cell r="P332" t="str">
            <v>×</v>
          </cell>
          <cell r="Q332" t="str">
            <v>×</v>
          </cell>
          <cell r="R332" t="str">
            <v>×</v>
          </cell>
          <cell r="S332" t="str">
            <v>○</v>
          </cell>
          <cell r="T332" t="str">
            <v>×</v>
          </cell>
          <cell r="U332" t="str">
            <v>×</v>
          </cell>
          <cell r="V332" t="str">
            <v>×</v>
          </cell>
          <cell r="W332" t="str">
            <v>×</v>
          </cell>
          <cell r="X332" t="str">
            <v>○</v>
          </cell>
          <cell r="Y332" t="str">
            <v>×</v>
          </cell>
          <cell r="Z332" t="str">
            <v>×</v>
          </cell>
          <cell r="AA332">
            <v>1</v>
          </cell>
          <cell r="AB332">
            <v>2</v>
          </cell>
          <cell r="AC332" t="str">
            <v>医介</v>
          </cell>
          <cell r="AD332" t="str">
            <v>京王ウェルシィステージ株式会社</v>
          </cell>
          <cell r="AE332" t="str">
            <v>042-337-3351</v>
          </cell>
          <cell r="AF332">
            <v>42163</v>
          </cell>
          <cell r="AG332">
            <v>53</v>
          </cell>
          <cell r="AH332" t="str">
            <v>○</v>
          </cell>
          <cell r="AI332" t="str">
            <v>入居開始済み</v>
          </cell>
          <cell r="AJ332" t="str">
            <v>多摩市</v>
          </cell>
          <cell r="AK332" t="str">
            <v>株式会社</v>
          </cell>
          <cell r="AL332" t="str">
            <v>介護系事業者</v>
          </cell>
          <cell r="AM332" t="str">
            <v/>
          </cell>
          <cell r="AN332" t="str">
            <v>24時間常駐</v>
          </cell>
          <cell r="AO332">
            <v>32.887358490566029</v>
          </cell>
          <cell r="AP332">
            <v>129500</v>
          </cell>
          <cell r="AQ332">
            <v>285500</v>
          </cell>
          <cell r="AR332">
            <v>167122.64150943398</v>
          </cell>
          <cell r="AS332">
            <v>18000</v>
          </cell>
          <cell r="AT332">
            <v>27000</v>
          </cell>
          <cell r="AU332">
            <v>22500</v>
          </cell>
          <cell r="AV332">
            <v>61710</v>
          </cell>
          <cell r="AW332">
            <v>54450</v>
          </cell>
          <cell r="AX332" t="str">
            <v>京王ウェルシィステージ株式会社</v>
          </cell>
          <cell r="AY332">
            <v>1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 t="str">
            <v>株式会社</v>
          </cell>
          <cell r="BG332" t="str">
            <v>○</v>
          </cell>
          <cell r="BH332" t="str">
            <v/>
          </cell>
        </row>
        <row r="333">
          <cell r="B333">
            <v>17021</v>
          </cell>
          <cell r="C333" t="str">
            <v>100915-1</v>
          </cell>
          <cell r="D333" t="str">
            <v>更新</v>
          </cell>
          <cell r="E333" t="str">
            <v>令和4年様式</v>
          </cell>
          <cell r="F333" t="str">
            <v>パークウェルステイト浜田山</v>
          </cell>
          <cell r="G333" t="str">
            <v>杉並区高井戸東4丁目27番17号</v>
          </cell>
          <cell r="H333" t="str">
            <v>33.5-201.3</v>
          </cell>
          <cell r="I333" t="str">
            <v>25-160.9</v>
          </cell>
          <cell r="J333" t="str">
            <v>○</v>
          </cell>
          <cell r="K333" t="str">
            <v>○</v>
          </cell>
          <cell r="L333" t="str">
            <v>×</v>
          </cell>
          <cell r="M333" t="str">
            <v>○</v>
          </cell>
          <cell r="N333" t="str">
            <v>○</v>
          </cell>
          <cell r="O333" t="str">
            <v>○</v>
          </cell>
          <cell r="P333" t="str">
            <v>×</v>
          </cell>
          <cell r="Q333" t="str">
            <v>×</v>
          </cell>
          <cell r="R333" t="str">
            <v>×</v>
          </cell>
          <cell r="S333" t="str">
            <v>×</v>
          </cell>
          <cell r="T333" t="str">
            <v>×</v>
          </cell>
          <cell r="U333" t="str">
            <v>×</v>
          </cell>
          <cell r="V333" t="str">
            <v>○</v>
          </cell>
          <cell r="W333" t="str">
            <v>×</v>
          </cell>
          <cell r="X333" t="str">
            <v>×</v>
          </cell>
          <cell r="Y333" t="str">
            <v>×</v>
          </cell>
          <cell r="Z333" t="str">
            <v>○</v>
          </cell>
          <cell r="AA333">
            <v>1</v>
          </cell>
          <cell r="AB333">
            <v>2</v>
          </cell>
          <cell r="AC333" t="str">
            <v>医介</v>
          </cell>
          <cell r="AD333" t="str">
            <v>三井不動産レジデンシャルウェルネス株式会社</v>
          </cell>
          <cell r="AE333" t="str">
            <v>03-3246-3969</v>
          </cell>
          <cell r="AF333">
            <v>43186</v>
          </cell>
          <cell r="AG333">
            <v>70</v>
          </cell>
          <cell r="AH333" t="str">
            <v>○</v>
          </cell>
          <cell r="AI333" t="str">
            <v>入居開始済み</v>
          </cell>
          <cell r="AJ333" t="str">
            <v>杉並区</v>
          </cell>
          <cell r="AK333" t="str">
            <v>株式会社</v>
          </cell>
          <cell r="AL333" t="str">
            <v>不動産業者</v>
          </cell>
          <cell r="AM333" t="str">
            <v/>
          </cell>
          <cell r="AN333" t="str">
            <v>24時間常駐</v>
          </cell>
          <cell r="AO333">
            <v>66.818285714285693</v>
          </cell>
          <cell r="AP333">
            <v>335000</v>
          </cell>
          <cell r="AQ333">
            <v>2013000</v>
          </cell>
          <cell r="AR333">
            <v>872228.57142857148</v>
          </cell>
          <cell r="AS333">
            <v>79860</v>
          </cell>
          <cell r="AT333">
            <v>223460</v>
          </cell>
          <cell r="AU333">
            <v>151660</v>
          </cell>
          <cell r="AV333">
            <v>176000</v>
          </cell>
          <cell r="AW333">
            <v>101400</v>
          </cell>
          <cell r="AX333" t="str">
            <v>三井不動産レジデンシャルウェルネス株式会社</v>
          </cell>
          <cell r="AY333">
            <v>1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 t="str">
            <v>株式会社</v>
          </cell>
          <cell r="BG333" t="str">
            <v>○</v>
          </cell>
          <cell r="BH333" t="str">
            <v/>
          </cell>
        </row>
        <row r="334">
          <cell r="B334">
            <v>23004</v>
          </cell>
          <cell r="C334" t="str">
            <v>103442-0</v>
          </cell>
          <cell r="D334" t="str">
            <v>新規</v>
          </cell>
          <cell r="E334" t="str">
            <v>令和4年様式</v>
          </cell>
          <cell r="F334" t="str">
            <v>ハートランド・エミシア二子玉川</v>
          </cell>
          <cell r="G334" t="str">
            <v>世田谷区鎌田</v>
          </cell>
          <cell r="H334">
            <v>13</v>
          </cell>
          <cell r="I334">
            <v>18</v>
          </cell>
          <cell r="J334" t="str">
            <v>○</v>
          </cell>
          <cell r="K334" t="str">
            <v>×</v>
          </cell>
          <cell r="L334" t="str">
            <v>×</v>
          </cell>
          <cell r="M334" t="str">
            <v>○</v>
          </cell>
          <cell r="N334" t="str">
            <v>○</v>
          </cell>
          <cell r="O334" t="str">
            <v>○</v>
          </cell>
          <cell r="P334" t="str">
            <v>×</v>
          </cell>
          <cell r="Q334" t="str">
            <v>×</v>
          </cell>
          <cell r="R334" t="str">
            <v>×</v>
          </cell>
          <cell r="S334" t="str">
            <v>×</v>
          </cell>
          <cell r="T334" t="str">
            <v>×</v>
          </cell>
          <cell r="U334" t="str">
            <v>×</v>
          </cell>
          <cell r="V334" t="str">
            <v>×</v>
          </cell>
          <cell r="W334" t="str">
            <v>×</v>
          </cell>
          <cell r="X334" t="str">
            <v>×</v>
          </cell>
          <cell r="Y334" t="str">
            <v>×</v>
          </cell>
          <cell r="Z334" t="str">
            <v>×</v>
          </cell>
          <cell r="AA334">
            <v>0</v>
          </cell>
          <cell r="AB334">
            <v>1</v>
          </cell>
          <cell r="AC334" t="str">
            <v>介</v>
          </cell>
          <cell r="AD334" t="str">
            <v>株式会社ワイグッドケア</v>
          </cell>
          <cell r="AE334" t="str">
            <v>0495-71-6551</v>
          </cell>
          <cell r="AF334">
            <v>45173</v>
          </cell>
          <cell r="AG334">
            <v>39</v>
          </cell>
          <cell r="AH334" t="str">
            <v>○</v>
          </cell>
          <cell r="AI334">
            <v>45901</v>
          </cell>
          <cell r="AJ334" t="str">
            <v>世田谷区</v>
          </cell>
          <cell r="AK334" t="str">
            <v>株式会社</v>
          </cell>
          <cell r="AL334" t="str">
            <v>介護系事業者</v>
          </cell>
          <cell r="AM334" t="str">
            <v/>
          </cell>
          <cell r="AN334" t="str">
            <v>24時間常駐</v>
          </cell>
          <cell r="AO334">
            <v>18</v>
          </cell>
          <cell r="AP334">
            <v>130000</v>
          </cell>
          <cell r="AQ334">
            <v>130000</v>
          </cell>
          <cell r="AR334">
            <v>130000</v>
          </cell>
          <cell r="AS334">
            <v>64000</v>
          </cell>
          <cell r="AT334">
            <v>64000</v>
          </cell>
          <cell r="AU334">
            <v>64000</v>
          </cell>
          <cell r="AV334">
            <v>11000</v>
          </cell>
          <cell r="AW334">
            <v>82500</v>
          </cell>
          <cell r="AX334" t="str">
            <v>株式会社ワイグッドケア</v>
          </cell>
          <cell r="AY334">
            <v>1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 t="str">
            <v>株式会社</v>
          </cell>
          <cell r="BG334" t="str">
            <v>○</v>
          </cell>
          <cell r="BH334" t="str">
            <v/>
          </cell>
        </row>
        <row r="335">
          <cell r="B335">
            <v>11055</v>
          </cell>
          <cell r="C335" t="str">
            <v>27126-2</v>
          </cell>
          <cell r="D335" t="str">
            <v>更新</v>
          </cell>
          <cell r="E335" t="str">
            <v>令和元年様式</v>
          </cell>
          <cell r="F335" t="str">
            <v>グループリビングあやせ</v>
          </cell>
          <cell r="G335" t="str">
            <v>足立区谷中一丁目17-7</v>
          </cell>
          <cell r="H335" t="str">
            <v>7-14</v>
          </cell>
          <cell r="I335" t="str">
            <v>18-36</v>
          </cell>
          <cell r="J335" t="str">
            <v>○</v>
          </cell>
          <cell r="K335" t="str">
            <v>×</v>
          </cell>
          <cell r="L335" t="str">
            <v>×</v>
          </cell>
          <cell r="M335" t="str">
            <v>○</v>
          </cell>
          <cell r="N335" t="str">
            <v>○</v>
          </cell>
          <cell r="O335" t="str">
            <v>○</v>
          </cell>
          <cell r="P335" t="str">
            <v>○</v>
          </cell>
          <cell r="Q335" t="str">
            <v>○</v>
          </cell>
          <cell r="R335" t="str">
            <v>×</v>
          </cell>
          <cell r="S335" t="str">
            <v>○</v>
          </cell>
          <cell r="T335" t="str">
            <v>×</v>
          </cell>
          <cell r="U335" t="str">
            <v>×</v>
          </cell>
          <cell r="V335" t="str">
            <v>○</v>
          </cell>
          <cell r="W335" t="str">
            <v>×</v>
          </cell>
          <cell r="X335" t="str">
            <v>×</v>
          </cell>
          <cell r="Y335" t="str">
            <v>○</v>
          </cell>
          <cell r="Z335" t="str">
            <v>○</v>
          </cell>
          <cell r="AA335">
            <v>3</v>
          </cell>
          <cell r="AB335">
            <v>5</v>
          </cell>
          <cell r="AC335" t="str">
            <v>医介</v>
          </cell>
          <cell r="AD335" t="str">
            <v>社会福祉法人長寿村</v>
          </cell>
          <cell r="AE335" t="str">
            <v>03-3855-6363</v>
          </cell>
          <cell r="AF335">
            <v>40975</v>
          </cell>
          <cell r="AG335">
            <v>50</v>
          </cell>
          <cell r="AH335" t="str">
            <v>○</v>
          </cell>
          <cell r="AI335" t="str">
            <v>入居開始済み</v>
          </cell>
          <cell r="AJ335" t="str">
            <v>足立区</v>
          </cell>
          <cell r="AK335" t="str">
            <v>社会福祉法人</v>
          </cell>
          <cell r="AL335" t="str">
            <v>介護系事業者</v>
          </cell>
          <cell r="AM335" t="str">
            <v/>
          </cell>
          <cell r="AN335" t="str">
            <v>24時間常駐</v>
          </cell>
          <cell r="AO335">
            <v>19.62</v>
          </cell>
          <cell r="AP335">
            <v>70000</v>
          </cell>
          <cell r="AQ335">
            <v>140000</v>
          </cell>
          <cell r="AR335">
            <v>77240</v>
          </cell>
          <cell r="AS335">
            <v>40000</v>
          </cell>
          <cell r="AT335">
            <v>66000</v>
          </cell>
          <cell r="AU335">
            <v>53000</v>
          </cell>
          <cell r="AV335">
            <v>20000</v>
          </cell>
          <cell r="AW335">
            <v>52200</v>
          </cell>
          <cell r="AX335" t="str">
            <v>社会福祉法人長寿村</v>
          </cell>
          <cell r="AY335">
            <v>0</v>
          </cell>
          <cell r="AZ335">
            <v>1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 t="str">
            <v>社会福祉法人</v>
          </cell>
          <cell r="BG335" t="str">
            <v>○</v>
          </cell>
          <cell r="BH335" t="str">
            <v/>
          </cell>
        </row>
        <row r="336">
          <cell r="B336">
            <v>11049</v>
          </cell>
          <cell r="C336" t="str">
            <v>28736-2</v>
          </cell>
          <cell r="D336" t="str">
            <v>更新</v>
          </cell>
          <cell r="E336" t="str">
            <v>令和元年様式</v>
          </cell>
          <cell r="F336" t="str">
            <v>星風会サービス付き高齢者向け住宅カーサ・ラ・ヴィーダ保木間</v>
          </cell>
          <cell r="G336" t="str">
            <v>足立区保木間5丁目16番12号</v>
          </cell>
          <cell r="H336">
            <v>7.5</v>
          </cell>
          <cell r="I336" t="str">
            <v>18.09-20.6</v>
          </cell>
          <cell r="J336" t="str">
            <v>○</v>
          </cell>
          <cell r="K336" t="str">
            <v>○</v>
          </cell>
          <cell r="L336" t="str">
            <v>○</v>
          </cell>
          <cell r="M336" t="str">
            <v>○</v>
          </cell>
          <cell r="N336" t="str">
            <v>○</v>
          </cell>
          <cell r="O336" t="str">
            <v>○</v>
          </cell>
          <cell r="P336" t="str">
            <v>×</v>
          </cell>
          <cell r="Q336" t="str">
            <v>×</v>
          </cell>
          <cell r="R336" t="str">
            <v>×</v>
          </cell>
          <cell r="S336" t="str">
            <v>○</v>
          </cell>
          <cell r="T336" t="str">
            <v>×</v>
          </cell>
          <cell r="U336" t="str">
            <v>○</v>
          </cell>
          <cell r="V336" t="str">
            <v>×</v>
          </cell>
          <cell r="W336" t="str">
            <v>×</v>
          </cell>
          <cell r="X336" t="str">
            <v>×</v>
          </cell>
          <cell r="Y336" t="str">
            <v>×</v>
          </cell>
          <cell r="Z336" t="str">
            <v>×</v>
          </cell>
          <cell r="AA336">
            <v>0</v>
          </cell>
          <cell r="AB336">
            <v>3</v>
          </cell>
          <cell r="AC336" t="str">
            <v>介</v>
          </cell>
          <cell r="AD336" t="str">
            <v>星風会サービス付き高齢者向け住宅カーサ・ラ・ヴィーダ保木間</v>
          </cell>
          <cell r="AE336" t="str">
            <v>03-5851-2277</v>
          </cell>
          <cell r="AF336">
            <v>40956</v>
          </cell>
          <cell r="AG336">
            <v>54</v>
          </cell>
          <cell r="AH336" t="str">
            <v>○</v>
          </cell>
          <cell r="AI336" t="str">
            <v>入居開始済み</v>
          </cell>
          <cell r="AJ336" t="str">
            <v>足立区</v>
          </cell>
          <cell r="AK336" t="str">
            <v>社会福祉法人</v>
          </cell>
          <cell r="AL336" t="str">
            <v>介護系事業者</v>
          </cell>
          <cell r="AM336" t="str">
            <v/>
          </cell>
          <cell r="AN336" t="str">
            <v>24時間常駐</v>
          </cell>
          <cell r="AO336">
            <v>18.655000000000001</v>
          </cell>
          <cell r="AP336">
            <v>75000</v>
          </cell>
          <cell r="AQ336">
            <v>75000</v>
          </cell>
          <cell r="AR336">
            <v>75000</v>
          </cell>
          <cell r="AS336">
            <v>30000</v>
          </cell>
          <cell r="AT336">
            <v>30000</v>
          </cell>
          <cell r="AU336">
            <v>30000</v>
          </cell>
          <cell r="AV336">
            <v>22000</v>
          </cell>
          <cell r="AW336">
            <v>55080</v>
          </cell>
          <cell r="AX336" t="str">
            <v>社会福祉法人星風会</v>
          </cell>
          <cell r="AY336">
            <v>0</v>
          </cell>
          <cell r="AZ336">
            <v>1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 t="str">
            <v>社会福祉法人</v>
          </cell>
          <cell r="BG336" t="str">
            <v>○</v>
          </cell>
          <cell r="BH336" t="str">
            <v/>
          </cell>
        </row>
        <row r="337">
          <cell r="B337">
            <v>12020</v>
          </cell>
          <cell r="C337" t="str">
            <v>28014-2</v>
          </cell>
          <cell r="D337" t="str">
            <v>更新</v>
          </cell>
          <cell r="E337" t="str">
            <v>令和元年様式</v>
          </cell>
          <cell r="F337" t="str">
            <v>東向島サービス付き高齢者向け住宅　スマイル・メゾン曳舟</v>
          </cell>
          <cell r="G337" t="str">
            <v>墨田区東向島2丁目31番19号</v>
          </cell>
          <cell r="H337" t="str">
            <v>7.5-13.5</v>
          </cell>
          <cell r="I337" t="str">
            <v>18.16-30.84</v>
          </cell>
          <cell r="J337" t="str">
            <v>○</v>
          </cell>
          <cell r="K337" t="str">
            <v>○</v>
          </cell>
          <cell r="L337" t="str">
            <v>○</v>
          </cell>
          <cell r="M337" t="str">
            <v>○</v>
          </cell>
          <cell r="N337" t="str">
            <v>○</v>
          </cell>
          <cell r="O337" t="str">
            <v>○</v>
          </cell>
          <cell r="P337" t="str">
            <v>○</v>
          </cell>
          <cell r="Q337" t="str">
            <v>×</v>
          </cell>
          <cell r="R337" t="str">
            <v>×</v>
          </cell>
          <cell r="S337" t="str">
            <v>○</v>
          </cell>
          <cell r="T337" t="str">
            <v>×</v>
          </cell>
          <cell r="U337" t="str">
            <v>×</v>
          </cell>
          <cell r="V337" t="str">
            <v>○</v>
          </cell>
          <cell r="W337" t="str">
            <v>×</v>
          </cell>
          <cell r="X337" t="str">
            <v>×</v>
          </cell>
          <cell r="Y337" t="str">
            <v>×</v>
          </cell>
          <cell r="Z337" t="str">
            <v>×</v>
          </cell>
          <cell r="AA337">
            <v>1</v>
          </cell>
          <cell r="AB337">
            <v>3</v>
          </cell>
          <cell r="AC337" t="str">
            <v>医介</v>
          </cell>
          <cell r="AD337" t="str">
            <v>東向島サービス付き高齢者向け住宅　スマイル・メゾン曳舟</v>
          </cell>
          <cell r="AE337" t="str">
            <v>03-6657-1102</v>
          </cell>
          <cell r="AF337">
            <v>41145</v>
          </cell>
          <cell r="AG337">
            <v>46</v>
          </cell>
          <cell r="AH337" t="str">
            <v>○</v>
          </cell>
          <cell r="AI337" t="str">
            <v>入居開始済み</v>
          </cell>
          <cell r="AJ337" t="str">
            <v>墨田区</v>
          </cell>
          <cell r="AK337" t="str">
            <v>株式会社</v>
          </cell>
          <cell r="AL337" t="str">
            <v>介護系事業者</v>
          </cell>
          <cell r="AM337" t="str">
            <v/>
          </cell>
          <cell r="AN337" t="str">
            <v>24時間常駐</v>
          </cell>
          <cell r="AO337">
            <v>19.944782608695657</v>
          </cell>
          <cell r="AP337">
            <v>75000</v>
          </cell>
          <cell r="AQ337">
            <v>135000</v>
          </cell>
          <cell r="AR337">
            <v>85978.260869565216</v>
          </cell>
          <cell r="AS337">
            <v>29000</v>
          </cell>
          <cell r="AT337">
            <v>29000</v>
          </cell>
          <cell r="AU337">
            <v>29000</v>
          </cell>
          <cell r="AV337">
            <v>33000</v>
          </cell>
          <cell r="AW337">
            <v>58320</v>
          </cell>
          <cell r="AX337" t="str">
            <v>株式会社ライフコンサイドサービス</v>
          </cell>
          <cell r="AY337">
            <v>1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 t="str">
            <v>株式会社</v>
          </cell>
          <cell r="BG337" t="str">
            <v>○</v>
          </cell>
          <cell r="BH337" t="str">
            <v/>
          </cell>
        </row>
        <row r="338">
          <cell r="B338">
            <v>11064</v>
          </cell>
          <cell r="C338" t="str">
            <v>29195-2</v>
          </cell>
          <cell r="D338" t="str">
            <v>更新</v>
          </cell>
          <cell r="E338" t="str">
            <v>令和元年様式</v>
          </cell>
          <cell r="F338" t="str">
            <v>パステルライフ福生</v>
          </cell>
          <cell r="G338" t="str">
            <v>福生市福生二宮2461番地</v>
          </cell>
          <cell r="H338" t="str">
            <v>8.5-8.8</v>
          </cell>
          <cell r="I338" t="str">
            <v>31.89-34.67</v>
          </cell>
          <cell r="J338" t="str">
            <v>○</v>
          </cell>
          <cell r="K338" t="str">
            <v>○</v>
          </cell>
          <cell r="L338" t="str">
            <v>○</v>
          </cell>
          <cell r="M338" t="str">
            <v>○</v>
          </cell>
          <cell r="N338" t="str">
            <v>○</v>
          </cell>
          <cell r="O338" t="str">
            <v>×</v>
          </cell>
          <cell r="P338" t="str">
            <v>×</v>
          </cell>
          <cell r="Q338" t="str">
            <v>×</v>
          </cell>
          <cell r="R338" t="str">
            <v>×</v>
          </cell>
          <cell r="S338" t="str">
            <v>○</v>
          </cell>
          <cell r="T338" t="str">
            <v>×</v>
          </cell>
          <cell r="U338" t="str">
            <v>○</v>
          </cell>
          <cell r="V338" t="str">
            <v>×</v>
          </cell>
          <cell r="W338" t="str">
            <v>×</v>
          </cell>
          <cell r="X338" t="str">
            <v>×</v>
          </cell>
          <cell r="Y338" t="str">
            <v>×</v>
          </cell>
          <cell r="Z338" t="str">
            <v>○</v>
          </cell>
          <cell r="AA338">
            <v>1</v>
          </cell>
          <cell r="AB338">
            <v>2</v>
          </cell>
          <cell r="AC338" t="str">
            <v>医介</v>
          </cell>
          <cell r="AD338" t="str">
            <v>扶桑管理サービス株式会社</v>
          </cell>
          <cell r="AE338" t="str">
            <v>0570-003-230</v>
          </cell>
          <cell r="AF338">
            <v>40996</v>
          </cell>
          <cell r="AG338">
            <v>44</v>
          </cell>
          <cell r="AH338" t="str">
            <v>○</v>
          </cell>
          <cell r="AI338" t="str">
            <v>入居開始済み</v>
          </cell>
          <cell r="AJ338" t="str">
            <v>福生市</v>
          </cell>
          <cell r="AK338" t="str">
            <v>株式会社</v>
          </cell>
          <cell r="AL338" t="str">
            <v>不動産業者</v>
          </cell>
          <cell r="AM338" t="str">
            <v/>
          </cell>
          <cell r="AN338" t="str">
            <v>24時間常駐</v>
          </cell>
          <cell r="AO338">
            <v>33.179318181818182</v>
          </cell>
          <cell r="AP338">
            <v>85000</v>
          </cell>
          <cell r="AQ338">
            <v>88000</v>
          </cell>
          <cell r="AR338">
            <v>86250</v>
          </cell>
          <cell r="AS338">
            <v>35000</v>
          </cell>
          <cell r="AT338">
            <v>35000</v>
          </cell>
          <cell r="AU338">
            <v>35000</v>
          </cell>
          <cell r="AV338">
            <v>-1</v>
          </cell>
          <cell r="AW338">
            <v>53370</v>
          </cell>
          <cell r="AX338" t="str">
            <v>扶桑管理サービス株式会社</v>
          </cell>
          <cell r="AY338">
            <v>1</v>
          </cell>
          <cell r="AZ338">
            <v>0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 t="str">
            <v>株式会社</v>
          </cell>
          <cell r="BG338" t="str">
            <v>○</v>
          </cell>
          <cell r="BH338" t="str">
            <v>特定</v>
          </cell>
        </row>
        <row r="339">
          <cell r="B339">
            <v>23008</v>
          </cell>
          <cell r="C339" t="str">
            <v>103556-0</v>
          </cell>
          <cell r="D339" t="str">
            <v>新規</v>
          </cell>
          <cell r="E339" t="str">
            <v>令和4年様式</v>
          </cell>
          <cell r="F339" t="str">
            <v>ココファン大泉学園</v>
          </cell>
          <cell r="G339" t="str">
            <v>練馬区大泉学園町5丁目11番10号</v>
          </cell>
          <cell r="H339" t="str">
            <v>9-18.4</v>
          </cell>
          <cell r="I339" t="str">
            <v>18.15-48.48</v>
          </cell>
          <cell r="J339" t="str">
            <v>○</v>
          </cell>
          <cell r="K339" t="str">
            <v>○</v>
          </cell>
          <cell r="L339" t="str">
            <v>○</v>
          </cell>
          <cell r="M339" t="str">
            <v>○</v>
          </cell>
          <cell r="N339" t="str">
            <v>○</v>
          </cell>
          <cell r="O339" t="str">
            <v>○</v>
          </cell>
          <cell r="P339" t="str">
            <v>×</v>
          </cell>
          <cell r="Q339" t="str">
            <v>×</v>
          </cell>
          <cell r="R339" t="str">
            <v>×</v>
          </cell>
          <cell r="S339" t="str">
            <v>×</v>
          </cell>
          <cell r="T339" t="str">
            <v>×</v>
          </cell>
          <cell r="U339" t="str">
            <v>×</v>
          </cell>
          <cell r="V339" t="str">
            <v>×</v>
          </cell>
          <cell r="W339" t="str">
            <v>×</v>
          </cell>
          <cell r="X339" t="str">
            <v>×</v>
          </cell>
          <cell r="Y339" t="str">
            <v>×</v>
          </cell>
          <cell r="Z339" t="str">
            <v>×</v>
          </cell>
          <cell r="AA339">
            <v>0</v>
          </cell>
          <cell r="AB339">
            <v>1</v>
          </cell>
          <cell r="AC339" t="str">
            <v>介</v>
          </cell>
          <cell r="AD339" t="str">
            <v>株式会社学研ココファン</v>
          </cell>
          <cell r="AE339" t="str">
            <v>03-6431-1860</v>
          </cell>
          <cell r="AF339">
            <v>45264</v>
          </cell>
          <cell r="AG339">
            <v>49</v>
          </cell>
          <cell r="AH339" t="str">
            <v>○</v>
          </cell>
          <cell r="AI339" t="str">
            <v>入居開始済み</v>
          </cell>
          <cell r="AJ339" t="str">
            <v>練馬区</v>
          </cell>
          <cell r="AK339" t="str">
            <v>株式会社</v>
          </cell>
          <cell r="AL339" t="str">
            <v>介護系事業者</v>
          </cell>
          <cell r="AM339" t="str">
            <v/>
          </cell>
          <cell r="AN339" t="str">
            <v>24時間常駐</v>
          </cell>
          <cell r="AO339">
            <v>24.286326530612243</v>
          </cell>
          <cell r="AP339">
            <v>90000</v>
          </cell>
          <cell r="AQ339">
            <v>184000</v>
          </cell>
          <cell r="AR339">
            <v>119224.48979591837</v>
          </cell>
          <cell r="AS339">
            <v>12200</v>
          </cell>
          <cell r="AT339">
            <v>25600</v>
          </cell>
          <cell r="AU339">
            <v>18900</v>
          </cell>
          <cell r="AV339">
            <v>45100</v>
          </cell>
          <cell r="AW339">
            <v>63660</v>
          </cell>
          <cell r="AX339" t="str">
            <v>株式会社学研ココファン</v>
          </cell>
          <cell r="AY339">
            <v>1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 t="str">
            <v>株式会社</v>
          </cell>
          <cell r="BG339" t="str">
            <v>○</v>
          </cell>
          <cell r="BH339" t="str">
            <v/>
          </cell>
        </row>
        <row r="340">
          <cell r="B340">
            <v>16001</v>
          </cell>
          <cell r="C340" t="str">
            <v>27878-1</v>
          </cell>
          <cell r="D340" t="str">
            <v>更新</v>
          </cell>
          <cell r="E340" t="str">
            <v>令和元年様式</v>
          </cell>
          <cell r="F340" t="str">
            <v>ウエリスオリーブ町田中町</v>
          </cell>
          <cell r="G340" t="str">
            <v>町田市中町一丁目１１番１２号</v>
          </cell>
          <cell r="H340" t="str">
            <v>10.5-21</v>
          </cell>
          <cell r="I340" t="str">
            <v>20.16-56.4</v>
          </cell>
          <cell r="J340" t="str">
            <v>○</v>
          </cell>
          <cell r="K340" t="str">
            <v>○</v>
          </cell>
          <cell r="L340" t="str">
            <v>○</v>
          </cell>
          <cell r="M340" t="str">
            <v>×</v>
          </cell>
          <cell r="N340" t="str">
            <v>○</v>
          </cell>
          <cell r="O340" t="str">
            <v>○</v>
          </cell>
          <cell r="P340" t="str">
            <v>×</v>
          </cell>
          <cell r="Q340" t="str">
            <v>×</v>
          </cell>
          <cell r="R340" t="str">
            <v>×</v>
          </cell>
          <cell r="S340" t="str">
            <v>○</v>
          </cell>
          <cell r="T340" t="str">
            <v>×</v>
          </cell>
          <cell r="U340" t="str">
            <v>×</v>
          </cell>
          <cell r="V340" t="str">
            <v>○</v>
          </cell>
          <cell r="W340" t="str">
            <v>×</v>
          </cell>
          <cell r="X340" t="str">
            <v>×</v>
          </cell>
          <cell r="Y340" t="str">
            <v>×</v>
          </cell>
          <cell r="Z340" t="str">
            <v>×</v>
          </cell>
          <cell r="AA340">
            <v>0</v>
          </cell>
          <cell r="AB340">
            <v>3</v>
          </cell>
          <cell r="AC340" t="str">
            <v>介</v>
          </cell>
          <cell r="AD340" t="str">
            <v>ＮＴＴアーバンバリューサポート株式式会社</v>
          </cell>
          <cell r="AE340" t="str">
            <v>03-6811-6465</v>
          </cell>
          <cell r="AF340">
            <v>42529</v>
          </cell>
          <cell r="AG340">
            <v>66</v>
          </cell>
          <cell r="AH340" t="str">
            <v>○</v>
          </cell>
          <cell r="AI340" t="str">
            <v>入居開始済み</v>
          </cell>
          <cell r="AJ340" t="str">
            <v>町田市</v>
          </cell>
          <cell r="AK340" t="str">
            <v>株式会社</v>
          </cell>
          <cell r="AL340" t="str">
            <v>不動産業者</v>
          </cell>
          <cell r="AM340" t="str">
            <v/>
          </cell>
          <cell r="AN340" t="str">
            <v>24時間常駐</v>
          </cell>
          <cell r="AO340">
            <v>27.516969696969699</v>
          </cell>
          <cell r="AP340">
            <v>105000</v>
          </cell>
          <cell r="AQ340">
            <v>210000</v>
          </cell>
          <cell r="AR340">
            <v>137242.42424242425</v>
          </cell>
          <cell r="AS340">
            <v>16000</v>
          </cell>
          <cell r="AT340">
            <v>29000</v>
          </cell>
          <cell r="AU340">
            <v>22500</v>
          </cell>
          <cell r="AV340">
            <v>39600</v>
          </cell>
          <cell r="AW340">
            <v>67980</v>
          </cell>
          <cell r="AX340" t="str">
            <v>ＮＴＴアーバンバリューサポート株式会社</v>
          </cell>
          <cell r="AY340">
            <v>1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 t="str">
            <v>株式会社</v>
          </cell>
          <cell r="BG340" t="str">
            <v>○</v>
          </cell>
          <cell r="BH340" t="str">
            <v/>
          </cell>
        </row>
        <row r="341">
          <cell r="B341">
            <v>16004</v>
          </cell>
          <cell r="C341" t="str">
            <v>29968-1</v>
          </cell>
          <cell r="D341" t="str">
            <v>更新</v>
          </cell>
          <cell r="E341" t="str">
            <v>令和元年様式</v>
          </cell>
          <cell r="F341" t="str">
            <v>グランドマスト成城北</v>
          </cell>
          <cell r="G341" t="str">
            <v>世田谷区上祖師谷4-38-16</v>
          </cell>
          <cell r="H341" t="str">
            <v>10-30.7</v>
          </cell>
          <cell r="I341" t="str">
            <v>39.54-66.44</v>
          </cell>
          <cell r="J341" t="str">
            <v>○</v>
          </cell>
          <cell r="K341" t="str">
            <v>×</v>
          </cell>
          <cell r="L341" t="str">
            <v>×</v>
          </cell>
          <cell r="M341" t="str">
            <v>×</v>
          </cell>
          <cell r="N341" t="str">
            <v>×</v>
          </cell>
          <cell r="O341" t="str">
            <v>×</v>
          </cell>
          <cell r="P341" t="str">
            <v>×</v>
          </cell>
          <cell r="Q341" t="str">
            <v>×</v>
          </cell>
          <cell r="R341" t="str">
            <v>×</v>
          </cell>
          <cell r="S341" t="str">
            <v>×</v>
          </cell>
          <cell r="T341" t="str">
            <v>×</v>
          </cell>
          <cell r="U341" t="str">
            <v>×</v>
          </cell>
          <cell r="V341" t="str">
            <v>×</v>
          </cell>
          <cell r="W341" t="str">
            <v>×</v>
          </cell>
          <cell r="X341" t="str">
            <v>×</v>
          </cell>
          <cell r="Y341" t="str">
            <v>×</v>
          </cell>
          <cell r="Z341" t="str">
            <v>×</v>
          </cell>
          <cell r="AA341">
            <v>0</v>
          </cell>
          <cell r="AB341">
            <v>0</v>
          </cell>
          <cell r="AC341" t="str">
            <v>なし</v>
          </cell>
          <cell r="AD341" t="str">
            <v>積水ハウスシャーメゾンPM東京株式会社　グランドマスト事業部</v>
          </cell>
          <cell r="AE341" t="str">
            <v>03-5350-3900</v>
          </cell>
          <cell r="AF341">
            <v>42562</v>
          </cell>
          <cell r="AG341">
            <v>36</v>
          </cell>
          <cell r="AH341" t="str">
            <v>○</v>
          </cell>
          <cell r="AI341" t="str">
            <v>入居開始済み</v>
          </cell>
          <cell r="AJ341" t="str">
            <v>世田谷区</v>
          </cell>
          <cell r="AK341" t="str">
            <v>株式会社</v>
          </cell>
          <cell r="AL341" t="str">
            <v>不動産業者</v>
          </cell>
          <cell r="AM341" t="str">
            <v/>
          </cell>
          <cell r="AN341" t="str">
            <v>日中のみ常駐</v>
          </cell>
          <cell r="AO341">
            <v>47.032222222222217</v>
          </cell>
          <cell r="AP341">
            <v>100000</v>
          </cell>
          <cell r="AQ341">
            <v>307000</v>
          </cell>
          <cell r="AR341">
            <v>157138.88888888888</v>
          </cell>
          <cell r="AS341">
            <v>21500</v>
          </cell>
          <cell r="AT341">
            <v>21500</v>
          </cell>
          <cell r="AU341">
            <v>21500</v>
          </cell>
          <cell r="AV341">
            <v>55000</v>
          </cell>
          <cell r="AW341">
            <v>70928</v>
          </cell>
          <cell r="AX341" t="str">
            <v>積水ハウスシャーメゾンPM東京株式会社</v>
          </cell>
          <cell r="AY341">
            <v>1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 t="str">
            <v>株式会社</v>
          </cell>
          <cell r="BG341" t="str">
            <v>○</v>
          </cell>
          <cell r="BH341" t="str">
            <v/>
          </cell>
        </row>
        <row r="342">
          <cell r="B342">
            <v>15014</v>
          </cell>
          <cell r="C342" t="str">
            <v>28458-1</v>
          </cell>
          <cell r="D342" t="str">
            <v>更新</v>
          </cell>
          <cell r="E342" t="str">
            <v>令和元年様式</v>
          </cell>
          <cell r="F342" t="str">
            <v>ウエリスオリーブ武蔵野関町</v>
          </cell>
          <cell r="G342" t="str">
            <v>練馬区関町南4丁目16番20号</v>
          </cell>
          <cell r="H342" t="str">
            <v>13.6-20.5</v>
          </cell>
          <cell r="I342" t="str">
            <v>30.9-46.54</v>
          </cell>
          <cell r="J342" t="str">
            <v>○</v>
          </cell>
          <cell r="K342" t="str">
            <v>○</v>
          </cell>
          <cell r="L342" t="str">
            <v>○</v>
          </cell>
          <cell r="M342" t="str">
            <v>○</v>
          </cell>
          <cell r="N342" t="str">
            <v>○</v>
          </cell>
          <cell r="O342" t="str">
            <v>○</v>
          </cell>
          <cell r="P342" t="str">
            <v>×</v>
          </cell>
          <cell r="Q342" t="str">
            <v>×</v>
          </cell>
          <cell r="R342" t="str">
            <v>×</v>
          </cell>
          <cell r="S342" t="str">
            <v>○</v>
          </cell>
          <cell r="T342" t="str">
            <v>×</v>
          </cell>
          <cell r="U342" t="str">
            <v>×</v>
          </cell>
          <cell r="V342" t="str">
            <v>○</v>
          </cell>
          <cell r="W342" t="str">
            <v>×</v>
          </cell>
          <cell r="X342" t="str">
            <v>×</v>
          </cell>
          <cell r="Y342" t="str">
            <v>×</v>
          </cell>
          <cell r="Z342" t="str">
            <v>×</v>
          </cell>
          <cell r="AA342">
            <v>0</v>
          </cell>
          <cell r="AB342">
            <v>3</v>
          </cell>
          <cell r="AC342" t="str">
            <v>介</v>
          </cell>
          <cell r="AD342" t="str">
            <v>エヌ・ティ・ティ都市開発株式会社</v>
          </cell>
          <cell r="AE342" t="str">
            <v>03-6811-6465</v>
          </cell>
          <cell r="AF342">
            <v>42373</v>
          </cell>
          <cell r="AG342">
            <v>32</v>
          </cell>
          <cell r="AH342" t="str">
            <v>○</v>
          </cell>
          <cell r="AI342" t="str">
            <v>入居開始済み</v>
          </cell>
          <cell r="AJ342" t="str">
            <v>練馬区</v>
          </cell>
          <cell r="AK342" t="str">
            <v>株式会社</v>
          </cell>
          <cell r="AL342" t="str">
            <v>不動産業者</v>
          </cell>
          <cell r="AM342" t="str">
            <v/>
          </cell>
          <cell r="AN342" t="str">
            <v>24時間常駐</v>
          </cell>
          <cell r="AO342">
            <v>36.579062500000013</v>
          </cell>
          <cell r="AP342">
            <v>136000</v>
          </cell>
          <cell r="AQ342">
            <v>205000</v>
          </cell>
          <cell r="AR342">
            <v>160031.25</v>
          </cell>
          <cell r="AS342">
            <v>13000</v>
          </cell>
          <cell r="AT342">
            <v>19000</v>
          </cell>
          <cell r="AU342">
            <v>16000</v>
          </cell>
          <cell r="AV342">
            <v>39600</v>
          </cell>
          <cell r="AW342">
            <v>67980</v>
          </cell>
          <cell r="AX342" t="str">
            <v>エヌ・ティ・ティ都市開発株式会社</v>
          </cell>
          <cell r="AY342">
            <v>1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 t="str">
            <v>株式会社</v>
          </cell>
          <cell r="BG342" t="str">
            <v>○</v>
          </cell>
          <cell r="BH342" t="str">
            <v/>
          </cell>
        </row>
        <row r="343">
          <cell r="B343">
            <v>15015</v>
          </cell>
          <cell r="C343" t="str">
            <v>29424-1</v>
          </cell>
          <cell r="D343" t="str">
            <v>更新</v>
          </cell>
          <cell r="E343" t="str">
            <v>令和元年様式</v>
          </cell>
          <cell r="F343" t="str">
            <v>ウエリスオリーブ武蔵野関町ケアレジデンス</v>
          </cell>
          <cell r="G343" t="str">
            <v>練馬区関町南４丁目１６番２０号</v>
          </cell>
          <cell r="H343">
            <v>16</v>
          </cell>
          <cell r="I343" t="str">
            <v>19.06-19.38</v>
          </cell>
          <cell r="J343" t="str">
            <v>○</v>
          </cell>
          <cell r="K343" t="str">
            <v>○</v>
          </cell>
          <cell r="L343" t="str">
            <v>○</v>
          </cell>
          <cell r="M343" t="str">
            <v>○</v>
          </cell>
          <cell r="N343" t="str">
            <v>○</v>
          </cell>
          <cell r="O343" t="str">
            <v>×</v>
          </cell>
          <cell r="P343" t="str">
            <v>×</v>
          </cell>
          <cell r="Q343" t="str">
            <v>×</v>
          </cell>
          <cell r="R343" t="str">
            <v>×</v>
          </cell>
          <cell r="S343" t="str">
            <v>×</v>
          </cell>
          <cell r="T343" t="str">
            <v>×</v>
          </cell>
          <cell r="U343" t="str">
            <v>×</v>
          </cell>
          <cell r="V343" t="str">
            <v>×</v>
          </cell>
          <cell r="W343" t="str">
            <v>×</v>
          </cell>
          <cell r="X343" t="str">
            <v>×</v>
          </cell>
          <cell r="Y343" t="str">
            <v>×</v>
          </cell>
          <cell r="Z343" t="str">
            <v>×</v>
          </cell>
          <cell r="AA343">
            <v>0</v>
          </cell>
          <cell r="AB343">
            <v>0</v>
          </cell>
          <cell r="AC343" t="str">
            <v>なし</v>
          </cell>
          <cell r="AD343" t="str">
            <v>エヌ・ティ・ティ都市開発株式会社</v>
          </cell>
          <cell r="AE343" t="str">
            <v>03-6811-6465</v>
          </cell>
          <cell r="AF343">
            <v>42373</v>
          </cell>
          <cell r="AG343">
            <v>38</v>
          </cell>
          <cell r="AH343" t="str">
            <v>○</v>
          </cell>
          <cell r="AI343" t="str">
            <v>入居開始済み</v>
          </cell>
          <cell r="AJ343" t="str">
            <v>練馬区</v>
          </cell>
          <cell r="AK343" t="str">
            <v>株式会社</v>
          </cell>
          <cell r="AL343" t="str">
            <v>不動産業者</v>
          </cell>
          <cell r="AM343" t="str">
            <v/>
          </cell>
          <cell r="AN343" t="str">
            <v>24時間常駐</v>
          </cell>
          <cell r="AO343">
            <v>19.202105263157893</v>
          </cell>
          <cell r="AP343">
            <v>160000</v>
          </cell>
          <cell r="AQ343">
            <v>160000</v>
          </cell>
          <cell r="AR343">
            <v>160000</v>
          </cell>
          <cell r="AS343">
            <v>35000</v>
          </cell>
          <cell r="AT343">
            <v>35000</v>
          </cell>
          <cell r="AU343">
            <v>35000</v>
          </cell>
          <cell r="AV343">
            <v>-1</v>
          </cell>
          <cell r="AW343">
            <v>71220</v>
          </cell>
          <cell r="AX343" t="str">
            <v>エヌ・ティ・ティ都市開発株式会社</v>
          </cell>
          <cell r="AY343">
            <v>1</v>
          </cell>
          <cell r="AZ343">
            <v>0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 t="str">
            <v>株式会社</v>
          </cell>
          <cell r="BG343" t="str">
            <v>○</v>
          </cell>
          <cell r="BH343" t="str">
            <v>特定</v>
          </cell>
        </row>
        <row r="344">
          <cell r="B344">
            <v>13048</v>
          </cell>
          <cell r="C344" t="str">
            <v>19886-2</v>
          </cell>
          <cell r="D344" t="str">
            <v>更新</v>
          </cell>
          <cell r="E344" t="str">
            <v>令和4年様式</v>
          </cell>
          <cell r="F344" t="str">
            <v>carna五反田</v>
          </cell>
          <cell r="G344" t="str">
            <v>品川区西五反田3-10-9</v>
          </cell>
          <cell r="H344" t="str">
            <v>9.5-13</v>
          </cell>
          <cell r="I344" t="str">
            <v>25.77-34.32</v>
          </cell>
          <cell r="J344" t="str">
            <v>○</v>
          </cell>
          <cell r="K344" t="str">
            <v>×</v>
          </cell>
          <cell r="L344" t="str">
            <v>○</v>
          </cell>
          <cell r="M344" t="str">
            <v>○</v>
          </cell>
          <cell r="N344" t="str">
            <v>×</v>
          </cell>
          <cell r="O344" t="str">
            <v>○</v>
          </cell>
          <cell r="P344" t="str">
            <v>○</v>
          </cell>
          <cell r="Q344" t="str">
            <v>×</v>
          </cell>
          <cell r="R344" t="str">
            <v>○</v>
          </cell>
          <cell r="S344" t="str">
            <v>×</v>
          </cell>
          <cell r="T344" t="str">
            <v>×</v>
          </cell>
          <cell r="U344" t="str">
            <v>×</v>
          </cell>
          <cell r="V344" t="str">
            <v>○</v>
          </cell>
          <cell r="W344" t="str">
            <v>○</v>
          </cell>
          <cell r="X344" t="str">
            <v>×</v>
          </cell>
          <cell r="Y344" t="str">
            <v>○</v>
          </cell>
          <cell r="Z344" t="str">
            <v>○</v>
          </cell>
          <cell r="AA344">
            <v>2</v>
          </cell>
          <cell r="AB344">
            <v>5</v>
          </cell>
          <cell r="AC344" t="str">
            <v>医介</v>
          </cell>
          <cell r="AD344" t="str">
            <v>carna五反田</v>
          </cell>
          <cell r="AE344" t="str">
            <v>03-5496-0671</v>
          </cell>
          <cell r="AF344">
            <v>41698</v>
          </cell>
          <cell r="AG344">
            <v>21</v>
          </cell>
          <cell r="AH344" t="str">
            <v>○</v>
          </cell>
          <cell r="AI344" t="str">
            <v>入居開始済み</v>
          </cell>
          <cell r="AJ344" t="str">
            <v>品川区</v>
          </cell>
          <cell r="AK344" t="str">
            <v>医療法人</v>
          </cell>
          <cell r="AL344" t="str">
            <v>医療系事業者</v>
          </cell>
          <cell r="AM344" t="str">
            <v/>
          </cell>
          <cell r="AN344" t="str">
            <v>24時間常駐</v>
          </cell>
          <cell r="AO344">
            <v>29.124285714285715</v>
          </cell>
          <cell r="AP344">
            <v>95000</v>
          </cell>
          <cell r="AQ344">
            <v>130000</v>
          </cell>
          <cell r="AR344">
            <v>109285.71428571429</v>
          </cell>
          <cell r="AS344">
            <v>20000</v>
          </cell>
          <cell r="AT344">
            <v>20000</v>
          </cell>
          <cell r="AU344">
            <v>20000</v>
          </cell>
          <cell r="AV344">
            <v>44000</v>
          </cell>
          <cell r="AW344">
            <v>71940</v>
          </cell>
          <cell r="AX344" t="str">
            <v>医療法人社団武蔵野会</v>
          </cell>
          <cell r="AY344">
            <v>0</v>
          </cell>
          <cell r="AZ344">
            <v>0</v>
          </cell>
          <cell r="BA344">
            <v>0</v>
          </cell>
          <cell r="BB344">
            <v>1</v>
          </cell>
          <cell r="BC344">
            <v>0</v>
          </cell>
          <cell r="BD344">
            <v>0</v>
          </cell>
          <cell r="BE344">
            <v>0</v>
          </cell>
          <cell r="BF344" t="str">
            <v>医療法人</v>
          </cell>
          <cell r="BG344" t="str">
            <v>○</v>
          </cell>
          <cell r="BH344" t="str">
            <v/>
          </cell>
        </row>
        <row r="345">
          <cell r="B345">
            <v>11062</v>
          </cell>
          <cell r="C345" t="str">
            <v>25808-2</v>
          </cell>
          <cell r="D345" t="str">
            <v>更新</v>
          </cell>
          <cell r="E345" t="str">
            <v>令和元年様式</v>
          </cell>
          <cell r="F345" t="str">
            <v>フルール細田</v>
          </cell>
          <cell r="G345" t="str">
            <v>葛飾区細田1-16-9</v>
          </cell>
          <cell r="H345">
            <v>7.9</v>
          </cell>
          <cell r="I345">
            <v>18.46</v>
          </cell>
          <cell r="J345" t="str">
            <v>○</v>
          </cell>
          <cell r="K345" t="str">
            <v>○</v>
          </cell>
          <cell r="L345" t="str">
            <v>○</v>
          </cell>
          <cell r="M345" t="str">
            <v>○</v>
          </cell>
          <cell r="N345" t="str">
            <v>○</v>
          </cell>
          <cell r="O345" t="str">
            <v>○</v>
          </cell>
          <cell r="P345" t="str">
            <v>×</v>
          </cell>
          <cell r="Q345" t="str">
            <v>×</v>
          </cell>
          <cell r="R345" t="str">
            <v>×</v>
          </cell>
          <cell r="S345" t="str">
            <v>○</v>
          </cell>
          <cell r="T345" t="str">
            <v>×</v>
          </cell>
          <cell r="U345" t="str">
            <v>×</v>
          </cell>
          <cell r="V345" t="str">
            <v>×</v>
          </cell>
          <cell r="W345" t="str">
            <v>×</v>
          </cell>
          <cell r="X345" t="str">
            <v>×</v>
          </cell>
          <cell r="Y345" t="str">
            <v>×</v>
          </cell>
          <cell r="Z345" t="str">
            <v>×</v>
          </cell>
          <cell r="AA345">
            <v>0</v>
          </cell>
          <cell r="AB345">
            <v>2</v>
          </cell>
          <cell r="AC345" t="str">
            <v>介</v>
          </cell>
          <cell r="AD345" t="str">
            <v>フルール細田</v>
          </cell>
          <cell r="AE345" t="str">
            <v>03-5889-8732</v>
          </cell>
          <cell r="AF345">
            <v>40996</v>
          </cell>
          <cell r="AG345">
            <v>26</v>
          </cell>
          <cell r="AH345" t="str">
            <v>○</v>
          </cell>
          <cell r="AI345" t="str">
            <v>入居開始済み</v>
          </cell>
          <cell r="AJ345" t="str">
            <v>葛飾区</v>
          </cell>
          <cell r="AK345" t="str">
            <v>株式会社</v>
          </cell>
          <cell r="AL345" t="str">
            <v>介護系事業者</v>
          </cell>
          <cell r="AM345" t="str">
            <v/>
          </cell>
          <cell r="AN345" t="str">
            <v>24時間常駐</v>
          </cell>
          <cell r="AO345">
            <v>18.46</v>
          </cell>
          <cell r="AP345">
            <v>79000</v>
          </cell>
          <cell r="AQ345">
            <v>79000</v>
          </cell>
          <cell r="AR345">
            <v>79000</v>
          </cell>
          <cell r="AS345">
            <v>16000</v>
          </cell>
          <cell r="AT345">
            <v>16000</v>
          </cell>
          <cell r="AU345">
            <v>16000</v>
          </cell>
          <cell r="AV345">
            <v>33000</v>
          </cell>
          <cell r="AW345">
            <v>48000</v>
          </cell>
          <cell r="AX345" t="str">
            <v>スミカフルール・ケア株式会社</v>
          </cell>
          <cell r="AY345">
            <v>1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 t="str">
            <v>株式会社</v>
          </cell>
          <cell r="BG345" t="str">
            <v>○</v>
          </cell>
          <cell r="BH345" t="str">
            <v/>
          </cell>
        </row>
        <row r="346">
          <cell r="B346">
            <v>17012</v>
          </cell>
          <cell r="C346" t="str">
            <v>100000-1</v>
          </cell>
          <cell r="D346" t="str">
            <v>更新</v>
          </cell>
          <cell r="E346" t="str">
            <v>令和元年様式</v>
          </cell>
          <cell r="F346" t="str">
            <v>イリーゼ練馬中村橋</v>
          </cell>
          <cell r="G346" t="str">
            <v>練馬区中村南2丁目1-11</v>
          </cell>
          <cell r="H346">
            <v>14</v>
          </cell>
          <cell r="I346" t="str">
            <v>18.29-19.53</v>
          </cell>
          <cell r="J346" t="str">
            <v>○</v>
          </cell>
          <cell r="K346" t="str">
            <v>○</v>
          </cell>
          <cell r="L346" t="str">
            <v>○</v>
          </cell>
          <cell r="M346" t="str">
            <v>○</v>
          </cell>
          <cell r="N346" t="str">
            <v>○</v>
          </cell>
          <cell r="O346" t="str">
            <v>×</v>
          </cell>
          <cell r="P346" t="str">
            <v>×</v>
          </cell>
          <cell r="Q346" t="str">
            <v>×</v>
          </cell>
          <cell r="R346" t="str">
            <v>×</v>
          </cell>
          <cell r="S346" t="str">
            <v>×</v>
          </cell>
          <cell r="T346" t="str">
            <v>×</v>
          </cell>
          <cell r="U346" t="str">
            <v>×</v>
          </cell>
          <cell r="V346" t="str">
            <v>×</v>
          </cell>
          <cell r="W346" t="str">
            <v>×</v>
          </cell>
          <cell r="X346" t="str">
            <v>×</v>
          </cell>
          <cell r="Y346" t="str">
            <v>×</v>
          </cell>
          <cell r="Z346" t="str">
            <v>×</v>
          </cell>
          <cell r="AA346">
            <v>0</v>
          </cell>
          <cell r="AB346">
            <v>0</v>
          </cell>
          <cell r="AC346" t="str">
            <v>なし</v>
          </cell>
          <cell r="AD346" t="str">
            <v>イリーゼ練馬中村橋</v>
          </cell>
          <cell r="AE346" t="str">
            <v>03-5987-3071</v>
          </cell>
          <cell r="AF346">
            <v>43005</v>
          </cell>
          <cell r="AG346">
            <v>63</v>
          </cell>
          <cell r="AH346" t="str">
            <v>○</v>
          </cell>
          <cell r="AI346" t="str">
            <v>入居開始済み</v>
          </cell>
          <cell r="AJ346" t="str">
            <v>練馬区</v>
          </cell>
          <cell r="AK346" t="str">
            <v>株式会社</v>
          </cell>
          <cell r="AL346" t="str">
            <v>介護系事業者</v>
          </cell>
          <cell r="AM346" t="str">
            <v/>
          </cell>
          <cell r="AN346" t="str">
            <v>24時間常駐</v>
          </cell>
          <cell r="AO346">
            <v>18.770476190476192</v>
          </cell>
          <cell r="AP346">
            <v>140000</v>
          </cell>
          <cell r="AQ346">
            <v>140000</v>
          </cell>
          <cell r="AR346">
            <v>140000</v>
          </cell>
          <cell r="AS346">
            <v>24000</v>
          </cell>
          <cell r="AT346">
            <v>24000</v>
          </cell>
          <cell r="AU346">
            <v>24000</v>
          </cell>
          <cell r="AV346">
            <v>-1</v>
          </cell>
          <cell r="AW346">
            <v>57240</v>
          </cell>
          <cell r="AX346" t="str">
            <v>ＨＩＴＯＷＡケアサービス株式会社</v>
          </cell>
          <cell r="AY346">
            <v>1</v>
          </cell>
          <cell r="AZ346">
            <v>0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</v>
          </cell>
          <cell r="BF346" t="str">
            <v>株式会社</v>
          </cell>
          <cell r="BG346" t="str">
            <v>○</v>
          </cell>
          <cell r="BH346" t="str">
            <v>特定・利用権</v>
          </cell>
        </row>
        <row r="347">
          <cell r="B347">
            <v>21008</v>
          </cell>
          <cell r="C347" t="str">
            <v>102913-0</v>
          </cell>
          <cell r="D347" t="str">
            <v>新規</v>
          </cell>
          <cell r="E347" t="str">
            <v>令和元年様式</v>
          </cell>
          <cell r="F347" t="str">
            <v>イリーゼ練馬光が丘</v>
          </cell>
          <cell r="G347" t="str">
            <v>練馬区土支田一丁目１４番１０号</v>
          </cell>
          <cell r="H347">
            <v>10.5</v>
          </cell>
          <cell r="I347" t="str">
            <v>18.27-22.33</v>
          </cell>
          <cell r="J347" t="str">
            <v>○</v>
          </cell>
          <cell r="K347" t="str">
            <v>○</v>
          </cell>
          <cell r="L347" t="str">
            <v>○</v>
          </cell>
          <cell r="M347" t="str">
            <v>○</v>
          </cell>
          <cell r="N347" t="str">
            <v>○</v>
          </cell>
          <cell r="O347" t="str">
            <v>×</v>
          </cell>
          <cell r="P347" t="str">
            <v>×</v>
          </cell>
          <cell r="Q347" t="str">
            <v>×</v>
          </cell>
          <cell r="R347" t="str">
            <v>×</v>
          </cell>
          <cell r="S347" t="str">
            <v>×</v>
          </cell>
          <cell r="T347" t="str">
            <v>×</v>
          </cell>
          <cell r="U347" t="str">
            <v>×</v>
          </cell>
          <cell r="V347" t="str">
            <v>×</v>
          </cell>
          <cell r="W347" t="str">
            <v>×</v>
          </cell>
          <cell r="X347" t="str">
            <v>×</v>
          </cell>
          <cell r="Y347" t="str">
            <v>×</v>
          </cell>
          <cell r="Z347" t="str">
            <v>×</v>
          </cell>
          <cell r="AA347">
            <v>0</v>
          </cell>
          <cell r="AB347">
            <v>0</v>
          </cell>
          <cell r="AC347" t="str">
            <v>なし</v>
          </cell>
          <cell r="AD347" t="str">
            <v>ＨＩＴＯＷＡケアサービス株式会社</v>
          </cell>
          <cell r="AE347" t="str">
            <v>03-6632-7702</v>
          </cell>
          <cell r="AF347">
            <v>44543</v>
          </cell>
          <cell r="AG347">
            <v>61</v>
          </cell>
          <cell r="AH347" t="str">
            <v>○</v>
          </cell>
          <cell r="AI347" t="str">
            <v>入居開始済み</v>
          </cell>
          <cell r="AJ347" t="str">
            <v>練馬区</v>
          </cell>
          <cell r="AK347" t="str">
            <v>株式会社</v>
          </cell>
          <cell r="AL347" t="str">
            <v>介護系事業者</v>
          </cell>
          <cell r="AM347" t="str">
            <v/>
          </cell>
          <cell r="AN347" t="str">
            <v>24時間常駐</v>
          </cell>
          <cell r="AO347">
            <v>18.801967213114757</v>
          </cell>
          <cell r="AP347">
            <v>105000</v>
          </cell>
          <cell r="AQ347">
            <v>105000</v>
          </cell>
          <cell r="AR347">
            <v>105000</v>
          </cell>
          <cell r="AS347">
            <v>20000</v>
          </cell>
          <cell r="AT347">
            <v>20000</v>
          </cell>
          <cell r="AU347">
            <v>20000</v>
          </cell>
          <cell r="AV347">
            <v>-1</v>
          </cell>
          <cell r="AW347">
            <v>54000</v>
          </cell>
          <cell r="AX347" t="str">
            <v>ＨＩＴＯＷＡケアサービス株式会社</v>
          </cell>
          <cell r="AY347">
            <v>1</v>
          </cell>
          <cell r="AZ347">
            <v>0</v>
          </cell>
          <cell r="BA347">
            <v>0</v>
          </cell>
          <cell r="BB347">
            <v>0</v>
          </cell>
          <cell r="BC347">
            <v>0</v>
          </cell>
          <cell r="BD347">
            <v>0</v>
          </cell>
          <cell r="BE347">
            <v>0</v>
          </cell>
          <cell r="BF347" t="str">
            <v>株式会社</v>
          </cell>
          <cell r="BG347" t="str">
            <v>○</v>
          </cell>
          <cell r="BH347" t="str">
            <v>特定・利用権</v>
          </cell>
        </row>
        <row r="348">
          <cell r="B348">
            <v>20017</v>
          </cell>
          <cell r="C348" t="str">
            <v>102470-0</v>
          </cell>
          <cell r="D348" t="str">
            <v>新規</v>
          </cell>
          <cell r="E348" t="str">
            <v>令和元年様式</v>
          </cell>
          <cell r="F348" t="str">
            <v>イリーゼ葛飾水元</v>
          </cell>
          <cell r="G348" t="str">
            <v>葛飾区西水元六丁目２番６号</v>
          </cell>
          <cell r="H348">
            <v>6.6</v>
          </cell>
          <cell r="I348" t="str">
            <v>20.85-21.85</v>
          </cell>
          <cell r="J348" t="str">
            <v>○</v>
          </cell>
          <cell r="K348" t="str">
            <v>○</v>
          </cell>
          <cell r="L348" t="str">
            <v>○</v>
          </cell>
          <cell r="M348" t="str">
            <v>○</v>
          </cell>
          <cell r="N348" t="str">
            <v>○</v>
          </cell>
          <cell r="O348" t="str">
            <v>×</v>
          </cell>
          <cell r="P348" t="str">
            <v>×</v>
          </cell>
          <cell r="Q348" t="str">
            <v>×</v>
          </cell>
          <cell r="R348" t="str">
            <v>×</v>
          </cell>
          <cell r="S348" t="str">
            <v>×</v>
          </cell>
          <cell r="T348" t="str">
            <v>×</v>
          </cell>
          <cell r="U348" t="str">
            <v>×</v>
          </cell>
          <cell r="V348" t="str">
            <v>×</v>
          </cell>
          <cell r="W348" t="str">
            <v>×</v>
          </cell>
          <cell r="X348" t="str">
            <v>×</v>
          </cell>
          <cell r="Y348" t="str">
            <v>×</v>
          </cell>
          <cell r="Z348" t="str">
            <v>×</v>
          </cell>
          <cell r="AA348">
            <v>0</v>
          </cell>
          <cell r="AB348">
            <v>0</v>
          </cell>
          <cell r="AC348" t="str">
            <v>なし</v>
          </cell>
          <cell r="AD348" t="str">
            <v>HITOWAケアサービス株式会社</v>
          </cell>
          <cell r="AE348" t="str">
            <v>03-6632-7702</v>
          </cell>
          <cell r="AF348">
            <v>44221</v>
          </cell>
          <cell r="AG348">
            <v>70</v>
          </cell>
          <cell r="AH348" t="str">
            <v>○</v>
          </cell>
          <cell r="AI348" t="str">
            <v>入居開始済み</v>
          </cell>
          <cell r="AJ348" t="str">
            <v>葛飾区</v>
          </cell>
          <cell r="AK348" t="str">
            <v>株式会社</v>
          </cell>
          <cell r="AL348" t="str">
            <v>介護系事業者</v>
          </cell>
          <cell r="AM348" t="str">
            <v/>
          </cell>
          <cell r="AN348" t="str">
            <v>24時間常駐</v>
          </cell>
          <cell r="AO348">
            <v>21.128142857142858</v>
          </cell>
          <cell r="AP348">
            <v>66000</v>
          </cell>
          <cell r="AQ348">
            <v>66000</v>
          </cell>
          <cell r="AR348">
            <v>66000</v>
          </cell>
          <cell r="AS348">
            <v>20000</v>
          </cell>
          <cell r="AT348">
            <v>20000</v>
          </cell>
          <cell r="AU348">
            <v>20000</v>
          </cell>
          <cell r="AV348">
            <v>-1</v>
          </cell>
          <cell r="AW348">
            <v>54000</v>
          </cell>
          <cell r="AX348" t="str">
            <v>ＨＩＴＯＷＡケアサービス株式会社</v>
          </cell>
          <cell r="AY348">
            <v>1</v>
          </cell>
          <cell r="AZ348">
            <v>0</v>
          </cell>
          <cell r="BA348">
            <v>0</v>
          </cell>
          <cell r="BB348">
            <v>0</v>
          </cell>
          <cell r="BC348">
            <v>0</v>
          </cell>
          <cell r="BD348">
            <v>0</v>
          </cell>
          <cell r="BE348">
            <v>0</v>
          </cell>
          <cell r="BF348" t="str">
            <v>株式会社</v>
          </cell>
          <cell r="BG348" t="str">
            <v>○</v>
          </cell>
          <cell r="BH348" t="str">
            <v>特定・利用権</v>
          </cell>
        </row>
        <row r="349">
          <cell r="B349">
            <v>16025</v>
          </cell>
          <cell r="C349" t="str">
            <v>29695-1</v>
          </cell>
          <cell r="D349" t="str">
            <v>更新</v>
          </cell>
          <cell r="E349" t="str">
            <v>令和元年様式</v>
          </cell>
          <cell r="F349" t="str">
            <v>イリーゼ西国分寺</v>
          </cell>
          <cell r="G349" t="str">
            <v>国分寺市泉町３丁目37番20号</v>
          </cell>
          <cell r="H349" t="str">
            <v>8.2-11.2</v>
          </cell>
          <cell r="I349" t="str">
            <v>18-18.62</v>
          </cell>
          <cell r="J349" t="str">
            <v>○</v>
          </cell>
          <cell r="K349" t="str">
            <v>○</v>
          </cell>
          <cell r="L349" t="str">
            <v>○</v>
          </cell>
          <cell r="M349" t="str">
            <v>○</v>
          </cell>
          <cell r="N349" t="str">
            <v>○</v>
          </cell>
          <cell r="O349" t="str">
            <v>×</v>
          </cell>
          <cell r="P349" t="str">
            <v>×</v>
          </cell>
          <cell r="Q349" t="str">
            <v>×</v>
          </cell>
          <cell r="R349" t="str">
            <v>×</v>
          </cell>
          <cell r="S349" t="str">
            <v>×</v>
          </cell>
          <cell r="T349" t="str">
            <v>×</v>
          </cell>
          <cell r="U349" t="str">
            <v>×</v>
          </cell>
          <cell r="V349" t="str">
            <v>×</v>
          </cell>
          <cell r="W349" t="str">
            <v>×</v>
          </cell>
          <cell r="X349" t="str">
            <v>×</v>
          </cell>
          <cell r="Y349" t="str">
            <v>×</v>
          </cell>
          <cell r="Z349" t="str">
            <v>×</v>
          </cell>
          <cell r="AA349">
            <v>0</v>
          </cell>
          <cell r="AB349">
            <v>0</v>
          </cell>
          <cell r="AC349" t="str">
            <v>なし</v>
          </cell>
          <cell r="AD349" t="str">
            <v>ＨＩＴＯＷＡケアサービス株式会社</v>
          </cell>
          <cell r="AE349" t="str">
            <v>03-6632-7702</v>
          </cell>
          <cell r="AF349">
            <v>42795</v>
          </cell>
          <cell r="AG349">
            <v>60</v>
          </cell>
          <cell r="AH349" t="str">
            <v>○</v>
          </cell>
          <cell r="AI349" t="str">
            <v>入居開始済み</v>
          </cell>
          <cell r="AJ349" t="str">
            <v>国分寺市</v>
          </cell>
          <cell r="AK349" t="str">
            <v>株式会社</v>
          </cell>
          <cell r="AL349" t="str">
            <v>介護系事業者</v>
          </cell>
          <cell r="AM349" t="str">
            <v/>
          </cell>
          <cell r="AN349" t="str">
            <v>24時間常駐</v>
          </cell>
          <cell r="AO349">
            <v>18.206999999999997</v>
          </cell>
          <cell r="AP349">
            <v>82000</v>
          </cell>
          <cell r="AQ349">
            <v>112000</v>
          </cell>
          <cell r="AR349">
            <v>110500</v>
          </cell>
          <cell r="AS349">
            <v>25000</v>
          </cell>
          <cell r="AT349">
            <v>25000</v>
          </cell>
          <cell r="AU349">
            <v>25000</v>
          </cell>
          <cell r="AV349">
            <v>-1</v>
          </cell>
          <cell r="AW349">
            <v>57240</v>
          </cell>
          <cell r="AX349" t="str">
            <v>ＨＩＴＯＷＡケアサービス株式会社</v>
          </cell>
          <cell r="AY349">
            <v>1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 t="str">
            <v>株式会社</v>
          </cell>
          <cell r="BG349" t="str">
            <v>○</v>
          </cell>
          <cell r="BH349" t="str">
            <v>特定・利用権</v>
          </cell>
        </row>
        <row r="350">
          <cell r="B350">
            <v>23002</v>
          </cell>
          <cell r="C350" t="str">
            <v>103411-0</v>
          </cell>
          <cell r="D350" t="str">
            <v>新規</v>
          </cell>
          <cell r="E350" t="str">
            <v>令和4年様式</v>
          </cell>
          <cell r="F350" t="str">
            <v>イリーゼ明大前</v>
          </cell>
          <cell r="G350" t="str">
            <v>杉並区和泉2丁目22番22号</v>
          </cell>
          <cell r="H350" t="str">
            <v>12-18.4</v>
          </cell>
          <cell r="I350" t="str">
            <v>19.21-19.84</v>
          </cell>
          <cell r="J350" t="str">
            <v>○</v>
          </cell>
          <cell r="K350" t="str">
            <v>○</v>
          </cell>
          <cell r="L350" t="str">
            <v>○</v>
          </cell>
          <cell r="M350" t="str">
            <v>○</v>
          </cell>
          <cell r="N350" t="str">
            <v>○</v>
          </cell>
          <cell r="O350" t="str">
            <v>×</v>
          </cell>
          <cell r="P350" t="str">
            <v>×</v>
          </cell>
          <cell r="Q350" t="str">
            <v>×</v>
          </cell>
          <cell r="R350" t="str">
            <v>×</v>
          </cell>
          <cell r="S350" t="str">
            <v>×</v>
          </cell>
          <cell r="T350" t="str">
            <v>×</v>
          </cell>
          <cell r="U350" t="str">
            <v>×</v>
          </cell>
          <cell r="V350" t="str">
            <v>×</v>
          </cell>
          <cell r="W350" t="str">
            <v>×</v>
          </cell>
          <cell r="X350" t="str">
            <v>×</v>
          </cell>
          <cell r="Y350" t="str">
            <v>×</v>
          </cell>
          <cell r="Z350" t="str">
            <v>×</v>
          </cell>
          <cell r="AA350">
            <v>0</v>
          </cell>
          <cell r="AB350">
            <v>0</v>
          </cell>
          <cell r="AC350" t="str">
            <v>なし</v>
          </cell>
          <cell r="AD350" t="str">
            <v>HITOWAケアサービス株式会社</v>
          </cell>
          <cell r="AE350" t="str">
            <v>03-6632-7702</v>
          </cell>
          <cell r="AF350">
            <v>45103</v>
          </cell>
          <cell r="AG350">
            <v>70</v>
          </cell>
          <cell r="AH350" t="str">
            <v>○</v>
          </cell>
          <cell r="AI350" t="str">
            <v>入居開始済み</v>
          </cell>
          <cell r="AJ350" t="str">
            <v>杉並区</v>
          </cell>
          <cell r="AK350" t="str">
            <v>株式会社</v>
          </cell>
          <cell r="AL350" t="str">
            <v>介護系事業者</v>
          </cell>
          <cell r="AM350" t="str">
            <v/>
          </cell>
          <cell r="AN350" t="str">
            <v>24時間常駐</v>
          </cell>
          <cell r="AO350">
            <v>19.237000000000002</v>
          </cell>
          <cell r="AP350">
            <v>120000</v>
          </cell>
          <cell r="AQ350">
            <v>184000</v>
          </cell>
          <cell r="AR350">
            <v>164171.42857142858</v>
          </cell>
          <cell r="AS350">
            <v>20000</v>
          </cell>
          <cell r="AT350">
            <v>20000</v>
          </cell>
          <cell r="AU350">
            <v>20000</v>
          </cell>
          <cell r="AV350">
            <v>-1</v>
          </cell>
          <cell r="AW350">
            <v>54000</v>
          </cell>
          <cell r="AX350" t="str">
            <v>ＨＩＴＯＷＡケアサービス株式会社</v>
          </cell>
          <cell r="AY350">
            <v>1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  <cell r="BD350">
            <v>0</v>
          </cell>
          <cell r="BE350">
            <v>0</v>
          </cell>
          <cell r="BF350" t="str">
            <v>株式会社</v>
          </cell>
          <cell r="BG350" t="str">
            <v>○</v>
          </cell>
          <cell r="BH350" t="str">
            <v>特定・利用権</v>
          </cell>
        </row>
        <row r="351">
          <cell r="B351">
            <v>20002</v>
          </cell>
          <cell r="C351" t="str">
            <v>102389-1</v>
          </cell>
          <cell r="D351" t="str">
            <v>更新</v>
          </cell>
          <cell r="E351" t="str">
            <v>令和4年様式</v>
          </cell>
          <cell r="F351" t="str">
            <v>エクラシア玉川学園</v>
          </cell>
          <cell r="G351" t="str">
            <v>町田市南大谷3-21-21</v>
          </cell>
          <cell r="H351">
            <v>5.5</v>
          </cell>
          <cell r="I351" t="str">
            <v>18-18.6</v>
          </cell>
          <cell r="J351" t="str">
            <v>○</v>
          </cell>
          <cell r="K351" t="str">
            <v>×</v>
          </cell>
          <cell r="L351" t="str">
            <v>○</v>
          </cell>
          <cell r="M351" t="str">
            <v>×</v>
          </cell>
          <cell r="N351" t="str">
            <v>○</v>
          </cell>
          <cell r="O351" t="str">
            <v>×</v>
          </cell>
          <cell r="P351" t="str">
            <v>×</v>
          </cell>
          <cell r="Q351" t="str">
            <v>×</v>
          </cell>
          <cell r="R351" t="str">
            <v>×</v>
          </cell>
          <cell r="S351" t="str">
            <v>○</v>
          </cell>
          <cell r="T351" t="str">
            <v>×</v>
          </cell>
          <cell r="U351" t="str">
            <v>×</v>
          </cell>
          <cell r="V351" t="str">
            <v>×</v>
          </cell>
          <cell r="W351" t="str">
            <v>×</v>
          </cell>
          <cell r="X351" t="str">
            <v>×</v>
          </cell>
          <cell r="Y351" t="str">
            <v>×</v>
          </cell>
          <cell r="Z351" t="str">
            <v>×</v>
          </cell>
          <cell r="AA351">
            <v>0</v>
          </cell>
          <cell r="AB351">
            <v>1</v>
          </cell>
          <cell r="AC351" t="str">
            <v>介</v>
          </cell>
          <cell r="AD351" t="str">
            <v>株式会社エクラシア</v>
          </cell>
          <cell r="AE351" t="str">
            <v>050-6861-5201</v>
          </cell>
          <cell r="AF351">
            <v>44021</v>
          </cell>
          <cell r="AG351">
            <v>55</v>
          </cell>
          <cell r="AH351" t="str">
            <v>○</v>
          </cell>
          <cell r="AI351" t="str">
            <v>入居開始済み</v>
          </cell>
          <cell r="AJ351" t="str">
            <v>町田市</v>
          </cell>
          <cell r="AK351" t="str">
            <v>株式会社</v>
          </cell>
          <cell r="AL351" t="str">
            <v>介護系事業者</v>
          </cell>
          <cell r="AM351" t="str">
            <v/>
          </cell>
          <cell r="AN351" t="str">
            <v>24時間常駐</v>
          </cell>
          <cell r="AO351">
            <v>18.076363636363638</v>
          </cell>
          <cell r="AP351">
            <v>55000</v>
          </cell>
          <cell r="AQ351">
            <v>55000</v>
          </cell>
          <cell r="AR351">
            <v>55000</v>
          </cell>
          <cell r="AS351">
            <v>15000</v>
          </cell>
          <cell r="AT351">
            <v>15000</v>
          </cell>
          <cell r="AU351">
            <v>15000</v>
          </cell>
          <cell r="AV351">
            <v>1100</v>
          </cell>
          <cell r="AW351">
            <v>50100</v>
          </cell>
          <cell r="AX351" t="str">
            <v>株式会社エクラシア</v>
          </cell>
          <cell r="AY351">
            <v>1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0</v>
          </cell>
          <cell r="BF351" t="str">
            <v>株式会社</v>
          </cell>
          <cell r="BG351" t="str">
            <v>○</v>
          </cell>
          <cell r="BH351" t="str">
            <v/>
          </cell>
        </row>
        <row r="352">
          <cell r="B352">
            <v>15003</v>
          </cell>
          <cell r="C352" t="str">
            <v>30140-2</v>
          </cell>
          <cell r="D352" t="str">
            <v>更新</v>
          </cell>
          <cell r="E352" t="str">
            <v>令和4年様式</v>
          </cell>
          <cell r="F352" t="str">
            <v>コーシャハイム平尾　サービス付き高齢者向け住宅</v>
          </cell>
          <cell r="G352" t="str">
            <v>稲城市平尾三丁目7番4</v>
          </cell>
          <cell r="H352" t="str">
            <v>4.66-18.41</v>
          </cell>
          <cell r="I352" t="str">
            <v>20.23-55.23</v>
          </cell>
          <cell r="J352" t="str">
            <v>○</v>
          </cell>
          <cell r="K352" t="str">
            <v>×</v>
          </cell>
          <cell r="L352" t="str">
            <v>×</v>
          </cell>
          <cell r="M352" t="str">
            <v>○</v>
          </cell>
          <cell r="N352" t="str">
            <v>○</v>
          </cell>
          <cell r="O352" t="str">
            <v>○</v>
          </cell>
          <cell r="P352" t="str">
            <v>○</v>
          </cell>
          <cell r="Q352" t="str">
            <v>○</v>
          </cell>
          <cell r="R352" t="str">
            <v>×</v>
          </cell>
          <cell r="S352" t="str">
            <v>×</v>
          </cell>
          <cell r="T352" t="str">
            <v>×</v>
          </cell>
          <cell r="U352" t="str">
            <v>×</v>
          </cell>
          <cell r="V352" t="str">
            <v>○</v>
          </cell>
          <cell r="W352" t="str">
            <v>×</v>
          </cell>
          <cell r="X352" t="str">
            <v>○</v>
          </cell>
          <cell r="Y352" t="str">
            <v>×</v>
          </cell>
          <cell r="Z352" t="str">
            <v>○</v>
          </cell>
          <cell r="AA352">
            <v>4</v>
          </cell>
          <cell r="AB352">
            <v>4</v>
          </cell>
          <cell r="AC352" t="str">
            <v>医介</v>
          </cell>
          <cell r="AD352" t="str">
            <v>ＳＯＭＰＯケア株式会社</v>
          </cell>
          <cell r="AE352" t="str">
            <v>03-6455-8560</v>
          </cell>
          <cell r="AF352">
            <v>42178</v>
          </cell>
          <cell r="AG352">
            <v>65</v>
          </cell>
          <cell r="AH352" t="str">
            <v>○</v>
          </cell>
          <cell r="AI352" t="str">
            <v>入居開始済み</v>
          </cell>
          <cell r="AJ352" t="str">
            <v>稲城市</v>
          </cell>
          <cell r="AK352" t="str">
            <v>株式会社</v>
          </cell>
          <cell r="AL352" t="str">
            <v>介護系事業者</v>
          </cell>
          <cell r="AM352" t="str">
            <v/>
          </cell>
          <cell r="AN352" t="str">
            <v>24時間常駐</v>
          </cell>
          <cell r="AO352">
            <v>30.911846153846163</v>
          </cell>
          <cell r="AP352">
            <v>46600</v>
          </cell>
          <cell r="AQ352">
            <v>184100</v>
          </cell>
          <cell r="AR352">
            <v>88106.153846153844</v>
          </cell>
          <cell r="AS352">
            <v>32350</v>
          </cell>
          <cell r="AT352">
            <v>37350</v>
          </cell>
          <cell r="AU352">
            <v>34850</v>
          </cell>
          <cell r="AV352">
            <v>36300</v>
          </cell>
          <cell r="AW352">
            <v>58514</v>
          </cell>
          <cell r="AX352" t="str">
            <v>ＳＯＭＰＯケア株式会社</v>
          </cell>
          <cell r="AY352">
            <v>1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 t="str">
            <v>株式会社</v>
          </cell>
          <cell r="BG352" t="str">
            <v>○</v>
          </cell>
          <cell r="BH352" t="str">
            <v/>
          </cell>
        </row>
        <row r="353">
          <cell r="B353">
            <v>12002</v>
          </cell>
          <cell r="C353" t="str">
            <v>26634-2</v>
          </cell>
          <cell r="D353" t="str">
            <v>更新</v>
          </cell>
          <cell r="E353" t="str">
            <v>令和元年様式</v>
          </cell>
          <cell r="F353" t="str">
            <v>東急ウェリナ旗の台</v>
          </cell>
          <cell r="G353" t="str">
            <v>品川区旗の台２丁目１２番１号</v>
          </cell>
          <cell r="H353" t="str">
            <v>28-42.8</v>
          </cell>
          <cell r="I353" t="str">
            <v>37.56-52.58</v>
          </cell>
          <cell r="J353" t="str">
            <v>○</v>
          </cell>
          <cell r="K353" t="str">
            <v>○</v>
          </cell>
          <cell r="L353" t="str">
            <v>○</v>
          </cell>
          <cell r="M353" t="str">
            <v>○</v>
          </cell>
          <cell r="N353" t="str">
            <v>○</v>
          </cell>
          <cell r="O353" t="str">
            <v>×</v>
          </cell>
          <cell r="P353" t="str">
            <v>×</v>
          </cell>
          <cell r="Q353" t="str">
            <v>×</v>
          </cell>
          <cell r="R353" t="str">
            <v>×</v>
          </cell>
          <cell r="S353" t="str">
            <v>×</v>
          </cell>
          <cell r="T353" t="str">
            <v>×</v>
          </cell>
          <cell r="U353" t="str">
            <v>×</v>
          </cell>
          <cell r="V353" t="str">
            <v>×</v>
          </cell>
          <cell r="W353" t="str">
            <v>×</v>
          </cell>
          <cell r="X353" t="str">
            <v>×</v>
          </cell>
          <cell r="Y353" t="str">
            <v>×</v>
          </cell>
          <cell r="Z353" t="str">
            <v>×</v>
          </cell>
          <cell r="AA353">
            <v>0</v>
          </cell>
          <cell r="AB353">
            <v>0</v>
          </cell>
          <cell r="AC353" t="str">
            <v>なし</v>
          </cell>
          <cell r="AD353" t="str">
            <v>東急ウェリナ旗の台</v>
          </cell>
          <cell r="AE353" t="str">
            <v>03-3784-3109</v>
          </cell>
          <cell r="AF353">
            <v>41047</v>
          </cell>
          <cell r="AG353">
            <v>67</v>
          </cell>
          <cell r="AH353" t="str">
            <v>○</v>
          </cell>
          <cell r="AI353" t="str">
            <v>入居開始済み</v>
          </cell>
          <cell r="AJ353" t="str">
            <v>品川区</v>
          </cell>
          <cell r="AK353" t="str">
            <v>株式会社</v>
          </cell>
          <cell r="AL353" t="str">
            <v>介護系事業者</v>
          </cell>
          <cell r="AM353" t="str">
            <v/>
          </cell>
          <cell r="AN353" t="str">
            <v>24時間常駐</v>
          </cell>
          <cell r="AO353">
            <v>44.942686567164195</v>
          </cell>
          <cell r="AP353">
            <v>280000</v>
          </cell>
          <cell r="AQ353">
            <v>428000</v>
          </cell>
          <cell r="AR353">
            <v>350074.62686567166</v>
          </cell>
          <cell r="AS353">
            <v>88550</v>
          </cell>
          <cell r="AT353">
            <v>88550</v>
          </cell>
          <cell r="AU353">
            <v>88550</v>
          </cell>
          <cell r="AV353">
            <v>-1</v>
          </cell>
          <cell r="AW353">
            <v>92200</v>
          </cell>
          <cell r="AX353" t="str">
            <v>東急ウェルネス株式会社</v>
          </cell>
          <cell r="AY353">
            <v>1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 t="str">
            <v>株式会社</v>
          </cell>
          <cell r="BG353" t="str">
            <v>○</v>
          </cell>
          <cell r="BH353" t="str">
            <v>特定</v>
          </cell>
        </row>
        <row r="354">
          <cell r="B354">
            <v>22009</v>
          </cell>
          <cell r="C354" t="str">
            <v>103313-0</v>
          </cell>
          <cell r="D354" t="str">
            <v>新規</v>
          </cell>
          <cell r="E354" t="str">
            <v>令和4年様式</v>
          </cell>
          <cell r="F354" t="str">
            <v>リーフエスコート東小金井</v>
          </cell>
          <cell r="G354" t="str">
            <v>小金井市梶野町1丁目3番6号</v>
          </cell>
          <cell r="H354" t="str">
            <v>9.9-22.9</v>
          </cell>
          <cell r="I354" t="str">
            <v>25.01-55.68</v>
          </cell>
          <cell r="J354" t="str">
            <v>○</v>
          </cell>
          <cell r="K354" t="str">
            <v>×</v>
          </cell>
          <cell r="L354" t="str">
            <v>○</v>
          </cell>
          <cell r="M354" t="str">
            <v>○</v>
          </cell>
          <cell r="N354" t="str">
            <v>○</v>
          </cell>
          <cell r="O354" t="str">
            <v>×</v>
          </cell>
          <cell r="P354" t="str">
            <v>×</v>
          </cell>
          <cell r="Q354" t="str">
            <v>○</v>
          </cell>
          <cell r="R354" t="str">
            <v>×</v>
          </cell>
          <cell r="S354" t="str">
            <v>×</v>
          </cell>
          <cell r="T354" t="str">
            <v>×</v>
          </cell>
          <cell r="U354" t="str">
            <v>×</v>
          </cell>
          <cell r="V354" t="str">
            <v>×</v>
          </cell>
          <cell r="W354" t="str">
            <v>×</v>
          </cell>
          <cell r="X354" t="str">
            <v>×</v>
          </cell>
          <cell r="Y354" t="str">
            <v>○</v>
          </cell>
          <cell r="Z354" t="str">
            <v>×</v>
          </cell>
          <cell r="AA354">
            <v>1</v>
          </cell>
          <cell r="AB354">
            <v>2</v>
          </cell>
          <cell r="AC354" t="str">
            <v>医介</v>
          </cell>
          <cell r="AD354" t="str">
            <v>株式会社荒井商店</v>
          </cell>
          <cell r="AE354" t="str">
            <v>03-5466-8700</v>
          </cell>
          <cell r="AF354">
            <v>44950</v>
          </cell>
          <cell r="AG354">
            <v>62</v>
          </cell>
          <cell r="AH354" t="str">
            <v>○</v>
          </cell>
          <cell r="AI354">
            <v>45383</v>
          </cell>
          <cell r="AJ354" t="str">
            <v>小金井市</v>
          </cell>
          <cell r="AK354" t="str">
            <v>株式会社</v>
          </cell>
          <cell r="AL354" t="str">
            <v>不動産業者</v>
          </cell>
          <cell r="AM354" t="str">
            <v/>
          </cell>
          <cell r="AN354" t="str">
            <v>24時間常駐</v>
          </cell>
          <cell r="AO354">
            <v>29.962741935483873</v>
          </cell>
          <cell r="AP354">
            <v>99000</v>
          </cell>
          <cell r="AQ354">
            <v>229000</v>
          </cell>
          <cell r="AR354">
            <v>129274.19354838709</v>
          </cell>
          <cell r="AS354">
            <v>25000</v>
          </cell>
          <cell r="AT354">
            <v>40000</v>
          </cell>
          <cell r="AU354">
            <v>32500</v>
          </cell>
          <cell r="AV354">
            <v>55000</v>
          </cell>
          <cell r="AW354">
            <v>56100</v>
          </cell>
          <cell r="AX354" t="str">
            <v>株式会社荒井商店</v>
          </cell>
          <cell r="AY354">
            <v>1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0</v>
          </cell>
          <cell r="BF354" t="str">
            <v>株式会社</v>
          </cell>
          <cell r="BG354" t="str">
            <v>○</v>
          </cell>
          <cell r="BH354" t="str">
            <v/>
          </cell>
        </row>
        <row r="355">
          <cell r="B355">
            <v>24003</v>
          </cell>
          <cell r="C355" t="str">
            <v>103778-0</v>
          </cell>
          <cell r="D355" t="str">
            <v>新規</v>
          </cell>
          <cell r="E355" t="str">
            <v>令和4年様式</v>
          </cell>
          <cell r="F355" t="str">
            <v>イリーゼ武蔵境</v>
          </cell>
          <cell r="G355" t="str">
            <v>西東京市新町３丁目</v>
          </cell>
          <cell r="H355" t="str">
            <v>11.9-12.9</v>
          </cell>
          <cell r="I355" t="str">
            <v>18.11-20.46</v>
          </cell>
          <cell r="J355" t="str">
            <v>○</v>
          </cell>
          <cell r="K355" t="str">
            <v>○</v>
          </cell>
          <cell r="L355" t="str">
            <v>○</v>
          </cell>
          <cell r="M355" t="str">
            <v>○</v>
          </cell>
          <cell r="N355" t="str">
            <v>○</v>
          </cell>
          <cell r="O355" t="str">
            <v>×</v>
          </cell>
          <cell r="P355" t="str">
            <v>×</v>
          </cell>
          <cell r="Q355" t="str">
            <v>×</v>
          </cell>
          <cell r="R355" t="str">
            <v>×</v>
          </cell>
          <cell r="S355" t="str">
            <v>×</v>
          </cell>
          <cell r="T355" t="str">
            <v>×</v>
          </cell>
          <cell r="U355" t="str">
            <v>×</v>
          </cell>
          <cell r="V355" t="str">
            <v>×</v>
          </cell>
          <cell r="W355" t="str">
            <v>×</v>
          </cell>
          <cell r="X355" t="str">
            <v>×</v>
          </cell>
          <cell r="Y355" t="str">
            <v>×</v>
          </cell>
          <cell r="Z355" t="str">
            <v>×</v>
          </cell>
          <cell r="AA355">
            <v>0</v>
          </cell>
          <cell r="AB355">
            <v>0</v>
          </cell>
          <cell r="AC355" t="str">
            <v>なし</v>
          </cell>
          <cell r="AD355" t="str">
            <v>ＨＩＴＯＷＡケアサービス株式会社</v>
          </cell>
          <cell r="AE355" t="str">
            <v>03-6632-7702</v>
          </cell>
          <cell r="AF355">
            <v>45667</v>
          </cell>
          <cell r="AG355">
            <v>69</v>
          </cell>
          <cell r="AH355" t="str">
            <v>○</v>
          </cell>
          <cell r="AI355">
            <v>46174</v>
          </cell>
          <cell r="AJ355" t="str">
            <v>西東京市</v>
          </cell>
          <cell r="AK355" t="str">
            <v>株式会社</v>
          </cell>
          <cell r="AL355" t="str">
            <v>介護系事業者</v>
          </cell>
          <cell r="AM355" t="str">
            <v/>
          </cell>
          <cell r="AN355" t="str">
            <v>24時間常駐</v>
          </cell>
          <cell r="AO355">
            <v>18.55898550724638</v>
          </cell>
          <cell r="AP355">
            <v>119000</v>
          </cell>
          <cell r="AQ355">
            <v>129000</v>
          </cell>
          <cell r="AR355">
            <v>125014.49275362318</v>
          </cell>
          <cell r="AS355">
            <v>24000</v>
          </cell>
          <cell r="AT355">
            <v>24000</v>
          </cell>
          <cell r="AU355">
            <v>24000</v>
          </cell>
          <cell r="AV355">
            <v>90200</v>
          </cell>
          <cell r="AW355">
            <v>57240</v>
          </cell>
          <cell r="AX355" t="str">
            <v>ＨＩＴＯＷＡケアサービス株式会社</v>
          </cell>
          <cell r="AY355">
            <v>1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  <cell r="BD355">
            <v>0</v>
          </cell>
          <cell r="BE355">
            <v>0</v>
          </cell>
          <cell r="BF355" t="str">
            <v>株式会社</v>
          </cell>
          <cell r="BG355" t="str">
            <v>○</v>
          </cell>
          <cell r="BH355" t="str">
            <v>利用権</v>
          </cell>
        </row>
        <row r="356">
          <cell r="B356">
            <v>12024</v>
          </cell>
          <cell r="C356" t="str">
            <v>29412-2</v>
          </cell>
          <cell r="D356" t="str">
            <v>更新</v>
          </cell>
          <cell r="E356" t="str">
            <v>令和元年様式</v>
          </cell>
          <cell r="F356" t="str">
            <v>ブランシエールケア玉川上水</v>
          </cell>
          <cell r="G356" t="str">
            <v>東大和市桜が丘4-29-4</v>
          </cell>
          <cell r="H356">
            <v>11</v>
          </cell>
          <cell r="I356">
            <v>18</v>
          </cell>
          <cell r="J356" t="str">
            <v>○</v>
          </cell>
          <cell r="K356" t="str">
            <v>○</v>
          </cell>
          <cell r="L356" t="str">
            <v>○</v>
          </cell>
          <cell r="M356" t="str">
            <v>○</v>
          </cell>
          <cell r="N356" t="str">
            <v>○</v>
          </cell>
          <cell r="O356" t="str">
            <v>×</v>
          </cell>
          <cell r="P356" t="str">
            <v>×</v>
          </cell>
          <cell r="Q356" t="str">
            <v>×</v>
          </cell>
          <cell r="R356" t="str">
            <v>×</v>
          </cell>
          <cell r="S356" t="str">
            <v>×</v>
          </cell>
          <cell r="T356" t="str">
            <v>×</v>
          </cell>
          <cell r="U356" t="str">
            <v>×</v>
          </cell>
          <cell r="V356" t="str">
            <v>×</v>
          </cell>
          <cell r="W356" t="str">
            <v>×</v>
          </cell>
          <cell r="X356" t="str">
            <v>×</v>
          </cell>
          <cell r="Y356" t="str">
            <v>×</v>
          </cell>
          <cell r="Z356" t="str">
            <v>×</v>
          </cell>
          <cell r="AA356">
            <v>0</v>
          </cell>
          <cell r="AB356">
            <v>0</v>
          </cell>
          <cell r="AC356" t="str">
            <v>なし</v>
          </cell>
          <cell r="AD356" t="str">
            <v>株式会社長谷工シニアウェルデザイン</v>
          </cell>
          <cell r="AE356" t="str">
            <v>03-5427-6480</v>
          </cell>
          <cell r="AF356">
            <v>41166</v>
          </cell>
          <cell r="AG356">
            <v>80</v>
          </cell>
          <cell r="AH356" t="str">
            <v>○</v>
          </cell>
          <cell r="AI356" t="str">
            <v>入居開始済み</v>
          </cell>
          <cell r="AJ356" t="str">
            <v>東大和市</v>
          </cell>
          <cell r="AK356" t="str">
            <v>株式会社</v>
          </cell>
          <cell r="AL356" t="str">
            <v>介護系事業者</v>
          </cell>
          <cell r="AM356" t="str">
            <v/>
          </cell>
          <cell r="AN356" t="str">
            <v>24時間常駐</v>
          </cell>
          <cell r="AO356">
            <v>18</v>
          </cell>
          <cell r="AP356">
            <v>110000</v>
          </cell>
          <cell r="AQ356">
            <v>110000</v>
          </cell>
          <cell r="AR356">
            <v>110000</v>
          </cell>
          <cell r="AS356">
            <v>50000</v>
          </cell>
          <cell r="AT356">
            <v>50000</v>
          </cell>
          <cell r="AU356">
            <v>50000</v>
          </cell>
          <cell r="AV356">
            <v>-1</v>
          </cell>
          <cell r="AW356">
            <v>51690</v>
          </cell>
          <cell r="AX356" t="str">
            <v>株式会社長谷工シニアウェルデザイン</v>
          </cell>
          <cell r="AY356">
            <v>1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 t="str">
            <v>株式会社</v>
          </cell>
          <cell r="BG356" t="str">
            <v>○</v>
          </cell>
          <cell r="BH356" t="str">
            <v>特定</v>
          </cell>
        </row>
        <row r="357">
          <cell r="B357">
            <v>20005</v>
          </cell>
          <cell r="C357" t="str">
            <v>102471-0</v>
          </cell>
          <cell r="D357" t="str">
            <v>新規</v>
          </cell>
          <cell r="E357" t="str">
            <v>令和元年様式</v>
          </cell>
          <cell r="F357" t="str">
            <v>イリーゼ福生</v>
          </cell>
          <cell r="G357" t="str">
            <v>福生市大字福生２３０３－１</v>
          </cell>
          <cell r="H357">
            <v>6.3</v>
          </cell>
          <cell r="I357" t="str">
            <v>18.27-19.84</v>
          </cell>
          <cell r="J357" t="str">
            <v>○</v>
          </cell>
          <cell r="K357" t="str">
            <v>○</v>
          </cell>
          <cell r="L357" t="str">
            <v>○</v>
          </cell>
          <cell r="M357" t="str">
            <v>○</v>
          </cell>
          <cell r="N357" t="str">
            <v>○</v>
          </cell>
          <cell r="O357" t="str">
            <v>×</v>
          </cell>
          <cell r="P357" t="str">
            <v>×</v>
          </cell>
          <cell r="Q357" t="str">
            <v>×</v>
          </cell>
          <cell r="R357" t="str">
            <v>×</v>
          </cell>
          <cell r="S357" t="str">
            <v>×</v>
          </cell>
          <cell r="T357" t="str">
            <v>×</v>
          </cell>
          <cell r="U357" t="str">
            <v>×</v>
          </cell>
          <cell r="V357" t="str">
            <v>×</v>
          </cell>
          <cell r="W357" t="str">
            <v>×</v>
          </cell>
          <cell r="X357" t="str">
            <v>×</v>
          </cell>
          <cell r="Y357" t="str">
            <v>×</v>
          </cell>
          <cell r="Z357" t="str">
            <v>×</v>
          </cell>
          <cell r="AA357">
            <v>0</v>
          </cell>
          <cell r="AB357">
            <v>0</v>
          </cell>
          <cell r="AC357" t="str">
            <v>なし</v>
          </cell>
          <cell r="AD357" t="str">
            <v>ＨＩＴＯＷＡケアサービス株式会社</v>
          </cell>
          <cell r="AE357" t="str">
            <v>03-6632-7702</v>
          </cell>
          <cell r="AF357">
            <v>44089</v>
          </cell>
          <cell r="AG357">
            <v>57</v>
          </cell>
          <cell r="AH357" t="str">
            <v>○</v>
          </cell>
          <cell r="AI357" t="str">
            <v>入居開始済み</v>
          </cell>
          <cell r="AJ357" t="str">
            <v>福生市</v>
          </cell>
          <cell r="AK357" t="str">
            <v>株式会社</v>
          </cell>
          <cell r="AL357" t="str">
            <v>介護系事業者</v>
          </cell>
          <cell r="AM357" t="str">
            <v/>
          </cell>
          <cell r="AN357" t="str">
            <v>24時間常駐</v>
          </cell>
          <cell r="AO357">
            <v>18.722631578947368</v>
          </cell>
          <cell r="AP357">
            <v>63000</v>
          </cell>
          <cell r="AQ357">
            <v>63000</v>
          </cell>
          <cell r="AR357">
            <v>63000</v>
          </cell>
          <cell r="AS357">
            <v>24000</v>
          </cell>
          <cell r="AT357">
            <v>24000</v>
          </cell>
          <cell r="AU357">
            <v>24000</v>
          </cell>
          <cell r="AV357">
            <v>-1</v>
          </cell>
          <cell r="AW357">
            <v>57240</v>
          </cell>
          <cell r="AX357" t="str">
            <v>ＨＩＴＯＷＡケアサービス株式会社</v>
          </cell>
          <cell r="AY357">
            <v>1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 t="str">
            <v>株式会社</v>
          </cell>
          <cell r="BG357" t="str">
            <v>○</v>
          </cell>
          <cell r="BH357" t="str">
            <v>特定・利用権</v>
          </cell>
        </row>
        <row r="358">
          <cell r="B358">
            <v>16006</v>
          </cell>
          <cell r="C358" t="str">
            <v>30026-1</v>
          </cell>
          <cell r="D358" t="str">
            <v>更新</v>
          </cell>
          <cell r="E358" t="str">
            <v>令和元年様式</v>
          </cell>
          <cell r="F358" t="str">
            <v>グランドマスト勝どき</v>
          </cell>
          <cell r="G358" t="str">
            <v>中央区勝どき2-8-3</v>
          </cell>
          <cell r="H358" t="str">
            <v>23.3-41.9</v>
          </cell>
          <cell r="I358" t="str">
            <v>50.77-68.27</v>
          </cell>
          <cell r="J358" t="str">
            <v>○</v>
          </cell>
          <cell r="K358" t="str">
            <v>×</v>
          </cell>
          <cell r="L358" t="str">
            <v>×</v>
          </cell>
          <cell r="M358" t="str">
            <v>×</v>
          </cell>
          <cell r="N358" t="str">
            <v>○</v>
          </cell>
          <cell r="O358" t="str">
            <v>×</v>
          </cell>
          <cell r="P358" t="str">
            <v>×</v>
          </cell>
          <cell r="Q358" t="str">
            <v>×</v>
          </cell>
          <cell r="R358" t="str">
            <v>×</v>
          </cell>
          <cell r="S358" t="str">
            <v>×</v>
          </cell>
          <cell r="T358" t="str">
            <v>×</v>
          </cell>
          <cell r="U358" t="str">
            <v>×</v>
          </cell>
          <cell r="V358" t="str">
            <v>×</v>
          </cell>
          <cell r="W358" t="str">
            <v>×</v>
          </cell>
          <cell r="X358" t="str">
            <v>×</v>
          </cell>
          <cell r="Y358" t="str">
            <v>×</v>
          </cell>
          <cell r="Z358" t="str">
            <v>×</v>
          </cell>
          <cell r="AA358">
            <v>0</v>
          </cell>
          <cell r="AB358">
            <v>0</v>
          </cell>
          <cell r="AC358" t="str">
            <v>なし</v>
          </cell>
          <cell r="AD358" t="str">
            <v>積水ハウスシャーメゾンPM東京株式会社　グランドマスト事業部</v>
          </cell>
          <cell r="AE358" t="str">
            <v>03-5350-3366</v>
          </cell>
          <cell r="AF358">
            <v>42580</v>
          </cell>
          <cell r="AG358">
            <v>62</v>
          </cell>
          <cell r="AH358" t="str">
            <v>○</v>
          </cell>
          <cell r="AI358" t="str">
            <v>入居開始済み</v>
          </cell>
          <cell r="AJ358" t="str">
            <v>中央区</v>
          </cell>
          <cell r="AK358" t="str">
            <v>株式会社</v>
          </cell>
          <cell r="AL358" t="str">
            <v>不動産業者</v>
          </cell>
          <cell r="AM358" t="str">
            <v/>
          </cell>
          <cell r="AN358" t="str">
            <v>日中のみ常駐</v>
          </cell>
          <cell r="AO358">
            <v>58.4982258064516</v>
          </cell>
          <cell r="AP358">
            <v>233000</v>
          </cell>
          <cell r="AQ358">
            <v>419000</v>
          </cell>
          <cell r="AR358">
            <v>305790.32258064515</v>
          </cell>
          <cell r="AS358">
            <v>21500</v>
          </cell>
          <cell r="AT358">
            <v>21500</v>
          </cell>
          <cell r="AU358">
            <v>21500</v>
          </cell>
          <cell r="AV358">
            <v>44000</v>
          </cell>
          <cell r="AW358">
            <v>45448</v>
          </cell>
          <cell r="AX358" t="str">
            <v>積水ハウスシャーメゾンPM東京株式会社</v>
          </cell>
          <cell r="AY358">
            <v>1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 t="str">
            <v>株式会社</v>
          </cell>
          <cell r="BG358" t="str">
            <v>○</v>
          </cell>
          <cell r="BH358" t="str">
            <v/>
          </cell>
        </row>
        <row r="359">
          <cell r="B359">
            <v>16005</v>
          </cell>
          <cell r="C359" t="str">
            <v>21419-1</v>
          </cell>
          <cell r="D359" t="str">
            <v>更新</v>
          </cell>
          <cell r="E359" t="str">
            <v>令和元年様式</v>
          </cell>
          <cell r="F359" t="str">
            <v>フォレスト・イン・エステート谷戸沢</v>
          </cell>
          <cell r="G359" t="str">
            <v>西多摩郡日の出町大字平井3026番地</v>
          </cell>
          <cell r="H359" t="str">
            <v>7-11</v>
          </cell>
          <cell r="I359" t="str">
            <v>27.79-27.83</v>
          </cell>
          <cell r="J359" t="str">
            <v>○</v>
          </cell>
          <cell r="K359" t="str">
            <v>○</v>
          </cell>
          <cell r="L359" t="str">
            <v>○</v>
          </cell>
          <cell r="M359" t="str">
            <v>○</v>
          </cell>
          <cell r="N359" t="str">
            <v>○</v>
          </cell>
          <cell r="O359" t="str">
            <v>×</v>
          </cell>
          <cell r="P359" t="str">
            <v>×</v>
          </cell>
          <cell r="Q359" t="str">
            <v>×</v>
          </cell>
          <cell r="R359" t="str">
            <v>×</v>
          </cell>
          <cell r="S359" t="str">
            <v>○</v>
          </cell>
          <cell r="T359" t="str">
            <v>×</v>
          </cell>
          <cell r="U359" t="str">
            <v>×</v>
          </cell>
          <cell r="V359" t="str">
            <v>○</v>
          </cell>
          <cell r="W359" t="str">
            <v>×</v>
          </cell>
          <cell r="X359" t="str">
            <v>×</v>
          </cell>
          <cell r="Y359" t="str">
            <v>×</v>
          </cell>
          <cell r="Z359" t="str">
            <v>×</v>
          </cell>
          <cell r="AA359">
            <v>0</v>
          </cell>
          <cell r="AB359">
            <v>2</v>
          </cell>
          <cell r="AC359" t="str">
            <v>介</v>
          </cell>
          <cell r="AD359" t="str">
            <v>フォレスト・イン・エステート谷戸沢</v>
          </cell>
          <cell r="AE359" t="str">
            <v>042-588-8300</v>
          </cell>
          <cell r="AF359">
            <v>42573</v>
          </cell>
          <cell r="AG359">
            <v>24</v>
          </cell>
          <cell r="AH359" t="str">
            <v>○</v>
          </cell>
          <cell r="AI359" t="str">
            <v>入居開始済み</v>
          </cell>
          <cell r="AJ359" t="str">
            <v>西多摩郡日の出町</v>
          </cell>
          <cell r="AK359" t="str">
            <v>有限会社</v>
          </cell>
          <cell r="AL359" t="str">
            <v>不動産業者</v>
          </cell>
          <cell r="AM359" t="str">
            <v/>
          </cell>
          <cell r="AN359" t="str">
            <v>24時間常駐</v>
          </cell>
          <cell r="AO359">
            <v>27.813333333333333</v>
          </cell>
          <cell r="AP359">
            <v>70000</v>
          </cell>
          <cell r="AQ359">
            <v>110000</v>
          </cell>
          <cell r="AR359">
            <v>88333.333333333328</v>
          </cell>
          <cell r="AS359">
            <v>20000</v>
          </cell>
          <cell r="AT359">
            <v>20000</v>
          </cell>
          <cell r="AU359">
            <v>20000</v>
          </cell>
          <cell r="AV359">
            <v>22000</v>
          </cell>
          <cell r="AW359">
            <v>54000</v>
          </cell>
          <cell r="AX359" t="str">
            <v>有限会社　橋本商事</v>
          </cell>
          <cell r="AY359">
            <v>0</v>
          </cell>
          <cell r="AZ359">
            <v>0</v>
          </cell>
          <cell r="BA359">
            <v>1</v>
          </cell>
          <cell r="BB359">
            <v>0</v>
          </cell>
          <cell r="BC359">
            <v>0</v>
          </cell>
          <cell r="BD359">
            <v>0</v>
          </cell>
          <cell r="BE359">
            <v>0</v>
          </cell>
          <cell r="BF359" t="str">
            <v>有限会社</v>
          </cell>
          <cell r="BG359" t="str">
            <v>○</v>
          </cell>
          <cell r="BH359" t="str">
            <v/>
          </cell>
        </row>
        <row r="360">
          <cell r="B360">
            <v>11058</v>
          </cell>
          <cell r="C360" t="str">
            <v>20236-2</v>
          </cell>
          <cell r="D360" t="str">
            <v>更新</v>
          </cell>
          <cell r="E360" t="str">
            <v>令和元年様式</v>
          </cell>
          <cell r="F360" t="str">
            <v>大田幸陽会ラナハウス西糀谷</v>
          </cell>
          <cell r="G360" t="str">
            <v>大田区西糀谷二丁目３１番２号</v>
          </cell>
          <cell r="H360" t="str">
            <v>7.3-12.3</v>
          </cell>
          <cell r="I360" t="str">
            <v>25.16-51.02</v>
          </cell>
          <cell r="J360" t="str">
            <v>×</v>
          </cell>
          <cell r="K360" t="str">
            <v>×</v>
          </cell>
          <cell r="L360" t="str">
            <v>×</v>
          </cell>
          <cell r="M360" t="str">
            <v>×</v>
          </cell>
          <cell r="N360" t="str">
            <v>×</v>
          </cell>
          <cell r="O360" t="str">
            <v>○</v>
          </cell>
          <cell r="P360" t="str">
            <v>×</v>
          </cell>
          <cell r="Q360" t="str">
            <v>×</v>
          </cell>
          <cell r="R360" t="str">
            <v>×</v>
          </cell>
          <cell r="S360" t="str">
            <v>×</v>
          </cell>
          <cell r="T360" t="str">
            <v>×</v>
          </cell>
          <cell r="U360" t="str">
            <v>×</v>
          </cell>
          <cell r="V360" t="str">
            <v>×</v>
          </cell>
          <cell r="W360" t="str">
            <v>×</v>
          </cell>
          <cell r="X360" t="str">
            <v>×</v>
          </cell>
          <cell r="Y360" t="str">
            <v>×</v>
          </cell>
          <cell r="Z360" t="str">
            <v>×</v>
          </cell>
          <cell r="AA360">
            <v>0</v>
          </cell>
          <cell r="AB360">
            <v>1</v>
          </cell>
          <cell r="AC360" t="str">
            <v>介</v>
          </cell>
          <cell r="AD360" t="str">
            <v>社会福祉法人大田幸陽会</v>
          </cell>
          <cell r="AE360" t="str">
            <v>03-3745-0808</v>
          </cell>
          <cell r="AF360">
            <v>40983</v>
          </cell>
          <cell r="AG360">
            <v>15</v>
          </cell>
          <cell r="AH360" t="str">
            <v/>
          </cell>
          <cell r="AI360" t="str">
            <v>入居開始済み</v>
          </cell>
          <cell r="AJ360" t="str">
            <v>大田区</v>
          </cell>
          <cell r="AK360" t="str">
            <v>社会福祉法人</v>
          </cell>
          <cell r="AL360" t="str">
            <v>その他</v>
          </cell>
          <cell r="AM360" t="str">
            <v/>
          </cell>
          <cell r="AN360" t="str">
            <v>日中のみ常駐</v>
          </cell>
          <cell r="AO360">
            <v>33.78</v>
          </cell>
          <cell r="AP360">
            <v>73000</v>
          </cell>
          <cell r="AQ360">
            <v>123000</v>
          </cell>
          <cell r="AR360">
            <v>89133.333333333328</v>
          </cell>
          <cell r="AS360">
            <v>10000</v>
          </cell>
          <cell r="AT360">
            <v>20000</v>
          </cell>
          <cell r="AU360">
            <v>15000</v>
          </cell>
          <cell r="AV360">
            <v>0</v>
          </cell>
          <cell r="AW360" t="str">
            <v/>
          </cell>
          <cell r="AX360" t="str">
            <v>社会福祉法人大田幸陽会</v>
          </cell>
          <cell r="AY360">
            <v>0</v>
          </cell>
          <cell r="AZ360">
            <v>1</v>
          </cell>
          <cell r="BA360">
            <v>0</v>
          </cell>
          <cell r="BB360">
            <v>0</v>
          </cell>
          <cell r="BC360">
            <v>0</v>
          </cell>
          <cell r="BD360">
            <v>0</v>
          </cell>
          <cell r="BE360">
            <v>0</v>
          </cell>
          <cell r="BF360" t="str">
            <v>社会福祉法人</v>
          </cell>
          <cell r="BG360" t="str">
            <v/>
          </cell>
          <cell r="BH360" t="str">
            <v/>
          </cell>
        </row>
        <row r="361">
          <cell r="B361">
            <v>15005</v>
          </cell>
          <cell r="C361" t="str">
            <v>25379-1</v>
          </cell>
          <cell r="D361" t="str">
            <v>更新</v>
          </cell>
          <cell r="E361" t="str">
            <v>令和元年様式</v>
          </cell>
          <cell r="F361" t="str">
            <v>グランクレール世田谷中町ケアレジデンス</v>
          </cell>
          <cell r="G361" t="str">
            <v>世田谷区中町五丁目9番9号</v>
          </cell>
          <cell r="H361" t="str">
            <v>23-26.4</v>
          </cell>
          <cell r="I361" t="str">
            <v>18-20.77</v>
          </cell>
          <cell r="J361" t="str">
            <v>○</v>
          </cell>
          <cell r="K361" t="str">
            <v>○</v>
          </cell>
          <cell r="L361" t="str">
            <v>○</v>
          </cell>
          <cell r="M361" t="str">
            <v>○</v>
          </cell>
          <cell r="N361" t="str">
            <v>○</v>
          </cell>
          <cell r="O361" t="str">
            <v>×</v>
          </cell>
          <cell r="P361" t="str">
            <v>○</v>
          </cell>
          <cell r="Q361" t="str">
            <v>×</v>
          </cell>
          <cell r="R361" t="str">
            <v>×</v>
          </cell>
          <cell r="S361" t="str">
            <v>×</v>
          </cell>
          <cell r="T361" t="str">
            <v>×</v>
          </cell>
          <cell r="U361" t="str">
            <v>×</v>
          </cell>
          <cell r="V361" t="str">
            <v>×</v>
          </cell>
          <cell r="W361" t="str">
            <v>×</v>
          </cell>
          <cell r="X361" t="str">
            <v>○</v>
          </cell>
          <cell r="Y361" t="str">
            <v>×</v>
          </cell>
          <cell r="Z361" t="str">
            <v>×</v>
          </cell>
          <cell r="AA361">
            <v>2</v>
          </cell>
          <cell r="AB361">
            <v>1</v>
          </cell>
          <cell r="AC361" t="str">
            <v>医介</v>
          </cell>
          <cell r="AD361" t="str">
            <v>株式会社東急イーライフデザイン</v>
          </cell>
          <cell r="AE361" t="str">
            <v>03-6455-1236</v>
          </cell>
          <cell r="AF361">
            <v>42192</v>
          </cell>
          <cell r="AG361">
            <v>75</v>
          </cell>
          <cell r="AH361" t="str">
            <v>○</v>
          </cell>
          <cell r="AI361" t="str">
            <v>入居開始済み</v>
          </cell>
          <cell r="AJ361" t="str">
            <v>世田谷区</v>
          </cell>
          <cell r="AK361" t="str">
            <v>株式会社</v>
          </cell>
          <cell r="AL361" t="str">
            <v>介護系事業者</v>
          </cell>
          <cell r="AM361" t="str">
            <v/>
          </cell>
          <cell r="AN361" t="str">
            <v>24時間常駐</v>
          </cell>
          <cell r="AO361">
            <v>18.998799999999999</v>
          </cell>
          <cell r="AP361">
            <v>230000</v>
          </cell>
          <cell r="AQ361">
            <v>264000</v>
          </cell>
          <cell r="AR361">
            <v>244960</v>
          </cell>
          <cell r="AS361">
            <v>70000</v>
          </cell>
          <cell r="AT361">
            <v>70000</v>
          </cell>
          <cell r="AU361">
            <v>70000</v>
          </cell>
          <cell r="AV361">
            <v>-1</v>
          </cell>
          <cell r="AW361">
            <v>61050</v>
          </cell>
          <cell r="AX361" t="str">
            <v>株式会社東急イーライフデザイン</v>
          </cell>
          <cell r="AY361">
            <v>1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</v>
          </cell>
          <cell r="BE361">
            <v>0</v>
          </cell>
          <cell r="BF361" t="str">
            <v>株式会社</v>
          </cell>
          <cell r="BG361" t="str">
            <v>○</v>
          </cell>
          <cell r="BH361" t="str">
            <v>特定</v>
          </cell>
        </row>
        <row r="362">
          <cell r="B362">
            <v>12007</v>
          </cell>
          <cell r="C362" t="str">
            <v>29796-2</v>
          </cell>
          <cell r="D362" t="str">
            <v>更新</v>
          </cell>
          <cell r="E362" t="str">
            <v>令和元年様式</v>
          </cell>
          <cell r="F362" t="str">
            <v>アイリスガーデン昭島</v>
          </cell>
          <cell r="G362" t="str">
            <v xml:space="preserve">昭島市松原町3-8-1 </v>
          </cell>
          <cell r="H362" t="str">
            <v>9.3-15</v>
          </cell>
          <cell r="I362" t="str">
            <v>26.4-45.37</v>
          </cell>
          <cell r="J362" t="str">
            <v>○</v>
          </cell>
          <cell r="K362" t="str">
            <v>×</v>
          </cell>
          <cell r="L362" t="str">
            <v>×</v>
          </cell>
          <cell r="M362" t="str">
            <v>×</v>
          </cell>
          <cell r="N362" t="str">
            <v>×</v>
          </cell>
          <cell r="O362" t="str">
            <v>○</v>
          </cell>
          <cell r="P362" t="str">
            <v>×</v>
          </cell>
          <cell r="Q362" t="str">
            <v>×</v>
          </cell>
          <cell r="R362" t="str">
            <v>×</v>
          </cell>
          <cell r="S362" t="str">
            <v>×</v>
          </cell>
          <cell r="T362" t="str">
            <v>×</v>
          </cell>
          <cell r="U362" t="str">
            <v>×</v>
          </cell>
          <cell r="V362" t="str">
            <v>○</v>
          </cell>
          <cell r="W362" t="str">
            <v>×</v>
          </cell>
          <cell r="X362" t="str">
            <v>×</v>
          </cell>
          <cell r="Y362" t="str">
            <v>×</v>
          </cell>
          <cell r="Z362" t="str">
            <v>×</v>
          </cell>
          <cell r="AA362">
            <v>0</v>
          </cell>
          <cell r="AB362">
            <v>2</v>
          </cell>
          <cell r="AC362" t="str">
            <v>介</v>
          </cell>
          <cell r="AD362" t="str">
            <v>株式会社ニチイケアパレス</v>
          </cell>
          <cell r="AE362" t="str">
            <v>03-5834-5200</v>
          </cell>
          <cell r="AF362">
            <v>41044</v>
          </cell>
          <cell r="AG362">
            <v>38</v>
          </cell>
          <cell r="AH362" t="str">
            <v>○</v>
          </cell>
          <cell r="AI362" t="str">
            <v>入居開始済み</v>
          </cell>
          <cell r="AJ362" t="str">
            <v>昭島市</v>
          </cell>
          <cell r="AK362" t="str">
            <v>株式会社</v>
          </cell>
          <cell r="AL362" t="str">
            <v>介護系事業者</v>
          </cell>
          <cell r="AM362" t="str">
            <v/>
          </cell>
          <cell r="AN362" t="str">
            <v>日中のみ常駐</v>
          </cell>
          <cell r="AO362">
            <v>39.119473684210512</v>
          </cell>
          <cell r="AP362">
            <v>93000</v>
          </cell>
          <cell r="AQ362">
            <v>150000</v>
          </cell>
          <cell r="AR362">
            <v>122894.73684210527</v>
          </cell>
          <cell r="AS362">
            <v>30000</v>
          </cell>
          <cell r="AT362">
            <v>39000</v>
          </cell>
          <cell r="AU362">
            <v>34500</v>
          </cell>
          <cell r="AV362">
            <v>33000</v>
          </cell>
          <cell r="AW362">
            <v>40140</v>
          </cell>
          <cell r="AX362" t="str">
            <v>株式会社ニチイケアパレス</v>
          </cell>
          <cell r="AY362">
            <v>1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 t="str">
            <v>株式会社</v>
          </cell>
          <cell r="BG362" t="str">
            <v>○</v>
          </cell>
          <cell r="BH362" t="str">
            <v/>
          </cell>
        </row>
        <row r="363">
          <cell r="B363">
            <v>12067</v>
          </cell>
          <cell r="C363" t="str">
            <v>30374-2</v>
          </cell>
          <cell r="D363" t="str">
            <v>更新</v>
          </cell>
          <cell r="E363" t="str">
            <v>令和4年様式</v>
          </cell>
          <cell r="F363" t="str">
            <v>ハートランド足立</v>
          </cell>
          <cell r="G363" t="str">
            <v>足立区堀之内二丁目８番７号</v>
          </cell>
          <cell r="H363">
            <v>7.8</v>
          </cell>
          <cell r="I363" t="str">
            <v>18-20.1</v>
          </cell>
          <cell r="J363" t="str">
            <v>○</v>
          </cell>
          <cell r="K363" t="str">
            <v>○</v>
          </cell>
          <cell r="L363" t="str">
            <v>○</v>
          </cell>
          <cell r="M363" t="str">
            <v>○</v>
          </cell>
          <cell r="N363" t="str">
            <v>○</v>
          </cell>
          <cell r="O363" t="str">
            <v>×</v>
          </cell>
          <cell r="P363" t="str">
            <v>×</v>
          </cell>
          <cell r="Q363" t="str">
            <v>×</v>
          </cell>
          <cell r="R363" t="str">
            <v>×</v>
          </cell>
          <cell r="S363" t="str">
            <v>×</v>
          </cell>
          <cell r="T363" t="str">
            <v>×</v>
          </cell>
          <cell r="U363" t="str">
            <v>×</v>
          </cell>
          <cell r="V363" t="str">
            <v>×</v>
          </cell>
          <cell r="W363" t="str">
            <v>×</v>
          </cell>
          <cell r="X363" t="str">
            <v>×</v>
          </cell>
          <cell r="Y363" t="str">
            <v>×</v>
          </cell>
          <cell r="Z363" t="str">
            <v>×</v>
          </cell>
          <cell r="AA363">
            <v>0</v>
          </cell>
          <cell r="AB363">
            <v>0</v>
          </cell>
          <cell r="AC363" t="str">
            <v>なし</v>
          </cell>
          <cell r="AD363" t="str">
            <v>株式会社ワイグッドケア</v>
          </cell>
          <cell r="AE363" t="str">
            <v>0495-71-6551</v>
          </cell>
          <cell r="AF363">
            <v>41327</v>
          </cell>
          <cell r="AG363">
            <v>49</v>
          </cell>
          <cell r="AH363" t="str">
            <v>○</v>
          </cell>
          <cell r="AI363" t="str">
            <v>入居開始済み</v>
          </cell>
          <cell r="AJ363" t="str">
            <v>足立区</v>
          </cell>
          <cell r="AK363" t="str">
            <v>株式会社</v>
          </cell>
          <cell r="AL363" t="str">
            <v>介護系事業者</v>
          </cell>
          <cell r="AM363" t="str">
            <v/>
          </cell>
          <cell r="AN363" t="str">
            <v>24時間常駐</v>
          </cell>
          <cell r="AO363">
            <v>18.120408163265306</v>
          </cell>
          <cell r="AP363">
            <v>78000</v>
          </cell>
          <cell r="AQ363">
            <v>78000</v>
          </cell>
          <cell r="AR363">
            <v>78000</v>
          </cell>
          <cell r="AS363">
            <v>33000</v>
          </cell>
          <cell r="AT363">
            <v>33000</v>
          </cell>
          <cell r="AU363">
            <v>33000</v>
          </cell>
          <cell r="AV363">
            <v>-1</v>
          </cell>
          <cell r="AW363">
            <v>46299</v>
          </cell>
          <cell r="AX363" t="str">
            <v>株式会社ワイグッドケア</v>
          </cell>
          <cell r="AY363">
            <v>1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 t="str">
            <v>株式会社</v>
          </cell>
          <cell r="BG363" t="str">
            <v>○</v>
          </cell>
          <cell r="BH363" t="str">
            <v>特定</v>
          </cell>
        </row>
        <row r="364">
          <cell r="B364">
            <v>18017</v>
          </cell>
          <cell r="C364" t="str">
            <v>101718-1</v>
          </cell>
          <cell r="D364" t="str">
            <v>更新</v>
          </cell>
          <cell r="E364" t="str">
            <v>令和4年様式</v>
          </cell>
          <cell r="F364" t="str">
            <v>ハートランド・エミシア久我山</v>
          </cell>
          <cell r="G364" t="str">
            <v>杉並区久我山4丁目14番20号</v>
          </cell>
          <cell r="H364">
            <v>8.4</v>
          </cell>
          <cell r="I364">
            <v>25.05</v>
          </cell>
          <cell r="J364" t="str">
            <v>○</v>
          </cell>
          <cell r="K364" t="str">
            <v>×</v>
          </cell>
          <cell r="L364" t="str">
            <v>×</v>
          </cell>
          <cell r="M364" t="str">
            <v>○</v>
          </cell>
          <cell r="N364" t="str">
            <v>○</v>
          </cell>
          <cell r="O364" t="str">
            <v>○</v>
          </cell>
          <cell r="P364" t="str">
            <v>×</v>
          </cell>
          <cell r="Q364" t="str">
            <v>×</v>
          </cell>
          <cell r="R364" t="str">
            <v>×</v>
          </cell>
          <cell r="S364" t="str">
            <v>○</v>
          </cell>
          <cell r="T364" t="str">
            <v>×</v>
          </cell>
          <cell r="U364" t="str">
            <v>×</v>
          </cell>
          <cell r="V364" t="str">
            <v>×</v>
          </cell>
          <cell r="W364" t="str">
            <v>×</v>
          </cell>
          <cell r="X364" t="str">
            <v>×</v>
          </cell>
          <cell r="Y364" t="str">
            <v>×</v>
          </cell>
          <cell r="Z364" t="str">
            <v>×</v>
          </cell>
          <cell r="AA364">
            <v>0</v>
          </cell>
          <cell r="AB364">
            <v>2</v>
          </cell>
          <cell r="AC364" t="str">
            <v>介</v>
          </cell>
          <cell r="AD364" t="str">
            <v>株式会社ワイグッドケア</v>
          </cell>
          <cell r="AE364" t="str">
            <v>0495-71-6551</v>
          </cell>
          <cell r="AF364">
            <v>43508</v>
          </cell>
          <cell r="AG364">
            <v>21</v>
          </cell>
          <cell r="AH364" t="str">
            <v>○</v>
          </cell>
          <cell r="AI364" t="str">
            <v>入居開始済み</v>
          </cell>
          <cell r="AJ364" t="str">
            <v>杉並区</v>
          </cell>
          <cell r="AK364" t="str">
            <v>株式会社</v>
          </cell>
          <cell r="AL364" t="str">
            <v>介護系事業者</v>
          </cell>
          <cell r="AM364" t="str">
            <v/>
          </cell>
          <cell r="AN364" t="str">
            <v>24時間常駐</v>
          </cell>
          <cell r="AO364">
            <v>25.050000000000004</v>
          </cell>
          <cell r="AP364">
            <v>84000</v>
          </cell>
          <cell r="AQ364">
            <v>84000</v>
          </cell>
          <cell r="AR364">
            <v>84000</v>
          </cell>
          <cell r="AS364">
            <v>38500</v>
          </cell>
          <cell r="AT364">
            <v>38500</v>
          </cell>
          <cell r="AU364">
            <v>38500</v>
          </cell>
          <cell r="AV364">
            <v>66000</v>
          </cell>
          <cell r="AW364">
            <v>55080</v>
          </cell>
          <cell r="AX364" t="str">
            <v>株式会社ワイグッドケア</v>
          </cell>
          <cell r="AY364">
            <v>1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 t="str">
            <v>株式会社</v>
          </cell>
          <cell r="BG364" t="str">
            <v>○</v>
          </cell>
          <cell r="BH364" t="str">
            <v/>
          </cell>
        </row>
        <row r="365">
          <cell r="B365">
            <v>14049</v>
          </cell>
          <cell r="C365" t="str">
            <v>29800-2</v>
          </cell>
          <cell r="D365" t="str">
            <v>更新</v>
          </cell>
          <cell r="E365" t="str">
            <v>令和4年様式</v>
          </cell>
          <cell r="F365" t="str">
            <v>アイリスガーデン昭島　昭和の森</v>
          </cell>
          <cell r="G365" t="str">
            <v>昭島市代官山一丁目２番３号</v>
          </cell>
          <cell r="H365" t="str">
            <v>9.3-15.2</v>
          </cell>
          <cell r="I365" t="str">
            <v>26.94-47.89</v>
          </cell>
          <cell r="J365" t="str">
            <v>○</v>
          </cell>
          <cell r="K365" t="str">
            <v>×</v>
          </cell>
          <cell r="L365" t="str">
            <v>×</v>
          </cell>
          <cell r="M365" t="str">
            <v>×</v>
          </cell>
          <cell r="N365" t="str">
            <v>×</v>
          </cell>
          <cell r="O365" t="str">
            <v>×</v>
          </cell>
          <cell r="P365" t="str">
            <v>×</v>
          </cell>
          <cell r="Q365" t="str">
            <v>×</v>
          </cell>
          <cell r="R365" t="str">
            <v>×</v>
          </cell>
          <cell r="S365" t="str">
            <v>×</v>
          </cell>
          <cell r="T365" t="str">
            <v>×</v>
          </cell>
          <cell r="U365" t="str">
            <v>×</v>
          </cell>
          <cell r="V365" t="str">
            <v>×</v>
          </cell>
          <cell r="W365" t="str">
            <v>×</v>
          </cell>
          <cell r="X365" t="str">
            <v>×</v>
          </cell>
          <cell r="Y365" t="str">
            <v>×</v>
          </cell>
          <cell r="Z365" t="str">
            <v>×</v>
          </cell>
          <cell r="AA365">
            <v>0</v>
          </cell>
          <cell r="AB365">
            <v>0</v>
          </cell>
          <cell r="AC365" t="str">
            <v>なし</v>
          </cell>
          <cell r="AD365" t="str">
            <v>株式会社ニチイケアパレス</v>
          </cell>
          <cell r="AE365" t="str">
            <v>03-5834-5200</v>
          </cell>
          <cell r="AF365">
            <v>42051</v>
          </cell>
          <cell r="AG365">
            <v>51</v>
          </cell>
          <cell r="AH365" t="str">
            <v>○</v>
          </cell>
          <cell r="AI365" t="str">
            <v>入居開始済み</v>
          </cell>
          <cell r="AJ365" t="str">
            <v>昭島市</v>
          </cell>
          <cell r="AK365" t="str">
            <v>株式会社</v>
          </cell>
          <cell r="AL365" t="str">
            <v>介護系事業者</v>
          </cell>
          <cell r="AM365" t="str">
            <v/>
          </cell>
          <cell r="AN365" t="str">
            <v>日中のみ常駐</v>
          </cell>
          <cell r="AO365">
            <v>37.864509803921571</v>
          </cell>
          <cell r="AP365">
            <v>93000</v>
          </cell>
          <cell r="AQ365">
            <v>152000</v>
          </cell>
          <cell r="AR365">
            <v>124235.29411764706</v>
          </cell>
          <cell r="AS365">
            <v>30000</v>
          </cell>
          <cell r="AT365">
            <v>40000</v>
          </cell>
          <cell r="AU365">
            <v>35000</v>
          </cell>
          <cell r="AV365">
            <v>33000</v>
          </cell>
          <cell r="AW365">
            <v>55020</v>
          </cell>
          <cell r="AX365" t="str">
            <v>株式会社ニチイケアパレス</v>
          </cell>
          <cell r="AY365">
            <v>1</v>
          </cell>
          <cell r="AZ365">
            <v>0</v>
          </cell>
          <cell r="BA365">
            <v>0</v>
          </cell>
          <cell r="BB365">
            <v>0</v>
          </cell>
          <cell r="BC365">
            <v>0</v>
          </cell>
          <cell r="BD365">
            <v>0</v>
          </cell>
          <cell r="BE365">
            <v>0</v>
          </cell>
          <cell r="BF365" t="str">
            <v>株式会社</v>
          </cell>
          <cell r="BG365" t="str">
            <v>○</v>
          </cell>
          <cell r="BH365" t="str">
            <v/>
          </cell>
        </row>
        <row r="366">
          <cell r="B366">
            <v>14046</v>
          </cell>
          <cell r="C366" t="str">
            <v>30680-2</v>
          </cell>
          <cell r="D366" t="str">
            <v>更新</v>
          </cell>
          <cell r="E366" t="str">
            <v>令和4年様式</v>
          </cell>
          <cell r="F366" t="str">
            <v>アイリスガーデン用賀</v>
          </cell>
          <cell r="G366" t="str">
            <v>世田谷区玉川台二丁目17番20号</v>
          </cell>
          <cell r="H366" t="str">
            <v>12.4-18.6</v>
          </cell>
          <cell r="I366" t="str">
            <v>28.6-47.66</v>
          </cell>
          <cell r="J366" t="str">
            <v>○</v>
          </cell>
          <cell r="K366" t="str">
            <v>×</v>
          </cell>
          <cell r="L366" t="str">
            <v>×</v>
          </cell>
          <cell r="M366" t="str">
            <v>×</v>
          </cell>
          <cell r="N366" t="str">
            <v>×</v>
          </cell>
          <cell r="O366" t="str">
            <v>×</v>
          </cell>
          <cell r="P366" t="str">
            <v>×</v>
          </cell>
          <cell r="Q366" t="str">
            <v>×</v>
          </cell>
          <cell r="R366" t="str">
            <v>×</v>
          </cell>
          <cell r="S366" t="str">
            <v>×</v>
          </cell>
          <cell r="T366" t="str">
            <v>×</v>
          </cell>
          <cell r="U366" t="str">
            <v>×</v>
          </cell>
          <cell r="V366" t="str">
            <v>×</v>
          </cell>
          <cell r="W366" t="str">
            <v>×</v>
          </cell>
          <cell r="X366" t="str">
            <v>×</v>
          </cell>
          <cell r="Y366" t="str">
            <v>×</v>
          </cell>
          <cell r="Z366" t="str">
            <v>×</v>
          </cell>
          <cell r="AA366">
            <v>0</v>
          </cell>
          <cell r="AB366">
            <v>0</v>
          </cell>
          <cell r="AC366" t="str">
            <v>なし</v>
          </cell>
          <cell r="AD366" t="str">
            <v>株式会社ニチイケアパレス</v>
          </cell>
          <cell r="AE366" t="str">
            <v>03-5834-5200</v>
          </cell>
          <cell r="AF366">
            <v>42047</v>
          </cell>
          <cell r="AG366">
            <v>39</v>
          </cell>
          <cell r="AH366" t="str">
            <v>○</v>
          </cell>
          <cell r="AI366" t="str">
            <v>入居開始済み</v>
          </cell>
          <cell r="AJ366" t="str">
            <v>世田谷区</v>
          </cell>
          <cell r="AK366" t="str">
            <v>株式会社</v>
          </cell>
          <cell r="AL366" t="str">
            <v>介護系事業者</v>
          </cell>
          <cell r="AM366" t="str">
            <v/>
          </cell>
          <cell r="AN366" t="str">
            <v>日中のみ常駐</v>
          </cell>
          <cell r="AO366">
            <v>37.833076923076945</v>
          </cell>
          <cell r="AP366">
            <v>124000</v>
          </cell>
          <cell r="AQ366">
            <v>186000</v>
          </cell>
          <cell r="AR366">
            <v>157205.12820512822</v>
          </cell>
          <cell r="AS366">
            <v>35000</v>
          </cell>
          <cell r="AT366">
            <v>39000</v>
          </cell>
          <cell r="AU366">
            <v>37000</v>
          </cell>
          <cell r="AV366">
            <v>35200</v>
          </cell>
          <cell r="AW366">
            <v>40140</v>
          </cell>
          <cell r="AX366" t="str">
            <v>株式会社ニチイケアパレス</v>
          </cell>
          <cell r="AY366">
            <v>1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 t="str">
            <v>株式会社</v>
          </cell>
          <cell r="BG366" t="str">
            <v>○</v>
          </cell>
          <cell r="BH366" t="str">
            <v/>
          </cell>
        </row>
        <row r="367">
          <cell r="B367">
            <v>15008</v>
          </cell>
          <cell r="C367" t="str">
            <v>28176-1</v>
          </cell>
          <cell r="D367" t="str">
            <v>更新</v>
          </cell>
          <cell r="E367" t="str">
            <v>令和元年様式</v>
          </cell>
          <cell r="F367" t="str">
            <v>ニチイホーム 渋谷本町</v>
          </cell>
          <cell r="G367" t="str">
            <v>渋谷区本町4-49-15</v>
          </cell>
          <cell r="H367">
            <v>31.4</v>
          </cell>
          <cell r="I367" t="str">
            <v>18.25-22.16</v>
          </cell>
          <cell r="J367" t="str">
            <v>○</v>
          </cell>
          <cell r="K367" t="str">
            <v>○</v>
          </cell>
          <cell r="L367" t="str">
            <v>○</v>
          </cell>
          <cell r="M367" t="str">
            <v>○</v>
          </cell>
          <cell r="N367" t="str">
            <v>○</v>
          </cell>
          <cell r="O367" t="str">
            <v>×</v>
          </cell>
          <cell r="P367" t="str">
            <v>×</v>
          </cell>
          <cell r="Q367" t="str">
            <v>×</v>
          </cell>
          <cell r="R367" t="str">
            <v>×</v>
          </cell>
          <cell r="S367" t="str">
            <v>×</v>
          </cell>
          <cell r="T367" t="str">
            <v>×</v>
          </cell>
          <cell r="U367" t="str">
            <v>×</v>
          </cell>
          <cell r="V367" t="str">
            <v>×</v>
          </cell>
          <cell r="W367" t="str">
            <v>×</v>
          </cell>
          <cell r="X367" t="str">
            <v>×</v>
          </cell>
          <cell r="Y367" t="str">
            <v>×</v>
          </cell>
          <cell r="Z367" t="str">
            <v>×</v>
          </cell>
          <cell r="AA367">
            <v>0</v>
          </cell>
          <cell r="AB367">
            <v>0</v>
          </cell>
          <cell r="AC367" t="str">
            <v>なし</v>
          </cell>
          <cell r="AD367" t="str">
            <v>株式会社ニチイケアパレス</v>
          </cell>
          <cell r="AE367" t="str">
            <v>03-5834-5200</v>
          </cell>
          <cell r="AF367">
            <v>42314</v>
          </cell>
          <cell r="AG367">
            <v>44</v>
          </cell>
          <cell r="AH367" t="str">
            <v>○</v>
          </cell>
          <cell r="AI367" t="str">
            <v>入居開始済み</v>
          </cell>
          <cell r="AJ367" t="str">
            <v>渋谷区</v>
          </cell>
          <cell r="AK367" t="str">
            <v>株式会社</v>
          </cell>
          <cell r="AL367" t="str">
            <v>その他</v>
          </cell>
          <cell r="AM367" t="str">
            <v/>
          </cell>
          <cell r="AN367" t="str">
            <v>24時間常駐</v>
          </cell>
          <cell r="AO367">
            <v>19.957045454545451</v>
          </cell>
          <cell r="AP367">
            <v>314000</v>
          </cell>
          <cell r="AQ367">
            <v>314000</v>
          </cell>
          <cell r="AR367">
            <v>314000</v>
          </cell>
          <cell r="AS367">
            <v>55000</v>
          </cell>
          <cell r="AT367">
            <v>55000</v>
          </cell>
          <cell r="AU367">
            <v>55000</v>
          </cell>
          <cell r="AV367">
            <v>-1</v>
          </cell>
          <cell r="AW367">
            <v>75900</v>
          </cell>
          <cell r="AX367" t="str">
            <v>株式会社ニチイケアパレス</v>
          </cell>
          <cell r="AY367">
            <v>1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  <cell r="BD367">
            <v>0</v>
          </cell>
          <cell r="BE367">
            <v>0</v>
          </cell>
          <cell r="BF367" t="str">
            <v>株式会社</v>
          </cell>
          <cell r="BG367" t="str">
            <v>○</v>
          </cell>
          <cell r="BH367" t="str">
            <v>特定・利用権</v>
          </cell>
        </row>
        <row r="368">
          <cell r="B368">
            <v>13019</v>
          </cell>
          <cell r="C368" t="str">
            <v>30296-2</v>
          </cell>
          <cell r="D368" t="str">
            <v>更新</v>
          </cell>
          <cell r="E368" t="str">
            <v>令和4年様式</v>
          </cell>
          <cell r="F368" t="str">
            <v xml:space="preserve">小田急のサービス付き高齢者向け住宅　レオーダ成城 </v>
          </cell>
          <cell r="G368" t="str">
            <v xml:space="preserve">世田谷区成城六丁目4番19号 </v>
          </cell>
          <cell r="H368" t="str">
            <v>17-19.5</v>
          </cell>
          <cell r="I368" t="str">
            <v>32.95-35.43</v>
          </cell>
          <cell r="J368" t="str">
            <v>○</v>
          </cell>
          <cell r="K368" t="str">
            <v>×</v>
          </cell>
          <cell r="L368" t="str">
            <v>×</v>
          </cell>
          <cell r="M368" t="str">
            <v>○</v>
          </cell>
          <cell r="N368" t="str">
            <v>○</v>
          </cell>
          <cell r="O368" t="str">
            <v>×</v>
          </cell>
          <cell r="P368" t="str">
            <v>×</v>
          </cell>
          <cell r="Q368" t="str">
            <v>×</v>
          </cell>
          <cell r="R368" t="str">
            <v>×</v>
          </cell>
          <cell r="S368" t="str">
            <v>×</v>
          </cell>
          <cell r="T368" t="str">
            <v>×</v>
          </cell>
          <cell r="U368" t="str">
            <v>×</v>
          </cell>
          <cell r="V368" t="str">
            <v>×</v>
          </cell>
          <cell r="W368" t="str">
            <v>×</v>
          </cell>
          <cell r="X368" t="str">
            <v>×</v>
          </cell>
          <cell r="Y368" t="str">
            <v>×</v>
          </cell>
          <cell r="Z368" t="str">
            <v>×</v>
          </cell>
          <cell r="AA368">
            <v>0</v>
          </cell>
          <cell r="AB368">
            <v>0</v>
          </cell>
          <cell r="AC368" t="str">
            <v>なし</v>
          </cell>
          <cell r="AD368" t="str">
            <v>小田急不動産株式会社　レオーダ受付係</v>
          </cell>
          <cell r="AE368" t="str">
            <v>0120-72-3510</v>
          </cell>
          <cell r="AF368">
            <v>41516</v>
          </cell>
          <cell r="AG368">
            <v>30</v>
          </cell>
          <cell r="AH368" t="str">
            <v>○</v>
          </cell>
          <cell r="AI368" t="str">
            <v>入居開始済み</v>
          </cell>
          <cell r="AJ368" t="str">
            <v>世田谷区</v>
          </cell>
          <cell r="AK368" t="str">
            <v>株式会社</v>
          </cell>
          <cell r="AL368" t="str">
            <v>不動産業者</v>
          </cell>
          <cell r="AM368" t="str">
            <v/>
          </cell>
          <cell r="AN368" t="str">
            <v>日中のみ常駐</v>
          </cell>
          <cell r="AO368">
            <v>34.275999999999975</v>
          </cell>
          <cell r="AP368">
            <v>170000</v>
          </cell>
          <cell r="AQ368">
            <v>195000</v>
          </cell>
          <cell r="AR368">
            <v>185366.66666666666</v>
          </cell>
          <cell r="AS368">
            <v>20000</v>
          </cell>
          <cell r="AT368">
            <v>20000</v>
          </cell>
          <cell r="AU368">
            <v>20000</v>
          </cell>
          <cell r="AV368">
            <v>52800</v>
          </cell>
          <cell r="AW368">
            <v>79200</v>
          </cell>
          <cell r="AX368" t="str">
            <v>小田急不動産株式会社</v>
          </cell>
          <cell r="AY368">
            <v>1</v>
          </cell>
          <cell r="AZ368">
            <v>0</v>
          </cell>
          <cell r="BA368">
            <v>0</v>
          </cell>
          <cell r="BB368">
            <v>0</v>
          </cell>
          <cell r="BC368">
            <v>0</v>
          </cell>
          <cell r="BD368">
            <v>0</v>
          </cell>
          <cell r="BE368">
            <v>0</v>
          </cell>
          <cell r="BF368" t="str">
            <v>株式会社</v>
          </cell>
          <cell r="BG368" t="str">
            <v>○</v>
          </cell>
          <cell r="BH368" t="str">
            <v/>
          </cell>
        </row>
        <row r="369">
          <cell r="B369">
            <v>15001</v>
          </cell>
          <cell r="C369" t="str">
            <v>26430-2</v>
          </cell>
          <cell r="D369" t="str">
            <v>更新</v>
          </cell>
          <cell r="E369" t="str">
            <v>令和4年様式</v>
          </cell>
          <cell r="F369" t="str">
            <v>サービス付き高齢者向け住宅　サンライズ小川</v>
          </cell>
          <cell r="G369" t="str">
            <v>あきる野市小川1050-2</v>
          </cell>
          <cell r="H369" t="str">
            <v>8-13.1</v>
          </cell>
          <cell r="I369" t="str">
            <v>25.15-40.95</v>
          </cell>
          <cell r="J369" t="str">
            <v>○</v>
          </cell>
          <cell r="K369" t="str">
            <v>○</v>
          </cell>
          <cell r="L369" t="str">
            <v>○</v>
          </cell>
          <cell r="M369" t="str">
            <v>○</v>
          </cell>
          <cell r="N369" t="str">
            <v>○</v>
          </cell>
          <cell r="O369" t="str">
            <v>×</v>
          </cell>
          <cell r="P369" t="str">
            <v>×</v>
          </cell>
          <cell r="Q369" t="str">
            <v>×</v>
          </cell>
          <cell r="R369" t="str">
            <v>×</v>
          </cell>
          <cell r="S369" t="str">
            <v>×</v>
          </cell>
          <cell r="T369" t="str">
            <v>×</v>
          </cell>
          <cell r="U369" t="str">
            <v>×</v>
          </cell>
          <cell r="V369" t="str">
            <v>×</v>
          </cell>
          <cell r="W369" t="str">
            <v>○</v>
          </cell>
          <cell r="X369" t="str">
            <v>×</v>
          </cell>
          <cell r="Y369" t="str">
            <v>×</v>
          </cell>
          <cell r="Z369" t="str">
            <v>×</v>
          </cell>
          <cell r="AA369">
            <v>0</v>
          </cell>
          <cell r="AB369">
            <v>1</v>
          </cell>
          <cell r="AC369" t="str">
            <v>介</v>
          </cell>
          <cell r="AD369" t="str">
            <v>社会福祉法人　サンライズ</v>
          </cell>
          <cell r="AE369" t="str">
            <v>042-597-2021</v>
          </cell>
          <cell r="AF369">
            <v>42110</v>
          </cell>
          <cell r="AG369">
            <v>18</v>
          </cell>
          <cell r="AH369" t="str">
            <v>○</v>
          </cell>
          <cell r="AI369" t="str">
            <v>入居開始済み</v>
          </cell>
          <cell r="AJ369" t="str">
            <v>あきる野市</v>
          </cell>
          <cell r="AK369" t="str">
            <v>社会福祉法人</v>
          </cell>
          <cell r="AL369" t="str">
            <v>介護系事業者</v>
          </cell>
          <cell r="AM369" t="str">
            <v/>
          </cell>
          <cell r="AN369" t="str">
            <v>24時間常駐</v>
          </cell>
          <cell r="AO369">
            <v>31.811666666666667</v>
          </cell>
          <cell r="AP369">
            <v>80000</v>
          </cell>
          <cell r="AQ369">
            <v>131000</v>
          </cell>
          <cell r="AR369">
            <v>101666.66666666667</v>
          </cell>
          <cell r="AS369">
            <v>21000</v>
          </cell>
          <cell r="AT369">
            <v>21000</v>
          </cell>
          <cell r="AU369">
            <v>21000</v>
          </cell>
          <cell r="AV369">
            <v>45000</v>
          </cell>
          <cell r="AW369">
            <v>60600</v>
          </cell>
          <cell r="AX369" t="str">
            <v>社会福祉法人　サンライズ</v>
          </cell>
          <cell r="AY369">
            <v>0</v>
          </cell>
          <cell r="AZ369">
            <v>1</v>
          </cell>
          <cell r="BA369">
            <v>0</v>
          </cell>
          <cell r="BB369">
            <v>0</v>
          </cell>
          <cell r="BC369">
            <v>0</v>
          </cell>
          <cell r="BD369">
            <v>0</v>
          </cell>
          <cell r="BE369">
            <v>0</v>
          </cell>
          <cell r="BF369" t="str">
            <v>社会福祉法人</v>
          </cell>
          <cell r="BG369" t="str">
            <v>○</v>
          </cell>
          <cell r="BH369" t="str">
            <v>利用権</v>
          </cell>
        </row>
        <row r="370">
          <cell r="B370">
            <v>13028</v>
          </cell>
          <cell r="C370" t="str">
            <v>30295-2</v>
          </cell>
          <cell r="D370" t="str">
            <v>更新</v>
          </cell>
          <cell r="E370" t="str">
            <v>令和4年様式</v>
          </cell>
          <cell r="F370" t="str">
            <v>小田急のサービス付き高齢者向け住宅　レオーダ経堂</v>
          </cell>
          <cell r="G370" t="str">
            <v>世田谷区宮坂二丁目１１番１３号</v>
          </cell>
          <cell r="H370" t="str">
            <v>13.1-14.7</v>
          </cell>
          <cell r="I370" t="str">
            <v>26.06-28.09</v>
          </cell>
          <cell r="J370" t="str">
            <v>○</v>
          </cell>
          <cell r="K370" t="str">
            <v>×</v>
          </cell>
          <cell r="L370" t="str">
            <v>×</v>
          </cell>
          <cell r="M370" t="str">
            <v>○</v>
          </cell>
          <cell r="N370" t="str">
            <v>○</v>
          </cell>
          <cell r="O370" t="str">
            <v>○</v>
          </cell>
          <cell r="P370" t="str">
            <v>×</v>
          </cell>
          <cell r="Q370" t="str">
            <v>×</v>
          </cell>
          <cell r="R370" t="str">
            <v>×</v>
          </cell>
          <cell r="S370" t="str">
            <v>×</v>
          </cell>
          <cell r="T370" t="str">
            <v>×</v>
          </cell>
          <cell r="U370" t="str">
            <v>×</v>
          </cell>
          <cell r="V370" t="str">
            <v>×</v>
          </cell>
          <cell r="W370" t="str">
            <v>×</v>
          </cell>
          <cell r="X370" t="str">
            <v>×</v>
          </cell>
          <cell r="Y370" t="str">
            <v>×</v>
          </cell>
          <cell r="Z370" t="str">
            <v>×</v>
          </cell>
          <cell r="AA370">
            <v>0</v>
          </cell>
          <cell r="AB370">
            <v>1</v>
          </cell>
          <cell r="AC370" t="str">
            <v>介</v>
          </cell>
          <cell r="AD370" t="str">
            <v>小田急不動産株式会社　レオーダ受付係</v>
          </cell>
          <cell r="AE370" t="str">
            <v>0120-72-3510</v>
          </cell>
          <cell r="AF370">
            <v>41565</v>
          </cell>
          <cell r="AG370">
            <v>40</v>
          </cell>
          <cell r="AH370" t="str">
            <v>○</v>
          </cell>
          <cell r="AI370" t="str">
            <v>入居開始済み</v>
          </cell>
          <cell r="AJ370" t="str">
            <v>世田谷区</v>
          </cell>
          <cell r="AK370" t="str">
            <v>株式会社</v>
          </cell>
          <cell r="AL370" t="str">
            <v>不動産業者</v>
          </cell>
          <cell r="AM370" t="str">
            <v/>
          </cell>
          <cell r="AN370" t="str">
            <v>日中のみ常駐</v>
          </cell>
          <cell r="AO370">
            <v>26.471749999999997</v>
          </cell>
          <cell r="AP370">
            <v>131000</v>
          </cell>
          <cell r="AQ370">
            <v>147000</v>
          </cell>
          <cell r="AR370">
            <v>136775</v>
          </cell>
          <cell r="AS370">
            <v>16000</v>
          </cell>
          <cell r="AT370">
            <v>16000</v>
          </cell>
          <cell r="AU370">
            <v>16000</v>
          </cell>
          <cell r="AV370">
            <v>49500</v>
          </cell>
          <cell r="AW370">
            <v>79200</v>
          </cell>
          <cell r="AX370" t="str">
            <v>小田急不動産株式会社</v>
          </cell>
          <cell r="AY370">
            <v>1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 t="str">
            <v>株式会社</v>
          </cell>
          <cell r="BG370" t="str">
            <v>○</v>
          </cell>
          <cell r="BH370" t="str">
            <v/>
          </cell>
        </row>
        <row r="371">
          <cell r="B371">
            <v>13014</v>
          </cell>
          <cell r="C371" t="str">
            <v>25717-2</v>
          </cell>
          <cell r="D371" t="str">
            <v>更新</v>
          </cell>
          <cell r="E371" t="str">
            <v>令和4年様式</v>
          </cell>
          <cell r="F371" t="str">
            <v>リレ府中白糸台</v>
          </cell>
          <cell r="G371" t="str">
            <v>府中市白糸台一丁目63-1</v>
          </cell>
          <cell r="H371" t="str">
            <v>10.8-19.1</v>
          </cell>
          <cell r="I371" t="str">
            <v>25.07-41.16</v>
          </cell>
          <cell r="J371" t="str">
            <v>○</v>
          </cell>
          <cell r="K371" t="str">
            <v>×</v>
          </cell>
          <cell r="L371" t="str">
            <v>×</v>
          </cell>
          <cell r="M371" t="str">
            <v>×</v>
          </cell>
          <cell r="N371" t="str">
            <v>○</v>
          </cell>
          <cell r="O371" t="str">
            <v>○</v>
          </cell>
          <cell r="P371" t="str">
            <v>×</v>
          </cell>
          <cell r="Q371" t="str">
            <v>×</v>
          </cell>
          <cell r="R371" t="str">
            <v>×</v>
          </cell>
          <cell r="S371" t="str">
            <v>×</v>
          </cell>
          <cell r="T371" t="str">
            <v>×</v>
          </cell>
          <cell r="U371" t="str">
            <v>×</v>
          </cell>
          <cell r="V371" t="str">
            <v>○</v>
          </cell>
          <cell r="W371" t="str">
            <v>×</v>
          </cell>
          <cell r="X371" t="str">
            <v>×</v>
          </cell>
          <cell r="Y371" t="str">
            <v>×</v>
          </cell>
          <cell r="Z371" t="str">
            <v>○</v>
          </cell>
          <cell r="AA371">
            <v>1</v>
          </cell>
          <cell r="AB371">
            <v>2</v>
          </cell>
          <cell r="AC371" t="str">
            <v>医介</v>
          </cell>
          <cell r="AD371" t="str">
            <v>株式会社ベネッセスタイルケア</v>
          </cell>
          <cell r="AE371" t="str">
            <v>03-6836-1111</v>
          </cell>
          <cell r="AF371">
            <v>41502</v>
          </cell>
          <cell r="AG371">
            <v>60</v>
          </cell>
          <cell r="AH371" t="str">
            <v>○</v>
          </cell>
          <cell r="AI371" t="str">
            <v>入居開始済み</v>
          </cell>
          <cell r="AJ371" t="str">
            <v>府中市</v>
          </cell>
          <cell r="AK371" t="str">
            <v>株式会社</v>
          </cell>
          <cell r="AL371" t="str">
            <v>介護系事業者</v>
          </cell>
          <cell r="AM371" t="str">
            <v/>
          </cell>
          <cell r="AN371" t="str">
            <v>24時間常駐</v>
          </cell>
          <cell r="AO371">
            <v>26.632000000000012</v>
          </cell>
          <cell r="AP371">
            <v>108000</v>
          </cell>
          <cell r="AQ371">
            <v>191000</v>
          </cell>
          <cell r="AR371">
            <v>120733.33333333333</v>
          </cell>
          <cell r="AS371">
            <v>30500</v>
          </cell>
          <cell r="AT371">
            <v>47500</v>
          </cell>
          <cell r="AU371">
            <v>39000</v>
          </cell>
          <cell r="AV371">
            <v>40150</v>
          </cell>
          <cell r="AW371">
            <v>25920</v>
          </cell>
          <cell r="AX371" t="str">
            <v>株式会社ベネッセスタイルケア</v>
          </cell>
          <cell r="AY371">
            <v>1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  <cell r="BD371">
            <v>0</v>
          </cell>
          <cell r="BE371">
            <v>0</v>
          </cell>
          <cell r="BF371" t="str">
            <v>株式会社</v>
          </cell>
          <cell r="BG371" t="str">
            <v>○</v>
          </cell>
          <cell r="BH371" t="str">
            <v/>
          </cell>
        </row>
        <row r="372">
          <cell r="B372">
            <v>14018</v>
          </cell>
          <cell r="C372" t="str">
            <v>25609-2</v>
          </cell>
          <cell r="D372" t="str">
            <v>更新</v>
          </cell>
          <cell r="E372" t="str">
            <v>令和4年様式</v>
          </cell>
          <cell r="F372" t="str">
            <v>リハビリホームくらら西馬込</v>
          </cell>
          <cell r="G372" t="str">
            <v>大田区西馬込1丁目29番12号</v>
          </cell>
          <cell r="H372">
            <v>12.5</v>
          </cell>
          <cell r="I372">
            <v>18</v>
          </cell>
          <cell r="J372" t="str">
            <v>○</v>
          </cell>
          <cell r="K372" t="str">
            <v>○</v>
          </cell>
          <cell r="L372" t="str">
            <v>○</v>
          </cell>
          <cell r="M372" t="str">
            <v>○</v>
          </cell>
          <cell r="N372" t="str">
            <v>○</v>
          </cell>
          <cell r="O372" t="str">
            <v>○</v>
          </cell>
          <cell r="P372" t="str">
            <v>×</v>
          </cell>
          <cell r="Q372" t="str">
            <v>×</v>
          </cell>
          <cell r="R372" t="str">
            <v>×</v>
          </cell>
          <cell r="S372" t="str">
            <v>×</v>
          </cell>
          <cell r="T372" t="str">
            <v>×</v>
          </cell>
          <cell r="U372" t="str">
            <v>×</v>
          </cell>
          <cell r="V372" t="str">
            <v>○</v>
          </cell>
          <cell r="W372" t="str">
            <v>×</v>
          </cell>
          <cell r="X372" t="str">
            <v>×</v>
          </cell>
          <cell r="Y372" t="str">
            <v>×</v>
          </cell>
          <cell r="Z372" t="str">
            <v>×</v>
          </cell>
          <cell r="AA372">
            <v>0</v>
          </cell>
          <cell r="AB372">
            <v>2</v>
          </cell>
          <cell r="AC372" t="str">
            <v>介</v>
          </cell>
          <cell r="AD372" t="str">
            <v>株式会社ベネッセスタイルケア</v>
          </cell>
          <cell r="AE372" t="str">
            <v>0120-220-880</v>
          </cell>
          <cell r="AF372">
            <v>41915</v>
          </cell>
          <cell r="AG372">
            <v>68</v>
          </cell>
          <cell r="AH372" t="str">
            <v>○</v>
          </cell>
          <cell r="AI372" t="str">
            <v>入居開始済み</v>
          </cell>
          <cell r="AJ372" t="str">
            <v>大田区</v>
          </cell>
          <cell r="AK372" t="str">
            <v>株式会社</v>
          </cell>
          <cell r="AL372" t="str">
            <v>介護系事業者</v>
          </cell>
          <cell r="AM372" t="str">
            <v/>
          </cell>
          <cell r="AN372" t="str">
            <v>24時間常駐</v>
          </cell>
          <cell r="AO372">
            <v>18</v>
          </cell>
          <cell r="AP372">
            <v>125000</v>
          </cell>
          <cell r="AQ372">
            <v>125000</v>
          </cell>
          <cell r="AR372">
            <v>125000</v>
          </cell>
          <cell r="AS372">
            <v>72048</v>
          </cell>
          <cell r="AT372">
            <v>72048</v>
          </cell>
          <cell r="AU372">
            <v>72048</v>
          </cell>
          <cell r="AV372">
            <v>-1</v>
          </cell>
          <cell r="AW372">
            <v>39180</v>
          </cell>
          <cell r="AX372" t="str">
            <v>株式会社ベネッセスタイルケア</v>
          </cell>
          <cell r="AY372">
            <v>1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 t="str">
            <v>株式会社</v>
          </cell>
          <cell r="BG372" t="str">
            <v>○</v>
          </cell>
          <cell r="BH372" t="str">
            <v>特定</v>
          </cell>
        </row>
        <row r="373">
          <cell r="B373">
            <v>12013</v>
          </cell>
          <cell r="C373" t="str">
            <v>29886-2</v>
          </cell>
          <cell r="D373" t="str">
            <v>更新</v>
          </cell>
          <cell r="E373" t="str">
            <v>令和元年様式</v>
          </cell>
          <cell r="F373" t="str">
            <v>かつしか療養センター</v>
          </cell>
          <cell r="G373" t="str">
            <v>葛飾区立石８丁目４８－１</v>
          </cell>
          <cell r="H373">
            <v>9</v>
          </cell>
          <cell r="I373">
            <v>18</v>
          </cell>
          <cell r="J373" t="str">
            <v>○</v>
          </cell>
          <cell r="K373" t="str">
            <v>○</v>
          </cell>
          <cell r="L373" t="str">
            <v>○</v>
          </cell>
          <cell r="M373" t="str">
            <v>○</v>
          </cell>
          <cell r="N373" t="str">
            <v>○</v>
          </cell>
          <cell r="O373" t="str">
            <v>×</v>
          </cell>
          <cell r="P373" t="str">
            <v>×</v>
          </cell>
          <cell r="Q373" t="str">
            <v>×</v>
          </cell>
          <cell r="R373" t="str">
            <v>×</v>
          </cell>
          <cell r="S373" t="str">
            <v>×</v>
          </cell>
          <cell r="T373" t="str">
            <v>×</v>
          </cell>
          <cell r="U373" t="str">
            <v>×</v>
          </cell>
          <cell r="V373" t="str">
            <v>×</v>
          </cell>
          <cell r="W373" t="str">
            <v>×</v>
          </cell>
          <cell r="X373" t="str">
            <v>×</v>
          </cell>
          <cell r="Y373" t="str">
            <v>○</v>
          </cell>
          <cell r="Z373" t="str">
            <v>×</v>
          </cell>
          <cell r="AA373">
            <v>0</v>
          </cell>
          <cell r="AB373">
            <v>1</v>
          </cell>
          <cell r="AC373" t="str">
            <v>介</v>
          </cell>
          <cell r="AD373" t="str">
            <v>かつしか療養センター</v>
          </cell>
          <cell r="AE373" t="str">
            <v>03-3691-8722</v>
          </cell>
          <cell r="AF373">
            <v>41075</v>
          </cell>
          <cell r="AG373">
            <v>26</v>
          </cell>
          <cell r="AH373" t="str">
            <v>○</v>
          </cell>
          <cell r="AI373" t="str">
            <v>入居開始済み</v>
          </cell>
          <cell r="AJ373" t="str">
            <v>葛飾区</v>
          </cell>
          <cell r="AK373" t="str">
            <v>株式会社</v>
          </cell>
          <cell r="AL373" t="str">
            <v>介護系事業者</v>
          </cell>
          <cell r="AM373" t="str">
            <v/>
          </cell>
          <cell r="AN373" t="str">
            <v>24時間常駐</v>
          </cell>
          <cell r="AO373">
            <v>18</v>
          </cell>
          <cell r="AP373">
            <v>90000</v>
          </cell>
          <cell r="AQ373">
            <v>90000</v>
          </cell>
          <cell r="AR373">
            <v>90000</v>
          </cell>
          <cell r="AS373">
            <v>50400</v>
          </cell>
          <cell r="AT373">
            <v>50400</v>
          </cell>
          <cell r="AU373">
            <v>50400</v>
          </cell>
          <cell r="AV373">
            <v>19800</v>
          </cell>
          <cell r="AW373">
            <v>36000</v>
          </cell>
          <cell r="AX373" t="str">
            <v>株式会社日本アメニティライフ協会</v>
          </cell>
          <cell r="AY373">
            <v>1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  <cell r="BD373">
            <v>0</v>
          </cell>
          <cell r="BE373">
            <v>0</v>
          </cell>
          <cell r="BF373" t="str">
            <v>株式会社</v>
          </cell>
          <cell r="BG373" t="str">
            <v>○</v>
          </cell>
          <cell r="BH373" t="str">
            <v/>
          </cell>
        </row>
        <row r="374">
          <cell r="B374">
            <v>15011</v>
          </cell>
          <cell r="C374" t="str">
            <v>24248-1</v>
          </cell>
          <cell r="D374" t="str">
            <v>更新</v>
          </cell>
          <cell r="E374" t="str">
            <v>令和元年様式</v>
          </cell>
          <cell r="F374" t="str">
            <v>リハビリホームまどか上祖師谷</v>
          </cell>
          <cell r="G374" t="str">
            <v>世田谷区上祖師谷六丁目7番15号</v>
          </cell>
          <cell r="H374">
            <v>16</v>
          </cell>
          <cell r="I374" t="str">
            <v>18-18.02</v>
          </cell>
          <cell r="J374" t="str">
            <v>○</v>
          </cell>
          <cell r="K374" t="str">
            <v>○</v>
          </cell>
          <cell r="L374" t="str">
            <v>○</v>
          </cell>
          <cell r="M374" t="str">
            <v>○</v>
          </cell>
          <cell r="N374" t="str">
            <v>○</v>
          </cell>
          <cell r="O374" t="str">
            <v>×</v>
          </cell>
          <cell r="P374" t="str">
            <v>×</v>
          </cell>
          <cell r="Q374" t="str">
            <v>×</v>
          </cell>
          <cell r="R374" t="str">
            <v>×</v>
          </cell>
          <cell r="S374" t="str">
            <v>×</v>
          </cell>
          <cell r="T374" t="str">
            <v>×</v>
          </cell>
          <cell r="U374" t="str">
            <v>×</v>
          </cell>
          <cell r="V374" t="str">
            <v>×</v>
          </cell>
          <cell r="W374" t="str">
            <v>×</v>
          </cell>
          <cell r="X374" t="str">
            <v>×</v>
          </cell>
          <cell r="Y374" t="str">
            <v>×</v>
          </cell>
          <cell r="Z374" t="str">
            <v>×</v>
          </cell>
          <cell r="AA374">
            <v>0</v>
          </cell>
          <cell r="AB374">
            <v>0</v>
          </cell>
          <cell r="AC374" t="str">
            <v>なし</v>
          </cell>
          <cell r="AD374" t="str">
            <v>株式会社ベネッセスタイルケア</v>
          </cell>
          <cell r="AE374" t="str">
            <v>0120-17-1165</v>
          </cell>
          <cell r="AF374">
            <v>42317</v>
          </cell>
          <cell r="AG374">
            <v>64</v>
          </cell>
          <cell r="AH374" t="str">
            <v>○</v>
          </cell>
          <cell r="AI374" t="str">
            <v>入居開始済み</v>
          </cell>
          <cell r="AJ374" t="str">
            <v>世田谷区</v>
          </cell>
          <cell r="AK374" t="str">
            <v>株式会社</v>
          </cell>
          <cell r="AL374" t="str">
            <v>介護系事業者</v>
          </cell>
          <cell r="AM374" t="str">
            <v/>
          </cell>
          <cell r="AN374" t="str">
            <v>24時間常駐</v>
          </cell>
          <cell r="AO374">
            <v>18.00375</v>
          </cell>
          <cell r="AP374">
            <v>160000</v>
          </cell>
          <cell r="AQ374">
            <v>160000</v>
          </cell>
          <cell r="AR374">
            <v>160000</v>
          </cell>
          <cell r="AS374">
            <v>70536</v>
          </cell>
          <cell r="AT374">
            <v>70536</v>
          </cell>
          <cell r="AU374">
            <v>70536</v>
          </cell>
          <cell r="AV374">
            <v>-1</v>
          </cell>
          <cell r="AW374">
            <v>39180</v>
          </cell>
          <cell r="AX374" t="str">
            <v>株式会社ベネッセスタイルケア</v>
          </cell>
          <cell r="AY374">
            <v>1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  <cell r="BD374">
            <v>0</v>
          </cell>
          <cell r="BE374">
            <v>0</v>
          </cell>
          <cell r="BF374" t="str">
            <v>株式会社</v>
          </cell>
          <cell r="BG374" t="str">
            <v>○</v>
          </cell>
          <cell r="BH374" t="str">
            <v>特定</v>
          </cell>
        </row>
        <row r="375">
          <cell r="B375">
            <v>11052</v>
          </cell>
          <cell r="C375" t="str">
            <v>29263-2</v>
          </cell>
          <cell r="D375" t="str">
            <v>更新</v>
          </cell>
          <cell r="E375" t="str">
            <v>令和元年様式</v>
          </cell>
          <cell r="F375" t="str">
            <v>そんぽの家Ｓときわ台南</v>
          </cell>
          <cell r="G375" t="str">
            <v>板橋区東新町1丁目29-6</v>
          </cell>
          <cell r="H375">
            <v>11.2</v>
          </cell>
          <cell r="I375">
            <v>25.02</v>
          </cell>
          <cell r="J375" t="str">
            <v>○</v>
          </cell>
          <cell r="K375" t="str">
            <v>×</v>
          </cell>
          <cell r="L375" t="str">
            <v>×</v>
          </cell>
          <cell r="M375" t="str">
            <v>×</v>
          </cell>
          <cell r="N375" t="str">
            <v>○</v>
          </cell>
          <cell r="O375" t="str">
            <v>○</v>
          </cell>
          <cell r="P375" t="str">
            <v>×</v>
          </cell>
          <cell r="Q375" t="str">
            <v>○</v>
          </cell>
          <cell r="R375" t="str">
            <v>×</v>
          </cell>
          <cell r="S375" t="str">
            <v>×</v>
          </cell>
          <cell r="T375" t="str">
            <v>×</v>
          </cell>
          <cell r="U375" t="str">
            <v>×</v>
          </cell>
          <cell r="V375" t="str">
            <v>×</v>
          </cell>
          <cell r="W375" t="str">
            <v>×</v>
          </cell>
          <cell r="X375" t="str">
            <v>×</v>
          </cell>
          <cell r="Y375" t="str">
            <v>×</v>
          </cell>
          <cell r="Z375" t="str">
            <v>×</v>
          </cell>
          <cell r="AA375">
            <v>1</v>
          </cell>
          <cell r="AB375">
            <v>2</v>
          </cell>
          <cell r="AC375" t="str">
            <v>医介</v>
          </cell>
          <cell r="AD375" t="str">
            <v>そんぽの家Ｓときわ台南</v>
          </cell>
          <cell r="AE375" t="str">
            <v>03-5964-5515</v>
          </cell>
          <cell r="AF375">
            <v>40962</v>
          </cell>
          <cell r="AG375">
            <v>48</v>
          </cell>
          <cell r="AH375" t="str">
            <v>○</v>
          </cell>
          <cell r="AI375" t="str">
            <v>入居開始済み</v>
          </cell>
          <cell r="AJ375" t="str">
            <v>板橋区</v>
          </cell>
          <cell r="AK375" t="str">
            <v>株式会社</v>
          </cell>
          <cell r="AL375" t="str">
            <v>介護系事業者</v>
          </cell>
          <cell r="AM375" t="str">
            <v/>
          </cell>
          <cell r="AN375" t="str">
            <v>日中のみ常駐</v>
          </cell>
          <cell r="AO375">
            <v>25.02</v>
          </cell>
          <cell r="AP375">
            <v>112000</v>
          </cell>
          <cell r="AQ375">
            <v>112000</v>
          </cell>
          <cell r="AR375">
            <v>112000</v>
          </cell>
          <cell r="AS375">
            <v>11980</v>
          </cell>
          <cell r="AT375">
            <v>11980</v>
          </cell>
          <cell r="AU375">
            <v>11980</v>
          </cell>
          <cell r="AV375">
            <v>50600</v>
          </cell>
          <cell r="AW375">
            <v>56376</v>
          </cell>
          <cell r="AX375" t="str">
            <v>ＳＯＭＰＯケア株式会社</v>
          </cell>
          <cell r="AY375">
            <v>1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 t="str">
            <v>株式会社</v>
          </cell>
          <cell r="BG375" t="str">
            <v>○</v>
          </cell>
          <cell r="BH375" t="str">
            <v/>
          </cell>
        </row>
        <row r="376">
          <cell r="B376">
            <v>11020</v>
          </cell>
          <cell r="C376" t="str">
            <v>29302-2</v>
          </cell>
          <cell r="D376" t="str">
            <v>更新</v>
          </cell>
          <cell r="E376" t="str">
            <v>令和元年様式</v>
          </cell>
          <cell r="F376" t="str">
            <v>そんぽの家Ｓ綾瀬</v>
          </cell>
          <cell r="G376" t="str">
            <v>足立区綾瀬2丁目32番3</v>
          </cell>
          <cell r="H376">
            <v>11.6</v>
          </cell>
          <cell r="I376" t="str">
            <v>25.13-27.18</v>
          </cell>
          <cell r="J376" t="str">
            <v>○</v>
          </cell>
          <cell r="K376" t="str">
            <v>×</v>
          </cell>
          <cell r="L376" t="str">
            <v>×</v>
          </cell>
          <cell r="M376" t="str">
            <v>×</v>
          </cell>
          <cell r="N376" t="str">
            <v>○</v>
          </cell>
          <cell r="O376" t="str">
            <v>○</v>
          </cell>
          <cell r="P376" t="str">
            <v>×</v>
          </cell>
          <cell r="Q376" t="str">
            <v>×</v>
          </cell>
          <cell r="R376" t="str">
            <v>×</v>
          </cell>
          <cell r="S376" t="str">
            <v>×</v>
          </cell>
          <cell r="T376" t="str">
            <v>×</v>
          </cell>
          <cell r="U376" t="str">
            <v>×</v>
          </cell>
          <cell r="V376" t="str">
            <v>×</v>
          </cell>
          <cell r="W376" t="str">
            <v>×</v>
          </cell>
          <cell r="X376" t="str">
            <v>×</v>
          </cell>
          <cell r="Y376" t="str">
            <v>×</v>
          </cell>
          <cell r="Z376" t="str">
            <v>×</v>
          </cell>
          <cell r="AA376">
            <v>0</v>
          </cell>
          <cell r="AB376">
            <v>1</v>
          </cell>
          <cell r="AC376" t="str">
            <v>介</v>
          </cell>
          <cell r="AD376" t="str">
            <v>そんぽの家Ｓ綾瀬</v>
          </cell>
          <cell r="AE376" t="str">
            <v>03-3838-1202</v>
          </cell>
          <cell r="AF376">
            <v>40934</v>
          </cell>
          <cell r="AG376">
            <v>35</v>
          </cell>
          <cell r="AH376" t="str">
            <v>○</v>
          </cell>
          <cell r="AI376" t="str">
            <v>入居開始済み</v>
          </cell>
          <cell r="AJ376" t="str">
            <v>足立区</v>
          </cell>
          <cell r="AK376" t="str">
            <v>株式会社</v>
          </cell>
          <cell r="AL376" t="str">
            <v>介護系事業者</v>
          </cell>
          <cell r="AM376" t="str">
            <v/>
          </cell>
          <cell r="AN376" t="str">
            <v>日中のみ常駐</v>
          </cell>
          <cell r="AO376">
            <v>25.556000000000001</v>
          </cell>
          <cell r="AP376">
            <v>116000</v>
          </cell>
          <cell r="AQ376">
            <v>116000</v>
          </cell>
          <cell r="AR376">
            <v>116000</v>
          </cell>
          <cell r="AS376">
            <v>13080</v>
          </cell>
          <cell r="AT376">
            <v>13080</v>
          </cell>
          <cell r="AU376">
            <v>13080</v>
          </cell>
          <cell r="AV376">
            <v>38500</v>
          </cell>
          <cell r="AW376">
            <v>56376</v>
          </cell>
          <cell r="AX376" t="str">
            <v>ＳＯＭＰＯケア株式会社</v>
          </cell>
          <cell r="AY376">
            <v>1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 t="str">
            <v>株式会社</v>
          </cell>
          <cell r="BG376" t="str">
            <v>○</v>
          </cell>
          <cell r="BH376" t="str">
            <v/>
          </cell>
        </row>
        <row r="377">
          <cell r="B377">
            <v>11017</v>
          </cell>
          <cell r="C377" t="str">
            <v>29300-2</v>
          </cell>
          <cell r="D377" t="str">
            <v>更新</v>
          </cell>
          <cell r="E377" t="str">
            <v>令和元年様式</v>
          </cell>
          <cell r="F377" t="str">
            <v>そんぽの家Ｓ井荻</v>
          </cell>
          <cell r="G377" t="str">
            <v>杉並区井草3丁目17-13</v>
          </cell>
          <cell r="H377">
            <v>14.1</v>
          </cell>
          <cell r="I377" t="str">
            <v>25.02-25.17</v>
          </cell>
          <cell r="J377" t="str">
            <v>○</v>
          </cell>
          <cell r="K377" t="str">
            <v>×</v>
          </cell>
          <cell r="L377" t="str">
            <v>×</v>
          </cell>
          <cell r="M377" t="str">
            <v>×</v>
          </cell>
          <cell r="N377" t="str">
            <v>○</v>
          </cell>
          <cell r="O377" t="str">
            <v>○</v>
          </cell>
          <cell r="P377" t="str">
            <v>×</v>
          </cell>
          <cell r="Q377" t="str">
            <v>○</v>
          </cell>
          <cell r="R377" t="str">
            <v>×</v>
          </cell>
          <cell r="S377" t="str">
            <v>×</v>
          </cell>
          <cell r="T377" t="str">
            <v>×</v>
          </cell>
          <cell r="U377" t="str">
            <v>×</v>
          </cell>
          <cell r="V377" t="str">
            <v>×</v>
          </cell>
          <cell r="W377" t="str">
            <v>×</v>
          </cell>
          <cell r="X377" t="str">
            <v>×</v>
          </cell>
          <cell r="Y377" t="str">
            <v>×</v>
          </cell>
          <cell r="Z377" t="str">
            <v>×</v>
          </cell>
          <cell r="AA377">
            <v>1</v>
          </cell>
          <cell r="AB377">
            <v>2</v>
          </cell>
          <cell r="AC377" t="str">
            <v>医介</v>
          </cell>
          <cell r="AD377" t="str">
            <v>そんぽの家Ｓ井荻</v>
          </cell>
          <cell r="AE377" t="str">
            <v>03-5311-7880</v>
          </cell>
          <cell r="AF377">
            <v>40934</v>
          </cell>
          <cell r="AG377">
            <v>32</v>
          </cell>
          <cell r="AH377" t="str">
            <v>○</v>
          </cell>
          <cell r="AI377" t="str">
            <v>入居開始済み</v>
          </cell>
          <cell r="AJ377" t="str">
            <v>杉並区</v>
          </cell>
          <cell r="AK377" t="str">
            <v>株式会社</v>
          </cell>
          <cell r="AL377" t="str">
            <v>介護系事業者</v>
          </cell>
          <cell r="AM377" t="str">
            <v/>
          </cell>
          <cell r="AN377" t="str">
            <v>日中のみ常駐</v>
          </cell>
          <cell r="AO377">
            <v>25.076250000000002</v>
          </cell>
          <cell r="AP377">
            <v>141000</v>
          </cell>
          <cell r="AQ377">
            <v>141000</v>
          </cell>
          <cell r="AR377">
            <v>141000</v>
          </cell>
          <cell r="AS377">
            <v>12970</v>
          </cell>
          <cell r="AT377">
            <v>12970</v>
          </cell>
          <cell r="AU377">
            <v>12970</v>
          </cell>
          <cell r="AV377">
            <v>55000</v>
          </cell>
          <cell r="AW377">
            <v>56376</v>
          </cell>
          <cell r="AX377" t="str">
            <v>ＳＯＭＰＯケア株式会社</v>
          </cell>
          <cell r="AY377">
            <v>1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  <cell r="BD377">
            <v>0</v>
          </cell>
          <cell r="BE377">
            <v>0</v>
          </cell>
          <cell r="BF377" t="str">
            <v>株式会社</v>
          </cell>
          <cell r="BG377" t="str">
            <v>○</v>
          </cell>
          <cell r="BH377" t="str">
            <v/>
          </cell>
        </row>
        <row r="378">
          <cell r="B378">
            <v>12059</v>
          </cell>
          <cell r="C378" t="str">
            <v>30272-2</v>
          </cell>
          <cell r="D378" t="str">
            <v>更新</v>
          </cell>
          <cell r="E378" t="str">
            <v>令和4年様式</v>
          </cell>
          <cell r="F378" t="str">
            <v>そんぽの家Ｓ稲城</v>
          </cell>
          <cell r="G378" t="str">
            <v>稲城市東長沼2430</v>
          </cell>
          <cell r="H378">
            <v>12</v>
          </cell>
          <cell r="I378">
            <v>25.17</v>
          </cell>
          <cell r="J378" t="str">
            <v>○</v>
          </cell>
          <cell r="K378" t="str">
            <v>×</v>
          </cell>
          <cell r="L378" t="str">
            <v>×</v>
          </cell>
          <cell r="M378" t="str">
            <v>×</v>
          </cell>
          <cell r="N378" t="str">
            <v>○</v>
          </cell>
          <cell r="O378" t="str">
            <v>○</v>
          </cell>
          <cell r="P378" t="str">
            <v>×</v>
          </cell>
          <cell r="Q378" t="str">
            <v>×</v>
          </cell>
          <cell r="R378" t="str">
            <v>×</v>
          </cell>
          <cell r="S378" t="str">
            <v>×</v>
          </cell>
          <cell r="T378" t="str">
            <v>×</v>
          </cell>
          <cell r="U378" t="str">
            <v>×</v>
          </cell>
          <cell r="V378" t="str">
            <v>×</v>
          </cell>
          <cell r="W378" t="str">
            <v>×</v>
          </cell>
          <cell r="X378" t="str">
            <v>×</v>
          </cell>
          <cell r="Y378" t="str">
            <v>×</v>
          </cell>
          <cell r="Z378" t="str">
            <v>×</v>
          </cell>
          <cell r="AA378">
            <v>0</v>
          </cell>
          <cell r="AB378">
            <v>1</v>
          </cell>
          <cell r="AC378" t="str">
            <v>介</v>
          </cell>
          <cell r="AD378" t="str">
            <v>そんぽの家Ｓ稲城</v>
          </cell>
          <cell r="AE378" t="str">
            <v>042-370-3161</v>
          </cell>
          <cell r="AF378">
            <v>41306</v>
          </cell>
          <cell r="AG378">
            <v>42</v>
          </cell>
          <cell r="AH378" t="str">
            <v>○</v>
          </cell>
          <cell r="AI378" t="str">
            <v>入居開始済み</v>
          </cell>
          <cell r="AJ378" t="str">
            <v>稲城市</v>
          </cell>
          <cell r="AK378" t="str">
            <v>株式会社</v>
          </cell>
          <cell r="AL378" t="str">
            <v>介護系事業者</v>
          </cell>
          <cell r="AM378" t="str">
            <v/>
          </cell>
          <cell r="AN378" t="str">
            <v>日中のみ常駐</v>
          </cell>
          <cell r="AO378">
            <v>25.17</v>
          </cell>
          <cell r="AP378">
            <v>120000</v>
          </cell>
          <cell r="AQ378">
            <v>120000</v>
          </cell>
          <cell r="AR378">
            <v>120000</v>
          </cell>
          <cell r="AS378">
            <v>22090</v>
          </cell>
          <cell r="AT378">
            <v>22090</v>
          </cell>
          <cell r="AU378">
            <v>22090</v>
          </cell>
          <cell r="AV378">
            <v>11000</v>
          </cell>
          <cell r="AW378">
            <v>56376</v>
          </cell>
          <cell r="AX378" t="str">
            <v>ＳＯＭＰＯケア株式会社</v>
          </cell>
          <cell r="AY378">
            <v>1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  <cell r="BD378">
            <v>0</v>
          </cell>
          <cell r="BE378">
            <v>0</v>
          </cell>
          <cell r="BF378" t="str">
            <v>株式会社</v>
          </cell>
          <cell r="BG378" t="str">
            <v>○</v>
          </cell>
          <cell r="BH378" t="str">
            <v/>
          </cell>
        </row>
        <row r="379">
          <cell r="B379">
            <v>11041</v>
          </cell>
          <cell r="C379" t="str">
            <v>29528-2</v>
          </cell>
          <cell r="D379" t="str">
            <v>更新</v>
          </cell>
          <cell r="E379" t="str">
            <v>令和元年様式</v>
          </cell>
          <cell r="F379" t="str">
            <v>そんぽの家Ｓ稲城長沼</v>
          </cell>
          <cell r="G379" t="str">
            <v>稲城市東長沼1124-1</v>
          </cell>
          <cell r="H379">
            <v>10.5</v>
          </cell>
          <cell r="I379" t="str">
            <v>25.17-27.18</v>
          </cell>
          <cell r="J379" t="str">
            <v>○</v>
          </cell>
          <cell r="K379" t="str">
            <v>×</v>
          </cell>
          <cell r="L379" t="str">
            <v>×</v>
          </cell>
          <cell r="M379" t="str">
            <v>×</v>
          </cell>
          <cell r="N379" t="str">
            <v>○</v>
          </cell>
          <cell r="O379" t="str">
            <v>○</v>
          </cell>
          <cell r="P379" t="str">
            <v>×</v>
          </cell>
          <cell r="Q379" t="str">
            <v>×</v>
          </cell>
          <cell r="R379" t="str">
            <v>×</v>
          </cell>
          <cell r="S379" t="str">
            <v>×</v>
          </cell>
          <cell r="T379" t="str">
            <v>×</v>
          </cell>
          <cell r="U379" t="str">
            <v>×</v>
          </cell>
          <cell r="V379" t="str">
            <v>○</v>
          </cell>
          <cell r="W379" t="str">
            <v>×</v>
          </cell>
          <cell r="X379" t="str">
            <v>×</v>
          </cell>
          <cell r="Y379" t="str">
            <v>×</v>
          </cell>
          <cell r="Z379" t="str">
            <v>×</v>
          </cell>
          <cell r="AA379">
            <v>0</v>
          </cell>
          <cell r="AB379">
            <v>2</v>
          </cell>
          <cell r="AC379" t="str">
            <v>介</v>
          </cell>
          <cell r="AD379" t="str">
            <v>そんぽの家Ｓ稲城長沼</v>
          </cell>
          <cell r="AE379" t="str">
            <v>042-370-0651</v>
          </cell>
          <cell r="AF379">
            <v>40942</v>
          </cell>
          <cell r="AG379">
            <v>56</v>
          </cell>
          <cell r="AH379" t="str">
            <v>○</v>
          </cell>
          <cell r="AI379" t="str">
            <v>入居開始済み</v>
          </cell>
          <cell r="AJ379" t="str">
            <v>稲城市</v>
          </cell>
          <cell r="AK379" t="str">
            <v>株式会社</v>
          </cell>
          <cell r="AL379" t="str">
            <v>介護系事業者</v>
          </cell>
          <cell r="AM379" t="str">
            <v/>
          </cell>
          <cell r="AN379" t="str">
            <v>日中のみ常駐</v>
          </cell>
          <cell r="AO379">
            <v>25.457142857142859</v>
          </cell>
          <cell r="AP379">
            <v>105000</v>
          </cell>
          <cell r="AQ379">
            <v>105000</v>
          </cell>
          <cell r="AR379">
            <v>105000</v>
          </cell>
          <cell r="AS379">
            <v>11760</v>
          </cell>
          <cell r="AT379">
            <v>11760</v>
          </cell>
          <cell r="AU379">
            <v>11760</v>
          </cell>
          <cell r="AV379">
            <v>36300</v>
          </cell>
          <cell r="AW379">
            <v>56376</v>
          </cell>
          <cell r="AX379" t="str">
            <v>ＳＯＭＰＯケア株式会社</v>
          </cell>
          <cell r="AY379">
            <v>1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  <cell r="BD379">
            <v>0</v>
          </cell>
          <cell r="BE379">
            <v>0</v>
          </cell>
          <cell r="BF379" t="str">
            <v>株式会社</v>
          </cell>
          <cell r="BG379" t="str">
            <v>○</v>
          </cell>
          <cell r="BH379" t="str">
            <v/>
          </cell>
        </row>
        <row r="380">
          <cell r="B380">
            <v>11026</v>
          </cell>
          <cell r="C380" t="str">
            <v>29533-2</v>
          </cell>
          <cell r="D380" t="str">
            <v>更新</v>
          </cell>
          <cell r="E380" t="str">
            <v>令和元年様式</v>
          </cell>
          <cell r="F380" t="str">
            <v>そんぽの家Ｓ羽田</v>
          </cell>
          <cell r="G380" t="str">
            <v>大田区羽田2丁目2-11</v>
          </cell>
          <cell r="H380">
            <v>10.1</v>
          </cell>
          <cell r="I380" t="str">
            <v>25.02-25.2</v>
          </cell>
          <cell r="J380" t="str">
            <v>○</v>
          </cell>
          <cell r="K380" t="str">
            <v>×</v>
          </cell>
          <cell r="L380" t="str">
            <v>×</v>
          </cell>
          <cell r="M380" t="str">
            <v>×</v>
          </cell>
          <cell r="N380" t="str">
            <v>○</v>
          </cell>
          <cell r="O380" t="str">
            <v>○</v>
          </cell>
          <cell r="P380" t="str">
            <v>×</v>
          </cell>
          <cell r="Q380" t="str">
            <v>○</v>
          </cell>
          <cell r="R380" t="str">
            <v>×</v>
          </cell>
          <cell r="S380" t="str">
            <v>×</v>
          </cell>
          <cell r="T380" t="str">
            <v>×</v>
          </cell>
          <cell r="U380" t="str">
            <v>×</v>
          </cell>
          <cell r="V380" t="str">
            <v>×</v>
          </cell>
          <cell r="W380" t="str">
            <v>×</v>
          </cell>
          <cell r="X380" t="str">
            <v>×</v>
          </cell>
          <cell r="Y380" t="str">
            <v>×</v>
          </cell>
          <cell r="Z380" t="str">
            <v>×</v>
          </cell>
          <cell r="AA380">
            <v>1</v>
          </cell>
          <cell r="AB380">
            <v>2</v>
          </cell>
          <cell r="AC380" t="str">
            <v>医介</v>
          </cell>
          <cell r="AD380" t="str">
            <v>そんぽの家Ｓ羽田</v>
          </cell>
          <cell r="AE380" t="str">
            <v>03-5735-5155</v>
          </cell>
          <cell r="AF380">
            <v>40938</v>
          </cell>
          <cell r="AG380">
            <v>21</v>
          </cell>
          <cell r="AH380" t="str">
            <v>○</v>
          </cell>
          <cell r="AI380" t="str">
            <v>入居開始済み</v>
          </cell>
          <cell r="AJ380" t="str">
            <v>大田区</v>
          </cell>
          <cell r="AK380" t="str">
            <v>株式会社</v>
          </cell>
          <cell r="AL380" t="str">
            <v>介護系事業者</v>
          </cell>
          <cell r="AM380" t="str">
            <v/>
          </cell>
          <cell r="AN380" t="str">
            <v>日中のみ常駐</v>
          </cell>
          <cell r="AO380">
            <v>25.131428571428572</v>
          </cell>
          <cell r="AP380">
            <v>101000</v>
          </cell>
          <cell r="AQ380">
            <v>101000</v>
          </cell>
          <cell r="AR380">
            <v>101000</v>
          </cell>
          <cell r="AS380">
            <v>13080</v>
          </cell>
          <cell r="AT380">
            <v>13080</v>
          </cell>
          <cell r="AU380">
            <v>13080</v>
          </cell>
          <cell r="AV380">
            <v>60500</v>
          </cell>
          <cell r="AW380">
            <v>56376</v>
          </cell>
          <cell r="AX380" t="str">
            <v>ＳＯＭＰＯケア株式会社</v>
          </cell>
          <cell r="AY380">
            <v>1</v>
          </cell>
          <cell r="AZ380">
            <v>0</v>
          </cell>
          <cell r="BA380">
            <v>0</v>
          </cell>
          <cell r="BB380">
            <v>0</v>
          </cell>
          <cell r="BC380">
            <v>0</v>
          </cell>
          <cell r="BD380">
            <v>0</v>
          </cell>
          <cell r="BE380">
            <v>0</v>
          </cell>
          <cell r="BF380" t="str">
            <v>株式会社</v>
          </cell>
          <cell r="BG380" t="str">
            <v>○</v>
          </cell>
          <cell r="BH380" t="str">
            <v/>
          </cell>
        </row>
        <row r="381">
          <cell r="B381">
            <v>11008</v>
          </cell>
          <cell r="C381" t="str">
            <v>30345-2</v>
          </cell>
          <cell r="D381" t="str">
            <v>更新</v>
          </cell>
          <cell r="E381" t="str">
            <v>令和元年様式</v>
          </cell>
          <cell r="F381" t="str">
            <v>そんぽの家Ｓ王子神谷</v>
          </cell>
          <cell r="G381" t="str">
            <v>足立区新田一丁目３番１９号</v>
          </cell>
          <cell r="H381" t="str">
            <v>8.5-12.7</v>
          </cell>
          <cell r="I381" t="str">
            <v>25-28.06</v>
          </cell>
          <cell r="J381" t="str">
            <v>○</v>
          </cell>
          <cell r="K381" t="str">
            <v>×</v>
          </cell>
          <cell r="L381" t="str">
            <v>×</v>
          </cell>
          <cell r="M381" t="str">
            <v>×</v>
          </cell>
          <cell r="N381" t="str">
            <v>○</v>
          </cell>
          <cell r="O381" t="str">
            <v>○</v>
          </cell>
          <cell r="P381" t="str">
            <v>×</v>
          </cell>
          <cell r="Q381" t="str">
            <v>×</v>
          </cell>
          <cell r="R381" t="str">
            <v>×</v>
          </cell>
          <cell r="S381" t="str">
            <v>×</v>
          </cell>
          <cell r="T381" t="str">
            <v>×</v>
          </cell>
          <cell r="U381" t="str">
            <v>×</v>
          </cell>
          <cell r="V381" t="str">
            <v>×</v>
          </cell>
          <cell r="W381" t="str">
            <v>×</v>
          </cell>
          <cell r="X381" t="str">
            <v>×</v>
          </cell>
          <cell r="Y381" t="str">
            <v>×</v>
          </cell>
          <cell r="Z381" t="str">
            <v>×</v>
          </cell>
          <cell r="AA381">
            <v>0</v>
          </cell>
          <cell r="AB381">
            <v>1</v>
          </cell>
          <cell r="AC381" t="str">
            <v>介</v>
          </cell>
          <cell r="AD381" t="str">
            <v>そんぽの家Ｓ王子神谷</v>
          </cell>
          <cell r="AE381" t="str">
            <v>03-5902-3791</v>
          </cell>
          <cell r="AF381">
            <v>40925</v>
          </cell>
          <cell r="AG381">
            <v>83</v>
          </cell>
          <cell r="AH381" t="str">
            <v>○</v>
          </cell>
          <cell r="AI381" t="str">
            <v>入居開始済み</v>
          </cell>
          <cell r="AJ381" t="str">
            <v>足立区</v>
          </cell>
          <cell r="AK381" t="str">
            <v>株式会社</v>
          </cell>
          <cell r="AL381" t="str">
            <v>介護系事業者</v>
          </cell>
          <cell r="AM381" t="str">
            <v/>
          </cell>
          <cell r="AN381" t="str">
            <v>日中のみ常駐</v>
          </cell>
          <cell r="AO381">
            <v>25.188915662650601</v>
          </cell>
          <cell r="AP381">
            <v>85000</v>
          </cell>
          <cell r="AQ381">
            <v>127000</v>
          </cell>
          <cell r="AR381">
            <v>112783.13253012048</v>
          </cell>
          <cell r="AS381">
            <v>18980</v>
          </cell>
          <cell r="AT381">
            <v>18980</v>
          </cell>
          <cell r="AU381">
            <v>18980</v>
          </cell>
          <cell r="AV381">
            <v>33000</v>
          </cell>
          <cell r="AW381">
            <v>56376</v>
          </cell>
          <cell r="AX381" t="str">
            <v>ＳＯＭＰＯケア株式会社</v>
          </cell>
          <cell r="AY381">
            <v>1</v>
          </cell>
          <cell r="AZ381">
            <v>0</v>
          </cell>
          <cell r="BA381">
            <v>0</v>
          </cell>
          <cell r="BB381">
            <v>0</v>
          </cell>
          <cell r="BC381">
            <v>0</v>
          </cell>
          <cell r="BD381">
            <v>0</v>
          </cell>
          <cell r="BE381">
            <v>0</v>
          </cell>
          <cell r="BF381" t="str">
            <v>株式会社</v>
          </cell>
          <cell r="BG381" t="str">
            <v>○</v>
          </cell>
          <cell r="BH381" t="str">
            <v/>
          </cell>
        </row>
        <row r="382">
          <cell r="B382">
            <v>12026</v>
          </cell>
          <cell r="C382" t="str">
            <v>29537-2</v>
          </cell>
          <cell r="D382" t="str">
            <v>更新</v>
          </cell>
          <cell r="E382" t="str">
            <v>令和元年様式</v>
          </cell>
          <cell r="F382" t="str">
            <v>そんぽの家Ｓ久米川</v>
          </cell>
          <cell r="G382" t="str">
            <v>東村山市美住町1丁目19-10</v>
          </cell>
          <cell r="H382" t="str">
            <v>10.6-12.65</v>
          </cell>
          <cell r="I382">
            <v>25.17</v>
          </cell>
          <cell r="J382" t="str">
            <v>○</v>
          </cell>
          <cell r="K382" t="str">
            <v>×</v>
          </cell>
          <cell r="L382" t="str">
            <v>×</v>
          </cell>
          <cell r="M382" t="str">
            <v>×</v>
          </cell>
          <cell r="N382" t="str">
            <v>○</v>
          </cell>
          <cell r="O382" t="str">
            <v>○</v>
          </cell>
          <cell r="P382" t="str">
            <v>×</v>
          </cell>
          <cell r="Q382" t="str">
            <v>×</v>
          </cell>
          <cell r="R382" t="str">
            <v>×</v>
          </cell>
          <cell r="S382" t="str">
            <v>×</v>
          </cell>
          <cell r="T382" t="str">
            <v>×</v>
          </cell>
          <cell r="U382" t="str">
            <v>×</v>
          </cell>
          <cell r="V382" t="str">
            <v>○</v>
          </cell>
          <cell r="W382" t="str">
            <v>×</v>
          </cell>
          <cell r="X382" t="str">
            <v>×</v>
          </cell>
          <cell r="Y382" t="str">
            <v>×</v>
          </cell>
          <cell r="Z382" t="str">
            <v>×</v>
          </cell>
          <cell r="AA382">
            <v>0</v>
          </cell>
          <cell r="AB382">
            <v>2</v>
          </cell>
          <cell r="AC382" t="str">
            <v>介</v>
          </cell>
          <cell r="AD382" t="str">
            <v>そんぽの家Ｓ久米川</v>
          </cell>
          <cell r="AE382" t="str">
            <v>042-390-2371</v>
          </cell>
          <cell r="AF382">
            <v>41180</v>
          </cell>
          <cell r="AG382">
            <v>70</v>
          </cell>
          <cell r="AH382" t="str">
            <v>○</v>
          </cell>
          <cell r="AI382" t="str">
            <v>入居開始済み</v>
          </cell>
          <cell r="AJ382" t="str">
            <v>東村山市</v>
          </cell>
          <cell r="AK382" t="str">
            <v>株式会社</v>
          </cell>
          <cell r="AL382" t="str">
            <v>介護系事業者</v>
          </cell>
          <cell r="AM382" t="str">
            <v/>
          </cell>
          <cell r="AN382" t="str">
            <v>日中のみ常駐</v>
          </cell>
          <cell r="AO382">
            <v>25.170000000000005</v>
          </cell>
          <cell r="AP382">
            <v>106000</v>
          </cell>
          <cell r="AQ382">
            <v>126500</v>
          </cell>
          <cell r="AR382">
            <v>114514.28571428571</v>
          </cell>
          <cell r="AS382">
            <v>11760</v>
          </cell>
          <cell r="AT382">
            <v>11760</v>
          </cell>
          <cell r="AU382">
            <v>11760</v>
          </cell>
          <cell r="AV382">
            <v>27500</v>
          </cell>
          <cell r="AW382">
            <v>56376</v>
          </cell>
          <cell r="AX382" t="str">
            <v>ＳＯＭＰＯケア株式会社</v>
          </cell>
          <cell r="AY382">
            <v>1</v>
          </cell>
          <cell r="AZ382">
            <v>0</v>
          </cell>
          <cell r="BA382">
            <v>0</v>
          </cell>
          <cell r="BB382">
            <v>0</v>
          </cell>
          <cell r="BC382">
            <v>0</v>
          </cell>
          <cell r="BD382">
            <v>0</v>
          </cell>
          <cell r="BE382">
            <v>0</v>
          </cell>
          <cell r="BF382" t="str">
            <v>株式会社</v>
          </cell>
          <cell r="BG382" t="str">
            <v>○</v>
          </cell>
          <cell r="BH382" t="str">
            <v/>
          </cell>
        </row>
        <row r="383">
          <cell r="B383">
            <v>11009</v>
          </cell>
          <cell r="C383" t="str">
            <v>30248-2</v>
          </cell>
          <cell r="D383" t="str">
            <v>更新</v>
          </cell>
          <cell r="E383" t="str">
            <v>令和元年様式</v>
          </cell>
          <cell r="F383" t="str">
            <v>そんぽの家Ｓ玉川上水</v>
          </cell>
          <cell r="G383" t="str">
            <v>立川市柏町4丁目75-3</v>
          </cell>
          <cell r="H383">
            <v>10.6</v>
          </cell>
          <cell r="I383" t="str">
            <v>25.1-26.95</v>
          </cell>
          <cell r="J383" t="str">
            <v>○</v>
          </cell>
          <cell r="K383" t="str">
            <v>×</v>
          </cell>
          <cell r="L383" t="str">
            <v>×</v>
          </cell>
          <cell r="M383" t="str">
            <v>×</v>
          </cell>
          <cell r="N383" t="str">
            <v>○</v>
          </cell>
          <cell r="O383" t="str">
            <v>○</v>
          </cell>
          <cell r="P383" t="str">
            <v>○</v>
          </cell>
          <cell r="Q383" t="str">
            <v>○</v>
          </cell>
          <cell r="R383" t="str">
            <v>×</v>
          </cell>
          <cell r="S383" t="str">
            <v>×</v>
          </cell>
          <cell r="T383" t="str">
            <v>×</v>
          </cell>
          <cell r="U383" t="str">
            <v>×</v>
          </cell>
          <cell r="V383" t="str">
            <v>○</v>
          </cell>
          <cell r="W383" t="str">
            <v>×</v>
          </cell>
          <cell r="X383" t="str">
            <v>×</v>
          </cell>
          <cell r="Y383" t="str">
            <v>×</v>
          </cell>
          <cell r="Z383" t="str">
            <v>×</v>
          </cell>
          <cell r="AA383">
            <v>2</v>
          </cell>
          <cell r="AB383">
            <v>3</v>
          </cell>
          <cell r="AC383" t="str">
            <v>医介</v>
          </cell>
          <cell r="AD383" t="str">
            <v>そんぽの家Ｓ玉川上水</v>
          </cell>
          <cell r="AE383" t="str">
            <v>042-538-3751</v>
          </cell>
          <cell r="AF383">
            <v>40925</v>
          </cell>
          <cell r="AG383">
            <v>58</v>
          </cell>
          <cell r="AH383" t="str">
            <v>○</v>
          </cell>
          <cell r="AI383" t="str">
            <v>入居開始済み</v>
          </cell>
          <cell r="AJ383" t="str">
            <v>立川市</v>
          </cell>
          <cell r="AK383" t="str">
            <v>株式会社</v>
          </cell>
          <cell r="AL383" t="str">
            <v>介護系事業者</v>
          </cell>
          <cell r="AM383" t="str">
            <v/>
          </cell>
          <cell r="AN383" t="str">
            <v>日中のみ常駐</v>
          </cell>
          <cell r="AO383">
            <v>25.142931034482761</v>
          </cell>
          <cell r="AP383">
            <v>106000</v>
          </cell>
          <cell r="AQ383">
            <v>106000</v>
          </cell>
          <cell r="AR383">
            <v>106000</v>
          </cell>
          <cell r="AS383">
            <v>11980</v>
          </cell>
          <cell r="AT383">
            <v>11980</v>
          </cell>
          <cell r="AU383">
            <v>11980</v>
          </cell>
          <cell r="AV383">
            <v>33000</v>
          </cell>
          <cell r="AW383">
            <v>56376</v>
          </cell>
          <cell r="AX383" t="str">
            <v>ＳＯＭＰＯケア株式会社</v>
          </cell>
          <cell r="AY383">
            <v>1</v>
          </cell>
          <cell r="AZ383">
            <v>0</v>
          </cell>
          <cell r="BA383">
            <v>0</v>
          </cell>
          <cell r="BB383">
            <v>0</v>
          </cell>
          <cell r="BC383">
            <v>0</v>
          </cell>
          <cell r="BD383">
            <v>0</v>
          </cell>
          <cell r="BE383">
            <v>0</v>
          </cell>
          <cell r="BF383" t="str">
            <v>株式会社</v>
          </cell>
          <cell r="BG383" t="str">
            <v>○</v>
          </cell>
          <cell r="BH383" t="str">
            <v/>
          </cell>
        </row>
        <row r="384">
          <cell r="B384">
            <v>11018</v>
          </cell>
          <cell r="C384" t="str">
            <v>29534-2</v>
          </cell>
          <cell r="D384" t="str">
            <v>更新</v>
          </cell>
          <cell r="E384" t="str">
            <v>令和元年様式</v>
          </cell>
          <cell r="F384" t="str">
            <v>そんぽの家Ｓ江古田</v>
          </cell>
          <cell r="G384" t="str">
            <v>練馬区旭丘2丁目5-2</v>
          </cell>
          <cell r="H384">
            <v>12.3</v>
          </cell>
          <cell r="I384" t="str">
            <v>25.17-27.97</v>
          </cell>
          <cell r="J384" t="str">
            <v>○</v>
          </cell>
          <cell r="K384" t="str">
            <v>×</v>
          </cell>
          <cell r="L384" t="str">
            <v>×</v>
          </cell>
          <cell r="M384" t="str">
            <v>×</v>
          </cell>
          <cell r="N384" t="str">
            <v>○</v>
          </cell>
          <cell r="O384" t="str">
            <v>○</v>
          </cell>
          <cell r="P384" t="str">
            <v>×</v>
          </cell>
          <cell r="Q384" t="str">
            <v>○</v>
          </cell>
          <cell r="R384" t="str">
            <v>×</v>
          </cell>
          <cell r="S384" t="str">
            <v>×</v>
          </cell>
          <cell r="T384" t="str">
            <v>×</v>
          </cell>
          <cell r="U384" t="str">
            <v>×</v>
          </cell>
          <cell r="V384" t="str">
            <v>×</v>
          </cell>
          <cell r="W384" t="str">
            <v>×</v>
          </cell>
          <cell r="X384" t="str">
            <v>×</v>
          </cell>
          <cell r="Y384" t="str">
            <v>×</v>
          </cell>
          <cell r="Z384" t="str">
            <v>×</v>
          </cell>
          <cell r="AA384">
            <v>1</v>
          </cell>
          <cell r="AB384">
            <v>2</v>
          </cell>
          <cell r="AC384" t="str">
            <v>医介</v>
          </cell>
          <cell r="AD384" t="str">
            <v>そんぽの家Ｓ江古田</v>
          </cell>
          <cell r="AE384" t="str">
            <v>03-5964-5880</v>
          </cell>
          <cell r="AF384">
            <v>40934</v>
          </cell>
          <cell r="AG384">
            <v>31</v>
          </cell>
          <cell r="AH384" t="str">
            <v>○</v>
          </cell>
          <cell r="AI384" t="str">
            <v>入居開始済み</v>
          </cell>
          <cell r="AJ384" t="str">
            <v>練馬区</v>
          </cell>
          <cell r="AK384" t="str">
            <v>株式会社</v>
          </cell>
          <cell r="AL384" t="str">
            <v>介護系事業者</v>
          </cell>
          <cell r="AM384" t="str">
            <v/>
          </cell>
          <cell r="AN384" t="str">
            <v>日中のみ常駐</v>
          </cell>
          <cell r="AO384">
            <v>25.260322580645163</v>
          </cell>
          <cell r="AP384">
            <v>123000</v>
          </cell>
          <cell r="AQ384">
            <v>123000</v>
          </cell>
          <cell r="AR384">
            <v>123000</v>
          </cell>
          <cell r="AS384">
            <v>12310</v>
          </cell>
          <cell r="AT384">
            <v>12310</v>
          </cell>
          <cell r="AU384">
            <v>12310</v>
          </cell>
          <cell r="AV384">
            <v>60500</v>
          </cell>
          <cell r="AW384">
            <v>56376</v>
          </cell>
          <cell r="AX384" t="str">
            <v>ＳＯＭＰＯケア株式会社</v>
          </cell>
          <cell r="AY384">
            <v>1</v>
          </cell>
          <cell r="AZ384">
            <v>0</v>
          </cell>
          <cell r="BA384">
            <v>0</v>
          </cell>
          <cell r="BB384">
            <v>0</v>
          </cell>
          <cell r="BC384">
            <v>0</v>
          </cell>
          <cell r="BD384">
            <v>0</v>
          </cell>
          <cell r="BE384">
            <v>0</v>
          </cell>
          <cell r="BF384" t="str">
            <v>株式会社</v>
          </cell>
          <cell r="BG384" t="str">
            <v>○</v>
          </cell>
          <cell r="BH384" t="str">
            <v/>
          </cell>
        </row>
        <row r="385">
          <cell r="B385">
            <v>12061</v>
          </cell>
          <cell r="C385" t="str">
            <v>29421-2</v>
          </cell>
          <cell r="D385" t="str">
            <v>更新</v>
          </cell>
          <cell r="E385" t="str">
            <v>令和4年様式</v>
          </cell>
          <cell r="F385" t="str">
            <v>そんぽの家Ｓ国領</v>
          </cell>
          <cell r="G385" t="str">
            <v>調布市国領町6-12-11</v>
          </cell>
          <cell r="H385" t="str">
            <v>13.7-15.8</v>
          </cell>
          <cell r="I385" t="str">
            <v>25.02-25.17</v>
          </cell>
          <cell r="J385" t="str">
            <v>○</v>
          </cell>
          <cell r="K385" t="str">
            <v>×</v>
          </cell>
          <cell r="L385" t="str">
            <v>×</v>
          </cell>
          <cell r="M385" t="str">
            <v>×</v>
          </cell>
          <cell r="N385" t="str">
            <v>○</v>
          </cell>
          <cell r="O385" t="str">
            <v>○</v>
          </cell>
          <cell r="P385" t="str">
            <v>×</v>
          </cell>
          <cell r="Q385" t="str">
            <v>×</v>
          </cell>
          <cell r="R385" t="str">
            <v>×</v>
          </cell>
          <cell r="S385" t="str">
            <v>×</v>
          </cell>
          <cell r="T385" t="str">
            <v>×</v>
          </cell>
          <cell r="U385" t="str">
            <v>×</v>
          </cell>
          <cell r="V385" t="str">
            <v>×</v>
          </cell>
          <cell r="W385" t="str">
            <v>×</v>
          </cell>
          <cell r="X385" t="str">
            <v>×</v>
          </cell>
          <cell r="Y385" t="str">
            <v>×</v>
          </cell>
          <cell r="Z385" t="str">
            <v>×</v>
          </cell>
          <cell r="AA385">
            <v>0</v>
          </cell>
          <cell r="AB385">
            <v>1</v>
          </cell>
          <cell r="AC385" t="str">
            <v>介</v>
          </cell>
          <cell r="AD385" t="str">
            <v>そんぽの家Ｓ国領</v>
          </cell>
          <cell r="AE385" t="str">
            <v>042-440-1850</v>
          </cell>
          <cell r="AF385">
            <v>41313</v>
          </cell>
          <cell r="AG385">
            <v>55</v>
          </cell>
          <cell r="AH385" t="str">
            <v>○</v>
          </cell>
          <cell r="AI385" t="str">
            <v>入居開始済み</v>
          </cell>
          <cell r="AJ385" t="str">
            <v>調布市</v>
          </cell>
          <cell r="AK385" t="str">
            <v>株式会社</v>
          </cell>
          <cell r="AL385" t="str">
            <v>介護系事業者</v>
          </cell>
          <cell r="AM385" t="str">
            <v/>
          </cell>
          <cell r="AN385" t="str">
            <v>日中のみ常駐</v>
          </cell>
          <cell r="AO385">
            <v>25.070727272727272</v>
          </cell>
          <cell r="AP385">
            <v>137000</v>
          </cell>
          <cell r="AQ385">
            <v>158000</v>
          </cell>
          <cell r="AR385">
            <v>150127.27272727274</v>
          </cell>
          <cell r="AS385">
            <v>11980</v>
          </cell>
          <cell r="AT385">
            <v>11980</v>
          </cell>
          <cell r="AU385">
            <v>11980</v>
          </cell>
          <cell r="AV385">
            <v>38500</v>
          </cell>
          <cell r="AW385">
            <v>56376</v>
          </cell>
          <cell r="AX385" t="str">
            <v>ＳＯＭＰＯケア株式会社</v>
          </cell>
          <cell r="AY385">
            <v>1</v>
          </cell>
          <cell r="AZ385">
            <v>0</v>
          </cell>
          <cell r="BA385">
            <v>0</v>
          </cell>
          <cell r="BB385">
            <v>0</v>
          </cell>
          <cell r="BC385">
            <v>0</v>
          </cell>
          <cell r="BD385">
            <v>0</v>
          </cell>
          <cell r="BE385">
            <v>0</v>
          </cell>
          <cell r="BF385" t="str">
            <v>株式会社</v>
          </cell>
          <cell r="BG385" t="str">
            <v>○</v>
          </cell>
          <cell r="BH385" t="str">
            <v/>
          </cell>
        </row>
        <row r="386">
          <cell r="B386">
            <v>14041</v>
          </cell>
          <cell r="C386" t="str">
            <v>30343-2</v>
          </cell>
          <cell r="D386" t="str">
            <v>更新</v>
          </cell>
          <cell r="E386" t="str">
            <v>令和4年様式</v>
          </cell>
          <cell r="F386" t="str">
            <v>そんぽの家Ｓ三鷹丸池公園</v>
          </cell>
          <cell r="G386" t="str">
            <v>三鷹市新川３丁目２１番１２号</v>
          </cell>
          <cell r="H386">
            <v>15</v>
          </cell>
          <cell r="I386" t="str">
            <v>25.17-27.27</v>
          </cell>
          <cell r="J386" t="str">
            <v>○</v>
          </cell>
          <cell r="K386" t="str">
            <v>×</v>
          </cell>
          <cell r="L386" t="str">
            <v>×</v>
          </cell>
          <cell r="M386" t="str">
            <v>×</v>
          </cell>
          <cell r="N386" t="str">
            <v>○</v>
          </cell>
          <cell r="O386" t="str">
            <v>○</v>
          </cell>
          <cell r="P386" t="str">
            <v>×</v>
          </cell>
          <cell r="Q386" t="str">
            <v>○</v>
          </cell>
          <cell r="R386" t="str">
            <v>×</v>
          </cell>
          <cell r="S386" t="str">
            <v>×</v>
          </cell>
          <cell r="T386" t="str">
            <v>×</v>
          </cell>
          <cell r="U386" t="str">
            <v>×</v>
          </cell>
          <cell r="V386" t="str">
            <v>×</v>
          </cell>
          <cell r="W386" t="str">
            <v>×</v>
          </cell>
          <cell r="X386" t="str">
            <v>×</v>
          </cell>
          <cell r="Y386" t="str">
            <v>×</v>
          </cell>
          <cell r="Z386" t="str">
            <v>×</v>
          </cell>
          <cell r="AA386">
            <v>1</v>
          </cell>
          <cell r="AB386">
            <v>2</v>
          </cell>
          <cell r="AC386" t="str">
            <v>医介</v>
          </cell>
          <cell r="AD386" t="str">
            <v>ＳＯＭＰＯケア株式会社</v>
          </cell>
          <cell r="AE386" t="str">
            <v>03-6455-8560</v>
          </cell>
          <cell r="AF386">
            <v>42038</v>
          </cell>
          <cell r="AG386">
            <v>51</v>
          </cell>
          <cell r="AH386" t="str">
            <v>○</v>
          </cell>
          <cell r="AI386" t="str">
            <v>入居開始済み</v>
          </cell>
          <cell r="AJ386" t="str">
            <v>三鷹市</v>
          </cell>
          <cell r="AK386" t="str">
            <v>株式会社</v>
          </cell>
          <cell r="AL386" t="str">
            <v>介護系事業者</v>
          </cell>
          <cell r="AM386" t="str">
            <v/>
          </cell>
          <cell r="AN386" t="str">
            <v>日中のみ常駐</v>
          </cell>
          <cell r="AO386">
            <v>25.211176470588235</v>
          </cell>
          <cell r="AP386">
            <v>150000</v>
          </cell>
          <cell r="AQ386">
            <v>150000</v>
          </cell>
          <cell r="AR386">
            <v>150000</v>
          </cell>
          <cell r="AS386">
            <v>12750</v>
          </cell>
          <cell r="AT386">
            <v>12750</v>
          </cell>
          <cell r="AU386">
            <v>12750</v>
          </cell>
          <cell r="AV386">
            <v>44000</v>
          </cell>
          <cell r="AW386">
            <v>56376</v>
          </cell>
          <cell r="AX386" t="str">
            <v>ＳＯＭＰＯケア株式会社</v>
          </cell>
          <cell r="AY386">
            <v>1</v>
          </cell>
          <cell r="AZ386">
            <v>0</v>
          </cell>
          <cell r="BA386">
            <v>0</v>
          </cell>
          <cell r="BB386">
            <v>0</v>
          </cell>
          <cell r="BC386">
            <v>0</v>
          </cell>
          <cell r="BD386">
            <v>0</v>
          </cell>
          <cell r="BE386">
            <v>0</v>
          </cell>
          <cell r="BF386" t="str">
            <v>株式会社</v>
          </cell>
          <cell r="BG386" t="str">
            <v>○</v>
          </cell>
          <cell r="BH386" t="str">
            <v/>
          </cell>
        </row>
        <row r="387">
          <cell r="B387">
            <v>11021</v>
          </cell>
          <cell r="C387" t="str">
            <v>29407-2</v>
          </cell>
          <cell r="D387" t="str">
            <v>更新</v>
          </cell>
          <cell r="E387" t="str">
            <v>令和元年様式</v>
          </cell>
          <cell r="F387" t="str">
            <v>そんぽの家Ｓ四つ木</v>
          </cell>
          <cell r="G387" t="str">
            <v>葛飾区東四つ木4丁目47-8</v>
          </cell>
          <cell r="H387">
            <v>11.3</v>
          </cell>
          <cell r="I387" t="str">
            <v>25.17-27.18</v>
          </cell>
          <cell r="J387" t="str">
            <v>○</v>
          </cell>
          <cell r="K387" t="str">
            <v>×</v>
          </cell>
          <cell r="L387" t="str">
            <v>×</v>
          </cell>
          <cell r="M387" t="str">
            <v>×</v>
          </cell>
          <cell r="N387" t="str">
            <v>○</v>
          </cell>
          <cell r="O387" t="str">
            <v>○</v>
          </cell>
          <cell r="P387" t="str">
            <v>×</v>
          </cell>
          <cell r="Q387" t="str">
            <v>×</v>
          </cell>
          <cell r="R387" t="str">
            <v>×</v>
          </cell>
          <cell r="S387" t="str">
            <v>×</v>
          </cell>
          <cell r="T387" t="str">
            <v>×</v>
          </cell>
          <cell r="U387" t="str">
            <v>×</v>
          </cell>
          <cell r="V387" t="str">
            <v>×</v>
          </cell>
          <cell r="W387" t="str">
            <v>×</v>
          </cell>
          <cell r="X387" t="str">
            <v>×</v>
          </cell>
          <cell r="Y387" t="str">
            <v>×</v>
          </cell>
          <cell r="Z387" t="str">
            <v>×</v>
          </cell>
          <cell r="AA387">
            <v>0</v>
          </cell>
          <cell r="AB387">
            <v>1</v>
          </cell>
          <cell r="AC387" t="str">
            <v>介</v>
          </cell>
          <cell r="AD387" t="str">
            <v>そんぽの家Ｓ四つ木</v>
          </cell>
          <cell r="AE387" t="str">
            <v>03-5671-8262</v>
          </cell>
          <cell r="AF387">
            <v>40934</v>
          </cell>
          <cell r="AG387">
            <v>45</v>
          </cell>
          <cell r="AH387" t="str">
            <v>○</v>
          </cell>
          <cell r="AI387" t="str">
            <v>入居開始済み</v>
          </cell>
          <cell r="AJ387" t="str">
            <v>葛飾区</v>
          </cell>
          <cell r="AK387" t="str">
            <v>株式会社</v>
          </cell>
          <cell r="AL387" t="str">
            <v>介護系事業者</v>
          </cell>
          <cell r="AM387" t="str">
            <v/>
          </cell>
          <cell r="AN387" t="str">
            <v>日中のみ常駐</v>
          </cell>
          <cell r="AO387">
            <v>25.393333333333334</v>
          </cell>
          <cell r="AP387">
            <v>113000</v>
          </cell>
          <cell r="AQ387">
            <v>113000</v>
          </cell>
          <cell r="AR387">
            <v>113000</v>
          </cell>
          <cell r="AS387">
            <v>12200</v>
          </cell>
          <cell r="AT387">
            <v>12200</v>
          </cell>
          <cell r="AU387">
            <v>12200</v>
          </cell>
          <cell r="AV387">
            <v>44000</v>
          </cell>
          <cell r="AW387">
            <v>56376</v>
          </cell>
          <cell r="AX387" t="str">
            <v>ＳＯＭＰＯケア株式会社</v>
          </cell>
          <cell r="AY387">
            <v>1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 t="str">
            <v>株式会社</v>
          </cell>
          <cell r="BG387" t="str">
            <v>○</v>
          </cell>
          <cell r="BH387" t="str">
            <v/>
          </cell>
        </row>
        <row r="388">
          <cell r="B388">
            <v>16018</v>
          </cell>
          <cell r="C388" t="str">
            <v>100020-1</v>
          </cell>
          <cell r="D388" t="str">
            <v>更新</v>
          </cell>
          <cell r="E388" t="str">
            <v>令和元年様式</v>
          </cell>
          <cell r="F388" t="str">
            <v>ウエリスオリーブ東村山富士見町</v>
          </cell>
          <cell r="G388" t="str">
            <v>東村山市富士見町１丁目１３番地２１</v>
          </cell>
          <cell r="H388" t="str">
            <v>7.5-16.9</v>
          </cell>
          <cell r="I388" t="str">
            <v>20.28-41.4</v>
          </cell>
          <cell r="J388" t="str">
            <v>○</v>
          </cell>
          <cell r="K388" t="str">
            <v>○</v>
          </cell>
          <cell r="L388" t="str">
            <v>○</v>
          </cell>
          <cell r="M388" t="str">
            <v>×</v>
          </cell>
          <cell r="N388" t="str">
            <v>○</v>
          </cell>
          <cell r="O388" t="str">
            <v>○</v>
          </cell>
          <cell r="P388" t="str">
            <v>×</v>
          </cell>
          <cell r="Q388" t="str">
            <v>×</v>
          </cell>
          <cell r="R388" t="str">
            <v>×</v>
          </cell>
          <cell r="S388" t="str">
            <v>○</v>
          </cell>
          <cell r="T388" t="str">
            <v>×</v>
          </cell>
          <cell r="U388" t="str">
            <v>×</v>
          </cell>
          <cell r="V388" t="str">
            <v>○</v>
          </cell>
          <cell r="W388" t="str">
            <v>×</v>
          </cell>
          <cell r="X388" t="str">
            <v>×</v>
          </cell>
          <cell r="Y388" t="str">
            <v>×</v>
          </cell>
          <cell r="Z388" t="str">
            <v>×</v>
          </cell>
          <cell r="AA388">
            <v>0</v>
          </cell>
          <cell r="AB388">
            <v>3</v>
          </cell>
          <cell r="AC388" t="str">
            <v>介</v>
          </cell>
          <cell r="AD388" t="str">
            <v>エヌ・ティ・ティ都市開発株式会社</v>
          </cell>
          <cell r="AE388" t="str">
            <v>03-6811-6465</v>
          </cell>
          <cell r="AF388">
            <v>42752</v>
          </cell>
          <cell r="AG388">
            <v>85</v>
          </cell>
          <cell r="AH388" t="str">
            <v>○</v>
          </cell>
          <cell r="AI388" t="str">
            <v>入居開始済み</v>
          </cell>
          <cell r="AJ388" t="str">
            <v>東村山市</v>
          </cell>
          <cell r="AK388" t="str">
            <v>株式会社</v>
          </cell>
          <cell r="AL388" t="str">
            <v>不動産業者</v>
          </cell>
          <cell r="AM388" t="str">
            <v/>
          </cell>
          <cell r="AN388" t="str">
            <v>24時間常駐</v>
          </cell>
          <cell r="AO388">
            <v>25.055764705882357</v>
          </cell>
          <cell r="AP388">
            <v>75000</v>
          </cell>
          <cell r="AQ388">
            <v>169000</v>
          </cell>
          <cell r="AR388">
            <v>94564.705882352937</v>
          </cell>
          <cell r="AS388">
            <v>10000</v>
          </cell>
          <cell r="AT388">
            <v>18500</v>
          </cell>
          <cell r="AU388">
            <v>14250</v>
          </cell>
          <cell r="AV388">
            <v>39600</v>
          </cell>
          <cell r="AW388">
            <v>61740</v>
          </cell>
          <cell r="AX388" t="str">
            <v>エヌ・ティ・ティ都市開発株式会社</v>
          </cell>
          <cell r="AY388">
            <v>1</v>
          </cell>
          <cell r="AZ388">
            <v>0</v>
          </cell>
          <cell r="BA388">
            <v>0</v>
          </cell>
          <cell r="BB388">
            <v>0</v>
          </cell>
          <cell r="BC388">
            <v>0</v>
          </cell>
          <cell r="BD388">
            <v>0</v>
          </cell>
          <cell r="BE388">
            <v>0</v>
          </cell>
          <cell r="BF388" t="str">
            <v>株式会社</v>
          </cell>
          <cell r="BG388" t="str">
            <v>○</v>
          </cell>
          <cell r="BH388" t="str">
            <v/>
          </cell>
        </row>
        <row r="389">
          <cell r="B389">
            <v>17007</v>
          </cell>
          <cell r="C389" t="str">
            <v>100542-1</v>
          </cell>
          <cell r="D389" t="str">
            <v>更新</v>
          </cell>
          <cell r="E389" t="str">
            <v>令和元年様式</v>
          </cell>
          <cell r="F389" t="str">
            <v>ウエリスオリーブ成城学園前</v>
          </cell>
          <cell r="G389" t="str">
            <v>調布市入間町二丁目28番36</v>
          </cell>
          <cell r="H389" t="str">
            <v>13.45-24.65</v>
          </cell>
          <cell r="I389" t="str">
            <v>32.01-57.23</v>
          </cell>
          <cell r="J389" t="str">
            <v>○</v>
          </cell>
          <cell r="K389" t="str">
            <v>○</v>
          </cell>
          <cell r="L389" t="str">
            <v>○</v>
          </cell>
          <cell r="M389" t="str">
            <v>×</v>
          </cell>
          <cell r="N389" t="str">
            <v>○</v>
          </cell>
          <cell r="O389" t="str">
            <v>○</v>
          </cell>
          <cell r="P389" t="str">
            <v>×</v>
          </cell>
          <cell r="Q389" t="str">
            <v>×</v>
          </cell>
          <cell r="R389" t="str">
            <v>×</v>
          </cell>
          <cell r="S389" t="str">
            <v>×</v>
          </cell>
          <cell r="T389" t="str">
            <v>×</v>
          </cell>
          <cell r="U389" t="str">
            <v>×</v>
          </cell>
          <cell r="V389" t="str">
            <v>○</v>
          </cell>
          <cell r="W389" t="str">
            <v>×</v>
          </cell>
          <cell r="X389" t="str">
            <v>×</v>
          </cell>
          <cell r="Y389" t="str">
            <v>×</v>
          </cell>
          <cell r="Z389" t="str">
            <v>○</v>
          </cell>
          <cell r="AA389">
            <v>1</v>
          </cell>
          <cell r="AB389">
            <v>2</v>
          </cell>
          <cell r="AC389" t="str">
            <v>医介</v>
          </cell>
          <cell r="AD389" t="str">
            <v>エヌ・ティ・ティ都市開発株式会社</v>
          </cell>
          <cell r="AE389" t="str">
            <v>03-6811-6465</v>
          </cell>
          <cell r="AF389">
            <v>42916</v>
          </cell>
          <cell r="AG389">
            <v>49</v>
          </cell>
          <cell r="AH389" t="str">
            <v>○</v>
          </cell>
          <cell r="AI389" t="str">
            <v>入居開始済み</v>
          </cell>
          <cell r="AJ389" t="str">
            <v>調布市</v>
          </cell>
          <cell r="AK389" t="str">
            <v>株式会社</v>
          </cell>
          <cell r="AL389" t="str">
            <v>不動産業者</v>
          </cell>
          <cell r="AM389" t="str">
            <v/>
          </cell>
          <cell r="AN389" t="str">
            <v>24時間常駐</v>
          </cell>
          <cell r="AO389">
            <v>39.326122448979589</v>
          </cell>
          <cell r="AP389">
            <v>134500</v>
          </cell>
          <cell r="AQ389">
            <v>246500</v>
          </cell>
          <cell r="AR389">
            <v>163933.67346938775</v>
          </cell>
          <cell r="AS389">
            <v>12500</v>
          </cell>
          <cell r="AT389">
            <v>22500</v>
          </cell>
          <cell r="AU389">
            <v>17500</v>
          </cell>
          <cell r="AV389">
            <v>39600</v>
          </cell>
          <cell r="AW389">
            <v>61740</v>
          </cell>
          <cell r="AX389" t="str">
            <v>エヌ・ティ・ティ都市開発株式会社</v>
          </cell>
          <cell r="AY389">
            <v>1</v>
          </cell>
          <cell r="AZ389">
            <v>0</v>
          </cell>
          <cell r="BA389">
            <v>0</v>
          </cell>
          <cell r="BB389">
            <v>0</v>
          </cell>
          <cell r="BC389">
            <v>0</v>
          </cell>
          <cell r="BD389">
            <v>0</v>
          </cell>
          <cell r="BE389">
            <v>0</v>
          </cell>
          <cell r="BF389" t="str">
            <v>株式会社</v>
          </cell>
          <cell r="BG389" t="str">
            <v>○</v>
          </cell>
          <cell r="BH389" t="str">
            <v/>
          </cell>
        </row>
        <row r="390">
          <cell r="B390">
            <v>17008</v>
          </cell>
          <cell r="C390" t="str">
            <v>100543-1</v>
          </cell>
          <cell r="D390" t="str">
            <v>更新</v>
          </cell>
          <cell r="E390" t="str">
            <v>令和元年様式</v>
          </cell>
          <cell r="F390" t="str">
            <v>ウエリスオリーブ成城学園前ケアレジデンス</v>
          </cell>
          <cell r="G390" t="str">
            <v>調布市入間町二丁目28番36</v>
          </cell>
          <cell r="H390">
            <v>13.7</v>
          </cell>
          <cell r="I390" t="str">
            <v>19.5-20.47</v>
          </cell>
          <cell r="J390" t="str">
            <v>○</v>
          </cell>
          <cell r="K390" t="str">
            <v>○</v>
          </cell>
          <cell r="L390" t="str">
            <v>○</v>
          </cell>
          <cell r="M390" t="str">
            <v>○</v>
          </cell>
          <cell r="N390" t="str">
            <v>○</v>
          </cell>
          <cell r="O390" t="str">
            <v>○</v>
          </cell>
          <cell r="P390" t="str">
            <v>×</v>
          </cell>
          <cell r="Q390" t="str">
            <v>×</v>
          </cell>
          <cell r="R390" t="str">
            <v>×</v>
          </cell>
          <cell r="S390" t="str">
            <v>×</v>
          </cell>
          <cell r="T390" t="str">
            <v>×</v>
          </cell>
          <cell r="U390" t="str">
            <v>×</v>
          </cell>
          <cell r="V390" t="str">
            <v>○</v>
          </cell>
          <cell r="W390" t="str">
            <v>×</v>
          </cell>
          <cell r="X390" t="str">
            <v>×</v>
          </cell>
          <cell r="Y390" t="str">
            <v>×</v>
          </cell>
          <cell r="Z390" t="str">
            <v>○</v>
          </cell>
          <cell r="AA390">
            <v>1</v>
          </cell>
          <cell r="AB390">
            <v>2</v>
          </cell>
          <cell r="AC390" t="str">
            <v>医介</v>
          </cell>
          <cell r="AD390" t="str">
            <v>エヌ・ティ・ティ都市開発株式会社</v>
          </cell>
          <cell r="AE390" t="str">
            <v>03-6811-6465</v>
          </cell>
          <cell r="AF390">
            <v>42916</v>
          </cell>
          <cell r="AG390">
            <v>82</v>
          </cell>
          <cell r="AH390" t="str">
            <v>○</v>
          </cell>
          <cell r="AI390" t="str">
            <v>入居開始済み</v>
          </cell>
          <cell r="AJ390" t="str">
            <v>調布市</v>
          </cell>
          <cell r="AK390" t="str">
            <v>株式会社</v>
          </cell>
          <cell r="AL390" t="str">
            <v>不動産業者</v>
          </cell>
          <cell r="AM390" t="str">
            <v/>
          </cell>
          <cell r="AN390" t="str">
            <v>24時間常駐</v>
          </cell>
          <cell r="AO390">
            <v>19.570975609756097</v>
          </cell>
          <cell r="AP390">
            <v>137000</v>
          </cell>
          <cell r="AQ390">
            <v>137000</v>
          </cell>
          <cell r="AR390">
            <v>137000</v>
          </cell>
          <cell r="AS390">
            <v>30000</v>
          </cell>
          <cell r="AT390">
            <v>30000</v>
          </cell>
          <cell r="AU390">
            <v>30000</v>
          </cell>
          <cell r="AV390">
            <v>-1</v>
          </cell>
          <cell r="AW390">
            <v>64980</v>
          </cell>
          <cell r="AX390" t="str">
            <v>エヌ・ティ・ティ都市開発株式会社</v>
          </cell>
          <cell r="AY390">
            <v>1</v>
          </cell>
          <cell r="AZ390">
            <v>0</v>
          </cell>
          <cell r="BA390">
            <v>0</v>
          </cell>
          <cell r="BB390">
            <v>0</v>
          </cell>
          <cell r="BC390">
            <v>0</v>
          </cell>
          <cell r="BD390">
            <v>0</v>
          </cell>
          <cell r="BE390">
            <v>0</v>
          </cell>
          <cell r="BF390" t="str">
            <v>株式会社</v>
          </cell>
          <cell r="BG390" t="str">
            <v>○</v>
          </cell>
          <cell r="BH390" t="str">
            <v>特定</v>
          </cell>
        </row>
        <row r="391">
          <cell r="B391">
            <v>17018</v>
          </cell>
          <cell r="C391" t="str">
            <v>101046-1</v>
          </cell>
          <cell r="D391" t="str">
            <v>更新</v>
          </cell>
          <cell r="E391" t="str">
            <v>令和4年様式</v>
          </cell>
          <cell r="F391" t="str">
            <v>リリィパワーズレジデンス保谷</v>
          </cell>
          <cell r="G391" t="str">
            <v>西東京市保谷町1丁目13番13号</v>
          </cell>
          <cell r="H391" t="str">
            <v>7.6-15.2</v>
          </cell>
          <cell r="I391" t="str">
            <v>25.42-50.96</v>
          </cell>
          <cell r="J391" t="str">
            <v>○</v>
          </cell>
          <cell r="K391" t="str">
            <v>×</v>
          </cell>
          <cell r="L391" t="str">
            <v>○</v>
          </cell>
          <cell r="M391" t="str">
            <v>×</v>
          </cell>
          <cell r="N391" t="str">
            <v>×</v>
          </cell>
          <cell r="O391" t="str">
            <v>×</v>
          </cell>
          <cell r="P391" t="str">
            <v>×</v>
          </cell>
          <cell r="Q391" t="str">
            <v>×</v>
          </cell>
          <cell r="R391" t="str">
            <v>×</v>
          </cell>
          <cell r="S391" t="str">
            <v>×</v>
          </cell>
          <cell r="T391" t="str">
            <v>×</v>
          </cell>
          <cell r="U391" t="str">
            <v>×</v>
          </cell>
          <cell r="V391" t="str">
            <v>×</v>
          </cell>
          <cell r="W391" t="str">
            <v>×</v>
          </cell>
          <cell r="X391" t="str">
            <v>×</v>
          </cell>
          <cell r="Y391" t="str">
            <v>×</v>
          </cell>
          <cell r="Z391" t="str">
            <v>×</v>
          </cell>
          <cell r="AA391">
            <v>0</v>
          </cell>
          <cell r="AB391">
            <v>0</v>
          </cell>
          <cell r="AC391" t="str">
            <v>なし</v>
          </cell>
          <cell r="AD391" t="str">
            <v>リリィパワーズレジデンス保谷</v>
          </cell>
          <cell r="AE391" t="str">
            <v>042-439-5370</v>
          </cell>
          <cell r="AF391">
            <v>43136</v>
          </cell>
          <cell r="AG391">
            <v>61</v>
          </cell>
          <cell r="AH391" t="str">
            <v>○</v>
          </cell>
          <cell r="AI391" t="str">
            <v>入居開始済み</v>
          </cell>
          <cell r="AJ391" t="str">
            <v>西東京市</v>
          </cell>
          <cell r="AK391" t="str">
            <v>株式会社</v>
          </cell>
          <cell r="AL391" t="str">
            <v>建設業者</v>
          </cell>
          <cell r="AM391" t="str">
            <v/>
          </cell>
          <cell r="AN391" t="str">
            <v>24時間常駐</v>
          </cell>
          <cell r="AO391">
            <v>29.802622950819675</v>
          </cell>
          <cell r="AP391">
            <v>76000</v>
          </cell>
          <cell r="AQ391">
            <v>152000</v>
          </cell>
          <cell r="AR391">
            <v>90950.819672131154</v>
          </cell>
          <cell r="AS391">
            <v>28000</v>
          </cell>
          <cell r="AT391">
            <v>38000</v>
          </cell>
          <cell r="AU391">
            <v>33000</v>
          </cell>
          <cell r="AV391">
            <v>22000</v>
          </cell>
          <cell r="AW391">
            <v>52800</v>
          </cell>
          <cell r="AX391" t="str">
            <v>株式会社パワーズアンリミテッド</v>
          </cell>
          <cell r="AY391">
            <v>1</v>
          </cell>
          <cell r="AZ391">
            <v>0</v>
          </cell>
          <cell r="BA391">
            <v>0</v>
          </cell>
          <cell r="BB391">
            <v>0</v>
          </cell>
          <cell r="BC391">
            <v>0</v>
          </cell>
          <cell r="BD391">
            <v>0</v>
          </cell>
          <cell r="BE391">
            <v>0</v>
          </cell>
          <cell r="BF391" t="str">
            <v>株式会社</v>
          </cell>
          <cell r="BG391" t="str">
            <v>○</v>
          </cell>
          <cell r="BH391" t="str">
            <v/>
          </cell>
        </row>
        <row r="392">
          <cell r="B392">
            <v>11030</v>
          </cell>
          <cell r="C392" t="str">
            <v>21145-2</v>
          </cell>
          <cell r="D392" t="str">
            <v>更新</v>
          </cell>
          <cell r="E392" t="str">
            <v>令和元年様式</v>
          </cell>
          <cell r="F392" t="str">
            <v>ベリーハイム　あやとり</v>
          </cell>
          <cell r="G392" t="str">
            <v>小平市天神町４－５－１６</v>
          </cell>
          <cell r="H392">
            <v>7</v>
          </cell>
          <cell r="I392">
            <v>18.18</v>
          </cell>
          <cell r="J392" t="str">
            <v>○</v>
          </cell>
          <cell r="K392" t="str">
            <v>○</v>
          </cell>
          <cell r="L392" t="str">
            <v>○</v>
          </cell>
          <cell r="M392" t="str">
            <v>○</v>
          </cell>
          <cell r="N392" t="str">
            <v>×</v>
          </cell>
          <cell r="O392" t="str">
            <v>×</v>
          </cell>
          <cell r="P392" t="str">
            <v>×</v>
          </cell>
          <cell r="Q392" t="str">
            <v>×</v>
          </cell>
          <cell r="R392" t="str">
            <v>×</v>
          </cell>
          <cell r="S392" t="str">
            <v>○</v>
          </cell>
          <cell r="T392" t="str">
            <v>×</v>
          </cell>
          <cell r="U392" t="str">
            <v>×</v>
          </cell>
          <cell r="V392" t="str">
            <v>×</v>
          </cell>
          <cell r="W392" t="str">
            <v>×</v>
          </cell>
          <cell r="X392" t="str">
            <v>×</v>
          </cell>
          <cell r="Y392" t="str">
            <v>×</v>
          </cell>
          <cell r="Z392" t="str">
            <v>×</v>
          </cell>
          <cell r="AA392">
            <v>0</v>
          </cell>
          <cell r="AB392">
            <v>1</v>
          </cell>
          <cell r="AC392" t="str">
            <v>介</v>
          </cell>
          <cell r="AD392" t="str">
            <v>ベリーハイム　あやとり</v>
          </cell>
          <cell r="AE392" t="str">
            <v>042-312-3331</v>
          </cell>
          <cell r="AF392">
            <v>40938</v>
          </cell>
          <cell r="AG392">
            <v>10</v>
          </cell>
          <cell r="AH392" t="str">
            <v>○</v>
          </cell>
          <cell r="AI392" t="str">
            <v>入居開始済み</v>
          </cell>
          <cell r="AJ392" t="str">
            <v>小平市</v>
          </cell>
          <cell r="AK392" t="str">
            <v>株式会社</v>
          </cell>
          <cell r="AL392" t="str">
            <v>介護系事業者</v>
          </cell>
          <cell r="AM392" t="str">
            <v/>
          </cell>
          <cell r="AN392" t="str">
            <v>24時間常駐</v>
          </cell>
          <cell r="AO392">
            <v>18.18</v>
          </cell>
          <cell r="AP392">
            <v>70000</v>
          </cell>
          <cell r="AQ392">
            <v>70000</v>
          </cell>
          <cell r="AR392">
            <v>70000</v>
          </cell>
          <cell r="AS392">
            <v>10000</v>
          </cell>
          <cell r="AT392">
            <v>10000</v>
          </cell>
          <cell r="AU392">
            <v>10000</v>
          </cell>
          <cell r="AV392">
            <v>38500</v>
          </cell>
          <cell r="AW392">
            <v>58320</v>
          </cell>
          <cell r="AX392" t="str">
            <v>株式会社　ニュース　ラボ</v>
          </cell>
          <cell r="AY392">
            <v>1</v>
          </cell>
          <cell r="AZ392">
            <v>0</v>
          </cell>
          <cell r="BA392">
            <v>0</v>
          </cell>
          <cell r="BB392">
            <v>0</v>
          </cell>
          <cell r="BC392">
            <v>0</v>
          </cell>
          <cell r="BD392">
            <v>0</v>
          </cell>
          <cell r="BE392">
            <v>0</v>
          </cell>
          <cell r="BF392" t="str">
            <v>株式会社</v>
          </cell>
          <cell r="BG392" t="str">
            <v>○</v>
          </cell>
          <cell r="BH392" t="str">
            <v/>
          </cell>
        </row>
        <row r="393">
          <cell r="B393">
            <v>12023</v>
          </cell>
          <cell r="C393" t="str">
            <v>24709-2</v>
          </cell>
          <cell r="D393" t="str">
            <v>更新</v>
          </cell>
          <cell r="E393" t="str">
            <v>令和元年様式</v>
          </cell>
          <cell r="F393" t="str">
            <v>ベリーハイム　あやとり　ＡＮＮＥＸ</v>
          </cell>
          <cell r="G393" t="str">
            <v>小平市天神町4-5-15</v>
          </cell>
          <cell r="H393" t="str">
            <v>6-10</v>
          </cell>
          <cell r="I393" t="str">
            <v>18.02-25.14</v>
          </cell>
          <cell r="J393" t="str">
            <v>○</v>
          </cell>
          <cell r="K393" t="str">
            <v>○</v>
          </cell>
          <cell r="L393" t="str">
            <v>○</v>
          </cell>
          <cell r="M393" t="str">
            <v>○</v>
          </cell>
          <cell r="N393" t="str">
            <v>×</v>
          </cell>
          <cell r="O393" t="str">
            <v>×</v>
          </cell>
          <cell r="P393" t="str">
            <v>×</v>
          </cell>
          <cell r="Q393" t="str">
            <v>×</v>
          </cell>
          <cell r="R393" t="str">
            <v>×</v>
          </cell>
          <cell r="S393" t="str">
            <v>○</v>
          </cell>
          <cell r="T393" t="str">
            <v>×</v>
          </cell>
          <cell r="U393" t="str">
            <v>×</v>
          </cell>
          <cell r="V393" t="str">
            <v>×</v>
          </cell>
          <cell r="W393" t="str">
            <v>×</v>
          </cell>
          <cell r="X393" t="str">
            <v>×</v>
          </cell>
          <cell r="Y393" t="str">
            <v>×</v>
          </cell>
          <cell r="Z393" t="str">
            <v>×</v>
          </cell>
          <cell r="AA393">
            <v>0</v>
          </cell>
          <cell r="AB393">
            <v>1</v>
          </cell>
          <cell r="AC393" t="str">
            <v>介</v>
          </cell>
          <cell r="AD393" t="str">
            <v>株式会社　ニュース　ラボ</v>
          </cell>
          <cell r="AE393" t="str">
            <v>042-313-3621</v>
          </cell>
          <cell r="AF393">
            <v>41166</v>
          </cell>
          <cell r="AG393">
            <v>21</v>
          </cell>
          <cell r="AH393" t="str">
            <v>○</v>
          </cell>
          <cell r="AI393" t="str">
            <v>入居開始済み</v>
          </cell>
          <cell r="AJ393" t="str">
            <v>小平市</v>
          </cell>
          <cell r="AK393" t="str">
            <v>株式会社</v>
          </cell>
          <cell r="AL393" t="str">
            <v>介護系事業者</v>
          </cell>
          <cell r="AM393" t="str">
            <v/>
          </cell>
          <cell r="AN393" t="str">
            <v>24時間常駐</v>
          </cell>
          <cell r="AO393">
            <v>19.060000000000002</v>
          </cell>
          <cell r="AP393">
            <v>60000</v>
          </cell>
          <cell r="AQ393">
            <v>100000</v>
          </cell>
          <cell r="AR393">
            <v>65714.28571428571</v>
          </cell>
          <cell r="AS393">
            <v>10000</v>
          </cell>
          <cell r="AT393">
            <v>15000</v>
          </cell>
          <cell r="AU393">
            <v>12500</v>
          </cell>
          <cell r="AV393">
            <v>38500</v>
          </cell>
          <cell r="AW393">
            <v>58320</v>
          </cell>
          <cell r="AX393" t="str">
            <v>株式会社　ニュース　ラボ</v>
          </cell>
          <cell r="AY393">
            <v>1</v>
          </cell>
          <cell r="AZ393">
            <v>0</v>
          </cell>
          <cell r="BA393">
            <v>0</v>
          </cell>
          <cell r="BB393">
            <v>0</v>
          </cell>
          <cell r="BC393">
            <v>0</v>
          </cell>
          <cell r="BD393">
            <v>0</v>
          </cell>
          <cell r="BE393">
            <v>0</v>
          </cell>
          <cell r="BF393" t="str">
            <v>株式会社</v>
          </cell>
          <cell r="BG393" t="str">
            <v>○</v>
          </cell>
          <cell r="BH393" t="str">
            <v/>
          </cell>
        </row>
        <row r="394">
          <cell r="B394">
            <v>16022</v>
          </cell>
          <cell r="C394" t="str">
            <v>100067-1</v>
          </cell>
          <cell r="D394" t="str">
            <v>更新</v>
          </cell>
          <cell r="E394" t="str">
            <v>令和元年様式</v>
          </cell>
          <cell r="F394" t="str">
            <v>メゾン　あやとり</v>
          </cell>
          <cell r="G394" t="str">
            <v>東村山市栄町3-5-5</v>
          </cell>
          <cell r="H394">
            <v>6</v>
          </cell>
          <cell r="I394" t="str">
            <v>18.15-18.81</v>
          </cell>
          <cell r="J394" t="str">
            <v>○</v>
          </cell>
          <cell r="K394" t="str">
            <v>○</v>
          </cell>
          <cell r="L394" t="str">
            <v>○</v>
          </cell>
          <cell r="M394" t="str">
            <v>○</v>
          </cell>
          <cell r="N394" t="str">
            <v>×</v>
          </cell>
          <cell r="O394" t="str">
            <v>○</v>
          </cell>
          <cell r="P394" t="str">
            <v>×</v>
          </cell>
          <cell r="Q394" t="str">
            <v>×</v>
          </cell>
          <cell r="R394" t="str">
            <v>×</v>
          </cell>
          <cell r="S394" t="str">
            <v>○</v>
          </cell>
          <cell r="T394" t="str">
            <v>×</v>
          </cell>
          <cell r="U394" t="str">
            <v>×</v>
          </cell>
          <cell r="V394" t="str">
            <v>○</v>
          </cell>
          <cell r="W394" t="str">
            <v>×</v>
          </cell>
          <cell r="X394" t="str">
            <v>×</v>
          </cell>
          <cell r="Y394" t="str">
            <v>×</v>
          </cell>
          <cell r="Z394" t="str">
            <v>×</v>
          </cell>
          <cell r="AA394">
            <v>0</v>
          </cell>
          <cell r="AB394">
            <v>3</v>
          </cell>
          <cell r="AC394" t="str">
            <v>介</v>
          </cell>
          <cell r="AD394" t="str">
            <v>株式会社　ニュース　ラボ</v>
          </cell>
          <cell r="AE394" t="str">
            <v>042-313-3621</v>
          </cell>
          <cell r="AF394">
            <v>42774</v>
          </cell>
          <cell r="AG394">
            <v>20</v>
          </cell>
          <cell r="AH394" t="str">
            <v>○</v>
          </cell>
          <cell r="AI394" t="str">
            <v>入居開始済み</v>
          </cell>
          <cell r="AJ394" t="str">
            <v>東村山市</v>
          </cell>
          <cell r="AK394" t="str">
            <v>株式会社</v>
          </cell>
          <cell r="AL394" t="str">
            <v>介護系事業者</v>
          </cell>
          <cell r="AM394" t="str">
            <v/>
          </cell>
          <cell r="AN394" t="str">
            <v>24時間常駐</v>
          </cell>
          <cell r="AO394">
            <v>18.530499999999996</v>
          </cell>
          <cell r="AP394">
            <v>60000</v>
          </cell>
          <cell r="AQ394">
            <v>60000</v>
          </cell>
          <cell r="AR394">
            <v>60000</v>
          </cell>
          <cell r="AS394">
            <v>10000</v>
          </cell>
          <cell r="AT394">
            <v>10000</v>
          </cell>
          <cell r="AU394">
            <v>10000</v>
          </cell>
          <cell r="AV394">
            <v>38500</v>
          </cell>
          <cell r="AW394">
            <v>58320</v>
          </cell>
          <cell r="AX394" t="str">
            <v>株式会社　ニュース　ラボ</v>
          </cell>
          <cell r="AY394">
            <v>1</v>
          </cell>
          <cell r="AZ394">
            <v>0</v>
          </cell>
          <cell r="BA394">
            <v>0</v>
          </cell>
          <cell r="BB394">
            <v>0</v>
          </cell>
          <cell r="BC394">
            <v>0</v>
          </cell>
          <cell r="BD394">
            <v>0</v>
          </cell>
          <cell r="BE394">
            <v>0</v>
          </cell>
          <cell r="BF394" t="str">
            <v>株式会社</v>
          </cell>
          <cell r="BG394" t="str">
            <v>○</v>
          </cell>
          <cell r="BH394" t="str">
            <v/>
          </cell>
        </row>
        <row r="395">
          <cell r="B395">
            <v>12049</v>
          </cell>
          <cell r="C395" t="str">
            <v>29067-2</v>
          </cell>
          <cell r="D395" t="str">
            <v>更新</v>
          </cell>
          <cell r="E395" t="str">
            <v>令和4年様式</v>
          </cell>
          <cell r="F395" t="str">
            <v>ゆいま～る多摩平の森　弐番館</v>
          </cell>
          <cell r="G395" t="str">
            <v>日野市多摩平3-1-6</v>
          </cell>
          <cell r="H395" t="str">
            <v>11.8-15.4</v>
          </cell>
          <cell r="I395">
            <v>41.96</v>
          </cell>
          <cell r="J395" t="str">
            <v>○</v>
          </cell>
          <cell r="K395" t="str">
            <v>×</v>
          </cell>
          <cell r="L395" t="str">
            <v>○</v>
          </cell>
          <cell r="M395" t="str">
            <v>○</v>
          </cell>
          <cell r="N395" t="str">
            <v>○</v>
          </cell>
          <cell r="O395" t="str">
            <v>×</v>
          </cell>
          <cell r="P395" t="str">
            <v>×</v>
          </cell>
          <cell r="Q395" t="str">
            <v>×</v>
          </cell>
          <cell r="R395" t="str">
            <v>×</v>
          </cell>
          <cell r="S395" t="str">
            <v>×</v>
          </cell>
          <cell r="T395" t="str">
            <v>×</v>
          </cell>
          <cell r="U395" t="str">
            <v>×</v>
          </cell>
          <cell r="V395" t="str">
            <v>×</v>
          </cell>
          <cell r="W395" t="str">
            <v>○</v>
          </cell>
          <cell r="X395" t="str">
            <v>×</v>
          </cell>
          <cell r="Y395" t="str">
            <v>×</v>
          </cell>
          <cell r="Z395" t="str">
            <v>×</v>
          </cell>
          <cell r="AA395">
            <v>0</v>
          </cell>
          <cell r="AB395">
            <v>1</v>
          </cell>
          <cell r="AC395" t="str">
            <v>介</v>
          </cell>
          <cell r="AD395" t="str">
            <v>株式会社コミュニティネット</v>
          </cell>
          <cell r="AE395" t="str">
            <v>03-6256-0574</v>
          </cell>
          <cell r="AF395">
            <v>41285</v>
          </cell>
          <cell r="AG395">
            <v>32</v>
          </cell>
          <cell r="AH395" t="str">
            <v>○</v>
          </cell>
          <cell r="AI395" t="str">
            <v>入居開始済み</v>
          </cell>
          <cell r="AJ395" t="str">
            <v>日野市</v>
          </cell>
          <cell r="AK395" t="str">
            <v>株式会社</v>
          </cell>
          <cell r="AL395" t="str">
            <v>その他</v>
          </cell>
          <cell r="AM395" t="str">
            <v/>
          </cell>
          <cell r="AN395" t="str">
            <v>日中のみ常駐</v>
          </cell>
          <cell r="AO395">
            <v>41.960000000000015</v>
          </cell>
          <cell r="AP395">
            <v>118000</v>
          </cell>
          <cell r="AQ395">
            <v>154000</v>
          </cell>
          <cell r="AR395">
            <v>136406.25</v>
          </cell>
          <cell r="AS395">
            <v>11200</v>
          </cell>
          <cell r="AT395">
            <v>11200</v>
          </cell>
          <cell r="AU395">
            <v>11200</v>
          </cell>
          <cell r="AV395">
            <v>49400</v>
          </cell>
          <cell r="AW395">
            <v>50400</v>
          </cell>
          <cell r="AX395" t="str">
            <v>株式会社コミュニティネット</v>
          </cell>
          <cell r="AY395">
            <v>1</v>
          </cell>
          <cell r="AZ395">
            <v>0</v>
          </cell>
          <cell r="BA395">
            <v>0</v>
          </cell>
          <cell r="BB395">
            <v>0</v>
          </cell>
          <cell r="BC395">
            <v>0</v>
          </cell>
          <cell r="BD395">
            <v>0</v>
          </cell>
          <cell r="BE395">
            <v>0</v>
          </cell>
          <cell r="BF395" t="str">
            <v>株式会社</v>
          </cell>
          <cell r="BG395" t="str">
            <v>○</v>
          </cell>
          <cell r="BH395" t="str">
            <v/>
          </cell>
        </row>
        <row r="396">
          <cell r="B396">
            <v>12064</v>
          </cell>
          <cell r="C396" t="str">
            <v>29998-2</v>
          </cell>
          <cell r="D396" t="str">
            <v>更新</v>
          </cell>
          <cell r="E396" t="str">
            <v>令和4年様式</v>
          </cell>
          <cell r="F396" t="str">
            <v>ミモザ白寿庵足立江北</v>
          </cell>
          <cell r="G396" t="str">
            <v>足立区江北三丁目２７番７号</v>
          </cell>
          <cell r="H396" t="str">
            <v>6.45-6.75</v>
          </cell>
          <cell r="I396" t="str">
            <v>18.93-20.74</v>
          </cell>
          <cell r="J396" t="str">
            <v>○</v>
          </cell>
          <cell r="K396" t="str">
            <v>○</v>
          </cell>
          <cell r="L396" t="str">
            <v>○</v>
          </cell>
          <cell r="M396" t="str">
            <v>○</v>
          </cell>
          <cell r="N396" t="str">
            <v>○</v>
          </cell>
          <cell r="O396" t="str">
            <v>×</v>
          </cell>
          <cell r="P396" t="str">
            <v>×</v>
          </cell>
          <cell r="Q396" t="str">
            <v>×</v>
          </cell>
          <cell r="R396" t="str">
            <v>×</v>
          </cell>
          <cell r="S396" t="str">
            <v>×</v>
          </cell>
          <cell r="T396" t="str">
            <v>×</v>
          </cell>
          <cell r="U396" t="str">
            <v>×</v>
          </cell>
          <cell r="V396" t="str">
            <v>×</v>
          </cell>
          <cell r="W396" t="str">
            <v>×</v>
          </cell>
          <cell r="X396" t="str">
            <v>○</v>
          </cell>
          <cell r="Y396" t="str">
            <v>×</v>
          </cell>
          <cell r="Z396" t="str">
            <v>×</v>
          </cell>
          <cell r="AA396">
            <v>1</v>
          </cell>
          <cell r="AB396">
            <v>1</v>
          </cell>
          <cell r="AC396" t="str">
            <v>医介</v>
          </cell>
          <cell r="AD396" t="str">
            <v>ミモザお客様センター</v>
          </cell>
          <cell r="AE396" t="str">
            <v>0120-081-303</v>
          </cell>
          <cell r="AF396">
            <v>41327</v>
          </cell>
          <cell r="AG396">
            <v>29</v>
          </cell>
          <cell r="AH396" t="str">
            <v>○</v>
          </cell>
          <cell r="AI396" t="str">
            <v>入居開始済み</v>
          </cell>
          <cell r="AJ396" t="str">
            <v>足立区</v>
          </cell>
          <cell r="AK396" t="str">
            <v>株式会社</v>
          </cell>
          <cell r="AL396" t="str">
            <v>介護系事業者</v>
          </cell>
          <cell r="AM396" t="str">
            <v/>
          </cell>
          <cell r="AN396" t="str">
            <v>24時間常駐</v>
          </cell>
          <cell r="AO396">
            <v>19.018620689655172</v>
          </cell>
          <cell r="AP396">
            <v>64500</v>
          </cell>
          <cell r="AQ396">
            <v>67500</v>
          </cell>
          <cell r="AR396">
            <v>66672.413793103449</v>
          </cell>
          <cell r="AS396">
            <v>18000</v>
          </cell>
          <cell r="AT396">
            <v>18000</v>
          </cell>
          <cell r="AU396">
            <v>18000</v>
          </cell>
          <cell r="AV396">
            <v>30800</v>
          </cell>
          <cell r="AW396">
            <v>57150</v>
          </cell>
          <cell r="AX396" t="str">
            <v>ミモザ株式会社</v>
          </cell>
          <cell r="AY396">
            <v>1</v>
          </cell>
          <cell r="AZ396">
            <v>0</v>
          </cell>
          <cell r="BA396">
            <v>0</v>
          </cell>
          <cell r="BB396">
            <v>0</v>
          </cell>
          <cell r="BC396">
            <v>0</v>
          </cell>
          <cell r="BD396">
            <v>0</v>
          </cell>
          <cell r="BE396">
            <v>0</v>
          </cell>
          <cell r="BF396" t="str">
            <v>株式会社</v>
          </cell>
          <cell r="BG396" t="str">
            <v>○</v>
          </cell>
          <cell r="BH396" t="str">
            <v/>
          </cell>
        </row>
        <row r="397">
          <cell r="B397" t="str">
            <v>八21001</v>
          </cell>
          <cell r="C397" t="str">
            <v>102745-0</v>
          </cell>
          <cell r="D397" t="str">
            <v>新規</v>
          </cell>
          <cell r="E397" t="str">
            <v>令和元年様式</v>
          </cell>
          <cell r="F397" t="str">
            <v>K・レジデンス</v>
          </cell>
          <cell r="G397" t="str">
            <v>八王子市廿里町</v>
          </cell>
          <cell r="H397" t="str">
            <v>9-11</v>
          </cell>
          <cell r="I397" t="str">
            <v>21.31-28.03</v>
          </cell>
          <cell r="J397" t="str">
            <v>×</v>
          </cell>
          <cell r="K397" t="str">
            <v>×</v>
          </cell>
          <cell r="L397" t="str">
            <v>×</v>
          </cell>
          <cell r="M397" t="str">
            <v>×</v>
          </cell>
          <cell r="N397" t="str">
            <v>×</v>
          </cell>
          <cell r="O397" t="str">
            <v>×</v>
          </cell>
          <cell r="P397" t="str">
            <v>×</v>
          </cell>
          <cell r="Q397" t="str">
            <v>×</v>
          </cell>
          <cell r="R397" t="str">
            <v>×</v>
          </cell>
          <cell r="S397" t="str">
            <v>×</v>
          </cell>
          <cell r="T397" t="str">
            <v>×</v>
          </cell>
          <cell r="U397" t="str">
            <v>×</v>
          </cell>
          <cell r="V397" t="str">
            <v>×</v>
          </cell>
          <cell r="W397" t="str">
            <v>×</v>
          </cell>
          <cell r="X397" t="str">
            <v>×</v>
          </cell>
          <cell r="Y397" t="str">
            <v>×</v>
          </cell>
          <cell r="Z397" t="str">
            <v>×</v>
          </cell>
          <cell r="AA397">
            <v>0</v>
          </cell>
          <cell r="AB397">
            <v>0</v>
          </cell>
          <cell r="AC397" t="str">
            <v>なし</v>
          </cell>
          <cell r="AD397" t="str">
            <v>京西ライフサポート合同会社　</v>
          </cell>
          <cell r="AE397" t="str">
            <v>042-204-1340</v>
          </cell>
          <cell r="AF397">
            <v>44368</v>
          </cell>
          <cell r="AG397">
            <v>5</v>
          </cell>
          <cell r="AH397" t="str">
            <v/>
          </cell>
          <cell r="AI397" t="str">
            <v>入居開始済み</v>
          </cell>
          <cell r="AJ397" t="str">
            <v>八王子市</v>
          </cell>
          <cell r="AK397" t="str">
            <v>その他</v>
          </cell>
          <cell r="AL397" t="str">
            <v>その他</v>
          </cell>
          <cell r="AM397" t="str">
            <v/>
          </cell>
          <cell r="AN397" t="str">
            <v>日中のみ常駐</v>
          </cell>
          <cell r="AO397">
            <v>23.997999999999998</v>
          </cell>
          <cell r="AP397">
            <v>90000</v>
          </cell>
          <cell r="AQ397">
            <v>110000</v>
          </cell>
          <cell r="AR397">
            <v>98000</v>
          </cell>
          <cell r="AS397">
            <v>17000</v>
          </cell>
          <cell r="AT397">
            <v>25000</v>
          </cell>
          <cell r="AU397">
            <v>21000</v>
          </cell>
          <cell r="AV397">
            <v>15000</v>
          </cell>
          <cell r="AW397" t="str">
            <v/>
          </cell>
          <cell r="AX397" t="str">
            <v>京西ライフサポート合同会社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</v>
          </cell>
          <cell r="BD397">
            <v>0</v>
          </cell>
          <cell r="BE397">
            <v>1</v>
          </cell>
          <cell r="BF397" t="str">
            <v>その他</v>
          </cell>
          <cell r="BG397" t="str">
            <v/>
          </cell>
          <cell r="BH397" t="str">
            <v/>
          </cell>
        </row>
        <row r="398">
          <cell r="B398">
            <v>11051</v>
          </cell>
          <cell r="C398" t="str">
            <v>27826-2</v>
          </cell>
          <cell r="D398" t="str">
            <v>更新</v>
          </cell>
          <cell r="E398" t="str">
            <v>令和元年様式</v>
          </cell>
          <cell r="F398" t="str">
            <v>福寿はちおうじ美山</v>
          </cell>
          <cell r="G398" t="str">
            <v>八王子市美山町1272-1</v>
          </cell>
          <cell r="H398">
            <v>5.37</v>
          </cell>
          <cell r="I398">
            <v>18.899999999999999</v>
          </cell>
          <cell r="J398" t="str">
            <v>○</v>
          </cell>
          <cell r="K398" t="str">
            <v>○</v>
          </cell>
          <cell r="L398" t="str">
            <v>○</v>
          </cell>
          <cell r="M398" t="str">
            <v>○</v>
          </cell>
          <cell r="N398" t="str">
            <v>○</v>
          </cell>
          <cell r="O398" t="str">
            <v>×</v>
          </cell>
          <cell r="P398" t="str">
            <v>×</v>
          </cell>
          <cell r="Q398" t="str">
            <v>×</v>
          </cell>
          <cell r="R398" t="str">
            <v>×</v>
          </cell>
          <cell r="S398" t="str">
            <v>○</v>
          </cell>
          <cell r="T398" t="str">
            <v>×</v>
          </cell>
          <cell r="U398" t="str">
            <v>×</v>
          </cell>
          <cell r="V398" t="str">
            <v>×</v>
          </cell>
          <cell r="W398" t="str">
            <v>×</v>
          </cell>
          <cell r="X398" t="str">
            <v>×</v>
          </cell>
          <cell r="Y398" t="str">
            <v>×</v>
          </cell>
          <cell r="Z398" t="str">
            <v>○</v>
          </cell>
          <cell r="AA398">
            <v>1</v>
          </cell>
          <cell r="AB398">
            <v>1</v>
          </cell>
          <cell r="AC398" t="str">
            <v>医介</v>
          </cell>
          <cell r="AD398" t="str">
            <v>株式会社日本アメニティライフ協会</v>
          </cell>
          <cell r="AE398" t="str">
            <v>045-978-5051</v>
          </cell>
          <cell r="AF398">
            <v>40962</v>
          </cell>
          <cell r="AG398">
            <v>30</v>
          </cell>
          <cell r="AH398" t="str">
            <v>○</v>
          </cell>
          <cell r="AI398" t="str">
            <v>入居開始済み</v>
          </cell>
          <cell r="AJ398" t="str">
            <v>八王子市</v>
          </cell>
          <cell r="AK398" t="str">
            <v>株式会社</v>
          </cell>
          <cell r="AL398" t="str">
            <v>介護系事業者</v>
          </cell>
          <cell r="AM398" t="str">
            <v/>
          </cell>
          <cell r="AN398" t="str">
            <v>24時間常駐</v>
          </cell>
          <cell r="AO398">
            <v>18.899999999999999</v>
          </cell>
          <cell r="AP398">
            <v>53700</v>
          </cell>
          <cell r="AQ398">
            <v>53700</v>
          </cell>
          <cell r="AR398">
            <v>53700</v>
          </cell>
          <cell r="AS398">
            <v>18770</v>
          </cell>
          <cell r="AT398">
            <v>18770</v>
          </cell>
          <cell r="AU398">
            <v>18770</v>
          </cell>
          <cell r="AV398">
            <v>27000</v>
          </cell>
          <cell r="AW398">
            <v>30000</v>
          </cell>
          <cell r="AX398" t="str">
            <v>株式会社日本アメニティライフ協会</v>
          </cell>
          <cell r="AY398">
            <v>1</v>
          </cell>
          <cell r="AZ398">
            <v>0</v>
          </cell>
          <cell r="BA398">
            <v>0</v>
          </cell>
          <cell r="BB398">
            <v>0</v>
          </cell>
          <cell r="BC398">
            <v>0</v>
          </cell>
          <cell r="BD398">
            <v>0</v>
          </cell>
          <cell r="BE398">
            <v>0</v>
          </cell>
          <cell r="BF398" t="str">
            <v>株式会社</v>
          </cell>
          <cell r="BG398" t="str">
            <v>○</v>
          </cell>
          <cell r="BH398" t="str">
            <v/>
          </cell>
        </row>
        <row r="399">
          <cell r="B399" t="str">
            <v>八16003</v>
          </cell>
          <cell r="C399" t="str">
            <v>29919-1</v>
          </cell>
          <cell r="D399" t="str">
            <v>更新</v>
          </cell>
          <cell r="E399" t="str">
            <v>令和元年様式</v>
          </cell>
          <cell r="F399" t="str">
            <v>シニアハウスほほえみ</v>
          </cell>
          <cell r="G399" t="str">
            <v>八王子市犬目町１０３－２４</v>
          </cell>
          <cell r="H399">
            <v>6</v>
          </cell>
          <cell r="I399">
            <v>18.63</v>
          </cell>
          <cell r="J399" t="str">
            <v>○</v>
          </cell>
          <cell r="K399" t="str">
            <v>×</v>
          </cell>
          <cell r="L399" t="str">
            <v>×</v>
          </cell>
          <cell r="M399" t="str">
            <v>×</v>
          </cell>
          <cell r="N399" t="str">
            <v>×</v>
          </cell>
          <cell r="O399" t="str">
            <v>×</v>
          </cell>
          <cell r="P399" t="str">
            <v>×</v>
          </cell>
          <cell r="Q399" t="str">
            <v>×</v>
          </cell>
          <cell r="R399" t="str">
            <v>×</v>
          </cell>
          <cell r="S399" t="str">
            <v>×</v>
          </cell>
          <cell r="T399" t="str">
            <v>×</v>
          </cell>
          <cell r="U399" t="str">
            <v>×</v>
          </cell>
          <cell r="V399" t="str">
            <v>×</v>
          </cell>
          <cell r="W399" t="str">
            <v>○</v>
          </cell>
          <cell r="X399" t="str">
            <v>×</v>
          </cell>
          <cell r="Y399" t="str">
            <v>×</v>
          </cell>
          <cell r="Z399" t="str">
            <v>×</v>
          </cell>
          <cell r="AA399">
            <v>0</v>
          </cell>
          <cell r="AB399">
            <v>1</v>
          </cell>
          <cell r="AC399" t="str">
            <v>介</v>
          </cell>
          <cell r="AD399" t="str">
            <v>有限会社サポートスタッフほほえみ</v>
          </cell>
          <cell r="AE399" t="str">
            <v>042-655-1561</v>
          </cell>
          <cell r="AF399">
            <v>42639</v>
          </cell>
          <cell r="AG399">
            <v>6</v>
          </cell>
          <cell r="AH399" t="str">
            <v>○</v>
          </cell>
          <cell r="AI399" t="str">
            <v>入居開始済み</v>
          </cell>
          <cell r="AJ399" t="str">
            <v>八王子市</v>
          </cell>
          <cell r="AK399" t="str">
            <v>有限会社</v>
          </cell>
          <cell r="AL399" t="str">
            <v>介護系事業者</v>
          </cell>
          <cell r="AM399" t="str">
            <v/>
          </cell>
          <cell r="AN399" t="str">
            <v>日中のみ常駐</v>
          </cell>
          <cell r="AO399">
            <v>18.63</v>
          </cell>
          <cell r="AP399">
            <v>60000</v>
          </cell>
          <cell r="AQ399">
            <v>60000</v>
          </cell>
          <cell r="AR399">
            <v>60000</v>
          </cell>
          <cell r="AS399">
            <v>20000</v>
          </cell>
          <cell r="AT399">
            <v>20000</v>
          </cell>
          <cell r="AU399">
            <v>20000</v>
          </cell>
          <cell r="AV399">
            <v>20000</v>
          </cell>
          <cell r="AW399">
            <v>51000</v>
          </cell>
          <cell r="AX399" t="str">
            <v>有限会社サポートスタッフほほえみ</v>
          </cell>
          <cell r="AY399">
            <v>0</v>
          </cell>
          <cell r="AZ399">
            <v>0</v>
          </cell>
          <cell r="BA399">
            <v>1</v>
          </cell>
          <cell r="BB399">
            <v>0</v>
          </cell>
          <cell r="BC399">
            <v>0</v>
          </cell>
          <cell r="BD399">
            <v>0</v>
          </cell>
          <cell r="BE399">
            <v>0</v>
          </cell>
          <cell r="BF399" t="str">
            <v>有限会社</v>
          </cell>
          <cell r="BG399" t="str">
            <v>○</v>
          </cell>
          <cell r="BH399" t="str">
            <v/>
          </cell>
        </row>
        <row r="400">
          <cell r="B400">
            <v>13005</v>
          </cell>
          <cell r="C400" t="str">
            <v>30462-2</v>
          </cell>
          <cell r="D400" t="str">
            <v>更新</v>
          </cell>
          <cell r="E400" t="str">
            <v>令和4年様式</v>
          </cell>
          <cell r="F400" t="str">
            <v>ゆうらく２番館</v>
          </cell>
          <cell r="G400" t="str">
            <v>八王子市大和田町７丁目8-5</v>
          </cell>
          <cell r="H400" t="str">
            <v>4.35-9</v>
          </cell>
          <cell r="I400" t="str">
            <v>16.7-25.92</v>
          </cell>
          <cell r="J400" t="str">
            <v>○</v>
          </cell>
          <cell r="K400" t="str">
            <v>×</v>
          </cell>
          <cell r="L400" t="str">
            <v>×</v>
          </cell>
          <cell r="M400" t="str">
            <v>○</v>
          </cell>
          <cell r="N400" t="str">
            <v>○</v>
          </cell>
          <cell r="O400" t="str">
            <v>×</v>
          </cell>
          <cell r="P400" t="str">
            <v>×</v>
          </cell>
          <cell r="Q400" t="str">
            <v>×</v>
          </cell>
          <cell r="R400" t="str">
            <v>×</v>
          </cell>
          <cell r="S400" t="str">
            <v>○</v>
          </cell>
          <cell r="T400" t="str">
            <v>×</v>
          </cell>
          <cell r="U400" t="str">
            <v>×</v>
          </cell>
          <cell r="V400" t="str">
            <v>×</v>
          </cell>
          <cell r="W400" t="str">
            <v>×</v>
          </cell>
          <cell r="X400" t="str">
            <v>×</v>
          </cell>
          <cell r="Y400" t="str">
            <v>×</v>
          </cell>
          <cell r="Z400" t="str">
            <v>×</v>
          </cell>
          <cell r="AA400">
            <v>0</v>
          </cell>
          <cell r="AB400">
            <v>1</v>
          </cell>
          <cell r="AC400" t="str">
            <v>介</v>
          </cell>
          <cell r="AD400" t="str">
            <v>株式会社　大協</v>
          </cell>
          <cell r="AE400" t="str">
            <v>042-627-0180</v>
          </cell>
          <cell r="AF400">
            <v>41432</v>
          </cell>
          <cell r="AG400">
            <v>27</v>
          </cell>
          <cell r="AH400" t="str">
            <v>○</v>
          </cell>
          <cell r="AI400" t="str">
            <v>入居開始済み</v>
          </cell>
          <cell r="AJ400" t="str">
            <v>八王子市</v>
          </cell>
          <cell r="AK400" t="str">
            <v>株式会社</v>
          </cell>
          <cell r="AL400" t="str">
            <v>介護系事業者</v>
          </cell>
          <cell r="AM400" t="str">
            <v/>
          </cell>
          <cell r="AN400" t="str">
            <v>日中のみ常駐</v>
          </cell>
          <cell r="AO400">
            <v>18.025925925925925</v>
          </cell>
          <cell r="AP400">
            <v>43500</v>
          </cell>
          <cell r="AQ400">
            <v>90000</v>
          </cell>
          <cell r="AR400">
            <v>50388.888888888891</v>
          </cell>
          <cell r="AS400">
            <v>20000</v>
          </cell>
          <cell r="AT400">
            <v>40000</v>
          </cell>
          <cell r="AU400">
            <v>30000</v>
          </cell>
          <cell r="AV400">
            <v>11000</v>
          </cell>
          <cell r="AW400">
            <v>61050</v>
          </cell>
          <cell r="AX400" t="str">
            <v>株式会社　大協</v>
          </cell>
          <cell r="AY400">
            <v>1</v>
          </cell>
          <cell r="AZ400">
            <v>0</v>
          </cell>
          <cell r="BA400">
            <v>0</v>
          </cell>
          <cell r="BB400">
            <v>0</v>
          </cell>
          <cell r="BC400">
            <v>0</v>
          </cell>
          <cell r="BD400">
            <v>0</v>
          </cell>
          <cell r="BE400">
            <v>0</v>
          </cell>
          <cell r="BF400" t="str">
            <v>株式会社</v>
          </cell>
          <cell r="BG400" t="str">
            <v>○</v>
          </cell>
          <cell r="BH400" t="str">
            <v/>
          </cell>
        </row>
        <row r="401">
          <cell r="B401" t="str">
            <v>八21003</v>
          </cell>
          <cell r="C401" t="str">
            <v>103075-0</v>
          </cell>
          <cell r="D401" t="str">
            <v>新規</v>
          </cell>
          <cell r="E401" t="str">
            <v>令和元年様式</v>
          </cell>
          <cell r="F401" t="str">
            <v>＆ケアホーム館ヶ丘</v>
          </cell>
          <cell r="G401" t="str">
            <v>八王子市館町1097-204</v>
          </cell>
          <cell r="H401">
            <v>7</v>
          </cell>
          <cell r="I401">
            <v>18</v>
          </cell>
          <cell r="J401" t="str">
            <v>○</v>
          </cell>
          <cell r="K401" t="str">
            <v>×</v>
          </cell>
          <cell r="L401" t="str">
            <v>×</v>
          </cell>
          <cell r="M401" t="str">
            <v>×</v>
          </cell>
          <cell r="N401" t="str">
            <v>×</v>
          </cell>
          <cell r="O401" t="str">
            <v>○</v>
          </cell>
          <cell r="P401" t="str">
            <v>○</v>
          </cell>
          <cell r="Q401" t="str">
            <v>×</v>
          </cell>
          <cell r="R401" t="str">
            <v>×</v>
          </cell>
          <cell r="S401" t="str">
            <v>×</v>
          </cell>
          <cell r="T401" t="str">
            <v>×</v>
          </cell>
          <cell r="U401" t="str">
            <v>×</v>
          </cell>
          <cell r="V401" t="str">
            <v>○</v>
          </cell>
          <cell r="W401" t="str">
            <v>×</v>
          </cell>
          <cell r="X401" t="str">
            <v>×</v>
          </cell>
          <cell r="Y401" t="str">
            <v>×</v>
          </cell>
          <cell r="Z401" t="str">
            <v>×</v>
          </cell>
          <cell r="AA401">
            <v>1</v>
          </cell>
          <cell r="AB401">
            <v>2</v>
          </cell>
          <cell r="AC401" t="str">
            <v>医介</v>
          </cell>
          <cell r="AD401" t="str">
            <v>株式会社ASMILE</v>
          </cell>
          <cell r="AE401">
            <v>426735815</v>
          </cell>
          <cell r="AF401">
            <v>44620</v>
          </cell>
          <cell r="AG401">
            <v>32</v>
          </cell>
          <cell r="AH401" t="str">
            <v>○</v>
          </cell>
          <cell r="AI401">
            <v>44986</v>
          </cell>
          <cell r="AJ401" t="str">
            <v>八王子市</v>
          </cell>
          <cell r="AK401" t="str">
            <v>株式会社</v>
          </cell>
          <cell r="AL401" t="str">
            <v>介護系事業者</v>
          </cell>
          <cell r="AM401" t="str">
            <v/>
          </cell>
          <cell r="AN401" t="str">
            <v>日中のみ常駐</v>
          </cell>
          <cell r="AO401">
            <v>18</v>
          </cell>
          <cell r="AP401">
            <v>70000</v>
          </cell>
          <cell r="AQ401">
            <v>70000</v>
          </cell>
          <cell r="AR401">
            <v>70000</v>
          </cell>
          <cell r="AS401">
            <v>30000</v>
          </cell>
          <cell r="AT401">
            <v>30000</v>
          </cell>
          <cell r="AU401">
            <v>30000</v>
          </cell>
          <cell r="AV401">
            <v>20000</v>
          </cell>
          <cell r="AW401">
            <v>50000</v>
          </cell>
          <cell r="AX401" t="str">
            <v>株式会社ASMILE</v>
          </cell>
          <cell r="AY401">
            <v>1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 t="str">
            <v>株式会社</v>
          </cell>
          <cell r="BG401" t="str">
            <v>○</v>
          </cell>
          <cell r="BH401" t="str">
            <v/>
          </cell>
        </row>
        <row r="402">
          <cell r="B402">
            <v>12014</v>
          </cell>
          <cell r="C402" t="str">
            <v>28506-2</v>
          </cell>
          <cell r="D402" t="str">
            <v>更新</v>
          </cell>
          <cell r="E402" t="str">
            <v>令和元年様式</v>
          </cell>
          <cell r="F402" t="str">
            <v>さくらの郷中野山王</v>
          </cell>
          <cell r="G402" t="str">
            <v>八王子市中野山王</v>
          </cell>
          <cell r="H402">
            <v>6.4</v>
          </cell>
          <cell r="I402" t="str">
            <v>24.51-25.4</v>
          </cell>
          <cell r="J402" t="str">
            <v>○</v>
          </cell>
          <cell r="K402" t="str">
            <v>×</v>
          </cell>
          <cell r="L402" t="str">
            <v>×</v>
          </cell>
          <cell r="M402" t="str">
            <v>×</v>
          </cell>
          <cell r="N402" t="str">
            <v>○</v>
          </cell>
          <cell r="O402" t="str">
            <v>×</v>
          </cell>
          <cell r="P402" t="str">
            <v>×</v>
          </cell>
          <cell r="Q402" t="str">
            <v>×</v>
          </cell>
          <cell r="R402" t="str">
            <v>×</v>
          </cell>
          <cell r="S402" t="str">
            <v>×</v>
          </cell>
          <cell r="T402" t="str">
            <v>×</v>
          </cell>
          <cell r="U402" t="str">
            <v>×</v>
          </cell>
          <cell r="V402" t="str">
            <v>×</v>
          </cell>
          <cell r="W402" t="str">
            <v>×</v>
          </cell>
          <cell r="X402" t="str">
            <v>×</v>
          </cell>
          <cell r="Y402" t="str">
            <v>×</v>
          </cell>
          <cell r="Z402" t="str">
            <v>×</v>
          </cell>
          <cell r="AA402">
            <v>0</v>
          </cell>
          <cell r="AB402">
            <v>0</v>
          </cell>
          <cell r="AC402" t="str">
            <v>なし</v>
          </cell>
          <cell r="AD402" t="str">
            <v>株式会社Ｍａｒｖｅｌｉｘ</v>
          </cell>
          <cell r="AE402" t="str">
            <v>03-5807-2220</v>
          </cell>
          <cell r="AF402">
            <v>41075</v>
          </cell>
          <cell r="AG402">
            <v>99</v>
          </cell>
          <cell r="AH402" t="str">
            <v>○</v>
          </cell>
          <cell r="AI402" t="str">
            <v>入居開始済み</v>
          </cell>
          <cell r="AJ402" t="str">
            <v>八王子市</v>
          </cell>
          <cell r="AK402" t="str">
            <v>株式会社</v>
          </cell>
          <cell r="AL402" t="str">
            <v>介護系事業者</v>
          </cell>
          <cell r="AM402" t="str">
            <v/>
          </cell>
          <cell r="AN402" t="str">
            <v>日中のみ常駐</v>
          </cell>
          <cell r="AO402">
            <v>24.764848484848482</v>
          </cell>
          <cell r="AP402">
            <v>64000</v>
          </cell>
          <cell r="AQ402">
            <v>64000</v>
          </cell>
          <cell r="AR402">
            <v>64000</v>
          </cell>
          <cell r="AS402">
            <v>47200</v>
          </cell>
          <cell r="AT402">
            <v>47200</v>
          </cell>
          <cell r="AU402">
            <v>47200</v>
          </cell>
          <cell r="AV402">
            <v>11000</v>
          </cell>
          <cell r="AW402">
            <v>46280</v>
          </cell>
          <cell r="AX402" t="str">
            <v>株式会社Ｍａｒｖｅｌｉｘ</v>
          </cell>
          <cell r="AY402">
            <v>1</v>
          </cell>
          <cell r="AZ402">
            <v>0</v>
          </cell>
          <cell r="BA402">
            <v>0</v>
          </cell>
          <cell r="BB402">
            <v>0</v>
          </cell>
          <cell r="BC402">
            <v>0</v>
          </cell>
          <cell r="BD402">
            <v>0</v>
          </cell>
          <cell r="BE402">
            <v>0</v>
          </cell>
          <cell r="BF402" t="str">
            <v>株式会社</v>
          </cell>
          <cell r="BG402" t="str">
            <v>○</v>
          </cell>
          <cell r="BH402" t="str">
            <v/>
          </cell>
        </row>
        <row r="403">
          <cell r="B403">
            <v>12019</v>
          </cell>
          <cell r="C403" t="str">
            <v>23264-2</v>
          </cell>
          <cell r="D403" t="str">
            <v>更新</v>
          </cell>
          <cell r="E403" t="str">
            <v>令和4年様式</v>
          </cell>
          <cell r="F403" t="str">
            <v>リリーフモア北野</v>
          </cell>
          <cell r="G403" t="str">
            <v>八王子市打越町</v>
          </cell>
          <cell r="H403" t="str">
            <v>6.9-9.8</v>
          </cell>
          <cell r="I403" t="str">
            <v>18.01-25.05</v>
          </cell>
          <cell r="J403" t="str">
            <v>○</v>
          </cell>
          <cell r="K403" t="str">
            <v>×</v>
          </cell>
          <cell r="L403" t="str">
            <v>×</v>
          </cell>
          <cell r="M403" t="str">
            <v>○</v>
          </cell>
          <cell r="N403" t="str">
            <v>×</v>
          </cell>
          <cell r="O403" t="str">
            <v>×</v>
          </cell>
          <cell r="P403" t="str">
            <v>×</v>
          </cell>
          <cell r="Q403" t="str">
            <v>×</v>
          </cell>
          <cell r="R403" t="str">
            <v>×</v>
          </cell>
          <cell r="S403" t="str">
            <v>○</v>
          </cell>
          <cell r="T403" t="str">
            <v>×</v>
          </cell>
          <cell r="U403" t="str">
            <v>×</v>
          </cell>
          <cell r="V403" t="str">
            <v>×</v>
          </cell>
          <cell r="W403" t="str">
            <v>×</v>
          </cell>
          <cell r="X403" t="str">
            <v>×</v>
          </cell>
          <cell r="Y403" t="str">
            <v>×</v>
          </cell>
          <cell r="Z403" t="str">
            <v>×</v>
          </cell>
          <cell r="AA403">
            <v>0</v>
          </cell>
          <cell r="AB403">
            <v>1</v>
          </cell>
          <cell r="AC403" t="str">
            <v>介</v>
          </cell>
          <cell r="AD403" t="str">
            <v>株式会社アイム</v>
          </cell>
          <cell r="AE403" t="str">
            <v>042-677-0027</v>
          </cell>
          <cell r="AF403">
            <v>41145</v>
          </cell>
          <cell r="AG403">
            <v>34</v>
          </cell>
          <cell r="AH403" t="str">
            <v>○</v>
          </cell>
          <cell r="AI403" t="str">
            <v>入居開始済み</v>
          </cell>
          <cell r="AJ403" t="str">
            <v>八王子市</v>
          </cell>
          <cell r="AK403" t="str">
            <v>株式会社</v>
          </cell>
          <cell r="AL403" t="str">
            <v>介護系事業者</v>
          </cell>
          <cell r="AM403" t="str">
            <v/>
          </cell>
          <cell r="AN403" t="str">
            <v>24時間常駐</v>
          </cell>
          <cell r="AO403">
            <v>18.904705882352943</v>
          </cell>
          <cell r="AP403">
            <v>69000</v>
          </cell>
          <cell r="AQ403">
            <v>98000</v>
          </cell>
          <cell r="AR403">
            <v>72411.76470588235</v>
          </cell>
          <cell r="AS403">
            <v>31000</v>
          </cell>
          <cell r="AT403">
            <v>42000</v>
          </cell>
          <cell r="AU403">
            <v>36500</v>
          </cell>
          <cell r="AV403">
            <v>20000</v>
          </cell>
          <cell r="AW403">
            <v>64200</v>
          </cell>
          <cell r="AX403" t="str">
            <v>株式会社アイム</v>
          </cell>
          <cell r="AY403">
            <v>1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 t="str">
            <v>株式会社</v>
          </cell>
          <cell r="BG403" t="str">
            <v>○</v>
          </cell>
          <cell r="BH403" t="str">
            <v/>
          </cell>
        </row>
        <row r="404">
          <cell r="B404">
            <v>13030</v>
          </cell>
          <cell r="C404" t="str">
            <v>29453-1</v>
          </cell>
          <cell r="D404" t="str">
            <v>更新</v>
          </cell>
          <cell r="E404" t="str">
            <v>平成27年様式</v>
          </cell>
          <cell r="F404" t="str">
            <v>ガーデンテラス　富士森公園</v>
          </cell>
          <cell r="G404" t="str">
            <v>八王子市台町2丁目22番22号</v>
          </cell>
          <cell r="H404" t="str">
            <v>6.5-6.6</v>
          </cell>
          <cell r="I404" t="str">
            <v>18.49-18.75</v>
          </cell>
          <cell r="J404" t="str">
            <v>○</v>
          </cell>
          <cell r="K404" t="str">
            <v>○</v>
          </cell>
          <cell r="L404" t="str">
            <v>○</v>
          </cell>
          <cell r="M404" t="str">
            <v>○</v>
          </cell>
          <cell r="N404" t="str">
            <v>○</v>
          </cell>
          <cell r="O404" t="str">
            <v>○</v>
          </cell>
          <cell r="P404" t="str">
            <v>×</v>
          </cell>
          <cell r="Q404" t="str">
            <v>×</v>
          </cell>
          <cell r="R404" t="str">
            <v>×</v>
          </cell>
          <cell r="S404" t="str">
            <v>○</v>
          </cell>
          <cell r="T404" t="str">
            <v>×</v>
          </cell>
          <cell r="U404" t="str">
            <v>×</v>
          </cell>
          <cell r="V404" t="str">
            <v>×</v>
          </cell>
          <cell r="W404" t="str">
            <v>×</v>
          </cell>
          <cell r="X404" t="str">
            <v>×</v>
          </cell>
          <cell r="Y404" t="str">
            <v>×</v>
          </cell>
          <cell r="Z404" t="str">
            <v>×</v>
          </cell>
          <cell r="AA404">
            <v>0</v>
          </cell>
          <cell r="AB404">
            <v>2</v>
          </cell>
          <cell r="AC404" t="str">
            <v>介</v>
          </cell>
          <cell r="AD404" t="str">
            <v>コミュニティコネクト株式会社</v>
          </cell>
          <cell r="AE404">
            <v>426861267</v>
          </cell>
          <cell r="AF404">
            <v>41600</v>
          </cell>
          <cell r="AG404">
            <v>18</v>
          </cell>
          <cell r="AH404" t="str">
            <v>○</v>
          </cell>
          <cell r="AI404" t="str">
            <v>入居開始済み</v>
          </cell>
          <cell r="AJ404" t="str">
            <v>八王子市</v>
          </cell>
          <cell r="AK404" t="str">
            <v>株式会社</v>
          </cell>
          <cell r="AL404" t="str">
            <v>介護系事業者</v>
          </cell>
          <cell r="AM404" t="str">
            <v/>
          </cell>
          <cell r="AN404" t="str">
            <v>24時間常駐</v>
          </cell>
          <cell r="AO404">
            <v>18.562222222222221</v>
          </cell>
          <cell r="AP404">
            <v>65000</v>
          </cell>
          <cell r="AQ404">
            <v>66000</v>
          </cell>
          <cell r="AR404">
            <v>65222.222222222219</v>
          </cell>
          <cell r="AS404">
            <v>26500</v>
          </cell>
          <cell r="AT404">
            <v>26500</v>
          </cell>
          <cell r="AU404">
            <v>26500</v>
          </cell>
          <cell r="AV404">
            <v>25000</v>
          </cell>
          <cell r="AW404">
            <v>60000</v>
          </cell>
          <cell r="AX404" t="str">
            <v>コミュニティコネクト株式会社</v>
          </cell>
          <cell r="AY404">
            <v>1</v>
          </cell>
          <cell r="AZ404">
            <v>0</v>
          </cell>
          <cell r="BA404">
            <v>0</v>
          </cell>
          <cell r="BB404">
            <v>0</v>
          </cell>
          <cell r="BC404">
            <v>0</v>
          </cell>
          <cell r="BD404">
            <v>0</v>
          </cell>
          <cell r="BE404">
            <v>0</v>
          </cell>
          <cell r="BF404" t="str">
            <v>株式会社</v>
          </cell>
          <cell r="BG404" t="str">
            <v>○</v>
          </cell>
          <cell r="BH404" t="str">
            <v/>
          </cell>
        </row>
        <row r="405">
          <cell r="B405">
            <v>11010</v>
          </cell>
          <cell r="C405" t="str">
            <v>30099-2</v>
          </cell>
          <cell r="D405" t="str">
            <v>更新</v>
          </cell>
          <cell r="E405" t="str">
            <v>令和元年様式</v>
          </cell>
          <cell r="F405" t="str">
            <v>ケアリゾート宮下町</v>
          </cell>
          <cell r="G405" t="str">
            <v>八王子市宮下町41-1</v>
          </cell>
          <cell r="H405" t="str">
            <v>5.37-6.4</v>
          </cell>
          <cell r="I405" t="str">
            <v>18.09-25.38</v>
          </cell>
          <cell r="J405" t="str">
            <v>○</v>
          </cell>
          <cell r="K405" t="str">
            <v>×</v>
          </cell>
          <cell r="L405" t="str">
            <v>×</v>
          </cell>
          <cell r="M405" t="str">
            <v>×</v>
          </cell>
          <cell r="N405" t="str">
            <v>×</v>
          </cell>
          <cell r="O405" t="str">
            <v>×</v>
          </cell>
          <cell r="P405" t="str">
            <v>×</v>
          </cell>
          <cell r="Q405" t="str">
            <v>×</v>
          </cell>
          <cell r="R405" t="str">
            <v>×</v>
          </cell>
          <cell r="S405" t="str">
            <v>×</v>
          </cell>
          <cell r="T405" t="str">
            <v>×</v>
          </cell>
          <cell r="U405" t="str">
            <v>×</v>
          </cell>
          <cell r="V405" t="str">
            <v>×</v>
          </cell>
          <cell r="W405" t="str">
            <v>×</v>
          </cell>
          <cell r="X405" t="str">
            <v>×</v>
          </cell>
          <cell r="Y405" t="str">
            <v>×</v>
          </cell>
          <cell r="Z405" t="str">
            <v>×</v>
          </cell>
          <cell r="AA405">
            <v>0</v>
          </cell>
          <cell r="AB405">
            <v>0</v>
          </cell>
          <cell r="AC405" t="str">
            <v>なし</v>
          </cell>
          <cell r="AD405" t="str">
            <v>株式会社ケアエステート</v>
          </cell>
          <cell r="AE405" t="str">
            <v>042-655-6323</v>
          </cell>
          <cell r="AF405">
            <v>40925</v>
          </cell>
          <cell r="AG405">
            <v>25</v>
          </cell>
          <cell r="AH405" t="str">
            <v>○</v>
          </cell>
          <cell r="AI405" t="str">
            <v>入居開始済み</v>
          </cell>
          <cell r="AJ405" t="str">
            <v>八王子市</v>
          </cell>
          <cell r="AK405" t="str">
            <v>株式会社</v>
          </cell>
          <cell r="AL405" t="str">
            <v>不動産業者</v>
          </cell>
          <cell r="AM405" t="str">
            <v/>
          </cell>
          <cell r="AN405" t="str">
            <v>日中のみ常駐</v>
          </cell>
          <cell r="AO405">
            <v>18.381599999999999</v>
          </cell>
          <cell r="AP405">
            <v>53700</v>
          </cell>
          <cell r="AQ405">
            <v>64000</v>
          </cell>
          <cell r="AR405">
            <v>54112</v>
          </cell>
          <cell r="AS405">
            <v>14630</v>
          </cell>
          <cell r="AT405">
            <v>17930</v>
          </cell>
          <cell r="AU405">
            <v>16280</v>
          </cell>
          <cell r="AV405">
            <v>12100</v>
          </cell>
          <cell r="AW405">
            <v>41040</v>
          </cell>
          <cell r="AX405" t="str">
            <v>株式会社ケアエステート</v>
          </cell>
          <cell r="AY405">
            <v>1</v>
          </cell>
          <cell r="AZ405">
            <v>0</v>
          </cell>
          <cell r="BA405">
            <v>0</v>
          </cell>
          <cell r="BB405">
            <v>0</v>
          </cell>
          <cell r="BC405">
            <v>0</v>
          </cell>
          <cell r="BD405">
            <v>0</v>
          </cell>
          <cell r="BE405">
            <v>0</v>
          </cell>
          <cell r="BF405" t="str">
            <v>株式会社</v>
          </cell>
          <cell r="BG405" t="str">
            <v>○</v>
          </cell>
          <cell r="BH405" t="str">
            <v/>
          </cell>
        </row>
        <row r="406">
          <cell r="B406" t="str">
            <v>八23002</v>
          </cell>
          <cell r="C406" t="str">
            <v>103580-0</v>
          </cell>
          <cell r="D406" t="str">
            <v>新規</v>
          </cell>
          <cell r="E406" t="str">
            <v>令和4年様式</v>
          </cell>
          <cell r="F406" t="str">
            <v>アンジェス八王子高尾</v>
          </cell>
          <cell r="G406" t="str">
            <v>八王子市館町559番10</v>
          </cell>
          <cell r="H406" t="str">
            <v>5.37-6.7</v>
          </cell>
          <cell r="I406" t="str">
            <v>18.2-18.4</v>
          </cell>
          <cell r="J406" t="str">
            <v>○</v>
          </cell>
          <cell r="K406" t="str">
            <v>○</v>
          </cell>
          <cell r="L406" t="str">
            <v>○</v>
          </cell>
          <cell r="M406" t="str">
            <v>○</v>
          </cell>
          <cell r="N406" t="str">
            <v>○</v>
          </cell>
          <cell r="O406" t="str">
            <v>○</v>
          </cell>
          <cell r="P406" t="str">
            <v>×</v>
          </cell>
          <cell r="Q406" t="str">
            <v>×</v>
          </cell>
          <cell r="R406" t="str">
            <v>×</v>
          </cell>
          <cell r="S406" t="str">
            <v>×</v>
          </cell>
          <cell r="T406" t="str">
            <v>×</v>
          </cell>
          <cell r="U406" t="str">
            <v>×</v>
          </cell>
          <cell r="V406" t="str">
            <v>○</v>
          </cell>
          <cell r="W406" t="str">
            <v>×</v>
          </cell>
          <cell r="X406" t="str">
            <v>×</v>
          </cell>
          <cell r="Y406" t="str">
            <v>×</v>
          </cell>
          <cell r="Z406" t="str">
            <v>×</v>
          </cell>
          <cell r="AA406">
            <v>0</v>
          </cell>
          <cell r="AB406">
            <v>2</v>
          </cell>
          <cell r="AC406" t="str">
            <v>介</v>
          </cell>
          <cell r="AD406" t="str">
            <v>アンジェス八王子高尾</v>
          </cell>
          <cell r="AE406">
            <v>753937177</v>
          </cell>
          <cell r="AF406">
            <v>45338</v>
          </cell>
          <cell r="AG406">
            <v>29</v>
          </cell>
          <cell r="AH406" t="str">
            <v>○</v>
          </cell>
          <cell r="AI406">
            <v>45627</v>
          </cell>
          <cell r="AJ406" t="str">
            <v>八王子市</v>
          </cell>
          <cell r="AK406" t="str">
            <v>株式会社</v>
          </cell>
          <cell r="AL406" t="str">
            <v>介護系事業者</v>
          </cell>
          <cell r="AM406" t="str">
            <v/>
          </cell>
          <cell r="AN406" t="str">
            <v>24時間常駐</v>
          </cell>
          <cell r="AO406">
            <v>18.206896551724139</v>
          </cell>
          <cell r="AP406">
            <v>53700</v>
          </cell>
          <cell r="AQ406">
            <v>67000</v>
          </cell>
          <cell r="AR406">
            <v>67000</v>
          </cell>
          <cell r="AS406">
            <v>33000</v>
          </cell>
          <cell r="AT406">
            <v>33000</v>
          </cell>
          <cell r="AU406">
            <v>33000</v>
          </cell>
          <cell r="AV406">
            <v>27500</v>
          </cell>
          <cell r="AW406">
            <v>51840</v>
          </cell>
          <cell r="AX406" t="str">
            <v>株式会社T.S.I</v>
          </cell>
          <cell r="AY406">
            <v>1</v>
          </cell>
          <cell r="AZ406">
            <v>0</v>
          </cell>
          <cell r="BA406">
            <v>0</v>
          </cell>
          <cell r="BB406">
            <v>0</v>
          </cell>
          <cell r="BC406">
            <v>0</v>
          </cell>
          <cell r="BD406">
            <v>0</v>
          </cell>
          <cell r="BE406">
            <v>0</v>
          </cell>
          <cell r="BF406" t="str">
            <v>株式会社</v>
          </cell>
          <cell r="BG406" t="str">
            <v>○</v>
          </cell>
          <cell r="BH406" t="str">
            <v/>
          </cell>
        </row>
        <row r="407">
          <cell r="B407" t="str">
            <v>八22001</v>
          </cell>
          <cell r="C407" t="str">
            <v>103134-0</v>
          </cell>
          <cell r="D407" t="str">
            <v>新規</v>
          </cell>
          <cell r="E407" t="str">
            <v>令和元年様式</v>
          </cell>
          <cell r="F407" t="str">
            <v>ファミリー・ホスピス片倉ハウス</v>
          </cell>
          <cell r="G407" t="str">
            <v>八王子市片倉町451番10</v>
          </cell>
          <cell r="H407" t="str">
            <v>5.2-8</v>
          </cell>
          <cell r="I407" t="str">
            <v>18.69-25.88</v>
          </cell>
          <cell r="J407" t="str">
            <v>○</v>
          </cell>
          <cell r="K407" t="str">
            <v>×</v>
          </cell>
          <cell r="L407" t="str">
            <v>×</v>
          </cell>
          <cell r="M407" t="str">
            <v>×</v>
          </cell>
          <cell r="N407" t="str">
            <v>○</v>
          </cell>
          <cell r="O407" t="str">
            <v>○</v>
          </cell>
          <cell r="P407" t="str">
            <v>○</v>
          </cell>
          <cell r="Q407" t="str">
            <v>×</v>
          </cell>
          <cell r="R407" t="str">
            <v>×</v>
          </cell>
          <cell r="S407" t="str">
            <v>×</v>
          </cell>
          <cell r="T407" t="str">
            <v>×</v>
          </cell>
          <cell r="U407" t="str">
            <v>×</v>
          </cell>
          <cell r="V407" t="str">
            <v>×</v>
          </cell>
          <cell r="W407" t="str">
            <v>×</v>
          </cell>
          <cell r="X407" t="str">
            <v>×</v>
          </cell>
          <cell r="Y407" t="str">
            <v>×</v>
          </cell>
          <cell r="Z407" t="str">
            <v>×</v>
          </cell>
          <cell r="AA407">
            <v>1</v>
          </cell>
          <cell r="AB407">
            <v>1</v>
          </cell>
          <cell r="AC407" t="str">
            <v>医介</v>
          </cell>
          <cell r="AD407" t="str">
            <v>ファミリー・ホスピス株式会社　入居相談窓口</v>
          </cell>
          <cell r="AE407" t="str">
            <v>0120-777-160</v>
          </cell>
          <cell r="AF407">
            <v>44727</v>
          </cell>
          <cell r="AG407">
            <v>41</v>
          </cell>
          <cell r="AH407" t="str">
            <v>○</v>
          </cell>
          <cell r="AI407">
            <v>45170</v>
          </cell>
          <cell r="AJ407" t="str">
            <v>八王子市</v>
          </cell>
          <cell r="AK407" t="str">
            <v>株式会社</v>
          </cell>
          <cell r="AL407" t="str">
            <v>介護系事業者</v>
          </cell>
          <cell r="AM407" t="str">
            <v/>
          </cell>
          <cell r="AN407" t="str">
            <v>日中のみ常駐</v>
          </cell>
          <cell r="AO407">
            <v>19.74219512195122</v>
          </cell>
          <cell r="AP407">
            <v>52000</v>
          </cell>
          <cell r="AQ407">
            <v>80000</v>
          </cell>
          <cell r="AR407">
            <v>56097.560975609755</v>
          </cell>
          <cell r="AS407">
            <v>40000</v>
          </cell>
          <cell r="AT407">
            <v>60000</v>
          </cell>
          <cell r="AU407">
            <v>50000</v>
          </cell>
          <cell r="AV407">
            <v>22000</v>
          </cell>
          <cell r="AW407">
            <v>25920</v>
          </cell>
          <cell r="AX407" t="str">
            <v>ファミリー・ホスピス株式会社</v>
          </cell>
          <cell r="AY407">
            <v>1</v>
          </cell>
          <cell r="AZ407">
            <v>0</v>
          </cell>
          <cell r="BA407">
            <v>0</v>
          </cell>
          <cell r="BB407">
            <v>0</v>
          </cell>
          <cell r="BC407">
            <v>0</v>
          </cell>
          <cell r="BD407">
            <v>0</v>
          </cell>
          <cell r="BE407">
            <v>0</v>
          </cell>
          <cell r="BF407" t="str">
            <v>株式会社</v>
          </cell>
          <cell r="BG407" t="str">
            <v>○</v>
          </cell>
          <cell r="BH407" t="str">
            <v/>
          </cell>
        </row>
        <row r="408">
          <cell r="B408" t="str">
            <v>八16002</v>
          </cell>
          <cell r="C408" t="str">
            <v>27888-1</v>
          </cell>
          <cell r="D408" t="str">
            <v>更新</v>
          </cell>
          <cell r="E408" t="str">
            <v>令和元年様式</v>
          </cell>
          <cell r="F408" t="str">
            <v>サルビア園 八王子</v>
          </cell>
          <cell r="G408" t="str">
            <v>八王子市川口町1417-1</v>
          </cell>
          <cell r="H408" t="str">
            <v>5-8.5</v>
          </cell>
          <cell r="I408" t="str">
            <v>18.29-36.58</v>
          </cell>
          <cell r="J408" t="str">
            <v>○</v>
          </cell>
          <cell r="K408" t="str">
            <v>×</v>
          </cell>
          <cell r="L408" t="str">
            <v>×</v>
          </cell>
          <cell r="M408" t="str">
            <v>×</v>
          </cell>
          <cell r="N408" t="str">
            <v>×</v>
          </cell>
          <cell r="O408" t="str">
            <v>×</v>
          </cell>
          <cell r="P408" t="str">
            <v>×</v>
          </cell>
          <cell r="Q408" t="str">
            <v>×</v>
          </cell>
          <cell r="R408" t="str">
            <v>×</v>
          </cell>
          <cell r="S408" t="str">
            <v>×</v>
          </cell>
          <cell r="T408" t="str">
            <v>×</v>
          </cell>
          <cell r="U408" t="str">
            <v>×</v>
          </cell>
          <cell r="V408" t="str">
            <v>×</v>
          </cell>
          <cell r="W408" t="str">
            <v>×</v>
          </cell>
          <cell r="X408" t="str">
            <v>×</v>
          </cell>
          <cell r="Y408" t="str">
            <v>×</v>
          </cell>
          <cell r="Z408" t="str">
            <v>×</v>
          </cell>
          <cell r="AA408">
            <v>0</v>
          </cell>
          <cell r="AB408">
            <v>0</v>
          </cell>
          <cell r="AC408" t="str">
            <v>なし</v>
          </cell>
          <cell r="AD408" t="str">
            <v>サルビア園 八王子</v>
          </cell>
          <cell r="AE408" t="str">
            <v>042-659-0087</v>
          </cell>
          <cell r="AF408">
            <v>42606</v>
          </cell>
          <cell r="AG408">
            <v>39</v>
          </cell>
          <cell r="AH408" t="str">
            <v>○</v>
          </cell>
          <cell r="AI408" t="str">
            <v>入居開始済み</v>
          </cell>
          <cell r="AJ408" t="str">
            <v>八王子市</v>
          </cell>
          <cell r="AK408" t="str">
            <v>株式会社</v>
          </cell>
          <cell r="AL408" t="str">
            <v>介護系事業者</v>
          </cell>
          <cell r="AM408" t="str">
            <v/>
          </cell>
          <cell r="AN408" t="str">
            <v>24時間常駐</v>
          </cell>
          <cell r="AO408">
            <v>18.758974358974356</v>
          </cell>
          <cell r="AP408">
            <v>50000</v>
          </cell>
          <cell r="AQ408">
            <v>85000</v>
          </cell>
          <cell r="AR408">
            <v>51282.051282051281</v>
          </cell>
          <cell r="AS408">
            <v>23240</v>
          </cell>
          <cell r="AT408">
            <v>46480</v>
          </cell>
          <cell r="AU408">
            <v>34860</v>
          </cell>
          <cell r="AV408">
            <v>11000</v>
          </cell>
          <cell r="AW408">
            <v>53460</v>
          </cell>
          <cell r="AX408" t="str">
            <v>株式会社千雅</v>
          </cell>
          <cell r="AY408">
            <v>1</v>
          </cell>
          <cell r="AZ408">
            <v>0</v>
          </cell>
          <cell r="BA408">
            <v>0</v>
          </cell>
          <cell r="BB408">
            <v>0</v>
          </cell>
          <cell r="BC408">
            <v>0</v>
          </cell>
          <cell r="BD408">
            <v>0</v>
          </cell>
          <cell r="BE408">
            <v>0</v>
          </cell>
          <cell r="BF408" t="str">
            <v>株式会社</v>
          </cell>
          <cell r="BG408" t="str">
            <v>○</v>
          </cell>
          <cell r="BH408" t="str">
            <v/>
          </cell>
        </row>
        <row r="409">
          <cell r="B409" t="str">
            <v>八15002</v>
          </cell>
          <cell r="C409" t="str">
            <v>29531-1</v>
          </cell>
          <cell r="D409" t="str">
            <v>更新</v>
          </cell>
          <cell r="E409" t="str">
            <v>令和元年様式</v>
          </cell>
          <cell r="F409" t="str">
            <v>エイジフリー ハウス 八王子高倉町</v>
          </cell>
          <cell r="G409" t="str">
            <v>八王子市高倉町18番34</v>
          </cell>
          <cell r="H409" t="str">
            <v>7.65-9.3</v>
          </cell>
          <cell r="I409" t="str">
            <v>18.4-24.94</v>
          </cell>
          <cell r="J409" t="str">
            <v>○</v>
          </cell>
          <cell r="K409" t="str">
            <v>○</v>
          </cell>
          <cell r="L409" t="str">
            <v>○</v>
          </cell>
          <cell r="M409" t="str">
            <v>○</v>
          </cell>
          <cell r="N409" t="str">
            <v>○</v>
          </cell>
          <cell r="O409" t="str">
            <v>×</v>
          </cell>
          <cell r="P409" t="str">
            <v>×</v>
          </cell>
          <cell r="Q409" t="str">
            <v>×</v>
          </cell>
          <cell r="R409" t="str">
            <v>×</v>
          </cell>
          <cell r="S409" t="str">
            <v>×</v>
          </cell>
          <cell r="T409" t="str">
            <v>×</v>
          </cell>
          <cell r="U409" t="str">
            <v>×</v>
          </cell>
          <cell r="V409" t="str">
            <v>×</v>
          </cell>
          <cell r="W409" t="str">
            <v>○</v>
          </cell>
          <cell r="X409" t="str">
            <v>×</v>
          </cell>
          <cell r="Y409" t="str">
            <v>×</v>
          </cell>
          <cell r="Z409" t="str">
            <v>×</v>
          </cell>
          <cell r="AA409">
            <v>0</v>
          </cell>
          <cell r="AB409">
            <v>1</v>
          </cell>
          <cell r="AC409" t="str">
            <v>介</v>
          </cell>
          <cell r="AD409" t="str">
            <v>パナソニック エイジフリー株式会社</v>
          </cell>
          <cell r="AE409" t="str">
            <v>06-6900-9831</v>
          </cell>
          <cell r="AF409">
            <v>42412</v>
          </cell>
          <cell r="AG409">
            <v>19</v>
          </cell>
          <cell r="AH409" t="str">
            <v>○</v>
          </cell>
          <cell r="AI409">
            <v>42795</v>
          </cell>
          <cell r="AJ409" t="str">
            <v>八王子市</v>
          </cell>
          <cell r="AK409" t="str">
            <v>株式会社</v>
          </cell>
          <cell r="AL409" t="str">
            <v>介護系事業者</v>
          </cell>
          <cell r="AM409" t="str">
            <v/>
          </cell>
          <cell r="AN409" t="str">
            <v>日中のみ常駐</v>
          </cell>
          <cell r="AO409">
            <v>19.479473684210525</v>
          </cell>
          <cell r="AP409">
            <v>76500</v>
          </cell>
          <cell r="AQ409">
            <v>93000</v>
          </cell>
          <cell r="AR409">
            <v>85500</v>
          </cell>
          <cell r="AS409">
            <v>24000</v>
          </cell>
          <cell r="AT409">
            <v>24000</v>
          </cell>
          <cell r="AU409">
            <v>24000</v>
          </cell>
          <cell r="AV409">
            <v>51150</v>
          </cell>
          <cell r="AW409">
            <v>60900</v>
          </cell>
          <cell r="AX409" t="str">
            <v>パナソニック エイジフリー株式会社</v>
          </cell>
          <cell r="AY409">
            <v>1</v>
          </cell>
          <cell r="AZ409">
            <v>0</v>
          </cell>
          <cell r="BA409">
            <v>0</v>
          </cell>
          <cell r="BB409">
            <v>0</v>
          </cell>
          <cell r="BC409">
            <v>0</v>
          </cell>
          <cell r="BD409">
            <v>0</v>
          </cell>
          <cell r="BE409">
            <v>0</v>
          </cell>
          <cell r="BF409" t="str">
            <v>株式会社</v>
          </cell>
          <cell r="BG409" t="str">
            <v>○</v>
          </cell>
          <cell r="BH409" t="str">
            <v/>
          </cell>
        </row>
        <row r="410">
          <cell r="B410">
            <v>14016</v>
          </cell>
          <cell r="C410" t="str">
            <v>26036-2</v>
          </cell>
          <cell r="D410" t="str">
            <v>更新</v>
          </cell>
          <cell r="E410" t="str">
            <v>令和4年様式</v>
          </cell>
          <cell r="F410" t="str">
            <v>Sakura　Town　西寺方</v>
          </cell>
          <cell r="G410" t="str">
            <v>八王子市西寺方町372-1</v>
          </cell>
          <cell r="H410">
            <v>7</v>
          </cell>
          <cell r="I410" t="str">
            <v>21.74-26.5</v>
          </cell>
          <cell r="J410" t="str">
            <v>○</v>
          </cell>
          <cell r="K410" t="str">
            <v>×</v>
          </cell>
          <cell r="L410" t="str">
            <v>○</v>
          </cell>
          <cell r="M410" t="str">
            <v>○</v>
          </cell>
          <cell r="N410" t="str">
            <v>○</v>
          </cell>
          <cell r="O410" t="str">
            <v>×</v>
          </cell>
          <cell r="P410" t="str">
            <v>×</v>
          </cell>
          <cell r="Q410" t="str">
            <v>×</v>
          </cell>
          <cell r="R410" t="str">
            <v>×</v>
          </cell>
          <cell r="S410" t="str">
            <v>×</v>
          </cell>
          <cell r="T410" t="str">
            <v>×</v>
          </cell>
          <cell r="U410" t="str">
            <v>×</v>
          </cell>
          <cell r="V410" t="str">
            <v>×</v>
          </cell>
          <cell r="W410" t="str">
            <v>×</v>
          </cell>
          <cell r="X410" t="str">
            <v>×</v>
          </cell>
          <cell r="Y410" t="str">
            <v>×</v>
          </cell>
          <cell r="Z410" t="str">
            <v>×</v>
          </cell>
          <cell r="AA410">
            <v>0</v>
          </cell>
          <cell r="AB410">
            <v>0</v>
          </cell>
          <cell r="AC410" t="str">
            <v>なし</v>
          </cell>
          <cell r="AD410" t="str">
            <v>株式会社ライフケア・桜</v>
          </cell>
          <cell r="AE410" t="str">
            <v>042-659-0215</v>
          </cell>
          <cell r="AF410">
            <v>41878</v>
          </cell>
          <cell r="AG410">
            <v>24</v>
          </cell>
          <cell r="AH410" t="str">
            <v>○</v>
          </cell>
          <cell r="AI410" t="str">
            <v>入居開始済み</v>
          </cell>
          <cell r="AJ410" t="str">
            <v>八王子市</v>
          </cell>
          <cell r="AK410" t="str">
            <v>株式会社</v>
          </cell>
          <cell r="AL410" t="str">
            <v>介護系事業者</v>
          </cell>
          <cell r="AM410" t="str">
            <v/>
          </cell>
          <cell r="AN410" t="str">
            <v>24時間常駐</v>
          </cell>
          <cell r="AO410">
            <v>23.99</v>
          </cell>
          <cell r="AP410">
            <v>70000</v>
          </cell>
          <cell r="AQ410">
            <v>70000</v>
          </cell>
          <cell r="AR410">
            <v>70000</v>
          </cell>
          <cell r="AS410">
            <v>30000</v>
          </cell>
          <cell r="AT410">
            <v>30000</v>
          </cell>
          <cell r="AU410">
            <v>30000</v>
          </cell>
          <cell r="AV410">
            <v>44000</v>
          </cell>
          <cell r="AW410">
            <v>53460</v>
          </cell>
          <cell r="AX410" t="str">
            <v>株式会社ライフケア・桜</v>
          </cell>
          <cell r="AY410">
            <v>1</v>
          </cell>
          <cell r="AZ410">
            <v>0</v>
          </cell>
          <cell r="BA410">
            <v>0</v>
          </cell>
          <cell r="BB410">
            <v>0</v>
          </cell>
          <cell r="BC410">
            <v>0</v>
          </cell>
          <cell r="BD410">
            <v>0</v>
          </cell>
          <cell r="BE410">
            <v>0</v>
          </cell>
          <cell r="BF410" t="str">
            <v>株式会社</v>
          </cell>
          <cell r="BG410" t="str">
            <v>○</v>
          </cell>
          <cell r="BH410" t="str">
            <v/>
          </cell>
        </row>
        <row r="411">
          <cell r="B411">
            <v>12028</v>
          </cell>
          <cell r="C411" t="str">
            <v>29331-2</v>
          </cell>
          <cell r="D411" t="str">
            <v>更新</v>
          </cell>
          <cell r="E411" t="str">
            <v>令和元年様式</v>
          </cell>
          <cell r="F411" t="str">
            <v>あすかの杜めじろ台</v>
          </cell>
          <cell r="G411" t="str">
            <v>八王子市椚田町553-2</v>
          </cell>
          <cell r="H411">
            <v>7.5</v>
          </cell>
          <cell r="I411">
            <v>21.4</v>
          </cell>
          <cell r="J411" t="str">
            <v>○</v>
          </cell>
          <cell r="K411" t="str">
            <v>○</v>
          </cell>
          <cell r="L411" t="str">
            <v>○</v>
          </cell>
          <cell r="M411" t="str">
            <v>○</v>
          </cell>
          <cell r="N411" t="str">
            <v>○</v>
          </cell>
          <cell r="O411" t="str">
            <v>○</v>
          </cell>
          <cell r="P411" t="str">
            <v>×</v>
          </cell>
          <cell r="Q411" t="str">
            <v>×</v>
          </cell>
          <cell r="R411" t="str">
            <v>×</v>
          </cell>
          <cell r="S411" t="str">
            <v>×</v>
          </cell>
          <cell r="T411" t="str">
            <v>×</v>
          </cell>
          <cell r="U411" t="str">
            <v>×</v>
          </cell>
          <cell r="V411" t="str">
            <v>○</v>
          </cell>
          <cell r="W411" t="str">
            <v>×</v>
          </cell>
          <cell r="X411" t="str">
            <v>×</v>
          </cell>
          <cell r="Y411" t="str">
            <v>×</v>
          </cell>
          <cell r="Z411" t="str">
            <v>×</v>
          </cell>
          <cell r="AA411">
            <v>0</v>
          </cell>
          <cell r="AB411">
            <v>2</v>
          </cell>
          <cell r="AC411" t="str">
            <v>介</v>
          </cell>
          <cell r="AD411" t="str">
            <v>あすかの杜めじろ台</v>
          </cell>
          <cell r="AE411" t="str">
            <v>042-673-3300</v>
          </cell>
          <cell r="AF411">
            <v>41187</v>
          </cell>
          <cell r="AG411">
            <v>28</v>
          </cell>
          <cell r="AH411" t="str">
            <v>○</v>
          </cell>
          <cell r="AI411" t="str">
            <v>入居開始済み</v>
          </cell>
          <cell r="AJ411" t="str">
            <v>八王子市</v>
          </cell>
          <cell r="AK411" t="str">
            <v>株式会社</v>
          </cell>
          <cell r="AL411" t="str">
            <v>介護系事業者</v>
          </cell>
          <cell r="AM411" t="str">
            <v/>
          </cell>
          <cell r="AN411" t="str">
            <v>日中のみ常駐</v>
          </cell>
          <cell r="AO411">
            <v>21.4</v>
          </cell>
          <cell r="AP411">
            <v>75000</v>
          </cell>
          <cell r="AQ411">
            <v>75000</v>
          </cell>
          <cell r="AR411">
            <v>75000</v>
          </cell>
          <cell r="AS411">
            <v>20000</v>
          </cell>
          <cell r="AT411">
            <v>20000</v>
          </cell>
          <cell r="AU411">
            <v>20000</v>
          </cell>
          <cell r="AV411">
            <v>33000</v>
          </cell>
          <cell r="AW411">
            <v>55080</v>
          </cell>
          <cell r="AX411" t="str">
            <v>株式会社矢嶋商店</v>
          </cell>
          <cell r="AY411">
            <v>1</v>
          </cell>
          <cell r="AZ411">
            <v>0</v>
          </cell>
          <cell r="BA411">
            <v>0</v>
          </cell>
          <cell r="BB411">
            <v>0</v>
          </cell>
          <cell r="BC411">
            <v>0</v>
          </cell>
          <cell r="BD411">
            <v>0</v>
          </cell>
          <cell r="BE411">
            <v>0</v>
          </cell>
          <cell r="BF411" t="str">
            <v>株式会社</v>
          </cell>
          <cell r="BG411" t="str">
            <v>○</v>
          </cell>
          <cell r="BH411" t="str">
            <v/>
          </cell>
        </row>
        <row r="412">
          <cell r="B412">
            <v>12040</v>
          </cell>
          <cell r="C412" t="str">
            <v>27245-2</v>
          </cell>
          <cell r="D412" t="str">
            <v>更新</v>
          </cell>
          <cell r="E412" t="str">
            <v>令和4年様式</v>
          </cell>
          <cell r="F412" t="str">
            <v>ガーデンハウスジュリナ大塚</v>
          </cell>
          <cell r="G412" t="str">
            <v>八王子市東中野55-8</v>
          </cell>
          <cell r="H412" t="str">
            <v>7.5-9.9</v>
          </cell>
          <cell r="I412" t="str">
            <v>25.56-38.98</v>
          </cell>
          <cell r="J412" t="str">
            <v>○</v>
          </cell>
          <cell r="K412" t="str">
            <v>×</v>
          </cell>
          <cell r="L412" t="str">
            <v>○</v>
          </cell>
          <cell r="M412" t="str">
            <v>○</v>
          </cell>
          <cell r="N412" t="str">
            <v>×</v>
          </cell>
          <cell r="O412" t="str">
            <v>○</v>
          </cell>
          <cell r="P412" t="str">
            <v>×</v>
          </cell>
          <cell r="Q412" t="str">
            <v>×</v>
          </cell>
          <cell r="R412" t="str">
            <v>×</v>
          </cell>
          <cell r="S412" t="str">
            <v>○</v>
          </cell>
          <cell r="T412" t="str">
            <v>×</v>
          </cell>
          <cell r="U412" t="str">
            <v>×</v>
          </cell>
          <cell r="V412" t="str">
            <v>×</v>
          </cell>
          <cell r="W412" t="str">
            <v>×</v>
          </cell>
          <cell r="X412" t="str">
            <v>×</v>
          </cell>
          <cell r="Y412" t="str">
            <v>×</v>
          </cell>
          <cell r="Z412" t="str">
            <v>×</v>
          </cell>
          <cell r="AA412">
            <v>0</v>
          </cell>
          <cell r="AB412">
            <v>2</v>
          </cell>
          <cell r="AC412" t="str">
            <v>介</v>
          </cell>
          <cell r="AD412" t="str">
            <v>株式会社ジュリナ</v>
          </cell>
          <cell r="AE412" t="str">
            <v>042-682-2290</v>
          </cell>
          <cell r="AF412">
            <v>41257</v>
          </cell>
          <cell r="AG412">
            <v>15</v>
          </cell>
          <cell r="AH412" t="str">
            <v>○</v>
          </cell>
          <cell r="AI412" t="str">
            <v>入居開始済み</v>
          </cell>
          <cell r="AJ412" t="str">
            <v>八王子市</v>
          </cell>
          <cell r="AK412" t="str">
            <v>株式会社</v>
          </cell>
          <cell r="AL412" t="str">
            <v>その他</v>
          </cell>
          <cell r="AM412" t="str">
            <v/>
          </cell>
          <cell r="AN412" t="str">
            <v>日中のみ常駐</v>
          </cell>
          <cell r="AO412">
            <v>27.288</v>
          </cell>
          <cell r="AP412">
            <v>75000</v>
          </cell>
          <cell r="AQ412">
            <v>99000</v>
          </cell>
          <cell r="AR412">
            <v>78200</v>
          </cell>
          <cell r="AS412">
            <v>46000</v>
          </cell>
          <cell r="AT412">
            <v>56000</v>
          </cell>
          <cell r="AU412">
            <v>51000</v>
          </cell>
          <cell r="AV412">
            <v>26000</v>
          </cell>
          <cell r="AW412">
            <v>62100</v>
          </cell>
          <cell r="AX412" t="str">
            <v>株式会社ジュリナ</v>
          </cell>
          <cell r="AY412">
            <v>1</v>
          </cell>
          <cell r="AZ412">
            <v>0</v>
          </cell>
          <cell r="BA412">
            <v>0</v>
          </cell>
          <cell r="BB412">
            <v>0</v>
          </cell>
          <cell r="BC412">
            <v>0</v>
          </cell>
          <cell r="BD412">
            <v>0</v>
          </cell>
          <cell r="BE412">
            <v>0</v>
          </cell>
          <cell r="BF412" t="str">
            <v>株式会社</v>
          </cell>
          <cell r="BG412" t="str">
            <v>○</v>
          </cell>
          <cell r="BH412" t="str">
            <v/>
          </cell>
        </row>
        <row r="413">
          <cell r="B413">
            <v>12050</v>
          </cell>
          <cell r="C413" t="str">
            <v>29539-2</v>
          </cell>
          <cell r="D413" t="str">
            <v>更新</v>
          </cell>
          <cell r="E413" t="str">
            <v>令和4年様式</v>
          </cell>
          <cell r="F413" t="str">
            <v>そんぽの家Ｓ高尾</v>
          </cell>
          <cell r="G413" t="str">
            <v>八王子市初沢町1464-3</v>
          </cell>
          <cell r="H413">
            <v>9.75</v>
          </cell>
          <cell r="I413">
            <v>25.17</v>
          </cell>
          <cell r="J413" t="str">
            <v>○</v>
          </cell>
          <cell r="K413" t="str">
            <v>×</v>
          </cell>
          <cell r="L413" t="str">
            <v>×</v>
          </cell>
          <cell r="M413" t="str">
            <v>×</v>
          </cell>
          <cell r="N413" t="str">
            <v>○</v>
          </cell>
          <cell r="O413" t="str">
            <v>○</v>
          </cell>
          <cell r="P413" t="str">
            <v>×</v>
          </cell>
          <cell r="Q413" t="str">
            <v>×</v>
          </cell>
          <cell r="R413" t="str">
            <v>×</v>
          </cell>
          <cell r="S413" t="str">
            <v>×</v>
          </cell>
          <cell r="T413" t="str">
            <v>×</v>
          </cell>
          <cell r="U413" t="str">
            <v>×</v>
          </cell>
          <cell r="V413" t="str">
            <v>○</v>
          </cell>
          <cell r="W413" t="str">
            <v>×</v>
          </cell>
          <cell r="X413" t="str">
            <v>×</v>
          </cell>
          <cell r="Y413" t="str">
            <v>×</v>
          </cell>
          <cell r="Z413" t="str">
            <v>×</v>
          </cell>
          <cell r="AA413">
            <v>0</v>
          </cell>
          <cell r="AB413">
            <v>2</v>
          </cell>
          <cell r="AC413" t="str">
            <v>介</v>
          </cell>
          <cell r="AD413" t="str">
            <v>そんぽの家Ｓ高尾</v>
          </cell>
          <cell r="AE413" t="str">
            <v>042-668-8191</v>
          </cell>
          <cell r="AF413">
            <v>41285</v>
          </cell>
          <cell r="AG413">
            <v>60</v>
          </cell>
          <cell r="AH413" t="str">
            <v>○</v>
          </cell>
          <cell r="AI413" t="str">
            <v>入居開始済み</v>
          </cell>
          <cell r="AJ413" t="str">
            <v>八王子市</v>
          </cell>
          <cell r="AK413" t="str">
            <v>株式会社</v>
          </cell>
          <cell r="AL413" t="str">
            <v>介護系事業者</v>
          </cell>
          <cell r="AM413" t="str">
            <v/>
          </cell>
          <cell r="AN413" t="str">
            <v>日中のみ常駐</v>
          </cell>
          <cell r="AO413">
            <v>25.17</v>
          </cell>
          <cell r="AP413">
            <v>97500</v>
          </cell>
          <cell r="AQ413">
            <v>97500</v>
          </cell>
          <cell r="AR413">
            <v>97500</v>
          </cell>
          <cell r="AS413">
            <v>11430</v>
          </cell>
          <cell r="AT413">
            <v>11430</v>
          </cell>
          <cell r="AU413">
            <v>11430</v>
          </cell>
          <cell r="AV413">
            <v>18700</v>
          </cell>
          <cell r="AW413">
            <v>56376</v>
          </cell>
          <cell r="AX413" t="str">
            <v>ＳＯＭＰＯケア株式会社</v>
          </cell>
          <cell r="AY413">
            <v>1</v>
          </cell>
          <cell r="AZ413">
            <v>0</v>
          </cell>
          <cell r="BA413">
            <v>0</v>
          </cell>
          <cell r="BB413">
            <v>0</v>
          </cell>
          <cell r="BC413">
            <v>0</v>
          </cell>
          <cell r="BD413">
            <v>0</v>
          </cell>
          <cell r="BE413">
            <v>0</v>
          </cell>
          <cell r="BF413" t="str">
            <v>株式会社</v>
          </cell>
          <cell r="BG413" t="str">
            <v>○</v>
          </cell>
          <cell r="BH413" t="str">
            <v/>
          </cell>
        </row>
        <row r="414">
          <cell r="B414">
            <v>14019</v>
          </cell>
          <cell r="C414" t="str">
            <v>26793-2</v>
          </cell>
          <cell r="D414" t="str">
            <v>更新</v>
          </cell>
          <cell r="E414" t="str">
            <v>令和4年様式</v>
          </cell>
          <cell r="F414" t="str">
            <v>ディーフェスタ高尾</v>
          </cell>
          <cell r="G414" t="str">
            <v>八王子市川町 843-4</v>
          </cell>
          <cell r="H414" t="str">
            <v>6-7</v>
          </cell>
          <cell r="I414" t="str">
            <v>18-24.86</v>
          </cell>
          <cell r="J414" t="str">
            <v>○</v>
          </cell>
          <cell r="K414" t="str">
            <v>×</v>
          </cell>
          <cell r="L414" t="str">
            <v>×</v>
          </cell>
          <cell r="M414" t="str">
            <v>×</v>
          </cell>
          <cell r="N414" t="str">
            <v>○</v>
          </cell>
          <cell r="O414" t="str">
            <v>○</v>
          </cell>
          <cell r="P414" t="str">
            <v>×</v>
          </cell>
          <cell r="Q414" t="str">
            <v>○</v>
          </cell>
          <cell r="R414" t="str">
            <v>×</v>
          </cell>
          <cell r="S414" t="str">
            <v>×</v>
          </cell>
          <cell r="T414" t="str">
            <v>×</v>
          </cell>
          <cell r="U414" t="str">
            <v>×</v>
          </cell>
          <cell r="V414" t="str">
            <v>×</v>
          </cell>
          <cell r="W414" t="str">
            <v>×</v>
          </cell>
          <cell r="X414" t="str">
            <v>×</v>
          </cell>
          <cell r="Y414" t="str">
            <v>×</v>
          </cell>
          <cell r="Z414" t="str">
            <v>×</v>
          </cell>
          <cell r="AA414">
            <v>1</v>
          </cell>
          <cell r="AB414">
            <v>2</v>
          </cell>
          <cell r="AC414" t="str">
            <v>医介</v>
          </cell>
          <cell r="AD414" t="str">
            <v>大和リビングケア株式会社　シニアライフ事業部</v>
          </cell>
          <cell r="AE414" t="str">
            <v>03-5908-0890</v>
          </cell>
          <cell r="AF414">
            <v>41887</v>
          </cell>
          <cell r="AG414">
            <v>30</v>
          </cell>
          <cell r="AH414" t="str">
            <v>○</v>
          </cell>
          <cell r="AI414" t="str">
            <v>入居開始済み</v>
          </cell>
          <cell r="AJ414" t="str">
            <v>八王子市</v>
          </cell>
          <cell r="AK414" t="str">
            <v>株式会社</v>
          </cell>
          <cell r="AL414" t="str">
            <v>介護系事業者</v>
          </cell>
          <cell r="AM414" t="str">
            <v/>
          </cell>
          <cell r="AN414" t="str">
            <v>日中のみ常駐</v>
          </cell>
          <cell r="AO414">
            <v>18.457333333333334</v>
          </cell>
          <cell r="AP414">
            <v>60000</v>
          </cell>
          <cell r="AQ414">
            <v>70000</v>
          </cell>
          <cell r="AR414">
            <v>60666.666666666664</v>
          </cell>
          <cell r="AS414">
            <v>30000</v>
          </cell>
          <cell r="AT414">
            <v>41000</v>
          </cell>
          <cell r="AU414">
            <v>35500</v>
          </cell>
          <cell r="AV414">
            <v>22000</v>
          </cell>
          <cell r="AW414">
            <v>47304</v>
          </cell>
          <cell r="AX414" t="str">
            <v>大和リビングケア株式会社</v>
          </cell>
          <cell r="AY414">
            <v>1</v>
          </cell>
          <cell r="AZ414">
            <v>0</v>
          </cell>
          <cell r="BA414">
            <v>0</v>
          </cell>
          <cell r="BB414">
            <v>0</v>
          </cell>
          <cell r="BC414">
            <v>0</v>
          </cell>
          <cell r="BD414">
            <v>0</v>
          </cell>
          <cell r="BE414">
            <v>0</v>
          </cell>
          <cell r="BF414" t="str">
            <v>株式会社</v>
          </cell>
          <cell r="BG414" t="str">
            <v>○</v>
          </cell>
          <cell r="BH414" t="str">
            <v/>
          </cell>
        </row>
        <row r="415">
          <cell r="B415" t="str">
            <v>八18001</v>
          </cell>
          <cell r="C415" t="str">
            <v>101657-1</v>
          </cell>
          <cell r="D415" t="str">
            <v>更新</v>
          </cell>
          <cell r="E415" t="str">
            <v>令和4年様式</v>
          </cell>
          <cell r="F415" t="str">
            <v>ディーフェスタ　めじろ台</v>
          </cell>
          <cell r="G415" t="str">
            <v>八王子市東浅川町514番9</v>
          </cell>
          <cell r="H415" t="str">
            <v>6.6-8.3</v>
          </cell>
          <cell r="I415" t="str">
            <v>19-25</v>
          </cell>
          <cell r="J415" t="str">
            <v>○</v>
          </cell>
          <cell r="K415" t="str">
            <v>×</v>
          </cell>
          <cell r="L415" t="str">
            <v>×</v>
          </cell>
          <cell r="M415" t="str">
            <v>×</v>
          </cell>
          <cell r="N415" t="str">
            <v>○</v>
          </cell>
          <cell r="O415" t="str">
            <v>×</v>
          </cell>
          <cell r="P415" t="str">
            <v>×</v>
          </cell>
          <cell r="Q415" t="str">
            <v>○</v>
          </cell>
          <cell r="R415" t="str">
            <v>×</v>
          </cell>
          <cell r="S415" t="str">
            <v>○</v>
          </cell>
          <cell r="T415" t="str">
            <v>×</v>
          </cell>
          <cell r="U415" t="str">
            <v>×</v>
          </cell>
          <cell r="V415" t="str">
            <v>×</v>
          </cell>
          <cell r="W415" t="str">
            <v>×</v>
          </cell>
          <cell r="X415" t="str">
            <v>×</v>
          </cell>
          <cell r="Y415" t="str">
            <v>×</v>
          </cell>
          <cell r="Z415" t="str">
            <v>×</v>
          </cell>
          <cell r="AA415">
            <v>1</v>
          </cell>
          <cell r="AB415">
            <v>2</v>
          </cell>
          <cell r="AC415" t="str">
            <v>医介</v>
          </cell>
          <cell r="AD415" t="str">
            <v>大和リビングケア株式会社　シニアライフ事業部</v>
          </cell>
          <cell r="AE415" t="str">
            <v>03-5908-0890</v>
          </cell>
          <cell r="AF415">
            <v>43460</v>
          </cell>
          <cell r="AG415">
            <v>30</v>
          </cell>
          <cell r="AH415" t="str">
            <v>○</v>
          </cell>
          <cell r="AI415" t="str">
            <v>入居開始済み</v>
          </cell>
          <cell r="AJ415" t="str">
            <v>八王子市</v>
          </cell>
          <cell r="AK415" t="str">
            <v>株式会社</v>
          </cell>
          <cell r="AL415" t="str">
            <v>介護系事業者</v>
          </cell>
          <cell r="AM415" t="str">
            <v/>
          </cell>
          <cell r="AN415" t="str">
            <v>日中のみ常駐</v>
          </cell>
          <cell r="AO415">
            <v>19.399999999999999</v>
          </cell>
          <cell r="AP415">
            <v>66000</v>
          </cell>
          <cell r="AQ415">
            <v>83000</v>
          </cell>
          <cell r="AR415">
            <v>67133.333333333328</v>
          </cell>
          <cell r="AS415">
            <v>26000</v>
          </cell>
          <cell r="AT415">
            <v>39000</v>
          </cell>
          <cell r="AU415">
            <v>32500</v>
          </cell>
          <cell r="AV415">
            <v>22000</v>
          </cell>
          <cell r="AW415">
            <v>47304</v>
          </cell>
          <cell r="AX415" t="str">
            <v>大和リビングケア株式会社</v>
          </cell>
          <cell r="AY415">
            <v>1</v>
          </cell>
          <cell r="AZ415">
            <v>0</v>
          </cell>
          <cell r="BA415">
            <v>0</v>
          </cell>
          <cell r="BB415">
            <v>0</v>
          </cell>
          <cell r="BC415">
            <v>0</v>
          </cell>
          <cell r="BD415">
            <v>0</v>
          </cell>
          <cell r="BE415">
            <v>0</v>
          </cell>
          <cell r="BF415" t="str">
            <v>株式会社</v>
          </cell>
          <cell r="BG415" t="str">
            <v>○</v>
          </cell>
          <cell r="BH415" t="str">
            <v/>
          </cell>
        </row>
        <row r="416">
          <cell r="B416" t="str">
            <v>八17003</v>
          </cell>
          <cell r="C416" t="str">
            <v>100558-1</v>
          </cell>
          <cell r="D416" t="str">
            <v>更新</v>
          </cell>
          <cell r="E416" t="str">
            <v>令和4年様式</v>
          </cell>
          <cell r="F416" t="str">
            <v>第二偕楽園ホーム　サービス付き高齢者向け住宅　</v>
          </cell>
          <cell r="G416" t="str">
            <v>八王子市加住町1丁目18番地</v>
          </cell>
          <cell r="H416">
            <v>6</v>
          </cell>
          <cell r="I416">
            <v>18.63</v>
          </cell>
          <cell r="J416" t="str">
            <v>○</v>
          </cell>
          <cell r="K416" t="str">
            <v>×</v>
          </cell>
          <cell r="L416" t="str">
            <v>○</v>
          </cell>
          <cell r="M416" t="str">
            <v>○</v>
          </cell>
          <cell r="N416" t="str">
            <v>○</v>
          </cell>
          <cell r="O416" t="str">
            <v>×</v>
          </cell>
          <cell r="P416" t="str">
            <v>×</v>
          </cell>
          <cell r="Q416" t="str">
            <v>×</v>
          </cell>
          <cell r="R416" t="str">
            <v>×</v>
          </cell>
          <cell r="S416" t="str">
            <v>×</v>
          </cell>
          <cell r="T416" t="str">
            <v>×</v>
          </cell>
          <cell r="U416" t="str">
            <v>○</v>
          </cell>
          <cell r="V416" t="str">
            <v>×</v>
          </cell>
          <cell r="W416" t="str">
            <v>×</v>
          </cell>
          <cell r="X416" t="str">
            <v>○</v>
          </cell>
          <cell r="Y416" t="str">
            <v>×</v>
          </cell>
          <cell r="Z416" t="str">
            <v>×</v>
          </cell>
          <cell r="AA416">
            <v>1</v>
          </cell>
          <cell r="AB416">
            <v>2</v>
          </cell>
          <cell r="AC416" t="str">
            <v>医介</v>
          </cell>
          <cell r="AD416" t="str">
            <v>社会福祉法人一誠会</v>
          </cell>
          <cell r="AE416" t="str">
            <v>042-691-2830</v>
          </cell>
          <cell r="AF416">
            <v>43012</v>
          </cell>
          <cell r="AG416">
            <v>12</v>
          </cell>
          <cell r="AH416" t="str">
            <v>○</v>
          </cell>
          <cell r="AI416" t="str">
            <v>入居開始済み</v>
          </cell>
          <cell r="AJ416" t="str">
            <v>八王子市</v>
          </cell>
          <cell r="AK416" t="str">
            <v>社会福祉法人</v>
          </cell>
          <cell r="AL416" t="str">
            <v>介護系事業者</v>
          </cell>
          <cell r="AM416" t="str">
            <v/>
          </cell>
          <cell r="AN416" t="str">
            <v>24時間常駐</v>
          </cell>
          <cell r="AO416">
            <v>18.63</v>
          </cell>
          <cell r="AP416">
            <v>60000</v>
          </cell>
          <cell r="AQ416">
            <v>60000</v>
          </cell>
          <cell r="AR416">
            <v>60000</v>
          </cell>
          <cell r="AS416">
            <v>30540</v>
          </cell>
          <cell r="AT416">
            <v>30540</v>
          </cell>
          <cell r="AU416">
            <v>30540</v>
          </cell>
          <cell r="AV416">
            <v>27000</v>
          </cell>
          <cell r="AW416">
            <v>54300</v>
          </cell>
          <cell r="AX416" t="str">
            <v>社会福祉法人　一誠会</v>
          </cell>
          <cell r="AY416">
            <v>0</v>
          </cell>
          <cell r="AZ416">
            <v>1</v>
          </cell>
          <cell r="BA416">
            <v>0</v>
          </cell>
          <cell r="BB416">
            <v>0</v>
          </cell>
          <cell r="BC416">
            <v>0</v>
          </cell>
          <cell r="BD416">
            <v>0</v>
          </cell>
          <cell r="BE416">
            <v>0</v>
          </cell>
          <cell r="BF416" t="str">
            <v>社会福祉法人</v>
          </cell>
          <cell r="BG416" t="str">
            <v>○</v>
          </cell>
          <cell r="BH416" t="str">
            <v/>
          </cell>
        </row>
        <row r="417">
          <cell r="B417">
            <v>11032</v>
          </cell>
          <cell r="C417" t="str">
            <v>28554-2</v>
          </cell>
          <cell r="D417" t="str">
            <v>更新</v>
          </cell>
          <cell r="E417" t="str">
            <v>令和元年様式</v>
          </cell>
          <cell r="F417" t="str">
            <v>ミモザ白寿庵京王堀之内</v>
          </cell>
          <cell r="G417" t="str">
            <v>八王子市堀之内3丁目35番11号</v>
          </cell>
          <cell r="H417" t="str">
            <v>8.05-8.9</v>
          </cell>
          <cell r="I417" t="str">
            <v>25.42-25.94</v>
          </cell>
          <cell r="J417" t="str">
            <v>○</v>
          </cell>
          <cell r="K417" t="str">
            <v>○</v>
          </cell>
          <cell r="L417" t="str">
            <v>○</v>
          </cell>
          <cell r="M417" t="str">
            <v>○</v>
          </cell>
          <cell r="N417" t="str">
            <v>○</v>
          </cell>
          <cell r="O417" t="str">
            <v>○</v>
          </cell>
          <cell r="P417" t="str">
            <v>×</v>
          </cell>
          <cell r="Q417" t="str">
            <v>×</v>
          </cell>
          <cell r="R417" t="str">
            <v>×</v>
          </cell>
          <cell r="S417" t="str">
            <v>×</v>
          </cell>
          <cell r="T417" t="str">
            <v>×</v>
          </cell>
          <cell r="U417" t="str">
            <v>×</v>
          </cell>
          <cell r="V417" t="str">
            <v>×</v>
          </cell>
          <cell r="W417" t="str">
            <v>×</v>
          </cell>
          <cell r="X417" t="str">
            <v>×</v>
          </cell>
          <cell r="Y417" t="str">
            <v>×</v>
          </cell>
          <cell r="Z417" t="str">
            <v>×</v>
          </cell>
          <cell r="AA417">
            <v>0</v>
          </cell>
          <cell r="AB417">
            <v>1</v>
          </cell>
          <cell r="AC417" t="str">
            <v>介</v>
          </cell>
          <cell r="AD417" t="str">
            <v>ミモザお客様センター</v>
          </cell>
          <cell r="AE417" t="str">
            <v>0120-081-303</v>
          </cell>
          <cell r="AF417">
            <v>40938</v>
          </cell>
          <cell r="AG417">
            <v>28</v>
          </cell>
          <cell r="AH417" t="str">
            <v>○</v>
          </cell>
          <cell r="AI417" t="str">
            <v>入居開始済み</v>
          </cell>
          <cell r="AJ417" t="str">
            <v>八王子市</v>
          </cell>
          <cell r="AK417" t="str">
            <v>株式会社</v>
          </cell>
          <cell r="AL417" t="str">
            <v>介護系事業者</v>
          </cell>
          <cell r="AM417" t="str">
            <v/>
          </cell>
          <cell r="AN417" t="str">
            <v>24時間常駐</v>
          </cell>
          <cell r="AO417">
            <v>25.618571428571432</v>
          </cell>
          <cell r="AP417">
            <v>80500</v>
          </cell>
          <cell r="AQ417">
            <v>89000</v>
          </cell>
          <cell r="AR417">
            <v>85714.28571428571</v>
          </cell>
          <cell r="AS417">
            <v>35000</v>
          </cell>
          <cell r="AT417">
            <v>35000</v>
          </cell>
          <cell r="AU417">
            <v>35000</v>
          </cell>
          <cell r="AV417">
            <v>44000</v>
          </cell>
          <cell r="AW417">
            <v>48600</v>
          </cell>
          <cell r="AX417" t="str">
            <v>ミモザ株式会社</v>
          </cell>
          <cell r="AY417">
            <v>1</v>
          </cell>
          <cell r="AZ417">
            <v>0</v>
          </cell>
          <cell r="BA417">
            <v>0</v>
          </cell>
          <cell r="BB417">
            <v>0</v>
          </cell>
          <cell r="BC417">
            <v>0</v>
          </cell>
          <cell r="BD417">
            <v>0</v>
          </cell>
          <cell r="BE417">
            <v>0</v>
          </cell>
          <cell r="BF417" t="str">
            <v>株式会社</v>
          </cell>
          <cell r="BG417" t="str">
            <v>○</v>
          </cell>
          <cell r="BH417" t="str">
            <v/>
          </cell>
        </row>
        <row r="418">
          <cell r="B418">
            <v>14040</v>
          </cell>
          <cell r="C418" t="str">
            <v>29520-2</v>
          </cell>
          <cell r="D418" t="str">
            <v>更新</v>
          </cell>
          <cell r="E418" t="str">
            <v>令和4年様式</v>
          </cell>
          <cell r="F418" t="str">
            <v>エイジフリー ハウス 八王子元横山町</v>
          </cell>
          <cell r="G418" t="str">
            <v>八王子市元横山町２丁目21番6号</v>
          </cell>
          <cell r="H418" t="str">
            <v>7.95-8.25</v>
          </cell>
          <cell r="I418" t="str">
            <v>18-18.9</v>
          </cell>
          <cell r="J418" t="str">
            <v>○</v>
          </cell>
          <cell r="K418" t="str">
            <v>○</v>
          </cell>
          <cell r="L418" t="str">
            <v>○</v>
          </cell>
          <cell r="M418" t="str">
            <v>○</v>
          </cell>
          <cell r="N418" t="str">
            <v>○</v>
          </cell>
          <cell r="O418" t="str">
            <v>×</v>
          </cell>
          <cell r="P418" t="str">
            <v>×</v>
          </cell>
          <cell r="Q418" t="str">
            <v>×</v>
          </cell>
          <cell r="R418" t="str">
            <v>×</v>
          </cell>
          <cell r="S418" t="str">
            <v>×</v>
          </cell>
          <cell r="T418" t="str">
            <v>×</v>
          </cell>
          <cell r="U418" t="str">
            <v>×</v>
          </cell>
          <cell r="V418" t="str">
            <v>×</v>
          </cell>
          <cell r="W418" t="str">
            <v>○</v>
          </cell>
          <cell r="X418" t="str">
            <v>×</v>
          </cell>
          <cell r="Y418" t="str">
            <v>×</v>
          </cell>
          <cell r="Z418" t="str">
            <v>×</v>
          </cell>
          <cell r="AA418">
            <v>0</v>
          </cell>
          <cell r="AB418">
            <v>1</v>
          </cell>
          <cell r="AC418" t="str">
            <v>介</v>
          </cell>
          <cell r="AD418" t="str">
            <v>パナソニック エイジフリー株式会社</v>
          </cell>
          <cell r="AE418" t="str">
            <v>06-6900-9831</v>
          </cell>
          <cell r="AF418">
            <v>42048</v>
          </cell>
          <cell r="AG418">
            <v>20</v>
          </cell>
          <cell r="AH418" t="str">
            <v>○</v>
          </cell>
          <cell r="AI418" t="str">
            <v>入居開始済み</v>
          </cell>
          <cell r="AJ418" t="str">
            <v>八王子市</v>
          </cell>
          <cell r="AK418" t="str">
            <v>株式会社</v>
          </cell>
          <cell r="AL418" t="str">
            <v>介護系事業者</v>
          </cell>
          <cell r="AM418" t="str">
            <v/>
          </cell>
          <cell r="AN418" t="str">
            <v>日中のみ常駐</v>
          </cell>
          <cell r="AO418">
            <v>18.27</v>
          </cell>
          <cell r="AP418">
            <v>79500</v>
          </cell>
          <cell r="AQ418">
            <v>82500</v>
          </cell>
          <cell r="AR418">
            <v>81000</v>
          </cell>
          <cell r="AS418">
            <v>24000</v>
          </cell>
          <cell r="AT418">
            <v>24000</v>
          </cell>
          <cell r="AU418">
            <v>24000</v>
          </cell>
          <cell r="AV418">
            <v>39600</v>
          </cell>
          <cell r="AW418">
            <v>60900</v>
          </cell>
          <cell r="AX418" t="str">
            <v>パナソニック エイジフリー株式会社</v>
          </cell>
          <cell r="AY418">
            <v>1</v>
          </cell>
          <cell r="AZ418">
            <v>0</v>
          </cell>
          <cell r="BA418">
            <v>0</v>
          </cell>
          <cell r="BB418">
            <v>0</v>
          </cell>
          <cell r="BC418">
            <v>0</v>
          </cell>
          <cell r="BD418">
            <v>0</v>
          </cell>
          <cell r="BE418">
            <v>0</v>
          </cell>
          <cell r="BF418" t="str">
            <v>株式会社</v>
          </cell>
          <cell r="BG418" t="str">
            <v>○</v>
          </cell>
          <cell r="BH418" t="str">
            <v/>
          </cell>
        </row>
        <row r="419">
          <cell r="B419">
            <v>14038</v>
          </cell>
          <cell r="C419" t="str">
            <v>29527-2</v>
          </cell>
          <cell r="D419" t="str">
            <v>更新</v>
          </cell>
          <cell r="E419" t="str">
            <v>令和4年様式</v>
          </cell>
          <cell r="F419" t="str">
            <v>エイジフリー ハウス 八王子並木町</v>
          </cell>
          <cell r="G419" t="str">
            <v>八王子市並木町23番22号</v>
          </cell>
          <cell r="H419" t="str">
            <v>7.5-8.3</v>
          </cell>
          <cell r="I419" t="str">
            <v>18.2-18.42</v>
          </cell>
          <cell r="J419" t="str">
            <v>○</v>
          </cell>
          <cell r="K419" t="str">
            <v>○</v>
          </cell>
          <cell r="L419" t="str">
            <v>○</v>
          </cell>
          <cell r="M419" t="str">
            <v>○</v>
          </cell>
          <cell r="N419" t="str">
            <v>○</v>
          </cell>
          <cell r="O419" t="str">
            <v>×</v>
          </cell>
          <cell r="P419" t="str">
            <v>×</v>
          </cell>
          <cell r="Q419" t="str">
            <v>×</v>
          </cell>
          <cell r="R419" t="str">
            <v>×</v>
          </cell>
          <cell r="S419" t="str">
            <v>×</v>
          </cell>
          <cell r="T419" t="str">
            <v>×</v>
          </cell>
          <cell r="U419" t="str">
            <v>×</v>
          </cell>
          <cell r="V419" t="str">
            <v>×</v>
          </cell>
          <cell r="W419" t="str">
            <v>○</v>
          </cell>
          <cell r="X419" t="str">
            <v>×</v>
          </cell>
          <cell r="Y419" t="str">
            <v>×</v>
          </cell>
          <cell r="Z419" t="str">
            <v>×</v>
          </cell>
          <cell r="AA419">
            <v>0</v>
          </cell>
          <cell r="AB419">
            <v>1</v>
          </cell>
          <cell r="AC419" t="str">
            <v>介</v>
          </cell>
          <cell r="AD419" t="str">
            <v>パナソニック エイジフリー株式会社</v>
          </cell>
          <cell r="AE419" t="str">
            <v>06-6900-9831</v>
          </cell>
          <cell r="AF419">
            <v>42039</v>
          </cell>
          <cell r="AG419">
            <v>20</v>
          </cell>
          <cell r="AH419" t="str">
            <v>○</v>
          </cell>
          <cell r="AI419" t="str">
            <v>入居開始済み</v>
          </cell>
          <cell r="AJ419" t="str">
            <v>八王子市</v>
          </cell>
          <cell r="AK419" t="str">
            <v>株式会社</v>
          </cell>
          <cell r="AL419" t="str">
            <v>介護系事業者</v>
          </cell>
          <cell r="AM419" t="str">
            <v/>
          </cell>
          <cell r="AN419" t="str">
            <v>日中のみ常駐</v>
          </cell>
          <cell r="AO419">
            <v>18.244</v>
          </cell>
          <cell r="AP419">
            <v>75000</v>
          </cell>
          <cell r="AQ419">
            <v>83000</v>
          </cell>
          <cell r="AR419">
            <v>80200</v>
          </cell>
          <cell r="AS419">
            <v>24000</v>
          </cell>
          <cell r="AT419">
            <v>24000</v>
          </cell>
          <cell r="AU419">
            <v>24000</v>
          </cell>
          <cell r="AV419">
            <v>39600</v>
          </cell>
          <cell r="AW419">
            <v>60900</v>
          </cell>
          <cell r="AX419" t="str">
            <v>パナソニック エイジフリー株式会社</v>
          </cell>
          <cell r="AY419">
            <v>1</v>
          </cell>
          <cell r="AZ419">
            <v>0</v>
          </cell>
          <cell r="BA419">
            <v>0</v>
          </cell>
          <cell r="BB419">
            <v>0</v>
          </cell>
          <cell r="BC419">
            <v>0</v>
          </cell>
          <cell r="BD419">
            <v>0</v>
          </cell>
          <cell r="BE419">
            <v>0</v>
          </cell>
          <cell r="BF419" t="str">
            <v>株式会社</v>
          </cell>
          <cell r="BG419" t="str">
            <v>○</v>
          </cell>
          <cell r="BH419" t="str">
            <v/>
          </cell>
        </row>
        <row r="420">
          <cell r="B420" t="str">
            <v>八22002</v>
          </cell>
          <cell r="C420" t="str">
            <v>103394-0</v>
          </cell>
          <cell r="D420" t="str">
            <v>新規</v>
          </cell>
          <cell r="E420" t="str">
            <v>令和4年様式</v>
          </cell>
          <cell r="F420" t="str">
            <v>天文館大楽寺</v>
          </cell>
          <cell r="G420" t="str">
            <v>八王子市大楽寺町264-1</v>
          </cell>
          <cell r="H420">
            <v>5.3</v>
          </cell>
          <cell r="I420" t="str">
            <v>18.11-21.29</v>
          </cell>
          <cell r="J420" t="str">
            <v>○</v>
          </cell>
          <cell r="K420" t="str">
            <v>×</v>
          </cell>
          <cell r="L420" t="str">
            <v>○</v>
          </cell>
          <cell r="M420" t="str">
            <v>×</v>
          </cell>
          <cell r="N420" t="str">
            <v>○</v>
          </cell>
          <cell r="O420" t="str">
            <v>×</v>
          </cell>
          <cell r="P420" t="str">
            <v>×</v>
          </cell>
          <cell r="Q420" t="str">
            <v>×</v>
          </cell>
          <cell r="R420" t="str">
            <v>×</v>
          </cell>
          <cell r="S420" t="str">
            <v>×</v>
          </cell>
          <cell r="T420" t="str">
            <v>×</v>
          </cell>
          <cell r="U420" t="str">
            <v>×</v>
          </cell>
          <cell r="V420" t="str">
            <v>×</v>
          </cell>
          <cell r="W420" t="str">
            <v>×</v>
          </cell>
          <cell r="X420" t="str">
            <v>×</v>
          </cell>
          <cell r="Y420" t="str">
            <v>×</v>
          </cell>
          <cell r="Z420" t="str">
            <v>×</v>
          </cell>
          <cell r="AA420">
            <v>0</v>
          </cell>
          <cell r="AB420">
            <v>0</v>
          </cell>
          <cell r="AC420" t="str">
            <v>なし</v>
          </cell>
          <cell r="AD420" t="str">
            <v>株式会社　母の手</v>
          </cell>
          <cell r="AE420" t="str">
            <v>042-652-9042</v>
          </cell>
          <cell r="AF420">
            <v>45009</v>
          </cell>
          <cell r="AG420">
            <v>30</v>
          </cell>
          <cell r="AH420" t="str">
            <v>○</v>
          </cell>
          <cell r="AI420">
            <v>45462</v>
          </cell>
          <cell r="AJ420" t="str">
            <v>八王子市</v>
          </cell>
          <cell r="AK420" t="str">
            <v>株式会社</v>
          </cell>
          <cell r="AL420" t="str">
            <v>介護系事業者</v>
          </cell>
          <cell r="AM420" t="str">
            <v/>
          </cell>
          <cell r="AN420" t="str">
            <v>日中のみ常駐</v>
          </cell>
          <cell r="AO420">
            <v>18.70333333333333</v>
          </cell>
          <cell r="AP420">
            <v>53000</v>
          </cell>
          <cell r="AQ420">
            <v>53000</v>
          </cell>
          <cell r="AR420">
            <v>53000</v>
          </cell>
          <cell r="AS420">
            <v>8000</v>
          </cell>
          <cell r="AT420">
            <v>8000</v>
          </cell>
          <cell r="AU420">
            <v>8000</v>
          </cell>
          <cell r="AV420">
            <v>10230</v>
          </cell>
          <cell r="AW420">
            <v>48240</v>
          </cell>
          <cell r="AX420" t="str">
            <v>株式会社　母の手</v>
          </cell>
          <cell r="AY420">
            <v>1</v>
          </cell>
          <cell r="AZ420">
            <v>0</v>
          </cell>
          <cell r="BA420">
            <v>0</v>
          </cell>
          <cell r="BB420">
            <v>0</v>
          </cell>
          <cell r="BC420">
            <v>0</v>
          </cell>
          <cell r="BD420">
            <v>0</v>
          </cell>
          <cell r="BE420">
            <v>0</v>
          </cell>
          <cell r="BF420" t="str">
            <v>株式会社</v>
          </cell>
          <cell r="BG420" t="str">
            <v>○</v>
          </cell>
          <cell r="BH420" t="str">
            <v/>
          </cell>
        </row>
        <row r="421">
          <cell r="B421" t="str">
            <v>八17001</v>
          </cell>
          <cell r="C421" t="str">
            <v>27557-1</v>
          </cell>
          <cell r="D421" t="str">
            <v>更新</v>
          </cell>
          <cell r="E421" t="str">
            <v>令和元年様式</v>
          </cell>
          <cell r="F421" t="str">
            <v>天文館　諏訪</v>
          </cell>
          <cell r="G421" t="str">
            <v>八王子市諏訪町398</v>
          </cell>
          <cell r="H421">
            <v>5.3</v>
          </cell>
          <cell r="I421">
            <v>18.96</v>
          </cell>
          <cell r="J421" t="str">
            <v>○</v>
          </cell>
          <cell r="K421" t="str">
            <v>×</v>
          </cell>
          <cell r="L421" t="str">
            <v>×</v>
          </cell>
          <cell r="M421" t="str">
            <v>×</v>
          </cell>
          <cell r="N421" t="str">
            <v>○</v>
          </cell>
          <cell r="O421" t="str">
            <v>×</v>
          </cell>
          <cell r="P421" t="str">
            <v>×</v>
          </cell>
          <cell r="Q421" t="str">
            <v>×</v>
          </cell>
          <cell r="R421" t="str">
            <v>×</v>
          </cell>
          <cell r="S421" t="str">
            <v>×</v>
          </cell>
          <cell r="T421" t="str">
            <v>×</v>
          </cell>
          <cell r="U421" t="str">
            <v>×</v>
          </cell>
          <cell r="V421" t="str">
            <v>×</v>
          </cell>
          <cell r="W421" t="str">
            <v>×</v>
          </cell>
          <cell r="X421" t="str">
            <v>×</v>
          </cell>
          <cell r="Y421" t="str">
            <v>×</v>
          </cell>
          <cell r="Z421" t="str">
            <v>×</v>
          </cell>
          <cell r="AA421">
            <v>0</v>
          </cell>
          <cell r="AB421">
            <v>0</v>
          </cell>
          <cell r="AC421" t="str">
            <v>なし</v>
          </cell>
          <cell r="AD421" t="str">
            <v>株式会社母の手</v>
          </cell>
          <cell r="AE421" t="str">
            <v>042-652-9042</v>
          </cell>
          <cell r="AF421">
            <v>42954</v>
          </cell>
          <cell r="AG421">
            <v>30</v>
          </cell>
          <cell r="AH421" t="str">
            <v>○</v>
          </cell>
          <cell r="AI421">
            <v>43277</v>
          </cell>
          <cell r="AJ421" t="str">
            <v>八王子市</v>
          </cell>
          <cell r="AK421" t="str">
            <v>株式会社</v>
          </cell>
          <cell r="AL421" t="str">
            <v>介護系事業者</v>
          </cell>
          <cell r="AM421" t="str">
            <v/>
          </cell>
          <cell r="AN421" t="str">
            <v>日中のみ常駐</v>
          </cell>
          <cell r="AO421">
            <v>18.96</v>
          </cell>
          <cell r="AP421">
            <v>53000</v>
          </cell>
          <cell r="AQ421">
            <v>53000</v>
          </cell>
          <cell r="AR421">
            <v>53000</v>
          </cell>
          <cell r="AS421">
            <v>8000</v>
          </cell>
          <cell r="AT421">
            <v>8000</v>
          </cell>
          <cell r="AU421">
            <v>8000</v>
          </cell>
          <cell r="AV421">
            <v>10230</v>
          </cell>
          <cell r="AW421">
            <v>48240</v>
          </cell>
          <cell r="AX421" t="str">
            <v>株式会社母の手</v>
          </cell>
          <cell r="AY421">
            <v>1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 t="str">
            <v>株式会社</v>
          </cell>
          <cell r="BG421" t="str">
            <v>○</v>
          </cell>
          <cell r="BH421" t="str">
            <v/>
          </cell>
        </row>
        <row r="422">
          <cell r="B422" t="str">
            <v>八15001</v>
          </cell>
          <cell r="C422" t="str">
            <v>28738-1</v>
          </cell>
          <cell r="D422" t="str">
            <v>更新</v>
          </cell>
          <cell r="E422" t="str">
            <v>令和元年様式</v>
          </cell>
          <cell r="F422" t="str">
            <v>天文館元八</v>
          </cell>
          <cell r="G422" t="str">
            <v>八王子市元八王子町2-1132-6</v>
          </cell>
          <cell r="H422">
            <v>5.3</v>
          </cell>
          <cell r="I422">
            <v>25</v>
          </cell>
          <cell r="J422" t="str">
            <v>○</v>
          </cell>
          <cell r="K422" t="str">
            <v>×</v>
          </cell>
          <cell r="L422" t="str">
            <v>○</v>
          </cell>
          <cell r="M422" t="str">
            <v>×</v>
          </cell>
          <cell r="N422" t="str">
            <v>○</v>
          </cell>
          <cell r="O422" t="str">
            <v>×</v>
          </cell>
          <cell r="P422" t="str">
            <v>×</v>
          </cell>
          <cell r="Q422" t="str">
            <v>×</v>
          </cell>
          <cell r="R422" t="str">
            <v>×</v>
          </cell>
          <cell r="S422" t="str">
            <v>×</v>
          </cell>
          <cell r="T422" t="str">
            <v>×</v>
          </cell>
          <cell r="U422" t="str">
            <v>×</v>
          </cell>
          <cell r="V422" t="str">
            <v>×</v>
          </cell>
          <cell r="W422" t="str">
            <v>×</v>
          </cell>
          <cell r="X422" t="str">
            <v>×</v>
          </cell>
          <cell r="Y422" t="str">
            <v>×</v>
          </cell>
          <cell r="Z422" t="str">
            <v>×</v>
          </cell>
          <cell r="AA422">
            <v>0</v>
          </cell>
          <cell r="AB422">
            <v>0</v>
          </cell>
          <cell r="AC422" t="str">
            <v>なし</v>
          </cell>
          <cell r="AD422" t="str">
            <v>株式会社母の手</v>
          </cell>
          <cell r="AE422" t="str">
            <v>042-652-9042</v>
          </cell>
          <cell r="AF422">
            <v>42207</v>
          </cell>
          <cell r="AG422">
            <v>10</v>
          </cell>
          <cell r="AH422" t="str">
            <v>○</v>
          </cell>
          <cell r="AI422" t="str">
            <v>入居開始済み</v>
          </cell>
          <cell r="AJ422" t="str">
            <v>八王子市</v>
          </cell>
          <cell r="AK422" t="str">
            <v>株式会社</v>
          </cell>
          <cell r="AL422" t="str">
            <v>介護系事業者</v>
          </cell>
          <cell r="AM422" t="str">
            <v/>
          </cell>
          <cell r="AN422" t="str">
            <v>日中のみ常駐</v>
          </cell>
          <cell r="AO422">
            <v>25</v>
          </cell>
          <cell r="AP422">
            <v>53000</v>
          </cell>
          <cell r="AQ422">
            <v>53000</v>
          </cell>
          <cell r="AR422">
            <v>53000</v>
          </cell>
          <cell r="AS422">
            <v>8000</v>
          </cell>
          <cell r="AT422">
            <v>8000</v>
          </cell>
          <cell r="AU422">
            <v>8000</v>
          </cell>
          <cell r="AV422">
            <v>10230</v>
          </cell>
          <cell r="AW422">
            <v>48240</v>
          </cell>
          <cell r="AX422" t="str">
            <v>株式会社母の手</v>
          </cell>
          <cell r="AY422">
            <v>1</v>
          </cell>
          <cell r="AZ422">
            <v>0</v>
          </cell>
          <cell r="BA422">
            <v>0</v>
          </cell>
          <cell r="BB422">
            <v>0</v>
          </cell>
          <cell r="BC422">
            <v>0</v>
          </cell>
          <cell r="BD422">
            <v>0</v>
          </cell>
          <cell r="BE422">
            <v>0</v>
          </cell>
          <cell r="BF422" t="str">
            <v>株式会社</v>
          </cell>
          <cell r="BG422" t="str">
            <v>○</v>
          </cell>
          <cell r="BH422" t="str">
            <v/>
          </cell>
        </row>
        <row r="423">
          <cell r="B423" t="str">
            <v>八16001</v>
          </cell>
          <cell r="C423" t="str">
            <v>28497-1</v>
          </cell>
          <cell r="D423" t="str">
            <v>更新</v>
          </cell>
          <cell r="E423" t="str">
            <v>令和元年様式</v>
          </cell>
          <cell r="F423" t="str">
            <v>いちょう家族Ⅰ</v>
          </cell>
          <cell r="G423" t="str">
            <v>八王子市東浅川町</v>
          </cell>
          <cell r="H423" t="str">
            <v>7-9</v>
          </cell>
          <cell r="I423" t="str">
            <v>21-28</v>
          </cell>
          <cell r="J423" t="str">
            <v>○</v>
          </cell>
          <cell r="K423" t="str">
            <v>×</v>
          </cell>
          <cell r="L423" t="str">
            <v>×</v>
          </cell>
          <cell r="M423" t="str">
            <v>×</v>
          </cell>
          <cell r="N423" t="str">
            <v>○</v>
          </cell>
          <cell r="O423" t="str">
            <v>○</v>
          </cell>
          <cell r="P423" t="str">
            <v>×</v>
          </cell>
          <cell r="Q423" t="str">
            <v>×</v>
          </cell>
          <cell r="R423" t="str">
            <v>×</v>
          </cell>
          <cell r="S423" t="str">
            <v>×</v>
          </cell>
          <cell r="T423" t="str">
            <v>×</v>
          </cell>
          <cell r="U423" t="str">
            <v>×</v>
          </cell>
          <cell r="V423" t="str">
            <v>○</v>
          </cell>
          <cell r="W423" t="str">
            <v>×</v>
          </cell>
          <cell r="X423" t="str">
            <v>×</v>
          </cell>
          <cell r="Y423" t="str">
            <v>×</v>
          </cell>
          <cell r="Z423" t="str">
            <v>×</v>
          </cell>
          <cell r="AA423">
            <v>0</v>
          </cell>
          <cell r="AB423">
            <v>2</v>
          </cell>
          <cell r="AC423" t="str">
            <v>介</v>
          </cell>
          <cell r="AD423" t="str">
            <v>株式会社　タクト</v>
          </cell>
          <cell r="AE423" t="str">
            <v>042-666-5885</v>
          </cell>
          <cell r="AF423">
            <v>42556</v>
          </cell>
          <cell r="AG423">
            <v>52</v>
          </cell>
          <cell r="AH423" t="str">
            <v>○</v>
          </cell>
          <cell r="AI423" t="str">
            <v>入居開始済み</v>
          </cell>
          <cell r="AJ423" t="str">
            <v>八王子市</v>
          </cell>
          <cell r="AK423" t="str">
            <v>株式会社</v>
          </cell>
          <cell r="AL423" t="str">
            <v>介護系事業者</v>
          </cell>
          <cell r="AM423" t="str">
            <v/>
          </cell>
          <cell r="AN423" t="str">
            <v>24時間常駐</v>
          </cell>
          <cell r="AO423">
            <v>21.403846153846153</v>
          </cell>
          <cell r="AP423">
            <v>70000</v>
          </cell>
          <cell r="AQ423">
            <v>90000</v>
          </cell>
          <cell r="AR423">
            <v>71153.846153846156</v>
          </cell>
          <cell r="AS423">
            <v>31500</v>
          </cell>
          <cell r="AT423">
            <v>44500</v>
          </cell>
          <cell r="AU423">
            <v>38000</v>
          </cell>
          <cell r="AV423">
            <v>29028</v>
          </cell>
          <cell r="AW423">
            <v>65400</v>
          </cell>
          <cell r="AX423" t="str">
            <v>株式会社　タクト</v>
          </cell>
          <cell r="AY423">
            <v>1</v>
          </cell>
          <cell r="AZ423">
            <v>0</v>
          </cell>
          <cell r="BA423">
            <v>0</v>
          </cell>
          <cell r="BB423">
            <v>0</v>
          </cell>
          <cell r="BC423">
            <v>0</v>
          </cell>
          <cell r="BD423">
            <v>0</v>
          </cell>
          <cell r="BE423">
            <v>0</v>
          </cell>
          <cell r="BF423" t="str">
            <v>株式会社</v>
          </cell>
          <cell r="BG423" t="str">
            <v>○</v>
          </cell>
          <cell r="BH423" t="str">
            <v/>
          </cell>
        </row>
        <row r="424">
          <cell r="B424">
            <v>14051</v>
          </cell>
          <cell r="C424" t="str">
            <v>27012-2</v>
          </cell>
          <cell r="D424" t="str">
            <v>更新</v>
          </cell>
          <cell r="E424" t="str">
            <v>令和4年様式</v>
          </cell>
          <cell r="F424" t="str">
            <v>シルバーヒルズ八王子</v>
          </cell>
          <cell r="G424" t="str">
            <v>八王子市新町</v>
          </cell>
          <cell r="H424">
            <v>10</v>
          </cell>
          <cell r="I424" t="str">
            <v>24.21-30.52</v>
          </cell>
          <cell r="J424" t="str">
            <v>○</v>
          </cell>
          <cell r="K424" t="str">
            <v>×</v>
          </cell>
          <cell r="L424" t="str">
            <v>×</v>
          </cell>
          <cell r="M424" t="str">
            <v>×</v>
          </cell>
          <cell r="N424" t="str">
            <v>×</v>
          </cell>
          <cell r="O424" t="str">
            <v>○</v>
          </cell>
          <cell r="P424" t="str">
            <v>×</v>
          </cell>
          <cell r="Q424" t="str">
            <v>×</v>
          </cell>
          <cell r="R424" t="str">
            <v>×</v>
          </cell>
          <cell r="S424" t="str">
            <v>×</v>
          </cell>
          <cell r="T424" t="str">
            <v>×</v>
          </cell>
          <cell r="U424" t="str">
            <v>×</v>
          </cell>
          <cell r="V424" t="str">
            <v>○</v>
          </cell>
          <cell r="W424" t="str">
            <v>×</v>
          </cell>
          <cell r="X424" t="str">
            <v>×</v>
          </cell>
          <cell r="Y424" t="str">
            <v>×</v>
          </cell>
          <cell r="Z424" t="str">
            <v>×</v>
          </cell>
          <cell r="AA424">
            <v>0</v>
          </cell>
          <cell r="AB424">
            <v>2</v>
          </cell>
          <cell r="AC424" t="str">
            <v>介</v>
          </cell>
          <cell r="AD424" t="str">
            <v>株式会社　斗南堂</v>
          </cell>
          <cell r="AE424" t="str">
            <v>042-643-1322</v>
          </cell>
          <cell r="AF424">
            <v>42058</v>
          </cell>
          <cell r="AG424">
            <v>29</v>
          </cell>
          <cell r="AH424" t="str">
            <v>○</v>
          </cell>
          <cell r="AI424" t="str">
            <v>入居開始済み</v>
          </cell>
          <cell r="AJ424" t="str">
            <v>八王子市</v>
          </cell>
          <cell r="AK424" t="str">
            <v>株式会社</v>
          </cell>
          <cell r="AL424" t="str">
            <v>介護系事業者</v>
          </cell>
          <cell r="AM424" t="str">
            <v/>
          </cell>
          <cell r="AN424" t="str">
            <v>日中のみ常駐</v>
          </cell>
          <cell r="AO424">
            <v>26.334482758620695</v>
          </cell>
          <cell r="AP424">
            <v>100000</v>
          </cell>
          <cell r="AQ424">
            <v>100000</v>
          </cell>
          <cell r="AR424">
            <v>100000</v>
          </cell>
          <cell r="AS424">
            <v>40000</v>
          </cell>
          <cell r="AT424">
            <v>40000</v>
          </cell>
          <cell r="AU424">
            <v>40000</v>
          </cell>
          <cell r="AV424">
            <v>33000</v>
          </cell>
          <cell r="AW424">
            <v>69300</v>
          </cell>
          <cell r="AX424" t="str">
            <v>株式会社　斗南堂</v>
          </cell>
          <cell r="AY424">
            <v>1</v>
          </cell>
          <cell r="AZ424">
            <v>0</v>
          </cell>
          <cell r="BA424">
            <v>0</v>
          </cell>
          <cell r="BB424">
            <v>0</v>
          </cell>
          <cell r="BC424">
            <v>0</v>
          </cell>
          <cell r="BD424">
            <v>0</v>
          </cell>
          <cell r="BE424">
            <v>0</v>
          </cell>
          <cell r="BF424" t="str">
            <v>株式会社</v>
          </cell>
          <cell r="BG424" t="str">
            <v>○</v>
          </cell>
          <cell r="BH424" t="str">
            <v/>
          </cell>
        </row>
        <row r="425">
          <cell r="B425" t="str">
            <v>八23001</v>
          </cell>
          <cell r="C425" t="str">
            <v>103283-0</v>
          </cell>
          <cell r="D425" t="str">
            <v>新規</v>
          </cell>
          <cell r="E425" t="str">
            <v>令和4年様式</v>
          </cell>
          <cell r="F425" t="str">
            <v>アンジェス八王子</v>
          </cell>
          <cell r="G425" t="str">
            <v>八王子市大船町</v>
          </cell>
          <cell r="H425" t="str">
            <v>6.7-8.5</v>
          </cell>
          <cell r="I425" t="str">
            <v>18.12-26.35</v>
          </cell>
          <cell r="J425" t="str">
            <v>○</v>
          </cell>
          <cell r="K425" t="str">
            <v>○</v>
          </cell>
          <cell r="L425" t="str">
            <v>○</v>
          </cell>
          <cell r="M425" t="str">
            <v>○</v>
          </cell>
          <cell r="N425" t="str">
            <v>○</v>
          </cell>
          <cell r="O425" t="str">
            <v>○</v>
          </cell>
          <cell r="P425" t="str">
            <v>○</v>
          </cell>
          <cell r="Q425" t="str">
            <v>×</v>
          </cell>
          <cell r="R425" t="str">
            <v>×</v>
          </cell>
          <cell r="S425" t="str">
            <v>×</v>
          </cell>
          <cell r="T425" t="str">
            <v>×</v>
          </cell>
          <cell r="U425" t="str">
            <v>×</v>
          </cell>
          <cell r="V425" t="str">
            <v>×</v>
          </cell>
          <cell r="W425" t="str">
            <v>×</v>
          </cell>
          <cell r="X425" t="str">
            <v>×</v>
          </cell>
          <cell r="Y425" t="str">
            <v>×</v>
          </cell>
          <cell r="Z425" t="str">
            <v>×</v>
          </cell>
          <cell r="AA425">
            <v>1</v>
          </cell>
          <cell r="AB425">
            <v>1</v>
          </cell>
          <cell r="AC425" t="str">
            <v>医介</v>
          </cell>
          <cell r="AD425" t="str">
            <v>株式会社T.S.I</v>
          </cell>
          <cell r="AE425" t="str">
            <v>075-393-7177</v>
          </cell>
          <cell r="AF425">
            <v>45057</v>
          </cell>
          <cell r="AG425">
            <v>50</v>
          </cell>
          <cell r="AH425" t="str">
            <v>○</v>
          </cell>
          <cell r="AI425">
            <v>45717</v>
          </cell>
          <cell r="AJ425" t="str">
            <v>八王子市</v>
          </cell>
          <cell r="AK425" t="str">
            <v>株式会社</v>
          </cell>
          <cell r="AL425" t="str">
            <v>介護系事業者</v>
          </cell>
          <cell r="AM425" t="str">
            <v/>
          </cell>
          <cell r="AN425" t="str">
            <v>24時間常駐</v>
          </cell>
          <cell r="AO425">
            <v>18.913600000000002</v>
          </cell>
          <cell r="AP425">
            <v>67000</v>
          </cell>
          <cell r="AQ425">
            <v>85000</v>
          </cell>
          <cell r="AR425">
            <v>67720</v>
          </cell>
          <cell r="AS425">
            <v>33000</v>
          </cell>
          <cell r="AT425">
            <v>38000</v>
          </cell>
          <cell r="AU425">
            <v>35500</v>
          </cell>
          <cell r="AV425">
            <v>14300</v>
          </cell>
          <cell r="AW425">
            <v>59616</v>
          </cell>
          <cell r="AX425" t="str">
            <v>株式会社T.S.I</v>
          </cell>
          <cell r="AY425">
            <v>1</v>
          </cell>
          <cell r="AZ425">
            <v>0</v>
          </cell>
          <cell r="BA425">
            <v>0</v>
          </cell>
          <cell r="BB425">
            <v>0</v>
          </cell>
          <cell r="BC425">
            <v>0</v>
          </cell>
          <cell r="BD425">
            <v>0</v>
          </cell>
          <cell r="BE425">
            <v>0</v>
          </cell>
          <cell r="BF425" t="str">
            <v>株式会社</v>
          </cell>
          <cell r="BG425" t="str">
            <v>○</v>
          </cell>
          <cell r="BH425" t="str">
            <v/>
          </cell>
        </row>
        <row r="426">
          <cell r="B426" t="str">
            <v>八19001</v>
          </cell>
          <cell r="C426" t="str">
            <v>102195-1</v>
          </cell>
          <cell r="D426" t="str">
            <v>更新</v>
          </cell>
          <cell r="E426" t="str">
            <v>令和4年様式</v>
          </cell>
          <cell r="F426" t="str">
            <v>エクラシア八王子</v>
          </cell>
          <cell r="G426" t="str">
            <v>八王子市東京都八王子市北野町523-3</v>
          </cell>
          <cell r="H426">
            <v>5</v>
          </cell>
          <cell r="I426" t="str">
            <v>18.3-20.1</v>
          </cell>
          <cell r="J426" t="str">
            <v>○</v>
          </cell>
          <cell r="K426" t="str">
            <v>×</v>
          </cell>
          <cell r="L426" t="str">
            <v>○</v>
          </cell>
          <cell r="M426" t="str">
            <v>×</v>
          </cell>
          <cell r="N426" t="str">
            <v>○</v>
          </cell>
          <cell r="O426" t="str">
            <v>×</v>
          </cell>
          <cell r="P426" t="str">
            <v>×</v>
          </cell>
          <cell r="Q426" t="str">
            <v>×</v>
          </cell>
          <cell r="R426" t="str">
            <v>×</v>
          </cell>
          <cell r="S426" t="str">
            <v>○</v>
          </cell>
          <cell r="T426" t="str">
            <v>×</v>
          </cell>
          <cell r="U426" t="str">
            <v>×</v>
          </cell>
          <cell r="V426" t="str">
            <v>×</v>
          </cell>
          <cell r="W426" t="str">
            <v>×</v>
          </cell>
          <cell r="X426" t="str">
            <v>×</v>
          </cell>
          <cell r="Y426" t="str">
            <v>×</v>
          </cell>
          <cell r="Z426" t="str">
            <v>×</v>
          </cell>
          <cell r="AA426">
            <v>0</v>
          </cell>
          <cell r="AB426">
            <v>1</v>
          </cell>
          <cell r="AC426" t="str">
            <v>介</v>
          </cell>
          <cell r="AD426" t="str">
            <v>株式会社エクラシア</v>
          </cell>
          <cell r="AE426" t="str">
            <v>050-6861-5201</v>
          </cell>
          <cell r="AF426">
            <v>43845</v>
          </cell>
          <cell r="AG426">
            <v>35</v>
          </cell>
          <cell r="AH426" t="str">
            <v>○</v>
          </cell>
          <cell r="AI426">
            <v>44136</v>
          </cell>
          <cell r="AJ426" t="str">
            <v>八王子市</v>
          </cell>
          <cell r="AK426" t="str">
            <v>株式会社</v>
          </cell>
          <cell r="AL426" t="str">
            <v>介護系事業者</v>
          </cell>
          <cell r="AM426" t="str">
            <v/>
          </cell>
          <cell r="AN426" t="str">
            <v>24時間常駐</v>
          </cell>
          <cell r="AO426">
            <v>18.678857142857144</v>
          </cell>
          <cell r="AP426">
            <v>50000</v>
          </cell>
          <cell r="AQ426">
            <v>50000</v>
          </cell>
          <cell r="AR426">
            <v>50000</v>
          </cell>
          <cell r="AS426">
            <v>15000</v>
          </cell>
          <cell r="AT426">
            <v>15000</v>
          </cell>
          <cell r="AU426">
            <v>15000</v>
          </cell>
          <cell r="AV426">
            <v>1100</v>
          </cell>
          <cell r="AW426">
            <v>50100</v>
          </cell>
          <cell r="AX426" t="str">
            <v>株式会社エクラシア</v>
          </cell>
          <cell r="AY426">
            <v>1</v>
          </cell>
          <cell r="AZ426">
            <v>0</v>
          </cell>
          <cell r="BA426">
            <v>0</v>
          </cell>
          <cell r="BB426">
            <v>0</v>
          </cell>
          <cell r="BC426">
            <v>0</v>
          </cell>
          <cell r="BD426">
            <v>0</v>
          </cell>
          <cell r="BE426">
            <v>0</v>
          </cell>
          <cell r="BF426" t="str">
            <v>株式会社</v>
          </cell>
          <cell r="BG426" t="str">
            <v>○</v>
          </cell>
          <cell r="BH426" t="str">
            <v/>
          </cell>
        </row>
        <row r="427">
          <cell r="B427">
            <v>11012</v>
          </cell>
          <cell r="C427" t="str">
            <v>24119-2</v>
          </cell>
          <cell r="D427" t="str">
            <v>更新</v>
          </cell>
          <cell r="E427" t="str">
            <v>令和元年様式</v>
          </cell>
          <cell r="F427" t="str">
            <v>ココファン西八王子</v>
          </cell>
          <cell r="G427" t="str">
            <v>八王子市千人町3-17-5</v>
          </cell>
          <cell r="H427" t="str">
            <v>7.2-10.3</v>
          </cell>
          <cell r="I427" t="str">
            <v>18.06-27.18</v>
          </cell>
          <cell r="J427" t="str">
            <v>○</v>
          </cell>
          <cell r="K427" t="str">
            <v>○</v>
          </cell>
          <cell r="L427" t="str">
            <v>○</v>
          </cell>
          <cell r="M427" t="str">
            <v>○</v>
          </cell>
          <cell r="N427" t="str">
            <v>○</v>
          </cell>
          <cell r="O427" t="str">
            <v>○</v>
          </cell>
          <cell r="P427" t="str">
            <v>×</v>
          </cell>
          <cell r="Q427" t="str">
            <v>×</v>
          </cell>
          <cell r="R427" t="str">
            <v>×</v>
          </cell>
          <cell r="S427" t="str">
            <v>×</v>
          </cell>
          <cell r="T427" t="str">
            <v>×</v>
          </cell>
          <cell r="U427" t="str">
            <v>×</v>
          </cell>
          <cell r="V427" t="str">
            <v>×</v>
          </cell>
          <cell r="W427" t="str">
            <v>×</v>
          </cell>
          <cell r="X427" t="str">
            <v>×</v>
          </cell>
          <cell r="Y427" t="str">
            <v>×</v>
          </cell>
          <cell r="Z427" t="str">
            <v>×</v>
          </cell>
          <cell r="AA427">
            <v>0</v>
          </cell>
          <cell r="AB427">
            <v>1</v>
          </cell>
          <cell r="AC427" t="str">
            <v>介</v>
          </cell>
          <cell r="AD427" t="str">
            <v>株式会社　学研ココファン</v>
          </cell>
          <cell r="AE427" t="str">
            <v>03-6431-1860</v>
          </cell>
          <cell r="AF427">
            <v>40928</v>
          </cell>
          <cell r="AG427">
            <v>54</v>
          </cell>
          <cell r="AH427" t="str">
            <v>○</v>
          </cell>
          <cell r="AI427" t="str">
            <v>入居開始済み</v>
          </cell>
          <cell r="AJ427" t="str">
            <v>八王子市</v>
          </cell>
          <cell r="AK427" t="str">
            <v>株式会社</v>
          </cell>
          <cell r="AL427" t="str">
            <v>介護系事業者</v>
          </cell>
          <cell r="AM427" t="str">
            <v/>
          </cell>
          <cell r="AN427" t="str">
            <v>24時間常駐</v>
          </cell>
          <cell r="AO427">
            <v>18.192040816326529</v>
          </cell>
          <cell r="AP427">
            <v>72000</v>
          </cell>
          <cell r="AQ427">
            <v>103000</v>
          </cell>
          <cell r="AR427">
            <v>74204.081632653062</v>
          </cell>
          <cell r="AS427">
            <v>22571</v>
          </cell>
          <cell r="AT427">
            <v>32857</v>
          </cell>
          <cell r="AU427">
            <v>27714</v>
          </cell>
          <cell r="AV427">
            <v>45100</v>
          </cell>
          <cell r="AW427">
            <v>60960</v>
          </cell>
          <cell r="AX427" t="str">
            <v>株式会社学研ココファン</v>
          </cell>
          <cell r="AY427">
            <v>1</v>
          </cell>
          <cell r="AZ427">
            <v>0</v>
          </cell>
          <cell r="BA427">
            <v>0</v>
          </cell>
          <cell r="BB427">
            <v>0</v>
          </cell>
          <cell r="BC427">
            <v>0</v>
          </cell>
          <cell r="BD427">
            <v>0</v>
          </cell>
          <cell r="BE427">
            <v>0</v>
          </cell>
          <cell r="BF427" t="str">
            <v>株式会社</v>
          </cell>
          <cell r="BG427" t="str">
            <v>○</v>
          </cell>
          <cell r="BH427" t="str">
            <v/>
          </cell>
        </row>
        <row r="428"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 t="e">
            <v>#N/A</v>
          </cell>
          <cell r="H428">
            <v>0</v>
          </cell>
          <cell r="I428">
            <v>0</v>
          </cell>
          <cell r="J428" t="str">
            <v/>
          </cell>
          <cell r="K428" t="str">
            <v/>
          </cell>
          <cell r="L428" t="str">
            <v/>
          </cell>
          <cell r="M428" t="str">
            <v/>
          </cell>
          <cell r="N428" t="str">
            <v/>
          </cell>
          <cell r="O428" t="str">
            <v>×</v>
          </cell>
          <cell r="P428" t="str">
            <v>×</v>
          </cell>
          <cell r="Q428" t="str">
            <v>×</v>
          </cell>
          <cell r="R428" t="str">
            <v>×</v>
          </cell>
          <cell r="S428" t="str">
            <v>×</v>
          </cell>
          <cell r="T428" t="str">
            <v>×</v>
          </cell>
          <cell r="U428" t="str">
            <v>×</v>
          </cell>
          <cell r="V428" t="str">
            <v>×</v>
          </cell>
          <cell r="W428" t="str">
            <v>×</v>
          </cell>
          <cell r="X428" t="str">
            <v>×</v>
          </cell>
          <cell r="Y428" t="str">
            <v>×</v>
          </cell>
          <cell r="Z428" t="str">
            <v>×</v>
          </cell>
          <cell r="AA428">
            <v>0</v>
          </cell>
          <cell r="AB428">
            <v>0</v>
          </cell>
          <cell r="AC428" t="str">
            <v>なし</v>
          </cell>
          <cell r="AD428">
            <v>0</v>
          </cell>
          <cell r="AE428">
            <v>0</v>
          </cell>
          <cell r="AF428" t="e">
            <v>#N/A</v>
          </cell>
          <cell r="AG428" t="e">
            <v>#N/A</v>
          </cell>
          <cell r="AH428" t="str">
            <v/>
          </cell>
          <cell r="AI428" t="str">
            <v/>
          </cell>
          <cell r="AJ428" t="str">
            <v>?</v>
          </cell>
          <cell r="AK428" t="e">
            <v>#N/A</v>
          </cell>
          <cell r="AL428" t="e">
            <v>#N/A</v>
          </cell>
          <cell r="AM428" t="e">
            <v>#N/A</v>
          </cell>
          <cell r="AN428" t="e">
            <v>#N/A</v>
          </cell>
          <cell r="AO428" t="e">
            <v>#N/A</v>
          </cell>
          <cell r="AP428">
            <v>0</v>
          </cell>
          <cell r="AQ428">
            <v>0</v>
          </cell>
          <cell r="AR428" t="e">
            <v>#N/A</v>
          </cell>
          <cell r="AS428">
            <v>0</v>
          </cell>
          <cell r="AT428">
            <v>0</v>
          </cell>
          <cell r="AU428">
            <v>0</v>
          </cell>
          <cell r="AV428" t="e">
            <v>#N/A</v>
          </cell>
          <cell r="AW428" t="str">
            <v/>
          </cell>
          <cell r="AX428" t="e">
            <v>#N/A</v>
          </cell>
          <cell r="AY428">
            <v>0</v>
          </cell>
          <cell r="AZ428">
            <v>0</v>
          </cell>
          <cell r="BA428">
            <v>0</v>
          </cell>
          <cell r="BB428">
            <v>0</v>
          </cell>
          <cell r="BC428">
            <v>0</v>
          </cell>
          <cell r="BD428">
            <v>0</v>
          </cell>
          <cell r="BE428" t="str">
            <v/>
          </cell>
          <cell r="BF428" t="e">
            <v>#NAME?</v>
          </cell>
          <cell r="BG428" t="str">
            <v/>
          </cell>
          <cell r="BH428" t="e">
            <v>#N/A</v>
          </cell>
        </row>
        <row r="429"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 t="e">
            <v>#N/A</v>
          </cell>
          <cell r="H429">
            <v>0</v>
          </cell>
          <cell r="I429">
            <v>0</v>
          </cell>
          <cell r="J429" t="str">
            <v/>
          </cell>
          <cell r="K429" t="str">
            <v/>
          </cell>
          <cell r="L429" t="str">
            <v/>
          </cell>
          <cell r="M429" t="str">
            <v/>
          </cell>
          <cell r="N429" t="str">
            <v/>
          </cell>
          <cell r="O429" t="str">
            <v>×</v>
          </cell>
          <cell r="P429" t="str">
            <v>×</v>
          </cell>
          <cell r="Q429" t="str">
            <v>×</v>
          </cell>
          <cell r="R429" t="str">
            <v>×</v>
          </cell>
          <cell r="S429" t="str">
            <v>×</v>
          </cell>
          <cell r="T429" t="str">
            <v>×</v>
          </cell>
          <cell r="U429" t="str">
            <v>×</v>
          </cell>
          <cell r="V429" t="str">
            <v>×</v>
          </cell>
          <cell r="W429" t="str">
            <v>×</v>
          </cell>
          <cell r="X429" t="str">
            <v>×</v>
          </cell>
          <cell r="Y429" t="str">
            <v>×</v>
          </cell>
          <cell r="Z429" t="str">
            <v>×</v>
          </cell>
          <cell r="AA429">
            <v>0</v>
          </cell>
          <cell r="AB429">
            <v>0</v>
          </cell>
          <cell r="AC429" t="str">
            <v>なし</v>
          </cell>
          <cell r="AD429">
            <v>0</v>
          </cell>
          <cell r="AE429">
            <v>0</v>
          </cell>
          <cell r="AF429" t="e">
            <v>#N/A</v>
          </cell>
          <cell r="AG429" t="e">
            <v>#N/A</v>
          </cell>
          <cell r="AH429" t="str">
            <v/>
          </cell>
          <cell r="AI429" t="str">
            <v/>
          </cell>
          <cell r="AJ429" t="str">
            <v>?</v>
          </cell>
          <cell r="AK429" t="e">
            <v>#N/A</v>
          </cell>
          <cell r="AL429" t="e">
            <v>#N/A</v>
          </cell>
          <cell r="AM429" t="e">
            <v>#N/A</v>
          </cell>
          <cell r="AN429" t="e">
            <v>#N/A</v>
          </cell>
          <cell r="AO429" t="e">
            <v>#N/A</v>
          </cell>
          <cell r="AP429">
            <v>0</v>
          </cell>
          <cell r="AQ429">
            <v>0</v>
          </cell>
          <cell r="AR429" t="e">
            <v>#N/A</v>
          </cell>
          <cell r="AS429">
            <v>0</v>
          </cell>
          <cell r="AT429">
            <v>0</v>
          </cell>
          <cell r="AU429">
            <v>0</v>
          </cell>
          <cell r="AV429" t="e">
            <v>#N/A</v>
          </cell>
          <cell r="AW429" t="str">
            <v/>
          </cell>
          <cell r="AX429" t="e">
            <v>#N/A</v>
          </cell>
          <cell r="AY429">
            <v>0</v>
          </cell>
          <cell r="AZ429">
            <v>0</v>
          </cell>
          <cell r="BA429">
            <v>0</v>
          </cell>
          <cell r="BB429">
            <v>0</v>
          </cell>
          <cell r="BC429">
            <v>0</v>
          </cell>
          <cell r="BD429">
            <v>0</v>
          </cell>
          <cell r="BE429" t="str">
            <v/>
          </cell>
          <cell r="BF429" t="e">
            <v>#NAME?</v>
          </cell>
          <cell r="BG429" t="str">
            <v/>
          </cell>
          <cell r="BH429" t="e">
            <v>#N/A</v>
          </cell>
        </row>
        <row r="430"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 t="e">
            <v>#N/A</v>
          </cell>
          <cell r="H430">
            <v>0</v>
          </cell>
          <cell r="I430">
            <v>0</v>
          </cell>
          <cell r="J430" t="str">
            <v/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  <cell r="O430" t="str">
            <v>×</v>
          </cell>
          <cell r="P430" t="str">
            <v>×</v>
          </cell>
          <cell r="Q430" t="str">
            <v>×</v>
          </cell>
          <cell r="R430" t="str">
            <v>×</v>
          </cell>
          <cell r="S430" t="str">
            <v>×</v>
          </cell>
          <cell r="T430" t="str">
            <v>×</v>
          </cell>
          <cell r="U430" t="str">
            <v>×</v>
          </cell>
          <cell r="V430" t="str">
            <v>×</v>
          </cell>
          <cell r="W430" t="str">
            <v>×</v>
          </cell>
          <cell r="X430" t="str">
            <v>×</v>
          </cell>
          <cell r="Y430" t="str">
            <v>×</v>
          </cell>
          <cell r="Z430" t="str">
            <v>×</v>
          </cell>
          <cell r="AA430">
            <v>0</v>
          </cell>
          <cell r="AB430">
            <v>0</v>
          </cell>
          <cell r="AC430" t="str">
            <v>なし</v>
          </cell>
          <cell r="AD430">
            <v>0</v>
          </cell>
          <cell r="AE430">
            <v>0</v>
          </cell>
          <cell r="AF430" t="e">
            <v>#N/A</v>
          </cell>
          <cell r="AG430" t="e">
            <v>#N/A</v>
          </cell>
          <cell r="AH430" t="str">
            <v/>
          </cell>
          <cell r="AI430" t="str">
            <v/>
          </cell>
          <cell r="AJ430" t="str">
            <v>?</v>
          </cell>
          <cell r="AK430" t="e">
            <v>#N/A</v>
          </cell>
          <cell r="AL430" t="e">
            <v>#N/A</v>
          </cell>
          <cell r="AM430" t="e">
            <v>#N/A</v>
          </cell>
          <cell r="AN430" t="e">
            <v>#N/A</v>
          </cell>
          <cell r="AO430" t="e">
            <v>#N/A</v>
          </cell>
          <cell r="AP430">
            <v>0</v>
          </cell>
          <cell r="AQ430">
            <v>0</v>
          </cell>
          <cell r="AR430" t="e">
            <v>#N/A</v>
          </cell>
          <cell r="AS430">
            <v>0</v>
          </cell>
          <cell r="AT430">
            <v>0</v>
          </cell>
          <cell r="AU430">
            <v>0</v>
          </cell>
          <cell r="AV430" t="e">
            <v>#N/A</v>
          </cell>
          <cell r="AW430" t="str">
            <v/>
          </cell>
          <cell r="AX430" t="e">
            <v>#N/A</v>
          </cell>
          <cell r="AY430">
            <v>0</v>
          </cell>
          <cell r="AZ430">
            <v>0</v>
          </cell>
          <cell r="BA430">
            <v>0</v>
          </cell>
          <cell r="BB430">
            <v>0</v>
          </cell>
          <cell r="BC430">
            <v>0</v>
          </cell>
          <cell r="BD430">
            <v>0</v>
          </cell>
          <cell r="BE430" t="str">
            <v/>
          </cell>
          <cell r="BF430" t="e">
            <v>#NAME?</v>
          </cell>
          <cell r="BG430" t="str">
            <v/>
          </cell>
          <cell r="BH430" t="e">
            <v>#N/A</v>
          </cell>
        </row>
        <row r="431"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 t="e">
            <v>#N/A</v>
          </cell>
          <cell r="H431">
            <v>0</v>
          </cell>
          <cell r="I431">
            <v>0</v>
          </cell>
          <cell r="J431" t="str">
            <v/>
          </cell>
          <cell r="K431" t="str">
            <v/>
          </cell>
          <cell r="L431" t="str">
            <v/>
          </cell>
          <cell r="M431" t="str">
            <v/>
          </cell>
          <cell r="N431" t="str">
            <v/>
          </cell>
          <cell r="O431" t="str">
            <v>×</v>
          </cell>
          <cell r="P431" t="str">
            <v>×</v>
          </cell>
          <cell r="Q431" t="str">
            <v>×</v>
          </cell>
          <cell r="R431" t="str">
            <v>×</v>
          </cell>
          <cell r="S431" t="str">
            <v>×</v>
          </cell>
          <cell r="T431" t="str">
            <v>×</v>
          </cell>
          <cell r="U431" t="str">
            <v>×</v>
          </cell>
          <cell r="V431" t="str">
            <v>×</v>
          </cell>
          <cell r="W431" t="str">
            <v>×</v>
          </cell>
          <cell r="X431" t="str">
            <v>×</v>
          </cell>
          <cell r="Y431" t="str">
            <v>×</v>
          </cell>
          <cell r="Z431" t="str">
            <v>×</v>
          </cell>
          <cell r="AA431">
            <v>0</v>
          </cell>
          <cell r="AB431">
            <v>0</v>
          </cell>
          <cell r="AC431" t="str">
            <v>なし</v>
          </cell>
          <cell r="AD431">
            <v>0</v>
          </cell>
          <cell r="AE431">
            <v>0</v>
          </cell>
          <cell r="AF431" t="e">
            <v>#N/A</v>
          </cell>
          <cell r="AG431" t="e">
            <v>#N/A</v>
          </cell>
          <cell r="AH431" t="str">
            <v/>
          </cell>
          <cell r="AI431" t="str">
            <v/>
          </cell>
          <cell r="AJ431" t="str">
            <v>?</v>
          </cell>
          <cell r="AK431" t="e">
            <v>#N/A</v>
          </cell>
          <cell r="AL431" t="e">
            <v>#N/A</v>
          </cell>
          <cell r="AM431" t="e">
            <v>#N/A</v>
          </cell>
          <cell r="AN431" t="e">
            <v>#N/A</v>
          </cell>
          <cell r="AO431" t="e">
            <v>#N/A</v>
          </cell>
          <cell r="AP431">
            <v>0</v>
          </cell>
          <cell r="AQ431">
            <v>0</v>
          </cell>
          <cell r="AR431" t="e">
            <v>#N/A</v>
          </cell>
          <cell r="AS431">
            <v>0</v>
          </cell>
          <cell r="AT431">
            <v>0</v>
          </cell>
          <cell r="AU431">
            <v>0</v>
          </cell>
          <cell r="AV431" t="e">
            <v>#N/A</v>
          </cell>
          <cell r="AW431" t="str">
            <v/>
          </cell>
          <cell r="AX431" t="e">
            <v>#N/A</v>
          </cell>
          <cell r="AY431">
            <v>0</v>
          </cell>
          <cell r="AZ431">
            <v>0</v>
          </cell>
          <cell r="BA431">
            <v>0</v>
          </cell>
          <cell r="BB431">
            <v>0</v>
          </cell>
          <cell r="BC431">
            <v>0</v>
          </cell>
          <cell r="BD431">
            <v>0</v>
          </cell>
          <cell r="BE431" t="str">
            <v/>
          </cell>
          <cell r="BF431" t="e">
            <v>#NAME?</v>
          </cell>
          <cell r="BG431" t="str">
            <v/>
          </cell>
          <cell r="BH431" t="e">
            <v>#N/A</v>
          </cell>
        </row>
        <row r="432"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 t="e">
            <v>#N/A</v>
          </cell>
          <cell r="H432">
            <v>0</v>
          </cell>
          <cell r="I432">
            <v>0</v>
          </cell>
          <cell r="J432" t="str">
            <v/>
          </cell>
          <cell r="K432" t="str">
            <v/>
          </cell>
          <cell r="L432" t="str">
            <v/>
          </cell>
          <cell r="M432" t="str">
            <v/>
          </cell>
          <cell r="N432" t="str">
            <v/>
          </cell>
          <cell r="O432" t="str">
            <v>×</v>
          </cell>
          <cell r="P432" t="str">
            <v>×</v>
          </cell>
          <cell r="Q432" t="str">
            <v>×</v>
          </cell>
          <cell r="R432" t="str">
            <v>×</v>
          </cell>
          <cell r="S432" t="str">
            <v>×</v>
          </cell>
          <cell r="T432" t="str">
            <v>×</v>
          </cell>
          <cell r="U432" t="str">
            <v>×</v>
          </cell>
          <cell r="V432" t="str">
            <v>×</v>
          </cell>
          <cell r="W432" t="str">
            <v>×</v>
          </cell>
          <cell r="X432" t="str">
            <v>×</v>
          </cell>
          <cell r="Y432" t="str">
            <v>×</v>
          </cell>
          <cell r="Z432" t="str">
            <v>×</v>
          </cell>
          <cell r="AA432">
            <v>0</v>
          </cell>
          <cell r="AB432">
            <v>0</v>
          </cell>
          <cell r="AC432" t="str">
            <v>なし</v>
          </cell>
          <cell r="AD432">
            <v>0</v>
          </cell>
          <cell r="AE432">
            <v>0</v>
          </cell>
          <cell r="AF432" t="e">
            <v>#N/A</v>
          </cell>
          <cell r="AG432" t="e">
            <v>#N/A</v>
          </cell>
          <cell r="AH432" t="str">
            <v/>
          </cell>
          <cell r="AI432" t="str">
            <v/>
          </cell>
          <cell r="AJ432" t="str">
            <v>?</v>
          </cell>
          <cell r="AK432" t="e">
            <v>#N/A</v>
          </cell>
          <cell r="AL432" t="e">
            <v>#N/A</v>
          </cell>
          <cell r="AM432" t="e">
            <v>#N/A</v>
          </cell>
          <cell r="AN432" t="e">
            <v>#N/A</v>
          </cell>
          <cell r="AO432" t="e">
            <v>#N/A</v>
          </cell>
          <cell r="AP432">
            <v>0</v>
          </cell>
          <cell r="AQ432">
            <v>0</v>
          </cell>
          <cell r="AR432" t="e">
            <v>#N/A</v>
          </cell>
          <cell r="AS432">
            <v>0</v>
          </cell>
          <cell r="AT432">
            <v>0</v>
          </cell>
          <cell r="AU432">
            <v>0</v>
          </cell>
          <cell r="AV432" t="e">
            <v>#N/A</v>
          </cell>
          <cell r="AW432" t="str">
            <v/>
          </cell>
          <cell r="AX432" t="e">
            <v>#N/A</v>
          </cell>
          <cell r="AY432">
            <v>0</v>
          </cell>
          <cell r="AZ432">
            <v>0</v>
          </cell>
          <cell r="BA432">
            <v>0</v>
          </cell>
          <cell r="BB432">
            <v>0</v>
          </cell>
          <cell r="BC432">
            <v>0</v>
          </cell>
          <cell r="BD432">
            <v>0</v>
          </cell>
          <cell r="BE432" t="str">
            <v/>
          </cell>
          <cell r="BF432" t="e">
            <v>#NAME?</v>
          </cell>
          <cell r="BG432" t="str">
            <v/>
          </cell>
          <cell r="BH432" t="e">
            <v>#N/A</v>
          </cell>
        </row>
        <row r="433"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 t="e">
            <v>#N/A</v>
          </cell>
          <cell r="H433">
            <v>0</v>
          </cell>
          <cell r="I433">
            <v>0</v>
          </cell>
          <cell r="J433" t="str">
            <v/>
          </cell>
          <cell r="K433" t="str">
            <v/>
          </cell>
          <cell r="L433" t="str">
            <v/>
          </cell>
          <cell r="M433" t="str">
            <v/>
          </cell>
          <cell r="N433" t="str">
            <v/>
          </cell>
          <cell r="O433" t="str">
            <v>×</v>
          </cell>
          <cell r="P433" t="str">
            <v>×</v>
          </cell>
          <cell r="Q433" t="str">
            <v>×</v>
          </cell>
          <cell r="R433" t="str">
            <v>×</v>
          </cell>
          <cell r="S433" t="str">
            <v>×</v>
          </cell>
          <cell r="T433" t="str">
            <v>×</v>
          </cell>
          <cell r="U433" t="str">
            <v>×</v>
          </cell>
          <cell r="V433" t="str">
            <v>×</v>
          </cell>
          <cell r="W433" t="str">
            <v>×</v>
          </cell>
          <cell r="X433" t="str">
            <v>×</v>
          </cell>
          <cell r="Y433" t="str">
            <v>×</v>
          </cell>
          <cell r="Z433" t="str">
            <v>×</v>
          </cell>
          <cell r="AA433">
            <v>0</v>
          </cell>
          <cell r="AB433">
            <v>0</v>
          </cell>
          <cell r="AC433" t="str">
            <v>なし</v>
          </cell>
          <cell r="AD433">
            <v>0</v>
          </cell>
          <cell r="AE433">
            <v>0</v>
          </cell>
          <cell r="AF433" t="e">
            <v>#N/A</v>
          </cell>
          <cell r="AG433" t="e">
            <v>#N/A</v>
          </cell>
          <cell r="AH433" t="str">
            <v/>
          </cell>
          <cell r="AI433" t="str">
            <v/>
          </cell>
          <cell r="AJ433" t="str">
            <v>?</v>
          </cell>
          <cell r="AK433" t="e">
            <v>#N/A</v>
          </cell>
          <cell r="AL433" t="e">
            <v>#N/A</v>
          </cell>
          <cell r="AM433" t="e">
            <v>#N/A</v>
          </cell>
          <cell r="AN433" t="e">
            <v>#N/A</v>
          </cell>
          <cell r="AO433" t="e">
            <v>#N/A</v>
          </cell>
          <cell r="AP433">
            <v>0</v>
          </cell>
          <cell r="AQ433">
            <v>0</v>
          </cell>
          <cell r="AR433" t="e">
            <v>#N/A</v>
          </cell>
          <cell r="AS433">
            <v>0</v>
          </cell>
          <cell r="AT433">
            <v>0</v>
          </cell>
          <cell r="AU433">
            <v>0</v>
          </cell>
          <cell r="AV433" t="e">
            <v>#N/A</v>
          </cell>
          <cell r="AW433" t="str">
            <v/>
          </cell>
          <cell r="AX433" t="e">
            <v>#N/A</v>
          </cell>
          <cell r="AY433">
            <v>0</v>
          </cell>
          <cell r="AZ433">
            <v>0</v>
          </cell>
          <cell r="BA433">
            <v>0</v>
          </cell>
          <cell r="BB433">
            <v>0</v>
          </cell>
          <cell r="BC433">
            <v>0</v>
          </cell>
          <cell r="BD433">
            <v>0</v>
          </cell>
          <cell r="BE433" t="str">
            <v/>
          </cell>
          <cell r="BF433" t="e">
            <v>#NAME?</v>
          </cell>
          <cell r="BG433" t="str">
            <v/>
          </cell>
          <cell r="BH433" t="e">
            <v>#N/A</v>
          </cell>
        </row>
        <row r="434"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 t="e">
            <v>#N/A</v>
          </cell>
          <cell r="H434">
            <v>0</v>
          </cell>
          <cell r="I434">
            <v>0</v>
          </cell>
          <cell r="J434" t="str">
            <v/>
          </cell>
          <cell r="K434" t="str">
            <v/>
          </cell>
          <cell r="L434" t="str">
            <v/>
          </cell>
          <cell r="M434" t="str">
            <v/>
          </cell>
          <cell r="N434" t="str">
            <v/>
          </cell>
          <cell r="O434" t="str">
            <v>×</v>
          </cell>
          <cell r="P434" t="str">
            <v>×</v>
          </cell>
          <cell r="Q434" t="str">
            <v>×</v>
          </cell>
          <cell r="R434" t="str">
            <v>×</v>
          </cell>
          <cell r="S434" t="str">
            <v>×</v>
          </cell>
          <cell r="T434" t="str">
            <v>×</v>
          </cell>
          <cell r="U434" t="str">
            <v>×</v>
          </cell>
          <cell r="V434" t="str">
            <v>×</v>
          </cell>
          <cell r="W434" t="str">
            <v>×</v>
          </cell>
          <cell r="X434" t="str">
            <v>×</v>
          </cell>
          <cell r="Y434" t="str">
            <v>×</v>
          </cell>
          <cell r="Z434" t="str">
            <v>×</v>
          </cell>
          <cell r="AA434">
            <v>0</v>
          </cell>
          <cell r="AB434">
            <v>0</v>
          </cell>
          <cell r="AC434" t="str">
            <v>なし</v>
          </cell>
          <cell r="AD434">
            <v>0</v>
          </cell>
          <cell r="AE434">
            <v>0</v>
          </cell>
          <cell r="AF434" t="e">
            <v>#N/A</v>
          </cell>
          <cell r="AG434" t="e">
            <v>#N/A</v>
          </cell>
          <cell r="AH434" t="str">
            <v/>
          </cell>
          <cell r="AI434" t="str">
            <v/>
          </cell>
          <cell r="AJ434" t="str">
            <v>?</v>
          </cell>
          <cell r="AK434" t="e">
            <v>#N/A</v>
          </cell>
          <cell r="AL434" t="e">
            <v>#N/A</v>
          </cell>
          <cell r="AM434" t="e">
            <v>#N/A</v>
          </cell>
          <cell r="AN434" t="e">
            <v>#N/A</v>
          </cell>
          <cell r="AO434" t="e">
            <v>#N/A</v>
          </cell>
          <cell r="AP434">
            <v>0</v>
          </cell>
          <cell r="AQ434">
            <v>0</v>
          </cell>
          <cell r="AR434" t="e">
            <v>#N/A</v>
          </cell>
          <cell r="AS434">
            <v>0</v>
          </cell>
          <cell r="AT434">
            <v>0</v>
          </cell>
          <cell r="AU434">
            <v>0</v>
          </cell>
          <cell r="AV434" t="e">
            <v>#N/A</v>
          </cell>
          <cell r="AW434" t="str">
            <v/>
          </cell>
          <cell r="AX434" t="e">
            <v>#N/A</v>
          </cell>
          <cell r="AY434">
            <v>0</v>
          </cell>
          <cell r="AZ434">
            <v>0</v>
          </cell>
          <cell r="BA434">
            <v>0</v>
          </cell>
          <cell r="BB434">
            <v>0</v>
          </cell>
          <cell r="BC434">
            <v>0</v>
          </cell>
          <cell r="BD434">
            <v>0</v>
          </cell>
          <cell r="BE434" t="str">
            <v/>
          </cell>
          <cell r="BF434" t="e">
            <v>#NAME?</v>
          </cell>
          <cell r="BG434" t="str">
            <v/>
          </cell>
          <cell r="BH434" t="e">
            <v>#N/A</v>
          </cell>
        </row>
        <row r="435"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 t="e">
            <v>#N/A</v>
          </cell>
          <cell r="H435">
            <v>0</v>
          </cell>
          <cell r="I435">
            <v>0</v>
          </cell>
          <cell r="J435" t="str">
            <v/>
          </cell>
          <cell r="K435" t="str">
            <v/>
          </cell>
          <cell r="L435" t="str">
            <v/>
          </cell>
          <cell r="M435" t="str">
            <v/>
          </cell>
          <cell r="N435" t="str">
            <v/>
          </cell>
          <cell r="O435" t="str">
            <v>×</v>
          </cell>
          <cell r="P435" t="str">
            <v>×</v>
          </cell>
          <cell r="Q435" t="str">
            <v>×</v>
          </cell>
          <cell r="R435" t="str">
            <v>×</v>
          </cell>
          <cell r="S435" t="str">
            <v>×</v>
          </cell>
          <cell r="T435" t="str">
            <v>×</v>
          </cell>
          <cell r="U435" t="str">
            <v>×</v>
          </cell>
          <cell r="V435" t="str">
            <v>×</v>
          </cell>
          <cell r="W435" t="str">
            <v>×</v>
          </cell>
          <cell r="X435" t="str">
            <v>×</v>
          </cell>
          <cell r="Y435" t="str">
            <v>×</v>
          </cell>
          <cell r="Z435" t="str">
            <v>×</v>
          </cell>
          <cell r="AA435">
            <v>0</v>
          </cell>
          <cell r="AB435">
            <v>0</v>
          </cell>
          <cell r="AC435" t="str">
            <v>なし</v>
          </cell>
          <cell r="AD435">
            <v>0</v>
          </cell>
          <cell r="AE435">
            <v>0</v>
          </cell>
          <cell r="AF435" t="e">
            <v>#N/A</v>
          </cell>
          <cell r="AG435" t="e">
            <v>#N/A</v>
          </cell>
          <cell r="AH435" t="str">
            <v/>
          </cell>
          <cell r="AI435" t="str">
            <v/>
          </cell>
          <cell r="AJ435" t="str">
            <v>?</v>
          </cell>
          <cell r="AK435" t="e">
            <v>#N/A</v>
          </cell>
          <cell r="AL435" t="e">
            <v>#N/A</v>
          </cell>
          <cell r="AM435" t="e">
            <v>#N/A</v>
          </cell>
          <cell r="AN435" t="e">
            <v>#N/A</v>
          </cell>
          <cell r="AO435" t="e">
            <v>#N/A</v>
          </cell>
          <cell r="AP435">
            <v>0</v>
          </cell>
          <cell r="AQ435">
            <v>0</v>
          </cell>
          <cell r="AR435" t="e">
            <v>#N/A</v>
          </cell>
          <cell r="AS435">
            <v>0</v>
          </cell>
          <cell r="AT435">
            <v>0</v>
          </cell>
          <cell r="AU435">
            <v>0</v>
          </cell>
          <cell r="AV435" t="e">
            <v>#N/A</v>
          </cell>
          <cell r="AW435" t="str">
            <v/>
          </cell>
          <cell r="AX435" t="e">
            <v>#N/A</v>
          </cell>
          <cell r="AY435">
            <v>0</v>
          </cell>
          <cell r="AZ435">
            <v>0</v>
          </cell>
          <cell r="BA435">
            <v>0</v>
          </cell>
          <cell r="BB435">
            <v>0</v>
          </cell>
          <cell r="BC435">
            <v>0</v>
          </cell>
          <cell r="BD435">
            <v>0</v>
          </cell>
          <cell r="BE435" t="str">
            <v/>
          </cell>
          <cell r="BF435" t="e">
            <v>#NAME?</v>
          </cell>
          <cell r="BG435" t="str">
            <v/>
          </cell>
          <cell r="BH435" t="e">
            <v>#N/A</v>
          </cell>
        </row>
        <row r="436"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 t="e">
            <v>#N/A</v>
          </cell>
          <cell r="H436">
            <v>0</v>
          </cell>
          <cell r="I436">
            <v>0</v>
          </cell>
          <cell r="J436" t="str">
            <v/>
          </cell>
          <cell r="K436" t="str">
            <v/>
          </cell>
          <cell r="L436" t="str">
            <v/>
          </cell>
          <cell r="M436" t="str">
            <v/>
          </cell>
          <cell r="N436" t="str">
            <v/>
          </cell>
          <cell r="O436" t="str">
            <v>×</v>
          </cell>
          <cell r="P436" t="str">
            <v>×</v>
          </cell>
          <cell r="Q436" t="str">
            <v>×</v>
          </cell>
          <cell r="R436" t="str">
            <v>×</v>
          </cell>
          <cell r="S436" t="str">
            <v>×</v>
          </cell>
          <cell r="T436" t="str">
            <v>×</v>
          </cell>
          <cell r="U436" t="str">
            <v>×</v>
          </cell>
          <cell r="V436" t="str">
            <v>×</v>
          </cell>
          <cell r="W436" t="str">
            <v>×</v>
          </cell>
          <cell r="X436" t="str">
            <v>×</v>
          </cell>
          <cell r="Y436" t="str">
            <v>×</v>
          </cell>
          <cell r="Z436" t="str">
            <v>×</v>
          </cell>
          <cell r="AA436">
            <v>0</v>
          </cell>
          <cell r="AB436">
            <v>0</v>
          </cell>
          <cell r="AC436" t="str">
            <v>なし</v>
          </cell>
          <cell r="AD436">
            <v>0</v>
          </cell>
          <cell r="AE436">
            <v>0</v>
          </cell>
          <cell r="AF436" t="e">
            <v>#N/A</v>
          </cell>
          <cell r="AG436" t="e">
            <v>#N/A</v>
          </cell>
          <cell r="AH436" t="str">
            <v/>
          </cell>
          <cell r="AI436" t="str">
            <v/>
          </cell>
          <cell r="AJ436" t="str">
            <v>?</v>
          </cell>
          <cell r="AK436" t="e">
            <v>#N/A</v>
          </cell>
          <cell r="AL436" t="e">
            <v>#N/A</v>
          </cell>
          <cell r="AM436" t="e">
            <v>#N/A</v>
          </cell>
          <cell r="AN436" t="e">
            <v>#N/A</v>
          </cell>
          <cell r="AO436" t="e">
            <v>#N/A</v>
          </cell>
          <cell r="AP436">
            <v>0</v>
          </cell>
          <cell r="AQ436">
            <v>0</v>
          </cell>
          <cell r="AR436" t="e">
            <v>#N/A</v>
          </cell>
          <cell r="AS436">
            <v>0</v>
          </cell>
          <cell r="AT436">
            <v>0</v>
          </cell>
          <cell r="AU436">
            <v>0</v>
          </cell>
          <cell r="AV436" t="e">
            <v>#N/A</v>
          </cell>
          <cell r="AW436" t="str">
            <v/>
          </cell>
          <cell r="AX436" t="e">
            <v>#N/A</v>
          </cell>
          <cell r="AY436">
            <v>0</v>
          </cell>
          <cell r="AZ436">
            <v>0</v>
          </cell>
          <cell r="BA436">
            <v>0</v>
          </cell>
          <cell r="BB436">
            <v>0</v>
          </cell>
          <cell r="BC436">
            <v>0</v>
          </cell>
          <cell r="BD436">
            <v>0</v>
          </cell>
          <cell r="BE436" t="str">
            <v/>
          </cell>
          <cell r="BF436" t="e">
            <v>#NAME?</v>
          </cell>
          <cell r="BG436" t="str">
            <v/>
          </cell>
          <cell r="BH436" t="e">
            <v>#N/A</v>
          </cell>
        </row>
        <row r="437"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 t="e">
            <v>#N/A</v>
          </cell>
          <cell r="H437">
            <v>0</v>
          </cell>
          <cell r="I437">
            <v>0</v>
          </cell>
          <cell r="J437" t="str">
            <v/>
          </cell>
          <cell r="K437" t="str">
            <v/>
          </cell>
          <cell r="L437" t="str">
            <v/>
          </cell>
          <cell r="M437" t="str">
            <v/>
          </cell>
          <cell r="N437" t="str">
            <v/>
          </cell>
          <cell r="O437" t="str">
            <v>×</v>
          </cell>
          <cell r="P437" t="str">
            <v>×</v>
          </cell>
          <cell r="Q437" t="str">
            <v>×</v>
          </cell>
          <cell r="R437" t="str">
            <v>×</v>
          </cell>
          <cell r="S437" t="str">
            <v>×</v>
          </cell>
          <cell r="T437" t="str">
            <v>×</v>
          </cell>
          <cell r="U437" t="str">
            <v>×</v>
          </cell>
          <cell r="V437" t="str">
            <v>×</v>
          </cell>
          <cell r="W437" t="str">
            <v>×</v>
          </cell>
          <cell r="X437" t="str">
            <v>×</v>
          </cell>
          <cell r="Y437" t="str">
            <v>×</v>
          </cell>
          <cell r="Z437" t="str">
            <v>×</v>
          </cell>
          <cell r="AA437">
            <v>0</v>
          </cell>
          <cell r="AB437">
            <v>0</v>
          </cell>
          <cell r="AC437" t="str">
            <v>なし</v>
          </cell>
          <cell r="AD437">
            <v>0</v>
          </cell>
          <cell r="AE437">
            <v>0</v>
          </cell>
          <cell r="AF437" t="e">
            <v>#N/A</v>
          </cell>
          <cell r="AG437" t="e">
            <v>#N/A</v>
          </cell>
          <cell r="AH437" t="str">
            <v/>
          </cell>
          <cell r="AI437" t="str">
            <v/>
          </cell>
          <cell r="AJ437" t="str">
            <v>?</v>
          </cell>
          <cell r="AK437" t="e">
            <v>#N/A</v>
          </cell>
          <cell r="AL437" t="e">
            <v>#N/A</v>
          </cell>
          <cell r="AM437" t="e">
            <v>#N/A</v>
          </cell>
          <cell r="AN437" t="e">
            <v>#N/A</v>
          </cell>
          <cell r="AO437" t="e">
            <v>#N/A</v>
          </cell>
          <cell r="AP437">
            <v>0</v>
          </cell>
          <cell r="AQ437">
            <v>0</v>
          </cell>
          <cell r="AR437" t="e">
            <v>#N/A</v>
          </cell>
          <cell r="AS437">
            <v>0</v>
          </cell>
          <cell r="AT437">
            <v>0</v>
          </cell>
          <cell r="AU437">
            <v>0</v>
          </cell>
          <cell r="AV437" t="e">
            <v>#N/A</v>
          </cell>
          <cell r="AW437" t="str">
            <v/>
          </cell>
          <cell r="AX437" t="e">
            <v>#N/A</v>
          </cell>
          <cell r="AY437">
            <v>0</v>
          </cell>
          <cell r="AZ437">
            <v>0</v>
          </cell>
          <cell r="BA437">
            <v>0</v>
          </cell>
          <cell r="BB437">
            <v>0</v>
          </cell>
          <cell r="BC437">
            <v>0</v>
          </cell>
          <cell r="BD437">
            <v>0</v>
          </cell>
          <cell r="BE437" t="str">
            <v/>
          </cell>
          <cell r="BF437" t="e">
            <v>#NAME?</v>
          </cell>
          <cell r="BG437" t="str">
            <v/>
          </cell>
          <cell r="BH437" t="e">
            <v>#N/A</v>
          </cell>
        </row>
        <row r="438"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 t="e">
            <v>#N/A</v>
          </cell>
          <cell r="H438">
            <v>0</v>
          </cell>
          <cell r="I438">
            <v>0</v>
          </cell>
          <cell r="J438" t="str">
            <v/>
          </cell>
          <cell r="K438" t="str">
            <v/>
          </cell>
          <cell r="L438" t="str">
            <v/>
          </cell>
          <cell r="M438" t="str">
            <v/>
          </cell>
          <cell r="N438" t="str">
            <v/>
          </cell>
          <cell r="O438" t="str">
            <v>×</v>
          </cell>
          <cell r="P438" t="str">
            <v>×</v>
          </cell>
          <cell r="Q438" t="str">
            <v>×</v>
          </cell>
          <cell r="R438" t="str">
            <v>×</v>
          </cell>
          <cell r="S438" t="str">
            <v>×</v>
          </cell>
          <cell r="T438" t="str">
            <v>×</v>
          </cell>
          <cell r="U438" t="str">
            <v>×</v>
          </cell>
          <cell r="V438" t="str">
            <v>×</v>
          </cell>
          <cell r="W438" t="str">
            <v>×</v>
          </cell>
          <cell r="X438" t="str">
            <v>×</v>
          </cell>
          <cell r="Y438" t="str">
            <v>×</v>
          </cell>
          <cell r="Z438" t="str">
            <v>×</v>
          </cell>
          <cell r="AA438">
            <v>0</v>
          </cell>
          <cell r="AB438">
            <v>0</v>
          </cell>
          <cell r="AC438" t="str">
            <v>なし</v>
          </cell>
          <cell r="AD438">
            <v>0</v>
          </cell>
          <cell r="AE438">
            <v>0</v>
          </cell>
          <cell r="AF438" t="e">
            <v>#N/A</v>
          </cell>
          <cell r="AG438" t="e">
            <v>#N/A</v>
          </cell>
          <cell r="AH438" t="str">
            <v/>
          </cell>
          <cell r="AI438" t="str">
            <v/>
          </cell>
          <cell r="AJ438" t="str">
            <v>?</v>
          </cell>
          <cell r="AK438" t="e">
            <v>#N/A</v>
          </cell>
          <cell r="AL438" t="e">
            <v>#N/A</v>
          </cell>
          <cell r="AM438" t="e">
            <v>#N/A</v>
          </cell>
          <cell r="AN438" t="e">
            <v>#N/A</v>
          </cell>
          <cell r="AO438" t="e">
            <v>#N/A</v>
          </cell>
          <cell r="AP438">
            <v>0</v>
          </cell>
          <cell r="AQ438">
            <v>0</v>
          </cell>
          <cell r="AR438" t="e">
            <v>#N/A</v>
          </cell>
          <cell r="AS438">
            <v>0</v>
          </cell>
          <cell r="AT438">
            <v>0</v>
          </cell>
          <cell r="AU438">
            <v>0</v>
          </cell>
          <cell r="AV438" t="e">
            <v>#N/A</v>
          </cell>
          <cell r="AW438" t="str">
            <v/>
          </cell>
          <cell r="AX438" t="e">
            <v>#N/A</v>
          </cell>
          <cell r="AY438">
            <v>0</v>
          </cell>
          <cell r="AZ438">
            <v>0</v>
          </cell>
          <cell r="BA438">
            <v>0</v>
          </cell>
          <cell r="BB438">
            <v>0</v>
          </cell>
          <cell r="BC438">
            <v>0</v>
          </cell>
          <cell r="BD438">
            <v>0</v>
          </cell>
          <cell r="BE438" t="str">
            <v/>
          </cell>
          <cell r="BF438" t="e">
            <v>#NAME?</v>
          </cell>
          <cell r="BG438" t="str">
            <v/>
          </cell>
          <cell r="BH438" t="e">
            <v>#N/A</v>
          </cell>
        </row>
        <row r="439"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 t="e">
            <v>#N/A</v>
          </cell>
          <cell r="H439">
            <v>0</v>
          </cell>
          <cell r="I439">
            <v>0</v>
          </cell>
          <cell r="J439" t="str">
            <v/>
          </cell>
          <cell r="K439" t="str">
            <v/>
          </cell>
          <cell r="L439" t="str">
            <v/>
          </cell>
          <cell r="M439" t="str">
            <v/>
          </cell>
          <cell r="N439" t="str">
            <v/>
          </cell>
          <cell r="O439" t="str">
            <v>×</v>
          </cell>
          <cell r="P439" t="str">
            <v>×</v>
          </cell>
          <cell r="Q439" t="str">
            <v>×</v>
          </cell>
          <cell r="R439" t="str">
            <v>×</v>
          </cell>
          <cell r="S439" t="str">
            <v>×</v>
          </cell>
          <cell r="T439" t="str">
            <v>×</v>
          </cell>
          <cell r="U439" t="str">
            <v>×</v>
          </cell>
          <cell r="V439" t="str">
            <v>×</v>
          </cell>
          <cell r="W439" t="str">
            <v>×</v>
          </cell>
          <cell r="X439" t="str">
            <v>×</v>
          </cell>
          <cell r="Y439" t="str">
            <v>×</v>
          </cell>
          <cell r="Z439" t="str">
            <v>×</v>
          </cell>
          <cell r="AA439">
            <v>0</v>
          </cell>
          <cell r="AB439">
            <v>0</v>
          </cell>
          <cell r="AC439" t="str">
            <v>なし</v>
          </cell>
          <cell r="AD439">
            <v>0</v>
          </cell>
          <cell r="AE439">
            <v>0</v>
          </cell>
          <cell r="AF439" t="e">
            <v>#N/A</v>
          </cell>
          <cell r="AG439" t="e">
            <v>#N/A</v>
          </cell>
          <cell r="AH439" t="str">
            <v/>
          </cell>
          <cell r="AI439" t="str">
            <v/>
          </cell>
          <cell r="AJ439" t="str">
            <v>?</v>
          </cell>
          <cell r="AK439" t="e">
            <v>#N/A</v>
          </cell>
          <cell r="AL439" t="e">
            <v>#N/A</v>
          </cell>
          <cell r="AM439" t="e">
            <v>#N/A</v>
          </cell>
          <cell r="AN439" t="e">
            <v>#N/A</v>
          </cell>
          <cell r="AO439" t="e">
            <v>#N/A</v>
          </cell>
          <cell r="AP439">
            <v>0</v>
          </cell>
          <cell r="AQ439">
            <v>0</v>
          </cell>
          <cell r="AR439" t="e">
            <v>#N/A</v>
          </cell>
          <cell r="AS439">
            <v>0</v>
          </cell>
          <cell r="AT439">
            <v>0</v>
          </cell>
          <cell r="AU439">
            <v>0</v>
          </cell>
          <cell r="AV439" t="e">
            <v>#N/A</v>
          </cell>
          <cell r="AW439" t="str">
            <v/>
          </cell>
          <cell r="AX439" t="e">
            <v>#N/A</v>
          </cell>
          <cell r="AY439">
            <v>0</v>
          </cell>
          <cell r="AZ439">
            <v>0</v>
          </cell>
          <cell r="BA439">
            <v>0</v>
          </cell>
          <cell r="BB439">
            <v>0</v>
          </cell>
          <cell r="BC439">
            <v>0</v>
          </cell>
          <cell r="BD439">
            <v>0</v>
          </cell>
          <cell r="BE439" t="str">
            <v/>
          </cell>
          <cell r="BF439" t="e">
            <v>#NAME?</v>
          </cell>
          <cell r="BG439" t="str">
            <v/>
          </cell>
          <cell r="BH439" t="e">
            <v>#N/A</v>
          </cell>
        </row>
        <row r="440"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 t="e">
            <v>#N/A</v>
          </cell>
          <cell r="H440">
            <v>0</v>
          </cell>
          <cell r="I440">
            <v>0</v>
          </cell>
          <cell r="J440" t="str">
            <v/>
          </cell>
          <cell r="K440" t="str">
            <v/>
          </cell>
          <cell r="L440" t="str">
            <v/>
          </cell>
          <cell r="M440" t="str">
            <v/>
          </cell>
          <cell r="N440" t="str">
            <v/>
          </cell>
          <cell r="O440" t="str">
            <v>×</v>
          </cell>
          <cell r="P440" t="str">
            <v>×</v>
          </cell>
          <cell r="Q440" t="str">
            <v>×</v>
          </cell>
          <cell r="R440" t="str">
            <v>×</v>
          </cell>
          <cell r="S440" t="str">
            <v>×</v>
          </cell>
          <cell r="T440" t="str">
            <v>×</v>
          </cell>
          <cell r="U440" t="str">
            <v>×</v>
          </cell>
          <cell r="V440" t="str">
            <v>×</v>
          </cell>
          <cell r="W440" t="str">
            <v>×</v>
          </cell>
          <cell r="X440" t="str">
            <v>×</v>
          </cell>
          <cell r="Y440" t="str">
            <v>×</v>
          </cell>
          <cell r="Z440" t="str">
            <v>×</v>
          </cell>
          <cell r="AA440">
            <v>0</v>
          </cell>
          <cell r="AB440">
            <v>0</v>
          </cell>
          <cell r="AC440" t="str">
            <v>なし</v>
          </cell>
          <cell r="AD440">
            <v>0</v>
          </cell>
          <cell r="AE440">
            <v>0</v>
          </cell>
          <cell r="AF440" t="e">
            <v>#N/A</v>
          </cell>
          <cell r="AG440" t="e">
            <v>#N/A</v>
          </cell>
          <cell r="AH440" t="str">
            <v/>
          </cell>
          <cell r="AI440" t="str">
            <v/>
          </cell>
          <cell r="AJ440" t="str">
            <v>?</v>
          </cell>
          <cell r="AK440" t="e">
            <v>#N/A</v>
          </cell>
          <cell r="AL440" t="e">
            <v>#N/A</v>
          </cell>
          <cell r="AM440" t="e">
            <v>#N/A</v>
          </cell>
          <cell r="AN440" t="e">
            <v>#N/A</v>
          </cell>
          <cell r="AO440" t="e">
            <v>#N/A</v>
          </cell>
          <cell r="AP440">
            <v>0</v>
          </cell>
          <cell r="AQ440">
            <v>0</v>
          </cell>
          <cell r="AR440" t="e">
            <v>#N/A</v>
          </cell>
          <cell r="AS440">
            <v>0</v>
          </cell>
          <cell r="AT440">
            <v>0</v>
          </cell>
          <cell r="AU440">
            <v>0</v>
          </cell>
          <cell r="AV440" t="e">
            <v>#N/A</v>
          </cell>
          <cell r="AW440" t="str">
            <v/>
          </cell>
          <cell r="AX440" t="e">
            <v>#N/A</v>
          </cell>
          <cell r="AY440">
            <v>0</v>
          </cell>
          <cell r="AZ440">
            <v>0</v>
          </cell>
          <cell r="BA440">
            <v>0</v>
          </cell>
          <cell r="BB440">
            <v>0</v>
          </cell>
          <cell r="BC440">
            <v>0</v>
          </cell>
          <cell r="BD440">
            <v>0</v>
          </cell>
          <cell r="BE440" t="str">
            <v/>
          </cell>
          <cell r="BF440" t="e">
            <v>#NAME?</v>
          </cell>
          <cell r="BG440" t="str">
            <v/>
          </cell>
          <cell r="BH440" t="e">
            <v>#N/A</v>
          </cell>
        </row>
        <row r="441"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 t="e">
            <v>#N/A</v>
          </cell>
          <cell r="H441">
            <v>0</v>
          </cell>
          <cell r="I441">
            <v>0</v>
          </cell>
          <cell r="J441" t="str">
            <v/>
          </cell>
          <cell r="K441" t="str">
            <v/>
          </cell>
          <cell r="L441" t="str">
            <v/>
          </cell>
          <cell r="M441" t="str">
            <v/>
          </cell>
          <cell r="N441" t="str">
            <v/>
          </cell>
          <cell r="O441" t="str">
            <v>×</v>
          </cell>
          <cell r="P441" t="str">
            <v>×</v>
          </cell>
          <cell r="Q441" t="str">
            <v>×</v>
          </cell>
          <cell r="R441" t="str">
            <v>×</v>
          </cell>
          <cell r="S441" t="str">
            <v>×</v>
          </cell>
          <cell r="T441" t="str">
            <v>×</v>
          </cell>
          <cell r="U441" t="str">
            <v>×</v>
          </cell>
          <cell r="V441" t="str">
            <v>×</v>
          </cell>
          <cell r="W441" t="str">
            <v>×</v>
          </cell>
          <cell r="X441" t="str">
            <v>×</v>
          </cell>
          <cell r="Y441" t="str">
            <v>×</v>
          </cell>
          <cell r="Z441" t="str">
            <v>×</v>
          </cell>
          <cell r="AA441">
            <v>0</v>
          </cell>
          <cell r="AB441">
            <v>0</v>
          </cell>
          <cell r="AC441" t="str">
            <v>なし</v>
          </cell>
          <cell r="AD441">
            <v>0</v>
          </cell>
          <cell r="AE441">
            <v>0</v>
          </cell>
          <cell r="AF441" t="e">
            <v>#N/A</v>
          </cell>
          <cell r="AG441" t="e">
            <v>#N/A</v>
          </cell>
          <cell r="AH441" t="str">
            <v/>
          </cell>
          <cell r="AI441" t="str">
            <v/>
          </cell>
          <cell r="AJ441" t="str">
            <v>?</v>
          </cell>
          <cell r="AK441" t="e">
            <v>#N/A</v>
          </cell>
          <cell r="AL441" t="e">
            <v>#N/A</v>
          </cell>
          <cell r="AM441" t="e">
            <v>#N/A</v>
          </cell>
          <cell r="AN441" t="e">
            <v>#N/A</v>
          </cell>
          <cell r="AO441" t="e">
            <v>#N/A</v>
          </cell>
          <cell r="AP441">
            <v>0</v>
          </cell>
          <cell r="AQ441">
            <v>0</v>
          </cell>
          <cell r="AR441" t="e">
            <v>#N/A</v>
          </cell>
          <cell r="AS441">
            <v>0</v>
          </cell>
          <cell r="AT441">
            <v>0</v>
          </cell>
          <cell r="AU441">
            <v>0</v>
          </cell>
          <cell r="AV441" t="e">
            <v>#N/A</v>
          </cell>
          <cell r="AW441" t="str">
            <v/>
          </cell>
          <cell r="AX441" t="e">
            <v>#N/A</v>
          </cell>
          <cell r="AY441">
            <v>0</v>
          </cell>
          <cell r="AZ441">
            <v>0</v>
          </cell>
          <cell r="BA441">
            <v>0</v>
          </cell>
          <cell r="BB441">
            <v>0</v>
          </cell>
          <cell r="BC441">
            <v>0</v>
          </cell>
          <cell r="BD441">
            <v>0</v>
          </cell>
          <cell r="BE441" t="str">
            <v/>
          </cell>
          <cell r="BF441" t="e">
            <v>#NAME?</v>
          </cell>
          <cell r="BG441" t="str">
            <v/>
          </cell>
          <cell r="BH441" t="e">
            <v>#N/A</v>
          </cell>
        </row>
        <row r="442"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 t="e">
            <v>#N/A</v>
          </cell>
          <cell r="H442">
            <v>0</v>
          </cell>
          <cell r="I442">
            <v>0</v>
          </cell>
          <cell r="J442" t="str">
            <v/>
          </cell>
          <cell r="K442" t="str">
            <v/>
          </cell>
          <cell r="L442" t="str">
            <v/>
          </cell>
          <cell r="M442" t="str">
            <v/>
          </cell>
          <cell r="N442" t="str">
            <v/>
          </cell>
          <cell r="O442" t="str">
            <v>×</v>
          </cell>
          <cell r="P442" t="str">
            <v>×</v>
          </cell>
          <cell r="Q442" t="str">
            <v>×</v>
          </cell>
          <cell r="R442" t="str">
            <v>×</v>
          </cell>
          <cell r="S442" t="str">
            <v>×</v>
          </cell>
          <cell r="T442" t="str">
            <v>×</v>
          </cell>
          <cell r="U442" t="str">
            <v>×</v>
          </cell>
          <cell r="V442" t="str">
            <v>×</v>
          </cell>
          <cell r="W442" t="str">
            <v>×</v>
          </cell>
          <cell r="X442" t="str">
            <v>×</v>
          </cell>
          <cell r="Y442" t="str">
            <v>×</v>
          </cell>
          <cell r="Z442" t="str">
            <v>×</v>
          </cell>
          <cell r="AA442">
            <v>0</v>
          </cell>
          <cell r="AB442">
            <v>0</v>
          </cell>
          <cell r="AC442" t="str">
            <v>なし</v>
          </cell>
          <cell r="AD442">
            <v>0</v>
          </cell>
          <cell r="AE442">
            <v>0</v>
          </cell>
          <cell r="AF442" t="e">
            <v>#N/A</v>
          </cell>
          <cell r="AG442" t="e">
            <v>#N/A</v>
          </cell>
          <cell r="AH442" t="str">
            <v/>
          </cell>
          <cell r="AI442" t="str">
            <v/>
          </cell>
          <cell r="AJ442" t="str">
            <v>?</v>
          </cell>
          <cell r="AK442" t="e">
            <v>#N/A</v>
          </cell>
          <cell r="AL442" t="e">
            <v>#N/A</v>
          </cell>
          <cell r="AM442" t="e">
            <v>#N/A</v>
          </cell>
          <cell r="AN442" t="e">
            <v>#N/A</v>
          </cell>
          <cell r="AO442" t="e">
            <v>#N/A</v>
          </cell>
          <cell r="AP442">
            <v>0</v>
          </cell>
          <cell r="AQ442">
            <v>0</v>
          </cell>
          <cell r="AR442" t="e">
            <v>#N/A</v>
          </cell>
          <cell r="AS442">
            <v>0</v>
          </cell>
          <cell r="AT442">
            <v>0</v>
          </cell>
          <cell r="AU442">
            <v>0</v>
          </cell>
          <cell r="AV442" t="e">
            <v>#N/A</v>
          </cell>
          <cell r="AW442" t="str">
            <v/>
          </cell>
          <cell r="AX442" t="e">
            <v>#N/A</v>
          </cell>
          <cell r="AY442">
            <v>0</v>
          </cell>
          <cell r="AZ442">
            <v>0</v>
          </cell>
          <cell r="BA442">
            <v>0</v>
          </cell>
          <cell r="BB442">
            <v>0</v>
          </cell>
          <cell r="BC442">
            <v>0</v>
          </cell>
          <cell r="BD442">
            <v>0</v>
          </cell>
          <cell r="BE442" t="str">
            <v/>
          </cell>
          <cell r="BF442" t="e">
            <v>#NAME?</v>
          </cell>
          <cell r="BG442" t="str">
            <v/>
          </cell>
          <cell r="BH442" t="e">
            <v>#N/A</v>
          </cell>
        </row>
        <row r="443"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 t="e">
            <v>#N/A</v>
          </cell>
          <cell r="H443">
            <v>0</v>
          </cell>
          <cell r="I443">
            <v>0</v>
          </cell>
          <cell r="J443" t="str">
            <v/>
          </cell>
          <cell r="K443" t="str">
            <v/>
          </cell>
          <cell r="L443" t="str">
            <v/>
          </cell>
          <cell r="M443" t="str">
            <v/>
          </cell>
          <cell r="N443" t="str">
            <v/>
          </cell>
          <cell r="O443" t="str">
            <v>×</v>
          </cell>
          <cell r="P443" t="str">
            <v>×</v>
          </cell>
          <cell r="Q443" t="str">
            <v>×</v>
          </cell>
          <cell r="R443" t="str">
            <v>×</v>
          </cell>
          <cell r="S443" t="str">
            <v>×</v>
          </cell>
          <cell r="T443" t="str">
            <v>×</v>
          </cell>
          <cell r="U443" t="str">
            <v>×</v>
          </cell>
          <cell r="V443" t="str">
            <v>×</v>
          </cell>
          <cell r="W443" t="str">
            <v>×</v>
          </cell>
          <cell r="X443" t="str">
            <v>×</v>
          </cell>
          <cell r="Y443" t="str">
            <v>×</v>
          </cell>
          <cell r="Z443" t="str">
            <v>×</v>
          </cell>
          <cell r="AA443">
            <v>0</v>
          </cell>
          <cell r="AB443">
            <v>0</v>
          </cell>
          <cell r="AC443" t="str">
            <v>なし</v>
          </cell>
          <cell r="AD443">
            <v>0</v>
          </cell>
          <cell r="AE443">
            <v>0</v>
          </cell>
          <cell r="AF443" t="e">
            <v>#N/A</v>
          </cell>
          <cell r="AG443" t="e">
            <v>#N/A</v>
          </cell>
          <cell r="AH443" t="str">
            <v/>
          </cell>
          <cell r="AI443" t="str">
            <v/>
          </cell>
          <cell r="AJ443" t="str">
            <v>?</v>
          </cell>
          <cell r="AK443" t="e">
            <v>#N/A</v>
          </cell>
          <cell r="AL443" t="e">
            <v>#N/A</v>
          </cell>
          <cell r="AM443" t="e">
            <v>#N/A</v>
          </cell>
          <cell r="AN443" t="e">
            <v>#N/A</v>
          </cell>
          <cell r="AO443" t="e">
            <v>#N/A</v>
          </cell>
          <cell r="AP443">
            <v>0</v>
          </cell>
          <cell r="AQ443">
            <v>0</v>
          </cell>
          <cell r="AR443" t="e">
            <v>#N/A</v>
          </cell>
          <cell r="AS443">
            <v>0</v>
          </cell>
          <cell r="AT443">
            <v>0</v>
          </cell>
          <cell r="AU443">
            <v>0</v>
          </cell>
          <cell r="AV443" t="e">
            <v>#N/A</v>
          </cell>
          <cell r="AW443" t="str">
            <v/>
          </cell>
          <cell r="AX443" t="e">
            <v>#N/A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</v>
          </cell>
          <cell r="BD443">
            <v>0</v>
          </cell>
          <cell r="BE443" t="str">
            <v/>
          </cell>
          <cell r="BF443" t="e">
            <v>#NAME?</v>
          </cell>
          <cell r="BG443" t="str">
            <v/>
          </cell>
          <cell r="BH443" t="e">
            <v>#N/A</v>
          </cell>
        </row>
        <row r="444"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 t="e">
            <v>#N/A</v>
          </cell>
          <cell r="H444">
            <v>0</v>
          </cell>
          <cell r="I444">
            <v>0</v>
          </cell>
          <cell r="J444" t="str">
            <v/>
          </cell>
          <cell r="K444" t="str">
            <v/>
          </cell>
          <cell r="L444" t="str">
            <v/>
          </cell>
          <cell r="M444" t="str">
            <v/>
          </cell>
          <cell r="N444" t="str">
            <v/>
          </cell>
          <cell r="O444" t="str">
            <v>×</v>
          </cell>
          <cell r="P444" t="str">
            <v>×</v>
          </cell>
          <cell r="Q444" t="str">
            <v>×</v>
          </cell>
          <cell r="R444" t="str">
            <v>×</v>
          </cell>
          <cell r="S444" t="str">
            <v>×</v>
          </cell>
          <cell r="T444" t="str">
            <v>×</v>
          </cell>
          <cell r="U444" t="str">
            <v>×</v>
          </cell>
          <cell r="V444" t="str">
            <v>×</v>
          </cell>
          <cell r="W444" t="str">
            <v>×</v>
          </cell>
          <cell r="X444" t="str">
            <v>×</v>
          </cell>
          <cell r="Y444" t="str">
            <v>×</v>
          </cell>
          <cell r="Z444" t="str">
            <v>×</v>
          </cell>
          <cell r="AA444">
            <v>0</v>
          </cell>
          <cell r="AB444">
            <v>0</v>
          </cell>
          <cell r="AC444" t="str">
            <v>なし</v>
          </cell>
          <cell r="AD444">
            <v>0</v>
          </cell>
          <cell r="AE444">
            <v>0</v>
          </cell>
          <cell r="AF444" t="e">
            <v>#N/A</v>
          </cell>
          <cell r="AG444" t="e">
            <v>#N/A</v>
          </cell>
          <cell r="AH444" t="str">
            <v/>
          </cell>
          <cell r="AI444" t="str">
            <v/>
          </cell>
          <cell r="AJ444" t="str">
            <v>?</v>
          </cell>
          <cell r="AK444" t="e">
            <v>#N/A</v>
          </cell>
          <cell r="AL444" t="e">
            <v>#N/A</v>
          </cell>
          <cell r="AM444" t="e">
            <v>#N/A</v>
          </cell>
          <cell r="AN444" t="e">
            <v>#N/A</v>
          </cell>
          <cell r="AO444" t="e">
            <v>#N/A</v>
          </cell>
          <cell r="AP444">
            <v>0</v>
          </cell>
          <cell r="AQ444">
            <v>0</v>
          </cell>
          <cell r="AR444" t="e">
            <v>#N/A</v>
          </cell>
          <cell r="AS444">
            <v>0</v>
          </cell>
          <cell r="AT444">
            <v>0</v>
          </cell>
          <cell r="AU444">
            <v>0</v>
          </cell>
          <cell r="AV444" t="e">
            <v>#N/A</v>
          </cell>
          <cell r="AW444" t="str">
            <v/>
          </cell>
          <cell r="AX444" t="e">
            <v>#N/A</v>
          </cell>
          <cell r="AY444">
            <v>0</v>
          </cell>
          <cell r="AZ444">
            <v>0</v>
          </cell>
          <cell r="BA444">
            <v>0</v>
          </cell>
          <cell r="BB444">
            <v>0</v>
          </cell>
          <cell r="BC444">
            <v>0</v>
          </cell>
          <cell r="BD444">
            <v>0</v>
          </cell>
          <cell r="BE444" t="str">
            <v/>
          </cell>
          <cell r="BF444" t="e">
            <v>#NAME?</v>
          </cell>
          <cell r="BG444" t="str">
            <v/>
          </cell>
          <cell r="BH444" t="e">
            <v>#N/A</v>
          </cell>
        </row>
        <row r="445"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 t="e">
            <v>#N/A</v>
          </cell>
          <cell r="H445">
            <v>0</v>
          </cell>
          <cell r="I445">
            <v>0</v>
          </cell>
          <cell r="J445" t="str">
            <v/>
          </cell>
          <cell r="K445" t="str">
            <v/>
          </cell>
          <cell r="L445" t="str">
            <v/>
          </cell>
          <cell r="M445" t="str">
            <v/>
          </cell>
          <cell r="N445" t="str">
            <v/>
          </cell>
          <cell r="O445" t="str">
            <v>×</v>
          </cell>
          <cell r="P445" t="str">
            <v>×</v>
          </cell>
          <cell r="Q445" t="str">
            <v>×</v>
          </cell>
          <cell r="R445" t="str">
            <v>×</v>
          </cell>
          <cell r="S445" t="str">
            <v>×</v>
          </cell>
          <cell r="T445" t="str">
            <v>×</v>
          </cell>
          <cell r="U445" t="str">
            <v>×</v>
          </cell>
          <cell r="V445" t="str">
            <v>×</v>
          </cell>
          <cell r="W445" t="str">
            <v>×</v>
          </cell>
          <cell r="X445" t="str">
            <v>×</v>
          </cell>
          <cell r="Y445" t="str">
            <v>×</v>
          </cell>
          <cell r="Z445" t="str">
            <v>×</v>
          </cell>
          <cell r="AA445">
            <v>0</v>
          </cell>
          <cell r="AB445">
            <v>0</v>
          </cell>
          <cell r="AC445" t="str">
            <v>なし</v>
          </cell>
          <cell r="AD445">
            <v>0</v>
          </cell>
          <cell r="AE445">
            <v>0</v>
          </cell>
          <cell r="AF445" t="e">
            <v>#N/A</v>
          </cell>
          <cell r="AG445" t="e">
            <v>#N/A</v>
          </cell>
          <cell r="AH445" t="str">
            <v/>
          </cell>
          <cell r="AI445" t="str">
            <v/>
          </cell>
          <cell r="AJ445" t="str">
            <v>?</v>
          </cell>
          <cell r="AK445" t="e">
            <v>#N/A</v>
          </cell>
          <cell r="AL445" t="e">
            <v>#N/A</v>
          </cell>
          <cell r="AM445" t="e">
            <v>#N/A</v>
          </cell>
          <cell r="AN445" t="e">
            <v>#N/A</v>
          </cell>
          <cell r="AO445" t="e">
            <v>#N/A</v>
          </cell>
          <cell r="AP445">
            <v>0</v>
          </cell>
          <cell r="AQ445">
            <v>0</v>
          </cell>
          <cell r="AR445" t="e">
            <v>#N/A</v>
          </cell>
          <cell r="AS445">
            <v>0</v>
          </cell>
          <cell r="AT445">
            <v>0</v>
          </cell>
          <cell r="AU445">
            <v>0</v>
          </cell>
          <cell r="AV445" t="e">
            <v>#N/A</v>
          </cell>
          <cell r="AW445" t="str">
            <v/>
          </cell>
          <cell r="AX445" t="e">
            <v>#N/A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 t="str">
            <v/>
          </cell>
          <cell r="BF445" t="e">
            <v>#NAME?</v>
          </cell>
          <cell r="BG445" t="str">
            <v/>
          </cell>
          <cell r="BH445" t="e">
            <v>#N/A</v>
          </cell>
        </row>
        <row r="446"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 t="e">
            <v>#N/A</v>
          </cell>
          <cell r="H446">
            <v>0</v>
          </cell>
          <cell r="I446">
            <v>0</v>
          </cell>
          <cell r="J446" t="str">
            <v/>
          </cell>
          <cell r="K446" t="str">
            <v/>
          </cell>
          <cell r="L446" t="str">
            <v/>
          </cell>
          <cell r="M446" t="str">
            <v/>
          </cell>
          <cell r="N446" t="str">
            <v/>
          </cell>
          <cell r="O446" t="str">
            <v>×</v>
          </cell>
          <cell r="P446" t="str">
            <v>×</v>
          </cell>
          <cell r="Q446" t="str">
            <v>×</v>
          </cell>
          <cell r="R446" t="str">
            <v>×</v>
          </cell>
          <cell r="S446" t="str">
            <v>×</v>
          </cell>
          <cell r="T446" t="str">
            <v>×</v>
          </cell>
          <cell r="U446" t="str">
            <v>×</v>
          </cell>
          <cell r="V446" t="str">
            <v>×</v>
          </cell>
          <cell r="W446" t="str">
            <v>×</v>
          </cell>
          <cell r="X446" t="str">
            <v>×</v>
          </cell>
          <cell r="Y446" t="str">
            <v>×</v>
          </cell>
          <cell r="Z446" t="str">
            <v>×</v>
          </cell>
          <cell r="AA446">
            <v>0</v>
          </cell>
          <cell r="AB446">
            <v>0</v>
          </cell>
          <cell r="AC446" t="str">
            <v>なし</v>
          </cell>
          <cell r="AD446">
            <v>0</v>
          </cell>
          <cell r="AE446">
            <v>0</v>
          </cell>
          <cell r="AF446" t="e">
            <v>#N/A</v>
          </cell>
          <cell r="AG446" t="e">
            <v>#N/A</v>
          </cell>
          <cell r="AH446" t="str">
            <v/>
          </cell>
          <cell r="AI446" t="str">
            <v/>
          </cell>
          <cell r="AJ446" t="str">
            <v>?</v>
          </cell>
          <cell r="AK446" t="e">
            <v>#N/A</v>
          </cell>
          <cell r="AL446" t="e">
            <v>#N/A</v>
          </cell>
          <cell r="AM446" t="e">
            <v>#N/A</v>
          </cell>
          <cell r="AN446" t="e">
            <v>#N/A</v>
          </cell>
          <cell r="AO446" t="e">
            <v>#N/A</v>
          </cell>
          <cell r="AP446">
            <v>0</v>
          </cell>
          <cell r="AQ446">
            <v>0</v>
          </cell>
          <cell r="AR446" t="e">
            <v>#N/A</v>
          </cell>
          <cell r="AS446">
            <v>0</v>
          </cell>
          <cell r="AT446">
            <v>0</v>
          </cell>
          <cell r="AU446">
            <v>0</v>
          </cell>
          <cell r="AV446" t="e">
            <v>#N/A</v>
          </cell>
          <cell r="AW446" t="str">
            <v/>
          </cell>
          <cell r="AX446" t="e">
            <v>#N/A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 t="str">
            <v/>
          </cell>
          <cell r="BF446" t="e">
            <v>#NAME?</v>
          </cell>
          <cell r="BG446" t="str">
            <v/>
          </cell>
          <cell r="BH446" t="e">
            <v>#N/A</v>
          </cell>
        </row>
        <row r="447"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 t="e">
            <v>#N/A</v>
          </cell>
          <cell r="H447">
            <v>0</v>
          </cell>
          <cell r="I447">
            <v>0</v>
          </cell>
          <cell r="J447" t="str">
            <v/>
          </cell>
          <cell r="K447" t="str">
            <v/>
          </cell>
          <cell r="L447" t="str">
            <v/>
          </cell>
          <cell r="M447" t="str">
            <v/>
          </cell>
          <cell r="N447" t="str">
            <v/>
          </cell>
          <cell r="O447" t="str">
            <v>×</v>
          </cell>
          <cell r="P447" t="str">
            <v>×</v>
          </cell>
          <cell r="Q447" t="str">
            <v>×</v>
          </cell>
          <cell r="R447" t="str">
            <v>×</v>
          </cell>
          <cell r="S447" t="str">
            <v>×</v>
          </cell>
          <cell r="T447" t="str">
            <v>×</v>
          </cell>
          <cell r="U447" t="str">
            <v>×</v>
          </cell>
          <cell r="V447" t="str">
            <v>×</v>
          </cell>
          <cell r="W447" t="str">
            <v>×</v>
          </cell>
          <cell r="X447" t="str">
            <v>×</v>
          </cell>
          <cell r="Y447" t="str">
            <v>×</v>
          </cell>
          <cell r="Z447" t="str">
            <v>×</v>
          </cell>
          <cell r="AA447">
            <v>0</v>
          </cell>
          <cell r="AB447">
            <v>0</v>
          </cell>
          <cell r="AC447" t="str">
            <v>なし</v>
          </cell>
          <cell r="AD447">
            <v>0</v>
          </cell>
          <cell r="AE447">
            <v>0</v>
          </cell>
          <cell r="AF447" t="e">
            <v>#N/A</v>
          </cell>
          <cell r="AG447" t="e">
            <v>#N/A</v>
          </cell>
          <cell r="AH447" t="str">
            <v/>
          </cell>
          <cell r="AI447" t="str">
            <v/>
          </cell>
          <cell r="AJ447" t="str">
            <v>?</v>
          </cell>
          <cell r="AK447" t="e">
            <v>#N/A</v>
          </cell>
          <cell r="AL447" t="e">
            <v>#N/A</v>
          </cell>
          <cell r="AM447" t="e">
            <v>#N/A</v>
          </cell>
          <cell r="AN447" t="e">
            <v>#N/A</v>
          </cell>
          <cell r="AO447" t="e">
            <v>#N/A</v>
          </cell>
          <cell r="AP447">
            <v>0</v>
          </cell>
          <cell r="AQ447">
            <v>0</v>
          </cell>
          <cell r="AR447" t="e">
            <v>#N/A</v>
          </cell>
          <cell r="AS447">
            <v>0</v>
          </cell>
          <cell r="AT447">
            <v>0</v>
          </cell>
          <cell r="AU447">
            <v>0</v>
          </cell>
          <cell r="AV447" t="e">
            <v>#N/A</v>
          </cell>
          <cell r="AW447" t="str">
            <v/>
          </cell>
          <cell r="AX447" t="e">
            <v>#N/A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 t="str">
            <v/>
          </cell>
          <cell r="BF447" t="e">
            <v>#NAME?</v>
          </cell>
          <cell r="BG447" t="str">
            <v/>
          </cell>
          <cell r="BH447" t="e">
            <v>#N/A</v>
          </cell>
        </row>
        <row r="448"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 t="e">
            <v>#N/A</v>
          </cell>
          <cell r="H448">
            <v>0</v>
          </cell>
          <cell r="I448">
            <v>0</v>
          </cell>
          <cell r="J448" t="str">
            <v/>
          </cell>
          <cell r="K448" t="str">
            <v/>
          </cell>
          <cell r="L448" t="str">
            <v/>
          </cell>
          <cell r="M448" t="str">
            <v/>
          </cell>
          <cell r="N448" t="str">
            <v/>
          </cell>
          <cell r="O448" t="str">
            <v>×</v>
          </cell>
          <cell r="P448" t="str">
            <v>×</v>
          </cell>
          <cell r="Q448" t="str">
            <v>×</v>
          </cell>
          <cell r="R448" t="str">
            <v>×</v>
          </cell>
          <cell r="S448" t="str">
            <v>×</v>
          </cell>
          <cell r="T448" t="str">
            <v>×</v>
          </cell>
          <cell r="U448" t="str">
            <v>×</v>
          </cell>
          <cell r="V448" t="str">
            <v>×</v>
          </cell>
          <cell r="W448" t="str">
            <v>×</v>
          </cell>
          <cell r="X448" t="str">
            <v>×</v>
          </cell>
          <cell r="Y448" t="str">
            <v>×</v>
          </cell>
          <cell r="Z448" t="str">
            <v>×</v>
          </cell>
          <cell r="AA448">
            <v>0</v>
          </cell>
          <cell r="AB448">
            <v>0</v>
          </cell>
          <cell r="AC448" t="str">
            <v>なし</v>
          </cell>
          <cell r="AD448">
            <v>0</v>
          </cell>
          <cell r="AE448">
            <v>0</v>
          </cell>
          <cell r="AF448" t="e">
            <v>#N/A</v>
          </cell>
          <cell r="AG448" t="e">
            <v>#N/A</v>
          </cell>
          <cell r="AH448" t="str">
            <v/>
          </cell>
          <cell r="AI448" t="str">
            <v/>
          </cell>
          <cell r="AJ448" t="str">
            <v>?</v>
          </cell>
          <cell r="AK448" t="e">
            <v>#N/A</v>
          </cell>
          <cell r="AL448" t="e">
            <v>#N/A</v>
          </cell>
          <cell r="AM448" t="e">
            <v>#N/A</v>
          </cell>
          <cell r="AN448" t="e">
            <v>#N/A</v>
          </cell>
          <cell r="AO448" t="e">
            <v>#N/A</v>
          </cell>
          <cell r="AP448">
            <v>0</v>
          </cell>
          <cell r="AQ448">
            <v>0</v>
          </cell>
          <cell r="AR448" t="e">
            <v>#N/A</v>
          </cell>
          <cell r="AS448">
            <v>0</v>
          </cell>
          <cell r="AT448">
            <v>0</v>
          </cell>
          <cell r="AU448">
            <v>0</v>
          </cell>
          <cell r="AV448" t="e">
            <v>#N/A</v>
          </cell>
          <cell r="AW448" t="str">
            <v/>
          </cell>
          <cell r="AX448" t="e">
            <v>#N/A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 t="str">
            <v/>
          </cell>
          <cell r="BF448" t="e">
            <v>#NAME?</v>
          </cell>
          <cell r="BG448" t="str">
            <v/>
          </cell>
          <cell r="BH448" t="e">
            <v>#N/A</v>
          </cell>
        </row>
        <row r="449"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 t="e">
            <v>#N/A</v>
          </cell>
          <cell r="H449">
            <v>0</v>
          </cell>
          <cell r="I449">
            <v>0</v>
          </cell>
          <cell r="J449" t="str">
            <v/>
          </cell>
          <cell r="K449" t="str">
            <v/>
          </cell>
          <cell r="L449" t="str">
            <v/>
          </cell>
          <cell r="M449" t="str">
            <v/>
          </cell>
          <cell r="N449" t="str">
            <v/>
          </cell>
          <cell r="O449" t="str">
            <v>×</v>
          </cell>
          <cell r="P449" t="str">
            <v>×</v>
          </cell>
          <cell r="Q449" t="str">
            <v>×</v>
          </cell>
          <cell r="R449" t="str">
            <v>×</v>
          </cell>
          <cell r="S449" t="str">
            <v>×</v>
          </cell>
          <cell r="T449" t="str">
            <v>×</v>
          </cell>
          <cell r="U449" t="str">
            <v>×</v>
          </cell>
          <cell r="V449" t="str">
            <v>×</v>
          </cell>
          <cell r="W449" t="str">
            <v>×</v>
          </cell>
          <cell r="X449" t="str">
            <v>×</v>
          </cell>
          <cell r="Y449" t="str">
            <v>×</v>
          </cell>
          <cell r="Z449" t="str">
            <v>×</v>
          </cell>
          <cell r="AA449">
            <v>0</v>
          </cell>
          <cell r="AB449">
            <v>0</v>
          </cell>
          <cell r="AC449" t="str">
            <v>なし</v>
          </cell>
          <cell r="AD449">
            <v>0</v>
          </cell>
          <cell r="AE449">
            <v>0</v>
          </cell>
          <cell r="AF449" t="e">
            <v>#N/A</v>
          </cell>
          <cell r="AG449" t="e">
            <v>#N/A</v>
          </cell>
          <cell r="AH449" t="str">
            <v/>
          </cell>
          <cell r="AI449" t="str">
            <v/>
          </cell>
          <cell r="AJ449" t="str">
            <v>?</v>
          </cell>
          <cell r="AK449" t="e">
            <v>#N/A</v>
          </cell>
          <cell r="AL449" t="e">
            <v>#N/A</v>
          </cell>
          <cell r="AM449" t="e">
            <v>#N/A</v>
          </cell>
          <cell r="AN449" t="e">
            <v>#N/A</v>
          </cell>
          <cell r="AO449" t="e">
            <v>#N/A</v>
          </cell>
          <cell r="AP449">
            <v>0</v>
          </cell>
          <cell r="AQ449">
            <v>0</v>
          </cell>
          <cell r="AR449" t="e">
            <v>#N/A</v>
          </cell>
          <cell r="AS449">
            <v>0</v>
          </cell>
          <cell r="AT449">
            <v>0</v>
          </cell>
          <cell r="AU449">
            <v>0</v>
          </cell>
          <cell r="AV449" t="e">
            <v>#N/A</v>
          </cell>
          <cell r="AW449" t="str">
            <v/>
          </cell>
          <cell r="AX449" t="e">
            <v>#N/A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 t="str">
            <v/>
          </cell>
          <cell r="BF449" t="e">
            <v>#NAME?</v>
          </cell>
          <cell r="BG449" t="str">
            <v/>
          </cell>
          <cell r="BH449" t="e">
            <v>#N/A</v>
          </cell>
        </row>
        <row r="450"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 t="e">
            <v>#N/A</v>
          </cell>
          <cell r="H450">
            <v>0</v>
          </cell>
          <cell r="I450">
            <v>0</v>
          </cell>
          <cell r="J450" t="str">
            <v/>
          </cell>
          <cell r="K450" t="str">
            <v/>
          </cell>
          <cell r="L450" t="str">
            <v/>
          </cell>
          <cell r="M450" t="str">
            <v/>
          </cell>
          <cell r="N450" t="str">
            <v/>
          </cell>
          <cell r="O450" t="str">
            <v>×</v>
          </cell>
          <cell r="P450" t="str">
            <v>×</v>
          </cell>
          <cell r="Q450" t="str">
            <v>×</v>
          </cell>
          <cell r="R450" t="str">
            <v>×</v>
          </cell>
          <cell r="S450" t="str">
            <v>×</v>
          </cell>
          <cell r="T450" t="str">
            <v>×</v>
          </cell>
          <cell r="U450" t="str">
            <v>×</v>
          </cell>
          <cell r="V450" t="str">
            <v>×</v>
          </cell>
          <cell r="W450" t="str">
            <v>×</v>
          </cell>
          <cell r="X450" t="str">
            <v>×</v>
          </cell>
          <cell r="Y450" t="str">
            <v>×</v>
          </cell>
          <cell r="Z450" t="str">
            <v>×</v>
          </cell>
          <cell r="AA450">
            <v>0</v>
          </cell>
          <cell r="AB450">
            <v>0</v>
          </cell>
          <cell r="AC450" t="str">
            <v>なし</v>
          </cell>
          <cell r="AD450">
            <v>0</v>
          </cell>
          <cell r="AE450">
            <v>0</v>
          </cell>
          <cell r="AF450" t="e">
            <v>#N/A</v>
          </cell>
          <cell r="AG450" t="e">
            <v>#N/A</v>
          </cell>
          <cell r="AH450" t="str">
            <v/>
          </cell>
          <cell r="AI450" t="str">
            <v/>
          </cell>
          <cell r="AJ450" t="str">
            <v>?</v>
          </cell>
          <cell r="AK450" t="e">
            <v>#N/A</v>
          </cell>
          <cell r="AL450" t="e">
            <v>#N/A</v>
          </cell>
          <cell r="AM450" t="e">
            <v>#N/A</v>
          </cell>
          <cell r="AN450" t="e">
            <v>#N/A</v>
          </cell>
          <cell r="AO450" t="e">
            <v>#N/A</v>
          </cell>
          <cell r="AP450">
            <v>0</v>
          </cell>
          <cell r="AQ450">
            <v>0</v>
          </cell>
          <cell r="AR450" t="e">
            <v>#N/A</v>
          </cell>
          <cell r="AS450">
            <v>0</v>
          </cell>
          <cell r="AT450">
            <v>0</v>
          </cell>
          <cell r="AU450">
            <v>0</v>
          </cell>
          <cell r="AV450" t="e">
            <v>#N/A</v>
          </cell>
          <cell r="AW450" t="str">
            <v/>
          </cell>
          <cell r="AX450" t="e">
            <v>#N/A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 t="str">
            <v/>
          </cell>
          <cell r="BF450" t="e">
            <v>#NAME?</v>
          </cell>
          <cell r="BG450" t="str">
            <v/>
          </cell>
          <cell r="BH450" t="e">
            <v>#N/A</v>
          </cell>
        </row>
        <row r="451"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 t="e">
            <v>#N/A</v>
          </cell>
          <cell r="H451">
            <v>0</v>
          </cell>
          <cell r="I451">
            <v>0</v>
          </cell>
          <cell r="J451" t="str">
            <v/>
          </cell>
          <cell r="K451" t="str">
            <v/>
          </cell>
          <cell r="L451" t="str">
            <v/>
          </cell>
          <cell r="M451" t="str">
            <v/>
          </cell>
          <cell r="N451" t="str">
            <v/>
          </cell>
          <cell r="O451" t="str">
            <v>×</v>
          </cell>
          <cell r="P451" t="str">
            <v>×</v>
          </cell>
          <cell r="Q451" t="str">
            <v>×</v>
          </cell>
          <cell r="R451" t="str">
            <v>×</v>
          </cell>
          <cell r="S451" t="str">
            <v>×</v>
          </cell>
          <cell r="T451" t="str">
            <v>×</v>
          </cell>
          <cell r="U451" t="str">
            <v>×</v>
          </cell>
          <cell r="V451" t="str">
            <v>×</v>
          </cell>
          <cell r="W451" t="str">
            <v>×</v>
          </cell>
          <cell r="X451" t="str">
            <v>×</v>
          </cell>
          <cell r="Y451" t="str">
            <v>×</v>
          </cell>
          <cell r="Z451" t="str">
            <v>×</v>
          </cell>
          <cell r="AA451">
            <v>0</v>
          </cell>
          <cell r="AB451">
            <v>0</v>
          </cell>
          <cell r="AC451" t="str">
            <v>なし</v>
          </cell>
          <cell r="AD451">
            <v>0</v>
          </cell>
          <cell r="AE451">
            <v>0</v>
          </cell>
          <cell r="AF451" t="e">
            <v>#N/A</v>
          </cell>
          <cell r="AG451" t="e">
            <v>#N/A</v>
          </cell>
          <cell r="AH451" t="str">
            <v/>
          </cell>
          <cell r="AI451" t="str">
            <v/>
          </cell>
          <cell r="AJ451" t="str">
            <v>?</v>
          </cell>
          <cell r="AK451" t="e">
            <v>#N/A</v>
          </cell>
          <cell r="AL451" t="e">
            <v>#N/A</v>
          </cell>
          <cell r="AM451" t="e">
            <v>#N/A</v>
          </cell>
          <cell r="AN451" t="e">
            <v>#N/A</v>
          </cell>
          <cell r="AO451" t="e">
            <v>#N/A</v>
          </cell>
          <cell r="AP451">
            <v>0</v>
          </cell>
          <cell r="AQ451">
            <v>0</v>
          </cell>
          <cell r="AR451" t="e">
            <v>#N/A</v>
          </cell>
          <cell r="AS451">
            <v>0</v>
          </cell>
          <cell r="AT451">
            <v>0</v>
          </cell>
          <cell r="AU451">
            <v>0</v>
          </cell>
          <cell r="AV451" t="e">
            <v>#N/A</v>
          </cell>
          <cell r="AW451" t="str">
            <v/>
          </cell>
          <cell r="AX451" t="e">
            <v>#N/A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 t="str">
            <v/>
          </cell>
          <cell r="BF451" t="e">
            <v>#NAME?</v>
          </cell>
          <cell r="BG451" t="str">
            <v/>
          </cell>
          <cell r="BH451" t="e">
            <v>#N/A</v>
          </cell>
        </row>
        <row r="452"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 t="e">
            <v>#N/A</v>
          </cell>
          <cell r="H452">
            <v>0</v>
          </cell>
          <cell r="I452">
            <v>0</v>
          </cell>
          <cell r="J452" t="str">
            <v/>
          </cell>
          <cell r="K452" t="str">
            <v/>
          </cell>
          <cell r="L452" t="str">
            <v/>
          </cell>
          <cell r="M452" t="str">
            <v/>
          </cell>
          <cell r="N452" t="str">
            <v/>
          </cell>
          <cell r="O452" t="str">
            <v>×</v>
          </cell>
          <cell r="P452" t="str">
            <v>×</v>
          </cell>
          <cell r="Q452" t="str">
            <v>×</v>
          </cell>
          <cell r="R452" t="str">
            <v>×</v>
          </cell>
          <cell r="S452" t="str">
            <v>×</v>
          </cell>
          <cell r="T452" t="str">
            <v>×</v>
          </cell>
          <cell r="U452" t="str">
            <v>×</v>
          </cell>
          <cell r="V452" t="str">
            <v>×</v>
          </cell>
          <cell r="W452" t="str">
            <v>×</v>
          </cell>
          <cell r="X452" t="str">
            <v>×</v>
          </cell>
          <cell r="Y452" t="str">
            <v>×</v>
          </cell>
          <cell r="Z452" t="str">
            <v>×</v>
          </cell>
          <cell r="AA452">
            <v>0</v>
          </cell>
          <cell r="AB452">
            <v>0</v>
          </cell>
          <cell r="AC452" t="str">
            <v>なし</v>
          </cell>
          <cell r="AD452">
            <v>0</v>
          </cell>
          <cell r="AE452">
            <v>0</v>
          </cell>
          <cell r="AF452" t="e">
            <v>#N/A</v>
          </cell>
          <cell r="AG452" t="e">
            <v>#N/A</v>
          </cell>
          <cell r="AH452" t="str">
            <v/>
          </cell>
          <cell r="AI452" t="str">
            <v/>
          </cell>
          <cell r="AJ452" t="str">
            <v>?</v>
          </cell>
          <cell r="AK452" t="e">
            <v>#N/A</v>
          </cell>
          <cell r="AL452" t="e">
            <v>#N/A</v>
          </cell>
          <cell r="AM452" t="e">
            <v>#N/A</v>
          </cell>
          <cell r="AN452" t="e">
            <v>#N/A</v>
          </cell>
          <cell r="AO452" t="e">
            <v>#N/A</v>
          </cell>
          <cell r="AP452">
            <v>0</v>
          </cell>
          <cell r="AQ452">
            <v>0</v>
          </cell>
          <cell r="AR452" t="e">
            <v>#N/A</v>
          </cell>
          <cell r="AS452">
            <v>0</v>
          </cell>
          <cell r="AT452">
            <v>0</v>
          </cell>
          <cell r="AU452">
            <v>0</v>
          </cell>
          <cell r="AV452" t="e">
            <v>#N/A</v>
          </cell>
          <cell r="AW452" t="str">
            <v/>
          </cell>
          <cell r="AX452" t="e">
            <v>#N/A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 t="str">
            <v/>
          </cell>
          <cell r="BF452" t="e">
            <v>#NAME?</v>
          </cell>
          <cell r="BG452" t="str">
            <v/>
          </cell>
          <cell r="BH452" t="e">
            <v>#N/A</v>
          </cell>
        </row>
        <row r="453"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 t="e">
            <v>#N/A</v>
          </cell>
          <cell r="H453">
            <v>0</v>
          </cell>
          <cell r="I453">
            <v>0</v>
          </cell>
          <cell r="J453" t="str">
            <v/>
          </cell>
          <cell r="K453" t="str">
            <v/>
          </cell>
          <cell r="L453" t="str">
            <v/>
          </cell>
          <cell r="M453" t="str">
            <v/>
          </cell>
          <cell r="N453" t="str">
            <v/>
          </cell>
          <cell r="O453" t="str">
            <v>×</v>
          </cell>
          <cell r="P453" t="str">
            <v>×</v>
          </cell>
          <cell r="Q453" t="str">
            <v>×</v>
          </cell>
          <cell r="R453" t="str">
            <v>×</v>
          </cell>
          <cell r="S453" t="str">
            <v>×</v>
          </cell>
          <cell r="T453" t="str">
            <v>×</v>
          </cell>
          <cell r="U453" t="str">
            <v>×</v>
          </cell>
          <cell r="V453" t="str">
            <v>×</v>
          </cell>
          <cell r="W453" t="str">
            <v>×</v>
          </cell>
          <cell r="X453" t="str">
            <v>×</v>
          </cell>
          <cell r="Y453" t="str">
            <v>×</v>
          </cell>
          <cell r="Z453" t="str">
            <v>×</v>
          </cell>
          <cell r="AA453">
            <v>0</v>
          </cell>
          <cell r="AB453">
            <v>0</v>
          </cell>
          <cell r="AC453" t="str">
            <v>なし</v>
          </cell>
          <cell r="AD453">
            <v>0</v>
          </cell>
          <cell r="AE453">
            <v>0</v>
          </cell>
          <cell r="AF453" t="e">
            <v>#N/A</v>
          </cell>
          <cell r="AG453" t="e">
            <v>#N/A</v>
          </cell>
          <cell r="AH453" t="str">
            <v/>
          </cell>
          <cell r="AI453" t="str">
            <v/>
          </cell>
          <cell r="AJ453" t="str">
            <v>?</v>
          </cell>
          <cell r="AK453" t="e">
            <v>#N/A</v>
          </cell>
          <cell r="AL453" t="e">
            <v>#N/A</v>
          </cell>
          <cell r="AM453" t="e">
            <v>#N/A</v>
          </cell>
          <cell r="AN453" t="e">
            <v>#N/A</v>
          </cell>
          <cell r="AO453" t="e">
            <v>#N/A</v>
          </cell>
          <cell r="AP453">
            <v>0</v>
          </cell>
          <cell r="AQ453">
            <v>0</v>
          </cell>
          <cell r="AR453" t="e">
            <v>#N/A</v>
          </cell>
          <cell r="AS453">
            <v>0</v>
          </cell>
          <cell r="AT453">
            <v>0</v>
          </cell>
          <cell r="AU453">
            <v>0</v>
          </cell>
          <cell r="AV453" t="e">
            <v>#N/A</v>
          </cell>
          <cell r="AW453" t="str">
            <v/>
          </cell>
          <cell r="AX453" t="e">
            <v>#N/A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 t="str">
            <v/>
          </cell>
          <cell r="BF453" t="e">
            <v>#NAME?</v>
          </cell>
          <cell r="BG453" t="str">
            <v/>
          </cell>
          <cell r="BH453" t="e">
            <v>#N/A</v>
          </cell>
        </row>
        <row r="454"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 t="e">
            <v>#N/A</v>
          </cell>
          <cell r="H454">
            <v>0</v>
          </cell>
          <cell r="I454">
            <v>0</v>
          </cell>
          <cell r="J454" t="str">
            <v/>
          </cell>
          <cell r="K454" t="str">
            <v/>
          </cell>
          <cell r="L454" t="str">
            <v/>
          </cell>
          <cell r="M454" t="str">
            <v/>
          </cell>
          <cell r="N454" t="str">
            <v/>
          </cell>
          <cell r="O454" t="str">
            <v>×</v>
          </cell>
          <cell r="P454" t="str">
            <v>×</v>
          </cell>
          <cell r="Q454" t="str">
            <v>×</v>
          </cell>
          <cell r="R454" t="str">
            <v>×</v>
          </cell>
          <cell r="S454" t="str">
            <v>×</v>
          </cell>
          <cell r="T454" t="str">
            <v>×</v>
          </cell>
          <cell r="U454" t="str">
            <v>×</v>
          </cell>
          <cell r="V454" t="str">
            <v>×</v>
          </cell>
          <cell r="W454" t="str">
            <v>×</v>
          </cell>
          <cell r="X454" t="str">
            <v>×</v>
          </cell>
          <cell r="Y454" t="str">
            <v>×</v>
          </cell>
          <cell r="Z454" t="str">
            <v>×</v>
          </cell>
          <cell r="AA454">
            <v>0</v>
          </cell>
          <cell r="AB454">
            <v>0</v>
          </cell>
          <cell r="AC454" t="str">
            <v>なし</v>
          </cell>
          <cell r="AD454">
            <v>0</v>
          </cell>
          <cell r="AE454">
            <v>0</v>
          </cell>
          <cell r="AF454" t="e">
            <v>#N/A</v>
          </cell>
          <cell r="AG454" t="e">
            <v>#N/A</v>
          </cell>
          <cell r="AH454" t="str">
            <v/>
          </cell>
          <cell r="AI454" t="str">
            <v/>
          </cell>
          <cell r="AJ454" t="str">
            <v>?</v>
          </cell>
          <cell r="AK454" t="e">
            <v>#N/A</v>
          </cell>
          <cell r="AL454" t="e">
            <v>#N/A</v>
          </cell>
          <cell r="AM454" t="e">
            <v>#N/A</v>
          </cell>
          <cell r="AN454" t="e">
            <v>#N/A</v>
          </cell>
          <cell r="AO454" t="e">
            <v>#N/A</v>
          </cell>
          <cell r="AP454">
            <v>0</v>
          </cell>
          <cell r="AQ454">
            <v>0</v>
          </cell>
          <cell r="AR454" t="e">
            <v>#N/A</v>
          </cell>
          <cell r="AS454">
            <v>0</v>
          </cell>
          <cell r="AT454">
            <v>0</v>
          </cell>
          <cell r="AU454">
            <v>0</v>
          </cell>
          <cell r="AV454" t="e">
            <v>#N/A</v>
          </cell>
          <cell r="AW454" t="str">
            <v/>
          </cell>
          <cell r="AX454" t="e">
            <v>#N/A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 t="str">
            <v/>
          </cell>
          <cell r="BF454" t="e">
            <v>#NAME?</v>
          </cell>
          <cell r="BG454" t="str">
            <v/>
          </cell>
          <cell r="BH454" t="e">
            <v>#N/A</v>
          </cell>
        </row>
        <row r="455"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 t="e">
            <v>#N/A</v>
          </cell>
          <cell r="H455">
            <v>0</v>
          </cell>
          <cell r="I455">
            <v>0</v>
          </cell>
          <cell r="J455" t="str">
            <v/>
          </cell>
          <cell r="K455" t="str">
            <v/>
          </cell>
          <cell r="L455" t="str">
            <v/>
          </cell>
          <cell r="M455" t="str">
            <v/>
          </cell>
          <cell r="N455" t="str">
            <v/>
          </cell>
          <cell r="O455" t="str">
            <v>×</v>
          </cell>
          <cell r="P455" t="str">
            <v>×</v>
          </cell>
          <cell r="Q455" t="str">
            <v>×</v>
          </cell>
          <cell r="R455" t="str">
            <v>×</v>
          </cell>
          <cell r="S455" t="str">
            <v>×</v>
          </cell>
          <cell r="T455" t="str">
            <v>×</v>
          </cell>
          <cell r="U455" t="str">
            <v>×</v>
          </cell>
          <cell r="V455" t="str">
            <v>×</v>
          </cell>
          <cell r="W455" t="str">
            <v>×</v>
          </cell>
          <cell r="X455" t="str">
            <v>×</v>
          </cell>
          <cell r="Y455" t="str">
            <v>×</v>
          </cell>
          <cell r="Z455" t="str">
            <v>×</v>
          </cell>
          <cell r="AA455">
            <v>0</v>
          </cell>
          <cell r="AB455">
            <v>0</v>
          </cell>
          <cell r="AC455" t="str">
            <v>なし</v>
          </cell>
          <cell r="AD455">
            <v>0</v>
          </cell>
          <cell r="AE455">
            <v>0</v>
          </cell>
          <cell r="AF455" t="e">
            <v>#N/A</v>
          </cell>
          <cell r="AG455" t="e">
            <v>#N/A</v>
          </cell>
          <cell r="AH455" t="str">
            <v/>
          </cell>
          <cell r="AI455" t="str">
            <v/>
          </cell>
          <cell r="AJ455" t="str">
            <v>?</v>
          </cell>
          <cell r="AK455" t="e">
            <v>#N/A</v>
          </cell>
          <cell r="AL455" t="e">
            <v>#N/A</v>
          </cell>
          <cell r="AM455" t="e">
            <v>#N/A</v>
          </cell>
          <cell r="AN455" t="e">
            <v>#N/A</v>
          </cell>
          <cell r="AO455" t="e">
            <v>#N/A</v>
          </cell>
          <cell r="AP455">
            <v>0</v>
          </cell>
          <cell r="AQ455">
            <v>0</v>
          </cell>
          <cell r="AR455" t="e">
            <v>#N/A</v>
          </cell>
          <cell r="AS455">
            <v>0</v>
          </cell>
          <cell r="AT455">
            <v>0</v>
          </cell>
          <cell r="AU455">
            <v>0</v>
          </cell>
          <cell r="AV455" t="e">
            <v>#N/A</v>
          </cell>
          <cell r="AW455" t="str">
            <v/>
          </cell>
          <cell r="AX455" t="e">
            <v>#N/A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 t="str">
            <v/>
          </cell>
          <cell r="BF455" t="e">
            <v>#NAME?</v>
          </cell>
          <cell r="BG455" t="str">
            <v/>
          </cell>
          <cell r="BH455" t="e">
            <v>#N/A</v>
          </cell>
        </row>
        <row r="456"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 t="e">
            <v>#N/A</v>
          </cell>
          <cell r="H456">
            <v>0</v>
          </cell>
          <cell r="I456">
            <v>0</v>
          </cell>
          <cell r="J456" t="str">
            <v/>
          </cell>
          <cell r="K456" t="str">
            <v/>
          </cell>
          <cell r="L456" t="str">
            <v/>
          </cell>
          <cell r="M456" t="str">
            <v/>
          </cell>
          <cell r="N456" t="str">
            <v/>
          </cell>
          <cell r="O456" t="str">
            <v>×</v>
          </cell>
          <cell r="P456" t="str">
            <v>×</v>
          </cell>
          <cell r="Q456" t="str">
            <v>×</v>
          </cell>
          <cell r="R456" t="str">
            <v>×</v>
          </cell>
          <cell r="S456" t="str">
            <v>×</v>
          </cell>
          <cell r="T456" t="str">
            <v>×</v>
          </cell>
          <cell r="U456" t="str">
            <v>×</v>
          </cell>
          <cell r="V456" t="str">
            <v>×</v>
          </cell>
          <cell r="W456" t="str">
            <v>×</v>
          </cell>
          <cell r="X456" t="str">
            <v>×</v>
          </cell>
          <cell r="Y456" t="str">
            <v>×</v>
          </cell>
          <cell r="Z456" t="str">
            <v>×</v>
          </cell>
          <cell r="AA456">
            <v>0</v>
          </cell>
          <cell r="AB456">
            <v>0</v>
          </cell>
          <cell r="AC456" t="str">
            <v>なし</v>
          </cell>
          <cell r="AD456">
            <v>0</v>
          </cell>
          <cell r="AE456">
            <v>0</v>
          </cell>
          <cell r="AF456" t="e">
            <v>#N/A</v>
          </cell>
          <cell r="AG456" t="e">
            <v>#N/A</v>
          </cell>
          <cell r="AH456" t="str">
            <v/>
          </cell>
          <cell r="AI456" t="str">
            <v/>
          </cell>
          <cell r="AJ456" t="str">
            <v>?</v>
          </cell>
          <cell r="AK456" t="e">
            <v>#N/A</v>
          </cell>
          <cell r="AL456" t="e">
            <v>#N/A</v>
          </cell>
          <cell r="AM456" t="e">
            <v>#N/A</v>
          </cell>
          <cell r="AN456" t="e">
            <v>#N/A</v>
          </cell>
          <cell r="AO456" t="e">
            <v>#N/A</v>
          </cell>
          <cell r="AP456">
            <v>0</v>
          </cell>
          <cell r="AQ456">
            <v>0</v>
          </cell>
          <cell r="AR456" t="e">
            <v>#N/A</v>
          </cell>
          <cell r="AS456">
            <v>0</v>
          </cell>
          <cell r="AT456">
            <v>0</v>
          </cell>
          <cell r="AU456">
            <v>0</v>
          </cell>
          <cell r="AV456" t="e">
            <v>#N/A</v>
          </cell>
          <cell r="AW456" t="str">
            <v/>
          </cell>
          <cell r="AX456" t="e">
            <v>#N/A</v>
          </cell>
          <cell r="AY456">
            <v>0</v>
          </cell>
          <cell r="AZ456">
            <v>0</v>
          </cell>
          <cell r="BA456">
            <v>0</v>
          </cell>
          <cell r="BB456">
            <v>0</v>
          </cell>
          <cell r="BC456">
            <v>0</v>
          </cell>
          <cell r="BD456">
            <v>0</v>
          </cell>
          <cell r="BE456" t="str">
            <v/>
          </cell>
          <cell r="BF456" t="e">
            <v>#NAME?</v>
          </cell>
          <cell r="BG456" t="str">
            <v/>
          </cell>
          <cell r="BH456" t="e">
            <v>#N/A</v>
          </cell>
        </row>
        <row r="457"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 t="e">
            <v>#N/A</v>
          </cell>
          <cell r="H457">
            <v>0</v>
          </cell>
          <cell r="I457">
            <v>0</v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  <cell r="O457" t="str">
            <v>×</v>
          </cell>
          <cell r="P457" t="str">
            <v>×</v>
          </cell>
          <cell r="Q457" t="str">
            <v>×</v>
          </cell>
          <cell r="R457" t="str">
            <v>×</v>
          </cell>
          <cell r="S457" t="str">
            <v>×</v>
          </cell>
          <cell r="T457" t="str">
            <v>×</v>
          </cell>
          <cell r="U457" t="str">
            <v>×</v>
          </cell>
          <cell r="V457" t="str">
            <v>×</v>
          </cell>
          <cell r="W457" t="str">
            <v>×</v>
          </cell>
          <cell r="X457" t="str">
            <v>×</v>
          </cell>
          <cell r="Y457" t="str">
            <v>×</v>
          </cell>
          <cell r="Z457" t="str">
            <v>×</v>
          </cell>
          <cell r="AA457">
            <v>0</v>
          </cell>
          <cell r="AB457">
            <v>0</v>
          </cell>
          <cell r="AC457" t="str">
            <v>なし</v>
          </cell>
          <cell r="AD457">
            <v>0</v>
          </cell>
          <cell r="AE457">
            <v>0</v>
          </cell>
          <cell r="AF457" t="e">
            <v>#N/A</v>
          </cell>
          <cell r="AG457" t="e">
            <v>#N/A</v>
          </cell>
          <cell r="AH457" t="str">
            <v/>
          </cell>
          <cell r="AI457" t="str">
            <v/>
          </cell>
          <cell r="AJ457" t="str">
            <v>?</v>
          </cell>
          <cell r="AK457" t="e">
            <v>#N/A</v>
          </cell>
          <cell r="AL457" t="e">
            <v>#N/A</v>
          </cell>
          <cell r="AM457" t="e">
            <v>#N/A</v>
          </cell>
          <cell r="AN457" t="e">
            <v>#N/A</v>
          </cell>
          <cell r="AO457" t="e">
            <v>#N/A</v>
          </cell>
          <cell r="AP457">
            <v>0</v>
          </cell>
          <cell r="AQ457">
            <v>0</v>
          </cell>
          <cell r="AR457" t="e">
            <v>#N/A</v>
          </cell>
          <cell r="AS457">
            <v>0</v>
          </cell>
          <cell r="AT457">
            <v>0</v>
          </cell>
          <cell r="AU457">
            <v>0</v>
          </cell>
          <cell r="AV457" t="e">
            <v>#N/A</v>
          </cell>
          <cell r="AW457" t="str">
            <v/>
          </cell>
          <cell r="AX457" t="e">
            <v>#N/A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 t="str">
            <v/>
          </cell>
          <cell r="BF457" t="e">
            <v>#NAME?</v>
          </cell>
          <cell r="BG457" t="str">
            <v/>
          </cell>
          <cell r="BH457" t="e">
            <v>#N/A</v>
          </cell>
        </row>
        <row r="458"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 t="e">
            <v>#N/A</v>
          </cell>
          <cell r="H458">
            <v>0</v>
          </cell>
          <cell r="I458">
            <v>0</v>
          </cell>
          <cell r="J458" t="str">
            <v/>
          </cell>
          <cell r="K458" t="str">
            <v/>
          </cell>
          <cell r="L458" t="str">
            <v/>
          </cell>
          <cell r="M458" t="str">
            <v/>
          </cell>
          <cell r="N458" t="str">
            <v/>
          </cell>
          <cell r="O458" t="str">
            <v>×</v>
          </cell>
          <cell r="P458" t="str">
            <v>×</v>
          </cell>
          <cell r="Q458" t="str">
            <v>×</v>
          </cell>
          <cell r="R458" t="str">
            <v>×</v>
          </cell>
          <cell r="S458" t="str">
            <v>×</v>
          </cell>
          <cell r="T458" t="str">
            <v>×</v>
          </cell>
          <cell r="U458" t="str">
            <v>×</v>
          </cell>
          <cell r="V458" t="str">
            <v>×</v>
          </cell>
          <cell r="W458" t="str">
            <v>×</v>
          </cell>
          <cell r="X458" t="str">
            <v>×</v>
          </cell>
          <cell r="Y458" t="str">
            <v>×</v>
          </cell>
          <cell r="Z458" t="str">
            <v>×</v>
          </cell>
          <cell r="AA458">
            <v>0</v>
          </cell>
          <cell r="AB458">
            <v>0</v>
          </cell>
          <cell r="AC458" t="str">
            <v>なし</v>
          </cell>
          <cell r="AD458">
            <v>0</v>
          </cell>
          <cell r="AE458">
            <v>0</v>
          </cell>
          <cell r="AF458" t="e">
            <v>#N/A</v>
          </cell>
          <cell r="AG458" t="e">
            <v>#N/A</v>
          </cell>
          <cell r="AH458" t="str">
            <v/>
          </cell>
          <cell r="AI458" t="str">
            <v/>
          </cell>
          <cell r="AJ458" t="str">
            <v>?</v>
          </cell>
          <cell r="AK458" t="e">
            <v>#N/A</v>
          </cell>
          <cell r="AL458" t="e">
            <v>#N/A</v>
          </cell>
          <cell r="AM458" t="e">
            <v>#N/A</v>
          </cell>
          <cell r="AN458" t="e">
            <v>#N/A</v>
          </cell>
          <cell r="AO458" t="e">
            <v>#N/A</v>
          </cell>
          <cell r="AP458">
            <v>0</v>
          </cell>
          <cell r="AQ458">
            <v>0</v>
          </cell>
          <cell r="AR458" t="e">
            <v>#N/A</v>
          </cell>
          <cell r="AS458">
            <v>0</v>
          </cell>
          <cell r="AT458">
            <v>0</v>
          </cell>
          <cell r="AU458">
            <v>0</v>
          </cell>
          <cell r="AV458" t="e">
            <v>#N/A</v>
          </cell>
          <cell r="AW458" t="str">
            <v/>
          </cell>
          <cell r="AX458" t="e">
            <v>#N/A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</v>
          </cell>
          <cell r="BD458">
            <v>0</v>
          </cell>
          <cell r="BE458" t="str">
            <v/>
          </cell>
          <cell r="BF458" t="e">
            <v>#NAME?</v>
          </cell>
          <cell r="BG458" t="str">
            <v/>
          </cell>
          <cell r="BH458" t="e">
            <v>#N/A</v>
          </cell>
        </row>
        <row r="459"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 t="e">
            <v>#N/A</v>
          </cell>
          <cell r="H459">
            <v>0</v>
          </cell>
          <cell r="I459">
            <v>0</v>
          </cell>
          <cell r="J459" t="str">
            <v/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  <cell r="O459" t="str">
            <v>×</v>
          </cell>
          <cell r="P459" t="str">
            <v>×</v>
          </cell>
          <cell r="Q459" t="str">
            <v>×</v>
          </cell>
          <cell r="R459" t="str">
            <v>×</v>
          </cell>
          <cell r="S459" t="str">
            <v>×</v>
          </cell>
          <cell r="T459" t="str">
            <v>×</v>
          </cell>
          <cell r="U459" t="str">
            <v>×</v>
          </cell>
          <cell r="V459" t="str">
            <v>×</v>
          </cell>
          <cell r="W459" t="str">
            <v>×</v>
          </cell>
          <cell r="X459" t="str">
            <v>×</v>
          </cell>
          <cell r="Y459" t="str">
            <v>×</v>
          </cell>
          <cell r="Z459" t="str">
            <v>×</v>
          </cell>
          <cell r="AA459">
            <v>0</v>
          </cell>
          <cell r="AB459">
            <v>0</v>
          </cell>
          <cell r="AC459" t="str">
            <v>なし</v>
          </cell>
          <cell r="AD459">
            <v>0</v>
          </cell>
          <cell r="AE459">
            <v>0</v>
          </cell>
          <cell r="AF459" t="e">
            <v>#N/A</v>
          </cell>
          <cell r="AG459" t="e">
            <v>#N/A</v>
          </cell>
          <cell r="AH459" t="str">
            <v/>
          </cell>
          <cell r="AI459" t="str">
            <v/>
          </cell>
          <cell r="AJ459" t="str">
            <v>?</v>
          </cell>
          <cell r="AK459" t="e">
            <v>#N/A</v>
          </cell>
          <cell r="AL459" t="e">
            <v>#N/A</v>
          </cell>
          <cell r="AM459" t="e">
            <v>#N/A</v>
          </cell>
          <cell r="AN459" t="e">
            <v>#N/A</v>
          </cell>
          <cell r="AO459" t="e">
            <v>#N/A</v>
          </cell>
          <cell r="AP459">
            <v>0</v>
          </cell>
          <cell r="AQ459">
            <v>0</v>
          </cell>
          <cell r="AR459" t="e">
            <v>#N/A</v>
          </cell>
          <cell r="AS459">
            <v>0</v>
          </cell>
          <cell r="AT459">
            <v>0</v>
          </cell>
          <cell r="AU459">
            <v>0</v>
          </cell>
          <cell r="AV459" t="e">
            <v>#N/A</v>
          </cell>
          <cell r="AW459" t="str">
            <v/>
          </cell>
          <cell r="AX459" t="e">
            <v>#N/A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 t="str">
            <v/>
          </cell>
          <cell r="BF459" t="e">
            <v>#NAME?</v>
          </cell>
          <cell r="BG459" t="str">
            <v/>
          </cell>
          <cell r="BH459" t="e">
            <v>#N/A</v>
          </cell>
        </row>
        <row r="460"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 t="e">
            <v>#N/A</v>
          </cell>
          <cell r="H460">
            <v>0</v>
          </cell>
          <cell r="I460">
            <v>0</v>
          </cell>
          <cell r="J460" t="str">
            <v/>
          </cell>
          <cell r="K460" t="str">
            <v/>
          </cell>
          <cell r="L460" t="str">
            <v/>
          </cell>
          <cell r="M460" t="str">
            <v/>
          </cell>
          <cell r="N460" t="str">
            <v/>
          </cell>
          <cell r="O460" t="str">
            <v>×</v>
          </cell>
          <cell r="P460" t="str">
            <v>×</v>
          </cell>
          <cell r="Q460" t="str">
            <v>×</v>
          </cell>
          <cell r="R460" t="str">
            <v>×</v>
          </cell>
          <cell r="S460" t="str">
            <v>×</v>
          </cell>
          <cell r="T460" t="str">
            <v>×</v>
          </cell>
          <cell r="U460" t="str">
            <v>×</v>
          </cell>
          <cell r="V460" t="str">
            <v>×</v>
          </cell>
          <cell r="W460" t="str">
            <v>×</v>
          </cell>
          <cell r="X460" t="str">
            <v>×</v>
          </cell>
          <cell r="Y460" t="str">
            <v>×</v>
          </cell>
          <cell r="Z460" t="str">
            <v>×</v>
          </cell>
          <cell r="AA460">
            <v>0</v>
          </cell>
          <cell r="AB460">
            <v>0</v>
          </cell>
          <cell r="AC460" t="str">
            <v>なし</v>
          </cell>
          <cell r="AD460">
            <v>0</v>
          </cell>
          <cell r="AE460">
            <v>0</v>
          </cell>
          <cell r="AF460" t="e">
            <v>#N/A</v>
          </cell>
          <cell r="AG460" t="e">
            <v>#N/A</v>
          </cell>
          <cell r="AH460" t="str">
            <v/>
          </cell>
          <cell r="AI460" t="str">
            <v/>
          </cell>
          <cell r="AJ460" t="str">
            <v>?</v>
          </cell>
          <cell r="AK460" t="e">
            <v>#N/A</v>
          </cell>
          <cell r="AL460" t="e">
            <v>#N/A</v>
          </cell>
          <cell r="AM460" t="e">
            <v>#N/A</v>
          </cell>
          <cell r="AN460" t="e">
            <v>#N/A</v>
          </cell>
          <cell r="AO460" t="e">
            <v>#N/A</v>
          </cell>
          <cell r="AP460">
            <v>0</v>
          </cell>
          <cell r="AQ460">
            <v>0</v>
          </cell>
          <cell r="AR460" t="e">
            <v>#N/A</v>
          </cell>
          <cell r="AS460">
            <v>0</v>
          </cell>
          <cell r="AT460">
            <v>0</v>
          </cell>
          <cell r="AU460">
            <v>0</v>
          </cell>
          <cell r="AV460" t="e">
            <v>#N/A</v>
          </cell>
          <cell r="AW460" t="str">
            <v/>
          </cell>
          <cell r="AX460" t="e">
            <v>#N/A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</v>
          </cell>
          <cell r="BD460">
            <v>0</v>
          </cell>
          <cell r="BE460" t="str">
            <v/>
          </cell>
          <cell r="BF460" t="e">
            <v>#NAME?</v>
          </cell>
          <cell r="BG460" t="str">
            <v/>
          </cell>
          <cell r="BH460" t="e">
            <v>#N/A</v>
          </cell>
        </row>
        <row r="461"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 t="e">
            <v>#N/A</v>
          </cell>
          <cell r="H461">
            <v>0</v>
          </cell>
          <cell r="I461">
            <v>0</v>
          </cell>
          <cell r="J461" t="str">
            <v/>
          </cell>
          <cell r="K461" t="str">
            <v/>
          </cell>
          <cell r="L461" t="str">
            <v/>
          </cell>
          <cell r="M461" t="str">
            <v/>
          </cell>
          <cell r="N461" t="str">
            <v/>
          </cell>
          <cell r="O461" t="str">
            <v>×</v>
          </cell>
          <cell r="P461" t="str">
            <v>×</v>
          </cell>
          <cell r="Q461" t="str">
            <v>×</v>
          </cell>
          <cell r="R461" t="str">
            <v>×</v>
          </cell>
          <cell r="S461" t="str">
            <v>×</v>
          </cell>
          <cell r="T461" t="str">
            <v>×</v>
          </cell>
          <cell r="U461" t="str">
            <v>×</v>
          </cell>
          <cell r="V461" t="str">
            <v>×</v>
          </cell>
          <cell r="W461" t="str">
            <v>×</v>
          </cell>
          <cell r="X461" t="str">
            <v>×</v>
          </cell>
          <cell r="Y461" t="str">
            <v>×</v>
          </cell>
          <cell r="Z461" t="str">
            <v>×</v>
          </cell>
          <cell r="AA461">
            <v>0</v>
          </cell>
          <cell r="AB461">
            <v>0</v>
          </cell>
          <cell r="AC461" t="str">
            <v>なし</v>
          </cell>
          <cell r="AD461">
            <v>0</v>
          </cell>
          <cell r="AE461">
            <v>0</v>
          </cell>
          <cell r="AF461" t="e">
            <v>#N/A</v>
          </cell>
          <cell r="AG461" t="e">
            <v>#N/A</v>
          </cell>
          <cell r="AH461" t="str">
            <v/>
          </cell>
          <cell r="AI461" t="str">
            <v/>
          </cell>
          <cell r="AJ461" t="str">
            <v>?</v>
          </cell>
          <cell r="AK461" t="e">
            <v>#N/A</v>
          </cell>
          <cell r="AL461" t="e">
            <v>#N/A</v>
          </cell>
          <cell r="AM461" t="e">
            <v>#N/A</v>
          </cell>
          <cell r="AN461" t="e">
            <v>#N/A</v>
          </cell>
          <cell r="AO461" t="e">
            <v>#N/A</v>
          </cell>
          <cell r="AP461">
            <v>0</v>
          </cell>
          <cell r="AQ461">
            <v>0</v>
          </cell>
          <cell r="AR461" t="e">
            <v>#N/A</v>
          </cell>
          <cell r="AS461">
            <v>0</v>
          </cell>
          <cell r="AT461">
            <v>0</v>
          </cell>
          <cell r="AU461">
            <v>0</v>
          </cell>
          <cell r="AV461" t="e">
            <v>#N/A</v>
          </cell>
          <cell r="AW461" t="str">
            <v/>
          </cell>
          <cell r="AX461" t="e">
            <v>#N/A</v>
          </cell>
          <cell r="AY461">
            <v>0</v>
          </cell>
          <cell r="AZ461">
            <v>0</v>
          </cell>
          <cell r="BA461">
            <v>0</v>
          </cell>
          <cell r="BB461">
            <v>0</v>
          </cell>
          <cell r="BC461">
            <v>0</v>
          </cell>
          <cell r="BD461">
            <v>0</v>
          </cell>
          <cell r="BE461" t="str">
            <v/>
          </cell>
          <cell r="BF461" t="e">
            <v>#NAME?</v>
          </cell>
          <cell r="BG461" t="str">
            <v/>
          </cell>
          <cell r="BH461" t="e">
            <v>#N/A</v>
          </cell>
        </row>
        <row r="462"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 t="e">
            <v>#N/A</v>
          </cell>
          <cell r="H462">
            <v>0</v>
          </cell>
          <cell r="I462">
            <v>0</v>
          </cell>
          <cell r="J462" t="str">
            <v/>
          </cell>
          <cell r="K462" t="str">
            <v/>
          </cell>
          <cell r="L462" t="str">
            <v/>
          </cell>
          <cell r="M462" t="str">
            <v/>
          </cell>
          <cell r="N462" t="str">
            <v/>
          </cell>
          <cell r="O462" t="str">
            <v>×</v>
          </cell>
          <cell r="P462" t="str">
            <v>×</v>
          </cell>
          <cell r="Q462" t="str">
            <v>×</v>
          </cell>
          <cell r="R462" t="str">
            <v>×</v>
          </cell>
          <cell r="S462" t="str">
            <v>×</v>
          </cell>
          <cell r="T462" t="str">
            <v>×</v>
          </cell>
          <cell r="U462" t="str">
            <v>×</v>
          </cell>
          <cell r="V462" t="str">
            <v>×</v>
          </cell>
          <cell r="W462" t="str">
            <v>×</v>
          </cell>
          <cell r="X462" t="str">
            <v>×</v>
          </cell>
          <cell r="Y462" t="str">
            <v>×</v>
          </cell>
          <cell r="Z462" t="str">
            <v>×</v>
          </cell>
          <cell r="AA462">
            <v>0</v>
          </cell>
          <cell r="AB462">
            <v>0</v>
          </cell>
          <cell r="AC462" t="str">
            <v>なし</v>
          </cell>
          <cell r="AD462">
            <v>0</v>
          </cell>
          <cell r="AE462">
            <v>0</v>
          </cell>
          <cell r="AF462" t="e">
            <v>#N/A</v>
          </cell>
          <cell r="AG462" t="e">
            <v>#N/A</v>
          </cell>
          <cell r="AH462" t="str">
            <v/>
          </cell>
          <cell r="AI462" t="str">
            <v/>
          </cell>
          <cell r="AJ462" t="str">
            <v>?</v>
          </cell>
          <cell r="AK462" t="e">
            <v>#N/A</v>
          </cell>
          <cell r="AL462" t="e">
            <v>#N/A</v>
          </cell>
          <cell r="AM462" t="e">
            <v>#N/A</v>
          </cell>
          <cell r="AN462" t="e">
            <v>#N/A</v>
          </cell>
          <cell r="AO462" t="e">
            <v>#N/A</v>
          </cell>
          <cell r="AP462">
            <v>0</v>
          </cell>
          <cell r="AQ462">
            <v>0</v>
          </cell>
          <cell r="AR462" t="e">
            <v>#N/A</v>
          </cell>
          <cell r="AS462">
            <v>0</v>
          </cell>
          <cell r="AT462">
            <v>0</v>
          </cell>
          <cell r="AU462">
            <v>0</v>
          </cell>
          <cell r="AV462" t="e">
            <v>#N/A</v>
          </cell>
          <cell r="AW462" t="str">
            <v/>
          </cell>
          <cell r="AX462" t="e">
            <v>#N/A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 t="str">
            <v/>
          </cell>
          <cell r="BF462" t="e">
            <v>#NAME?</v>
          </cell>
          <cell r="BG462" t="str">
            <v/>
          </cell>
          <cell r="BH462" t="e">
            <v>#N/A</v>
          </cell>
        </row>
        <row r="463"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 t="e">
            <v>#N/A</v>
          </cell>
          <cell r="H463">
            <v>0</v>
          </cell>
          <cell r="I463">
            <v>0</v>
          </cell>
          <cell r="J463" t="str">
            <v/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  <cell r="O463" t="str">
            <v>×</v>
          </cell>
          <cell r="P463" t="str">
            <v>×</v>
          </cell>
          <cell r="Q463" t="str">
            <v>×</v>
          </cell>
          <cell r="R463" t="str">
            <v>×</v>
          </cell>
          <cell r="S463" t="str">
            <v>×</v>
          </cell>
          <cell r="T463" t="str">
            <v>×</v>
          </cell>
          <cell r="U463" t="str">
            <v>×</v>
          </cell>
          <cell r="V463" t="str">
            <v>×</v>
          </cell>
          <cell r="W463" t="str">
            <v>×</v>
          </cell>
          <cell r="X463" t="str">
            <v>×</v>
          </cell>
          <cell r="Y463" t="str">
            <v>×</v>
          </cell>
          <cell r="Z463" t="str">
            <v>×</v>
          </cell>
          <cell r="AA463">
            <v>0</v>
          </cell>
          <cell r="AB463">
            <v>0</v>
          </cell>
          <cell r="AC463" t="str">
            <v>なし</v>
          </cell>
          <cell r="AD463">
            <v>0</v>
          </cell>
          <cell r="AE463">
            <v>0</v>
          </cell>
          <cell r="AF463" t="e">
            <v>#N/A</v>
          </cell>
          <cell r="AG463" t="e">
            <v>#N/A</v>
          </cell>
          <cell r="AH463" t="str">
            <v/>
          </cell>
          <cell r="AI463" t="str">
            <v/>
          </cell>
          <cell r="AJ463" t="str">
            <v>?</v>
          </cell>
          <cell r="AK463" t="e">
            <v>#N/A</v>
          </cell>
          <cell r="AL463" t="e">
            <v>#N/A</v>
          </cell>
          <cell r="AM463" t="e">
            <v>#N/A</v>
          </cell>
          <cell r="AN463" t="e">
            <v>#N/A</v>
          </cell>
          <cell r="AO463" t="e">
            <v>#N/A</v>
          </cell>
          <cell r="AP463">
            <v>0</v>
          </cell>
          <cell r="AQ463">
            <v>0</v>
          </cell>
          <cell r="AR463" t="e">
            <v>#N/A</v>
          </cell>
          <cell r="AS463">
            <v>0</v>
          </cell>
          <cell r="AT463">
            <v>0</v>
          </cell>
          <cell r="AU463">
            <v>0</v>
          </cell>
          <cell r="AV463" t="e">
            <v>#N/A</v>
          </cell>
          <cell r="AW463" t="str">
            <v/>
          </cell>
          <cell r="AX463" t="e">
            <v>#N/A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 t="str">
            <v/>
          </cell>
          <cell r="BF463" t="e">
            <v>#NAME?</v>
          </cell>
          <cell r="BG463" t="str">
            <v/>
          </cell>
          <cell r="BH463" t="e">
            <v>#N/A</v>
          </cell>
        </row>
        <row r="464"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 t="e">
            <v>#N/A</v>
          </cell>
          <cell r="H464">
            <v>0</v>
          </cell>
          <cell r="I464">
            <v>0</v>
          </cell>
          <cell r="J464" t="str">
            <v/>
          </cell>
          <cell r="K464" t="str">
            <v/>
          </cell>
          <cell r="L464" t="str">
            <v/>
          </cell>
          <cell r="M464" t="str">
            <v/>
          </cell>
          <cell r="N464" t="str">
            <v/>
          </cell>
          <cell r="O464" t="str">
            <v>×</v>
          </cell>
          <cell r="P464" t="str">
            <v>×</v>
          </cell>
          <cell r="Q464" t="str">
            <v>×</v>
          </cell>
          <cell r="R464" t="str">
            <v>×</v>
          </cell>
          <cell r="S464" t="str">
            <v>×</v>
          </cell>
          <cell r="T464" t="str">
            <v>×</v>
          </cell>
          <cell r="U464" t="str">
            <v>×</v>
          </cell>
          <cell r="V464" t="str">
            <v>×</v>
          </cell>
          <cell r="W464" t="str">
            <v>×</v>
          </cell>
          <cell r="X464" t="str">
            <v>×</v>
          </cell>
          <cell r="Y464" t="str">
            <v>×</v>
          </cell>
          <cell r="Z464" t="str">
            <v>×</v>
          </cell>
          <cell r="AA464">
            <v>0</v>
          </cell>
          <cell r="AB464">
            <v>0</v>
          </cell>
          <cell r="AC464" t="str">
            <v>なし</v>
          </cell>
          <cell r="AD464">
            <v>0</v>
          </cell>
          <cell r="AE464">
            <v>0</v>
          </cell>
          <cell r="AF464" t="e">
            <v>#N/A</v>
          </cell>
          <cell r="AG464" t="e">
            <v>#N/A</v>
          </cell>
          <cell r="AH464" t="str">
            <v/>
          </cell>
          <cell r="AI464" t="str">
            <v/>
          </cell>
          <cell r="AJ464" t="str">
            <v>?</v>
          </cell>
          <cell r="AK464" t="e">
            <v>#N/A</v>
          </cell>
          <cell r="AL464" t="e">
            <v>#N/A</v>
          </cell>
          <cell r="AM464" t="e">
            <v>#N/A</v>
          </cell>
          <cell r="AN464" t="e">
            <v>#N/A</v>
          </cell>
          <cell r="AO464" t="e">
            <v>#N/A</v>
          </cell>
          <cell r="AP464">
            <v>0</v>
          </cell>
          <cell r="AQ464">
            <v>0</v>
          </cell>
          <cell r="AR464" t="e">
            <v>#N/A</v>
          </cell>
          <cell r="AS464">
            <v>0</v>
          </cell>
          <cell r="AT464">
            <v>0</v>
          </cell>
          <cell r="AU464">
            <v>0</v>
          </cell>
          <cell r="AV464" t="e">
            <v>#N/A</v>
          </cell>
          <cell r="AW464" t="str">
            <v/>
          </cell>
          <cell r="AX464" t="e">
            <v>#N/A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 t="str">
            <v/>
          </cell>
          <cell r="BF464" t="e">
            <v>#NAME?</v>
          </cell>
          <cell r="BG464" t="str">
            <v/>
          </cell>
          <cell r="BH464" t="e">
            <v>#N/A</v>
          </cell>
        </row>
        <row r="465"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 t="e">
            <v>#N/A</v>
          </cell>
          <cell r="H465">
            <v>0</v>
          </cell>
          <cell r="I465">
            <v>0</v>
          </cell>
          <cell r="J465" t="str">
            <v/>
          </cell>
          <cell r="K465" t="str">
            <v/>
          </cell>
          <cell r="L465" t="str">
            <v/>
          </cell>
          <cell r="M465" t="str">
            <v/>
          </cell>
          <cell r="N465" t="str">
            <v/>
          </cell>
          <cell r="O465" t="str">
            <v>×</v>
          </cell>
          <cell r="P465" t="str">
            <v>×</v>
          </cell>
          <cell r="Q465" t="str">
            <v>×</v>
          </cell>
          <cell r="R465" t="str">
            <v>×</v>
          </cell>
          <cell r="S465" t="str">
            <v>×</v>
          </cell>
          <cell r="T465" t="str">
            <v>×</v>
          </cell>
          <cell r="U465" t="str">
            <v>×</v>
          </cell>
          <cell r="V465" t="str">
            <v>×</v>
          </cell>
          <cell r="W465" t="str">
            <v>×</v>
          </cell>
          <cell r="X465" t="str">
            <v>×</v>
          </cell>
          <cell r="Y465" t="str">
            <v>×</v>
          </cell>
          <cell r="Z465" t="str">
            <v>×</v>
          </cell>
          <cell r="AA465">
            <v>0</v>
          </cell>
          <cell r="AB465">
            <v>0</v>
          </cell>
          <cell r="AC465" t="str">
            <v>なし</v>
          </cell>
          <cell r="AD465">
            <v>0</v>
          </cell>
          <cell r="AE465">
            <v>0</v>
          </cell>
          <cell r="AF465" t="e">
            <v>#N/A</v>
          </cell>
          <cell r="AG465" t="e">
            <v>#N/A</v>
          </cell>
          <cell r="AH465" t="str">
            <v/>
          </cell>
          <cell r="AI465" t="str">
            <v/>
          </cell>
          <cell r="AJ465" t="str">
            <v>?</v>
          </cell>
          <cell r="AK465" t="e">
            <v>#N/A</v>
          </cell>
          <cell r="AL465" t="e">
            <v>#N/A</v>
          </cell>
          <cell r="AM465" t="e">
            <v>#N/A</v>
          </cell>
          <cell r="AN465" t="e">
            <v>#N/A</v>
          </cell>
          <cell r="AO465" t="e">
            <v>#N/A</v>
          </cell>
          <cell r="AP465">
            <v>0</v>
          </cell>
          <cell r="AQ465">
            <v>0</v>
          </cell>
          <cell r="AR465" t="e">
            <v>#N/A</v>
          </cell>
          <cell r="AS465">
            <v>0</v>
          </cell>
          <cell r="AT465">
            <v>0</v>
          </cell>
          <cell r="AU465">
            <v>0</v>
          </cell>
          <cell r="AV465" t="e">
            <v>#N/A</v>
          </cell>
          <cell r="AW465" t="str">
            <v/>
          </cell>
          <cell r="AX465" t="e">
            <v>#N/A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 t="str">
            <v/>
          </cell>
          <cell r="BF465" t="e">
            <v>#NAME?</v>
          </cell>
          <cell r="BG465" t="str">
            <v/>
          </cell>
          <cell r="BH465" t="e">
            <v>#N/A</v>
          </cell>
        </row>
        <row r="466"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 t="e">
            <v>#N/A</v>
          </cell>
          <cell r="H466">
            <v>0</v>
          </cell>
          <cell r="I466">
            <v>0</v>
          </cell>
          <cell r="J466" t="str">
            <v/>
          </cell>
          <cell r="K466" t="str">
            <v/>
          </cell>
          <cell r="L466" t="str">
            <v/>
          </cell>
          <cell r="M466" t="str">
            <v/>
          </cell>
          <cell r="N466" t="str">
            <v/>
          </cell>
          <cell r="O466" t="str">
            <v>×</v>
          </cell>
          <cell r="P466" t="str">
            <v>×</v>
          </cell>
          <cell r="Q466" t="str">
            <v>×</v>
          </cell>
          <cell r="R466" t="str">
            <v>×</v>
          </cell>
          <cell r="S466" t="str">
            <v>×</v>
          </cell>
          <cell r="T466" t="str">
            <v>×</v>
          </cell>
          <cell r="U466" t="str">
            <v>×</v>
          </cell>
          <cell r="V466" t="str">
            <v>×</v>
          </cell>
          <cell r="W466" t="str">
            <v>×</v>
          </cell>
          <cell r="X466" t="str">
            <v>×</v>
          </cell>
          <cell r="Y466" t="str">
            <v>×</v>
          </cell>
          <cell r="Z466" t="str">
            <v>×</v>
          </cell>
          <cell r="AA466">
            <v>0</v>
          </cell>
          <cell r="AB466">
            <v>0</v>
          </cell>
          <cell r="AC466" t="str">
            <v>なし</v>
          </cell>
          <cell r="AD466">
            <v>0</v>
          </cell>
          <cell r="AE466">
            <v>0</v>
          </cell>
          <cell r="AF466" t="e">
            <v>#N/A</v>
          </cell>
          <cell r="AG466" t="e">
            <v>#N/A</v>
          </cell>
          <cell r="AH466" t="str">
            <v/>
          </cell>
          <cell r="AI466" t="str">
            <v/>
          </cell>
          <cell r="AJ466" t="str">
            <v>?</v>
          </cell>
          <cell r="AK466" t="e">
            <v>#N/A</v>
          </cell>
          <cell r="AL466" t="e">
            <v>#N/A</v>
          </cell>
          <cell r="AM466" t="e">
            <v>#N/A</v>
          </cell>
          <cell r="AN466" t="e">
            <v>#N/A</v>
          </cell>
          <cell r="AO466" t="e">
            <v>#N/A</v>
          </cell>
          <cell r="AP466">
            <v>0</v>
          </cell>
          <cell r="AQ466">
            <v>0</v>
          </cell>
          <cell r="AR466" t="e">
            <v>#N/A</v>
          </cell>
          <cell r="AS466">
            <v>0</v>
          </cell>
          <cell r="AT466">
            <v>0</v>
          </cell>
          <cell r="AU466">
            <v>0</v>
          </cell>
          <cell r="AV466" t="e">
            <v>#N/A</v>
          </cell>
          <cell r="AW466" t="str">
            <v/>
          </cell>
          <cell r="AX466" t="e">
            <v>#N/A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 t="str">
            <v/>
          </cell>
          <cell r="BF466" t="e">
            <v>#NAME?</v>
          </cell>
          <cell r="BG466" t="str">
            <v/>
          </cell>
          <cell r="BH466" t="e">
            <v>#N/A</v>
          </cell>
        </row>
        <row r="467"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 t="e">
            <v>#N/A</v>
          </cell>
          <cell r="H467">
            <v>0</v>
          </cell>
          <cell r="I467">
            <v>0</v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  <cell r="O467" t="str">
            <v>×</v>
          </cell>
          <cell r="P467" t="str">
            <v>×</v>
          </cell>
          <cell r="Q467" t="str">
            <v>×</v>
          </cell>
          <cell r="R467" t="str">
            <v>×</v>
          </cell>
          <cell r="S467" t="str">
            <v>×</v>
          </cell>
          <cell r="T467" t="str">
            <v>×</v>
          </cell>
          <cell r="U467" t="str">
            <v>×</v>
          </cell>
          <cell r="V467" t="str">
            <v>×</v>
          </cell>
          <cell r="W467" t="str">
            <v>×</v>
          </cell>
          <cell r="X467" t="str">
            <v>×</v>
          </cell>
          <cell r="Y467" t="str">
            <v>×</v>
          </cell>
          <cell r="Z467" t="str">
            <v>×</v>
          </cell>
          <cell r="AA467">
            <v>0</v>
          </cell>
          <cell r="AB467">
            <v>0</v>
          </cell>
          <cell r="AC467" t="str">
            <v>なし</v>
          </cell>
          <cell r="AD467">
            <v>0</v>
          </cell>
          <cell r="AE467">
            <v>0</v>
          </cell>
          <cell r="AF467" t="e">
            <v>#N/A</v>
          </cell>
          <cell r="AG467" t="e">
            <v>#N/A</v>
          </cell>
          <cell r="AH467" t="str">
            <v/>
          </cell>
          <cell r="AI467" t="str">
            <v/>
          </cell>
          <cell r="AJ467" t="str">
            <v>?</v>
          </cell>
          <cell r="AK467" t="e">
            <v>#N/A</v>
          </cell>
          <cell r="AL467" t="e">
            <v>#N/A</v>
          </cell>
          <cell r="AM467" t="e">
            <v>#N/A</v>
          </cell>
          <cell r="AN467" t="e">
            <v>#N/A</v>
          </cell>
          <cell r="AO467" t="e">
            <v>#N/A</v>
          </cell>
          <cell r="AP467">
            <v>0</v>
          </cell>
          <cell r="AQ467">
            <v>0</v>
          </cell>
          <cell r="AR467" t="e">
            <v>#N/A</v>
          </cell>
          <cell r="AS467">
            <v>0</v>
          </cell>
          <cell r="AT467">
            <v>0</v>
          </cell>
          <cell r="AU467">
            <v>0</v>
          </cell>
          <cell r="AV467" t="e">
            <v>#N/A</v>
          </cell>
          <cell r="AW467" t="str">
            <v/>
          </cell>
          <cell r="AX467" t="e">
            <v>#N/A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 t="str">
            <v/>
          </cell>
          <cell r="BF467" t="e">
            <v>#NAME?</v>
          </cell>
          <cell r="BG467" t="str">
            <v/>
          </cell>
          <cell r="BH467" t="e">
            <v>#N/A</v>
          </cell>
        </row>
        <row r="468"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 t="e">
            <v>#N/A</v>
          </cell>
          <cell r="H468">
            <v>0</v>
          </cell>
          <cell r="I468">
            <v>0</v>
          </cell>
          <cell r="J468" t="str">
            <v/>
          </cell>
          <cell r="K468" t="str">
            <v/>
          </cell>
          <cell r="L468" t="str">
            <v/>
          </cell>
          <cell r="M468" t="str">
            <v/>
          </cell>
          <cell r="N468" t="str">
            <v/>
          </cell>
          <cell r="O468" t="str">
            <v>×</v>
          </cell>
          <cell r="P468" t="str">
            <v>×</v>
          </cell>
          <cell r="Q468" t="str">
            <v>×</v>
          </cell>
          <cell r="R468" t="str">
            <v>×</v>
          </cell>
          <cell r="S468" t="str">
            <v>×</v>
          </cell>
          <cell r="T468" t="str">
            <v>×</v>
          </cell>
          <cell r="U468" t="str">
            <v>×</v>
          </cell>
          <cell r="V468" t="str">
            <v>×</v>
          </cell>
          <cell r="W468" t="str">
            <v>×</v>
          </cell>
          <cell r="X468" t="str">
            <v>×</v>
          </cell>
          <cell r="Y468" t="str">
            <v>×</v>
          </cell>
          <cell r="Z468" t="str">
            <v>×</v>
          </cell>
          <cell r="AA468">
            <v>0</v>
          </cell>
          <cell r="AB468">
            <v>0</v>
          </cell>
          <cell r="AC468" t="str">
            <v>なし</v>
          </cell>
          <cell r="AD468">
            <v>0</v>
          </cell>
          <cell r="AE468">
            <v>0</v>
          </cell>
          <cell r="AF468" t="e">
            <v>#N/A</v>
          </cell>
          <cell r="AG468" t="e">
            <v>#N/A</v>
          </cell>
          <cell r="AH468" t="str">
            <v/>
          </cell>
          <cell r="AI468" t="str">
            <v/>
          </cell>
          <cell r="AJ468" t="str">
            <v>?</v>
          </cell>
          <cell r="AK468" t="e">
            <v>#N/A</v>
          </cell>
          <cell r="AL468" t="e">
            <v>#N/A</v>
          </cell>
          <cell r="AM468" t="e">
            <v>#N/A</v>
          </cell>
          <cell r="AN468" t="e">
            <v>#N/A</v>
          </cell>
          <cell r="AO468" t="e">
            <v>#N/A</v>
          </cell>
          <cell r="AP468">
            <v>0</v>
          </cell>
          <cell r="AQ468">
            <v>0</v>
          </cell>
          <cell r="AR468" t="e">
            <v>#N/A</v>
          </cell>
          <cell r="AS468">
            <v>0</v>
          </cell>
          <cell r="AT468">
            <v>0</v>
          </cell>
          <cell r="AU468">
            <v>0</v>
          </cell>
          <cell r="AV468" t="e">
            <v>#N/A</v>
          </cell>
          <cell r="AW468" t="str">
            <v/>
          </cell>
          <cell r="AX468" t="e">
            <v>#N/A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 t="str">
            <v/>
          </cell>
          <cell r="BF468" t="e">
            <v>#NAME?</v>
          </cell>
          <cell r="BG468" t="str">
            <v/>
          </cell>
          <cell r="BH468" t="e">
            <v>#N/A</v>
          </cell>
        </row>
        <row r="469"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 t="e">
            <v>#N/A</v>
          </cell>
          <cell r="H469">
            <v>0</v>
          </cell>
          <cell r="I469">
            <v>0</v>
          </cell>
          <cell r="J469" t="str">
            <v/>
          </cell>
          <cell r="K469" t="str">
            <v/>
          </cell>
          <cell r="L469" t="str">
            <v/>
          </cell>
          <cell r="M469" t="str">
            <v/>
          </cell>
          <cell r="N469" t="str">
            <v/>
          </cell>
          <cell r="O469" t="str">
            <v>×</v>
          </cell>
          <cell r="P469" t="str">
            <v>×</v>
          </cell>
          <cell r="Q469" t="str">
            <v>×</v>
          </cell>
          <cell r="R469" t="str">
            <v>×</v>
          </cell>
          <cell r="S469" t="str">
            <v>×</v>
          </cell>
          <cell r="T469" t="str">
            <v>×</v>
          </cell>
          <cell r="U469" t="str">
            <v>×</v>
          </cell>
          <cell r="V469" t="str">
            <v>×</v>
          </cell>
          <cell r="W469" t="str">
            <v>×</v>
          </cell>
          <cell r="X469" t="str">
            <v>×</v>
          </cell>
          <cell r="Y469" t="str">
            <v>×</v>
          </cell>
          <cell r="Z469" t="str">
            <v>×</v>
          </cell>
          <cell r="AA469">
            <v>0</v>
          </cell>
          <cell r="AB469">
            <v>0</v>
          </cell>
          <cell r="AC469" t="str">
            <v>なし</v>
          </cell>
          <cell r="AD469">
            <v>0</v>
          </cell>
          <cell r="AE469">
            <v>0</v>
          </cell>
          <cell r="AF469" t="e">
            <v>#N/A</v>
          </cell>
          <cell r="AG469" t="e">
            <v>#N/A</v>
          </cell>
          <cell r="AH469" t="str">
            <v/>
          </cell>
          <cell r="AI469" t="str">
            <v/>
          </cell>
          <cell r="AJ469" t="str">
            <v>?</v>
          </cell>
          <cell r="AK469" t="e">
            <v>#N/A</v>
          </cell>
          <cell r="AL469" t="e">
            <v>#N/A</v>
          </cell>
          <cell r="AM469" t="e">
            <v>#N/A</v>
          </cell>
          <cell r="AN469" t="e">
            <v>#N/A</v>
          </cell>
          <cell r="AO469" t="e">
            <v>#N/A</v>
          </cell>
          <cell r="AP469">
            <v>0</v>
          </cell>
          <cell r="AQ469">
            <v>0</v>
          </cell>
          <cell r="AR469" t="e">
            <v>#N/A</v>
          </cell>
          <cell r="AS469">
            <v>0</v>
          </cell>
          <cell r="AT469">
            <v>0</v>
          </cell>
          <cell r="AU469">
            <v>0</v>
          </cell>
          <cell r="AV469" t="e">
            <v>#N/A</v>
          </cell>
          <cell r="AW469" t="str">
            <v/>
          </cell>
          <cell r="AX469" t="e">
            <v>#N/A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 t="str">
            <v/>
          </cell>
          <cell r="BF469" t="e">
            <v>#NAME?</v>
          </cell>
          <cell r="BG469" t="str">
            <v/>
          </cell>
          <cell r="BH469" t="e">
            <v>#N/A</v>
          </cell>
        </row>
        <row r="470"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 t="e">
            <v>#N/A</v>
          </cell>
          <cell r="H470">
            <v>0</v>
          </cell>
          <cell r="I470">
            <v>0</v>
          </cell>
          <cell r="J470" t="str">
            <v/>
          </cell>
          <cell r="K470" t="str">
            <v/>
          </cell>
          <cell r="L470" t="str">
            <v/>
          </cell>
          <cell r="M470" t="str">
            <v/>
          </cell>
          <cell r="N470" t="str">
            <v/>
          </cell>
          <cell r="O470" t="str">
            <v>×</v>
          </cell>
          <cell r="P470" t="str">
            <v>×</v>
          </cell>
          <cell r="Q470" t="str">
            <v>×</v>
          </cell>
          <cell r="R470" t="str">
            <v>×</v>
          </cell>
          <cell r="S470" t="str">
            <v>×</v>
          </cell>
          <cell r="T470" t="str">
            <v>×</v>
          </cell>
          <cell r="U470" t="str">
            <v>×</v>
          </cell>
          <cell r="V470" t="str">
            <v>×</v>
          </cell>
          <cell r="W470" t="str">
            <v>×</v>
          </cell>
          <cell r="X470" t="str">
            <v>×</v>
          </cell>
          <cell r="Y470" t="str">
            <v>×</v>
          </cell>
          <cell r="Z470" t="str">
            <v>×</v>
          </cell>
          <cell r="AA470">
            <v>0</v>
          </cell>
          <cell r="AB470">
            <v>0</v>
          </cell>
          <cell r="AC470" t="str">
            <v>なし</v>
          </cell>
          <cell r="AD470">
            <v>0</v>
          </cell>
          <cell r="AE470">
            <v>0</v>
          </cell>
          <cell r="AF470" t="e">
            <v>#N/A</v>
          </cell>
          <cell r="AG470" t="e">
            <v>#N/A</v>
          </cell>
          <cell r="AH470" t="str">
            <v/>
          </cell>
          <cell r="AI470" t="str">
            <v/>
          </cell>
          <cell r="AJ470" t="str">
            <v>?</v>
          </cell>
          <cell r="AK470" t="e">
            <v>#N/A</v>
          </cell>
          <cell r="AL470" t="e">
            <v>#N/A</v>
          </cell>
          <cell r="AM470" t="e">
            <v>#N/A</v>
          </cell>
          <cell r="AN470" t="e">
            <v>#N/A</v>
          </cell>
          <cell r="AO470" t="e">
            <v>#N/A</v>
          </cell>
          <cell r="AP470">
            <v>0</v>
          </cell>
          <cell r="AQ470">
            <v>0</v>
          </cell>
          <cell r="AR470" t="e">
            <v>#N/A</v>
          </cell>
          <cell r="AS470">
            <v>0</v>
          </cell>
          <cell r="AT470">
            <v>0</v>
          </cell>
          <cell r="AU470">
            <v>0</v>
          </cell>
          <cell r="AV470" t="e">
            <v>#N/A</v>
          </cell>
          <cell r="AW470" t="str">
            <v/>
          </cell>
          <cell r="AX470" t="e">
            <v>#N/A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 t="str">
            <v/>
          </cell>
          <cell r="BF470" t="e">
            <v>#NAME?</v>
          </cell>
          <cell r="BG470" t="str">
            <v/>
          </cell>
          <cell r="BH470" t="e">
            <v>#N/A</v>
          </cell>
        </row>
        <row r="471"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 t="e">
            <v>#N/A</v>
          </cell>
          <cell r="H471">
            <v>0</v>
          </cell>
          <cell r="I471">
            <v>0</v>
          </cell>
          <cell r="J471" t="str">
            <v/>
          </cell>
          <cell r="K471" t="str">
            <v/>
          </cell>
          <cell r="L471" t="str">
            <v/>
          </cell>
          <cell r="M471" t="str">
            <v/>
          </cell>
          <cell r="N471" t="str">
            <v/>
          </cell>
          <cell r="O471" t="str">
            <v>×</v>
          </cell>
          <cell r="P471" t="str">
            <v>×</v>
          </cell>
          <cell r="Q471" t="str">
            <v>×</v>
          </cell>
          <cell r="R471" t="str">
            <v>×</v>
          </cell>
          <cell r="S471" t="str">
            <v>×</v>
          </cell>
          <cell r="T471" t="str">
            <v>×</v>
          </cell>
          <cell r="U471" t="str">
            <v>×</v>
          </cell>
          <cell r="V471" t="str">
            <v>×</v>
          </cell>
          <cell r="W471" t="str">
            <v>×</v>
          </cell>
          <cell r="X471" t="str">
            <v>×</v>
          </cell>
          <cell r="Y471" t="str">
            <v>×</v>
          </cell>
          <cell r="Z471" t="str">
            <v>×</v>
          </cell>
          <cell r="AA471">
            <v>0</v>
          </cell>
          <cell r="AB471">
            <v>0</v>
          </cell>
          <cell r="AC471" t="str">
            <v>なし</v>
          </cell>
          <cell r="AD471">
            <v>0</v>
          </cell>
          <cell r="AE471">
            <v>0</v>
          </cell>
          <cell r="AF471" t="e">
            <v>#N/A</v>
          </cell>
          <cell r="AG471" t="e">
            <v>#N/A</v>
          </cell>
          <cell r="AH471" t="str">
            <v/>
          </cell>
          <cell r="AI471" t="str">
            <v/>
          </cell>
          <cell r="AJ471" t="str">
            <v>?</v>
          </cell>
          <cell r="AK471" t="e">
            <v>#N/A</v>
          </cell>
          <cell r="AL471" t="e">
            <v>#N/A</v>
          </cell>
          <cell r="AM471" t="e">
            <v>#N/A</v>
          </cell>
          <cell r="AN471" t="e">
            <v>#N/A</v>
          </cell>
          <cell r="AO471" t="e">
            <v>#N/A</v>
          </cell>
          <cell r="AP471">
            <v>0</v>
          </cell>
          <cell r="AQ471">
            <v>0</v>
          </cell>
          <cell r="AR471" t="e">
            <v>#N/A</v>
          </cell>
          <cell r="AS471">
            <v>0</v>
          </cell>
          <cell r="AT471">
            <v>0</v>
          </cell>
          <cell r="AU471">
            <v>0</v>
          </cell>
          <cell r="AV471" t="e">
            <v>#N/A</v>
          </cell>
          <cell r="AW471" t="str">
            <v/>
          </cell>
          <cell r="AX471" t="e">
            <v>#N/A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 t="str">
            <v/>
          </cell>
          <cell r="BF471" t="e">
            <v>#NAME?</v>
          </cell>
          <cell r="BG471" t="str">
            <v/>
          </cell>
          <cell r="BH471" t="e">
            <v>#N/A</v>
          </cell>
        </row>
        <row r="472"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 t="e">
            <v>#N/A</v>
          </cell>
          <cell r="H472">
            <v>0</v>
          </cell>
          <cell r="I472">
            <v>0</v>
          </cell>
          <cell r="J472" t="str">
            <v/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  <cell r="O472" t="str">
            <v>×</v>
          </cell>
          <cell r="P472" t="str">
            <v>×</v>
          </cell>
          <cell r="Q472" t="str">
            <v>×</v>
          </cell>
          <cell r="R472" t="str">
            <v>×</v>
          </cell>
          <cell r="S472" t="str">
            <v>×</v>
          </cell>
          <cell r="T472" t="str">
            <v>×</v>
          </cell>
          <cell r="U472" t="str">
            <v>×</v>
          </cell>
          <cell r="V472" t="str">
            <v>×</v>
          </cell>
          <cell r="W472" t="str">
            <v>×</v>
          </cell>
          <cell r="X472" t="str">
            <v>×</v>
          </cell>
          <cell r="Y472" t="str">
            <v>×</v>
          </cell>
          <cell r="Z472" t="str">
            <v>×</v>
          </cell>
          <cell r="AA472">
            <v>0</v>
          </cell>
          <cell r="AB472">
            <v>0</v>
          </cell>
          <cell r="AC472" t="str">
            <v>なし</v>
          </cell>
          <cell r="AD472">
            <v>0</v>
          </cell>
          <cell r="AE472">
            <v>0</v>
          </cell>
          <cell r="AF472" t="e">
            <v>#N/A</v>
          </cell>
          <cell r="AG472" t="e">
            <v>#N/A</v>
          </cell>
          <cell r="AH472" t="str">
            <v/>
          </cell>
          <cell r="AI472" t="str">
            <v/>
          </cell>
          <cell r="AJ472" t="str">
            <v>?</v>
          </cell>
          <cell r="AK472" t="e">
            <v>#N/A</v>
          </cell>
          <cell r="AL472" t="e">
            <v>#N/A</v>
          </cell>
          <cell r="AM472" t="e">
            <v>#N/A</v>
          </cell>
          <cell r="AN472" t="e">
            <v>#N/A</v>
          </cell>
          <cell r="AO472" t="e">
            <v>#N/A</v>
          </cell>
          <cell r="AP472">
            <v>0</v>
          </cell>
          <cell r="AQ472">
            <v>0</v>
          </cell>
          <cell r="AR472" t="e">
            <v>#N/A</v>
          </cell>
          <cell r="AS472">
            <v>0</v>
          </cell>
          <cell r="AT472">
            <v>0</v>
          </cell>
          <cell r="AU472">
            <v>0</v>
          </cell>
          <cell r="AV472" t="e">
            <v>#N/A</v>
          </cell>
          <cell r="AW472" t="str">
            <v/>
          </cell>
          <cell r="AX472" t="e">
            <v>#N/A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 t="str">
            <v/>
          </cell>
          <cell r="BF472" t="e">
            <v>#NAME?</v>
          </cell>
          <cell r="BG472" t="str">
            <v/>
          </cell>
          <cell r="BH472" t="e">
            <v>#N/A</v>
          </cell>
        </row>
        <row r="473"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 t="e">
            <v>#N/A</v>
          </cell>
          <cell r="H473">
            <v>0</v>
          </cell>
          <cell r="I473">
            <v>0</v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  <cell r="O473" t="str">
            <v>×</v>
          </cell>
          <cell r="P473" t="str">
            <v>×</v>
          </cell>
          <cell r="Q473" t="str">
            <v>×</v>
          </cell>
          <cell r="R473" t="str">
            <v>×</v>
          </cell>
          <cell r="S473" t="str">
            <v>×</v>
          </cell>
          <cell r="T473" t="str">
            <v>×</v>
          </cell>
          <cell r="U473" t="str">
            <v>×</v>
          </cell>
          <cell r="V473" t="str">
            <v>×</v>
          </cell>
          <cell r="W473" t="str">
            <v>×</v>
          </cell>
          <cell r="X473" t="str">
            <v>×</v>
          </cell>
          <cell r="Y473" t="str">
            <v>×</v>
          </cell>
          <cell r="Z473" t="str">
            <v>×</v>
          </cell>
          <cell r="AA473">
            <v>0</v>
          </cell>
          <cell r="AB473">
            <v>0</v>
          </cell>
          <cell r="AC473" t="str">
            <v>なし</v>
          </cell>
          <cell r="AD473">
            <v>0</v>
          </cell>
          <cell r="AE473">
            <v>0</v>
          </cell>
          <cell r="AF473" t="e">
            <v>#N/A</v>
          </cell>
          <cell r="AG473" t="e">
            <v>#N/A</v>
          </cell>
          <cell r="AH473" t="str">
            <v/>
          </cell>
          <cell r="AI473" t="str">
            <v/>
          </cell>
          <cell r="AJ473" t="str">
            <v>?</v>
          </cell>
          <cell r="AK473" t="e">
            <v>#N/A</v>
          </cell>
          <cell r="AL473" t="e">
            <v>#N/A</v>
          </cell>
          <cell r="AM473" t="e">
            <v>#N/A</v>
          </cell>
          <cell r="AN473" t="e">
            <v>#N/A</v>
          </cell>
          <cell r="AO473" t="e">
            <v>#N/A</v>
          </cell>
          <cell r="AP473">
            <v>0</v>
          </cell>
          <cell r="AQ473">
            <v>0</v>
          </cell>
          <cell r="AR473" t="e">
            <v>#N/A</v>
          </cell>
          <cell r="AS473">
            <v>0</v>
          </cell>
          <cell r="AT473">
            <v>0</v>
          </cell>
          <cell r="AU473">
            <v>0</v>
          </cell>
          <cell r="AV473" t="e">
            <v>#N/A</v>
          </cell>
          <cell r="AW473" t="str">
            <v/>
          </cell>
          <cell r="AX473" t="e">
            <v>#N/A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 t="str">
            <v/>
          </cell>
          <cell r="BF473" t="e">
            <v>#NAME?</v>
          </cell>
          <cell r="BG473" t="str">
            <v/>
          </cell>
          <cell r="BH473" t="e">
            <v>#N/A</v>
          </cell>
        </row>
        <row r="474"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 t="e">
            <v>#N/A</v>
          </cell>
          <cell r="H474">
            <v>0</v>
          </cell>
          <cell r="I474">
            <v>0</v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  <cell r="O474" t="str">
            <v>×</v>
          </cell>
          <cell r="P474" t="str">
            <v>×</v>
          </cell>
          <cell r="Q474" t="str">
            <v>×</v>
          </cell>
          <cell r="R474" t="str">
            <v>×</v>
          </cell>
          <cell r="S474" t="str">
            <v>×</v>
          </cell>
          <cell r="T474" t="str">
            <v>×</v>
          </cell>
          <cell r="U474" t="str">
            <v>×</v>
          </cell>
          <cell r="V474" t="str">
            <v>×</v>
          </cell>
          <cell r="W474" t="str">
            <v>×</v>
          </cell>
          <cell r="X474" t="str">
            <v>×</v>
          </cell>
          <cell r="Y474" t="str">
            <v>×</v>
          </cell>
          <cell r="Z474" t="str">
            <v>×</v>
          </cell>
          <cell r="AA474">
            <v>0</v>
          </cell>
          <cell r="AB474">
            <v>0</v>
          </cell>
          <cell r="AC474" t="str">
            <v>なし</v>
          </cell>
          <cell r="AD474">
            <v>0</v>
          </cell>
          <cell r="AE474">
            <v>0</v>
          </cell>
          <cell r="AF474" t="e">
            <v>#N/A</v>
          </cell>
          <cell r="AG474" t="e">
            <v>#N/A</v>
          </cell>
          <cell r="AH474" t="str">
            <v/>
          </cell>
          <cell r="AI474" t="str">
            <v/>
          </cell>
          <cell r="AJ474" t="str">
            <v>?</v>
          </cell>
          <cell r="AK474" t="e">
            <v>#N/A</v>
          </cell>
          <cell r="AL474" t="e">
            <v>#N/A</v>
          </cell>
          <cell r="AM474" t="e">
            <v>#N/A</v>
          </cell>
          <cell r="AN474" t="e">
            <v>#N/A</v>
          </cell>
          <cell r="AO474" t="e">
            <v>#N/A</v>
          </cell>
          <cell r="AP474">
            <v>0</v>
          </cell>
          <cell r="AQ474">
            <v>0</v>
          </cell>
          <cell r="AR474" t="e">
            <v>#N/A</v>
          </cell>
          <cell r="AS474">
            <v>0</v>
          </cell>
          <cell r="AT474">
            <v>0</v>
          </cell>
          <cell r="AU474">
            <v>0</v>
          </cell>
          <cell r="AV474" t="e">
            <v>#N/A</v>
          </cell>
          <cell r="AW474" t="str">
            <v/>
          </cell>
          <cell r="AX474" t="e">
            <v>#N/A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 t="str">
            <v/>
          </cell>
          <cell r="BF474" t="e">
            <v>#NAME?</v>
          </cell>
          <cell r="BG474" t="str">
            <v/>
          </cell>
          <cell r="BH474" t="e">
            <v>#N/A</v>
          </cell>
        </row>
        <row r="475"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 t="e">
            <v>#N/A</v>
          </cell>
          <cell r="H475">
            <v>0</v>
          </cell>
          <cell r="I475">
            <v>0</v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  <cell r="O475" t="str">
            <v>×</v>
          </cell>
          <cell r="P475" t="str">
            <v>×</v>
          </cell>
          <cell r="Q475" t="str">
            <v>×</v>
          </cell>
          <cell r="R475" t="str">
            <v>×</v>
          </cell>
          <cell r="S475" t="str">
            <v>×</v>
          </cell>
          <cell r="T475" t="str">
            <v>×</v>
          </cell>
          <cell r="U475" t="str">
            <v>×</v>
          </cell>
          <cell r="V475" t="str">
            <v>×</v>
          </cell>
          <cell r="W475" t="str">
            <v>×</v>
          </cell>
          <cell r="X475" t="str">
            <v>×</v>
          </cell>
          <cell r="Y475" t="str">
            <v>×</v>
          </cell>
          <cell r="Z475" t="str">
            <v>×</v>
          </cell>
          <cell r="AA475">
            <v>0</v>
          </cell>
          <cell r="AB475">
            <v>0</v>
          </cell>
          <cell r="AC475" t="str">
            <v>なし</v>
          </cell>
          <cell r="AD475">
            <v>0</v>
          </cell>
          <cell r="AE475">
            <v>0</v>
          </cell>
          <cell r="AF475" t="e">
            <v>#N/A</v>
          </cell>
          <cell r="AG475" t="e">
            <v>#N/A</v>
          </cell>
          <cell r="AH475" t="str">
            <v/>
          </cell>
          <cell r="AI475" t="str">
            <v/>
          </cell>
          <cell r="AJ475" t="str">
            <v>?</v>
          </cell>
          <cell r="AK475" t="e">
            <v>#N/A</v>
          </cell>
          <cell r="AL475" t="e">
            <v>#N/A</v>
          </cell>
          <cell r="AM475" t="e">
            <v>#N/A</v>
          </cell>
          <cell r="AN475" t="e">
            <v>#N/A</v>
          </cell>
          <cell r="AO475" t="e">
            <v>#N/A</v>
          </cell>
          <cell r="AP475">
            <v>0</v>
          </cell>
          <cell r="AQ475">
            <v>0</v>
          </cell>
          <cell r="AR475" t="e">
            <v>#N/A</v>
          </cell>
          <cell r="AS475">
            <v>0</v>
          </cell>
          <cell r="AT475">
            <v>0</v>
          </cell>
          <cell r="AU475">
            <v>0</v>
          </cell>
          <cell r="AV475" t="e">
            <v>#N/A</v>
          </cell>
          <cell r="AW475" t="str">
            <v/>
          </cell>
          <cell r="AX475" t="e">
            <v>#N/A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 t="str">
            <v/>
          </cell>
          <cell r="BF475" t="e">
            <v>#NAME?</v>
          </cell>
          <cell r="BG475" t="str">
            <v/>
          </cell>
          <cell r="BH475" t="e">
            <v>#N/A</v>
          </cell>
        </row>
        <row r="476"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 t="e">
            <v>#N/A</v>
          </cell>
          <cell r="H476">
            <v>0</v>
          </cell>
          <cell r="I476">
            <v>0</v>
          </cell>
          <cell r="J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  <cell r="O476" t="str">
            <v>×</v>
          </cell>
          <cell r="P476" t="str">
            <v>×</v>
          </cell>
          <cell r="Q476" t="str">
            <v>×</v>
          </cell>
          <cell r="R476" t="str">
            <v>×</v>
          </cell>
          <cell r="S476" t="str">
            <v>×</v>
          </cell>
          <cell r="T476" t="str">
            <v>×</v>
          </cell>
          <cell r="U476" t="str">
            <v>×</v>
          </cell>
          <cell r="V476" t="str">
            <v>×</v>
          </cell>
          <cell r="W476" t="str">
            <v>×</v>
          </cell>
          <cell r="X476" t="str">
            <v>×</v>
          </cell>
          <cell r="Y476" t="str">
            <v>×</v>
          </cell>
          <cell r="Z476" t="str">
            <v>×</v>
          </cell>
          <cell r="AA476">
            <v>0</v>
          </cell>
          <cell r="AB476">
            <v>0</v>
          </cell>
          <cell r="AC476" t="str">
            <v>なし</v>
          </cell>
          <cell r="AD476">
            <v>0</v>
          </cell>
          <cell r="AE476">
            <v>0</v>
          </cell>
          <cell r="AF476" t="e">
            <v>#N/A</v>
          </cell>
          <cell r="AG476" t="e">
            <v>#N/A</v>
          </cell>
          <cell r="AH476" t="str">
            <v/>
          </cell>
          <cell r="AI476" t="str">
            <v/>
          </cell>
          <cell r="AJ476" t="str">
            <v>?</v>
          </cell>
          <cell r="AK476" t="e">
            <v>#N/A</v>
          </cell>
          <cell r="AL476" t="e">
            <v>#N/A</v>
          </cell>
          <cell r="AM476" t="e">
            <v>#N/A</v>
          </cell>
          <cell r="AN476" t="e">
            <v>#N/A</v>
          </cell>
          <cell r="AO476" t="e">
            <v>#N/A</v>
          </cell>
          <cell r="AP476">
            <v>0</v>
          </cell>
          <cell r="AQ476">
            <v>0</v>
          </cell>
          <cell r="AR476" t="e">
            <v>#N/A</v>
          </cell>
          <cell r="AS476">
            <v>0</v>
          </cell>
          <cell r="AT476">
            <v>0</v>
          </cell>
          <cell r="AU476">
            <v>0</v>
          </cell>
          <cell r="AV476" t="e">
            <v>#N/A</v>
          </cell>
          <cell r="AW476" t="str">
            <v/>
          </cell>
          <cell r="AX476" t="e">
            <v>#N/A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 t="str">
            <v/>
          </cell>
          <cell r="BF476" t="e">
            <v>#NAME?</v>
          </cell>
          <cell r="BG476" t="str">
            <v/>
          </cell>
          <cell r="BH476" t="e">
            <v>#N/A</v>
          </cell>
        </row>
        <row r="477"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 t="e">
            <v>#N/A</v>
          </cell>
          <cell r="H477">
            <v>0</v>
          </cell>
          <cell r="I477">
            <v>0</v>
          </cell>
          <cell r="J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  <cell r="O477" t="str">
            <v>×</v>
          </cell>
          <cell r="P477" t="str">
            <v>×</v>
          </cell>
          <cell r="Q477" t="str">
            <v>×</v>
          </cell>
          <cell r="R477" t="str">
            <v>×</v>
          </cell>
          <cell r="S477" t="str">
            <v>×</v>
          </cell>
          <cell r="T477" t="str">
            <v>×</v>
          </cell>
          <cell r="U477" t="str">
            <v>×</v>
          </cell>
          <cell r="V477" t="str">
            <v>×</v>
          </cell>
          <cell r="W477" t="str">
            <v>×</v>
          </cell>
          <cell r="X477" t="str">
            <v>×</v>
          </cell>
          <cell r="Y477" t="str">
            <v>×</v>
          </cell>
          <cell r="Z477" t="str">
            <v>×</v>
          </cell>
          <cell r="AA477">
            <v>0</v>
          </cell>
          <cell r="AB477">
            <v>0</v>
          </cell>
          <cell r="AC477" t="str">
            <v>なし</v>
          </cell>
          <cell r="AD477">
            <v>0</v>
          </cell>
          <cell r="AE477">
            <v>0</v>
          </cell>
          <cell r="AF477" t="e">
            <v>#N/A</v>
          </cell>
          <cell r="AG477" t="e">
            <v>#N/A</v>
          </cell>
          <cell r="AH477" t="str">
            <v/>
          </cell>
          <cell r="AI477" t="str">
            <v/>
          </cell>
          <cell r="AJ477" t="str">
            <v>?</v>
          </cell>
          <cell r="AK477" t="e">
            <v>#N/A</v>
          </cell>
          <cell r="AL477" t="e">
            <v>#N/A</v>
          </cell>
          <cell r="AM477" t="e">
            <v>#N/A</v>
          </cell>
          <cell r="AN477" t="e">
            <v>#N/A</v>
          </cell>
          <cell r="AO477" t="e">
            <v>#N/A</v>
          </cell>
          <cell r="AP477">
            <v>0</v>
          </cell>
          <cell r="AQ477">
            <v>0</v>
          </cell>
          <cell r="AR477" t="e">
            <v>#N/A</v>
          </cell>
          <cell r="AS477">
            <v>0</v>
          </cell>
          <cell r="AT477">
            <v>0</v>
          </cell>
          <cell r="AU477">
            <v>0</v>
          </cell>
          <cell r="AV477" t="e">
            <v>#N/A</v>
          </cell>
          <cell r="AW477" t="str">
            <v/>
          </cell>
          <cell r="AX477" t="e">
            <v>#N/A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 t="str">
            <v/>
          </cell>
          <cell r="BF477" t="e">
            <v>#NAME?</v>
          </cell>
          <cell r="BG477" t="str">
            <v/>
          </cell>
          <cell r="BH477" t="e">
            <v>#N/A</v>
          </cell>
        </row>
        <row r="478"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 t="e">
            <v>#N/A</v>
          </cell>
          <cell r="H478">
            <v>0</v>
          </cell>
          <cell r="I478">
            <v>0</v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  <cell r="O478" t="str">
            <v>×</v>
          </cell>
          <cell r="P478" t="str">
            <v>×</v>
          </cell>
          <cell r="Q478" t="str">
            <v>×</v>
          </cell>
          <cell r="R478" t="str">
            <v>×</v>
          </cell>
          <cell r="S478" t="str">
            <v>×</v>
          </cell>
          <cell r="T478" t="str">
            <v>×</v>
          </cell>
          <cell r="U478" t="str">
            <v>×</v>
          </cell>
          <cell r="V478" t="str">
            <v>×</v>
          </cell>
          <cell r="W478" t="str">
            <v>×</v>
          </cell>
          <cell r="X478" t="str">
            <v>×</v>
          </cell>
          <cell r="Y478" t="str">
            <v>×</v>
          </cell>
          <cell r="Z478" t="str">
            <v>×</v>
          </cell>
          <cell r="AA478">
            <v>0</v>
          </cell>
          <cell r="AB478">
            <v>0</v>
          </cell>
          <cell r="AC478" t="str">
            <v>なし</v>
          </cell>
          <cell r="AD478">
            <v>0</v>
          </cell>
          <cell r="AE478">
            <v>0</v>
          </cell>
          <cell r="AF478" t="e">
            <v>#N/A</v>
          </cell>
          <cell r="AG478" t="e">
            <v>#N/A</v>
          </cell>
          <cell r="AH478" t="str">
            <v/>
          </cell>
          <cell r="AI478" t="str">
            <v/>
          </cell>
          <cell r="AJ478" t="str">
            <v>?</v>
          </cell>
          <cell r="AK478" t="e">
            <v>#N/A</v>
          </cell>
          <cell r="AL478" t="e">
            <v>#N/A</v>
          </cell>
          <cell r="AM478" t="e">
            <v>#N/A</v>
          </cell>
          <cell r="AN478" t="e">
            <v>#N/A</v>
          </cell>
          <cell r="AO478" t="e">
            <v>#N/A</v>
          </cell>
          <cell r="AP478">
            <v>0</v>
          </cell>
          <cell r="AQ478">
            <v>0</v>
          </cell>
          <cell r="AR478" t="e">
            <v>#N/A</v>
          </cell>
          <cell r="AS478">
            <v>0</v>
          </cell>
          <cell r="AT478">
            <v>0</v>
          </cell>
          <cell r="AU478">
            <v>0</v>
          </cell>
          <cell r="AV478" t="e">
            <v>#N/A</v>
          </cell>
          <cell r="AW478" t="str">
            <v/>
          </cell>
          <cell r="AX478" t="e">
            <v>#N/A</v>
          </cell>
          <cell r="AY478">
            <v>0</v>
          </cell>
          <cell r="AZ478">
            <v>0</v>
          </cell>
          <cell r="BA478">
            <v>0</v>
          </cell>
          <cell r="BB478">
            <v>0</v>
          </cell>
          <cell r="BC478">
            <v>0</v>
          </cell>
          <cell r="BD478">
            <v>0</v>
          </cell>
          <cell r="BE478" t="str">
            <v/>
          </cell>
          <cell r="BF478" t="e">
            <v>#NAME?</v>
          </cell>
          <cell r="BG478" t="str">
            <v/>
          </cell>
          <cell r="BH478" t="e">
            <v>#N/A</v>
          </cell>
        </row>
        <row r="479"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 t="e">
            <v>#N/A</v>
          </cell>
          <cell r="H479">
            <v>0</v>
          </cell>
          <cell r="I479">
            <v>0</v>
          </cell>
          <cell r="J479" t="str">
            <v/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  <cell r="O479" t="str">
            <v>×</v>
          </cell>
          <cell r="P479" t="str">
            <v>×</v>
          </cell>
          <cell r="Q479" t="str">
            <v>×</v>
          </cell>
          <cell r="R479" t="str">
            <v>×</v>
          </cell>
          <cell r="S479" t="str">
            <v>×</v>
          </cell>
          <cell r="T479" t="str">
            <v>×</v>
          </cell>
          <cell r="U479" t="str">
            <v>×</v>
          </cell>
          <cell r="V479" t="str">
            <v>×</v>
          </cell>
          <cell r="W479" t="str">
            <v>×</v>
          </cell>
          <cell r="X479" t="str">
            <v>×</v>
          </cell>
          <cell r="Y479" t="str">
            <v>×</v>
          </cell>
          <cell r="Z479" t="str">
            <v>×</v>
          </cell>
          <cell r="AA479">
            <v>0</v>
          </cell>
          <cell r="AB479">
            <v>0</v>
          </cell>
          <cell r="AC479" t="str">
            <v>なし</v>
          </cell>
          <cell r="AD479">
            <v>0</v>
          </cell>
          <cell r="AE479">
            <v>0</v>
          </cell>
          <cell r="AF479" t="e">
            <v>#N/A</v>
          </cell>
          <cell r="AG479" t="e">
            <v>#N/A</v>
          </cell>
          <cell r="AH479" t="str">
            <v/>
          </cell>
          <cell r="AI479" t="str">
            <v/>
          </cell>
          <cell r="AJ479" t="str">
            <v>?</v>
          </cell>
          <cell r="AK479" t="e">
            <v>#N/A</v>
          </cell>
          <cell r="AL479" t="e">
            <v>#N/A</v>
          </cell>
          <cell r="AM479" t="e">
            <v>#N/A</v>
          </cell>
          <cell r="AN479" t="e">
            <v>#N/A</v>
          </cell>
          <cell r="AO479" t="e">
            <v>#N/A</v>
          </cell>
          <cell r="AP479">
            <v>0</v>
          </cell>
          <cell r="AQ479">
            <v>0</v>
          </cell>
          <cell r="AR479" t="e">
            <v>#N/A</v>
          </cell>
          <cell r="AS479">
            <v>0</v>
          </cell>
          <cell r="AT479">
            <v>0</v>
          </cell>
          <cell r="AU479">
            <v>0</v>
          </cell>
          <cell r="AV479" t="e">
            <v>#N/A</v>
          </cell>
          <cell r="AW479" t="str">
            <v/>
          </cell>
          <cell r="AX479" t="e">
            <v>#N/A</v>
          </cell>
          <cell r="AY479">
            <v>0</v>
          </cell>
          <cell r="AZ479">
            <v>0</v>
          </cell>
          <cell r="BA479">
            <v>0</v>
          </cell>
          <cell r="BB479">
            <v>0</v>
          </cell>
          <cell r="BC479">
            <v>0</v>
          </cell>
          <cell r="BD479">
            <v>0</v>
          </cell>
          <cell r="BE479" t="str">
            <v/>
          </cell>
          <cell r="BF479" t="e">
            <v>#NAME?</v>
          </cell>
          <cell r="BG479" t="str">
            <v/>
          </cell>
          <cell r="BH479" t="e">
            <v>#N/A</v>
          </cell>
        </row>
        <row r="480"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 t="e">
            <v>#N/A</v>
          </cell>
          <cell r="H480">
            <v>0</v>
          </cell>
          <cell r="I480">
            <v>0</v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  <cell r="O480" t="str">
            <v>×</v>
          </cell>
          <cell r="P480" t="str">
            <v>×</v>
          </cell>
          <cell r="Q480" t="str">
            <v>×</v>
          </cell>
          <cell r="R480" t="str">
            <v>×</v>
          </cell>
          <cell r="S480" t="str">
            <v>×</v>
          </cell>
          <cell r="T480" t="str">
            <v>×</v>
          </cell>
          <cell r="U480" t="str">
            <v>×</v>
          </cell>
          <cell r="V480" t="str">
            <v>×</v>
          </cell>
          <cell r="W480" t="str">
            <v>×</v>
          </cell>
          <cell r="X480" t="str">
            <v>×</v>
          </cell>
          <cell r="Y480" t="str">
            <v>×</v>
          </cell>
          <cell r="Z480" t="str">
            <v>×</v>
          </cell>
          <cell r="AA480">
            <v>0</v>
          </cell>
          <cell r="AB480">
            <v>0</v>
          </cell>
          <cell r="AC480" t="str">
            <v>なし</v>
          </cell>
          <cell r="AD480">
            <v>0</v>
          </cell>
          <cell r="AE480">
            <v>0</v>
          </cell>
          <cell r="AF480" t="e">
            <v>#N/A</v>
          </cell>
          <cell r="AG480" t="e">
            <v>#N/A</v>
          </cell>
          <cell r="AH480" t="str">
            <v/>
          </cell>
          <cell r="AI480" t="str">
            <v/>
          </cell>
          <cell r="AJ480" t="str">
            <v>?</v>
          </cell>
          <cell r="AK480" t="e">
            <v>#N/A</v>
          </cell>
          <cell r="AL480" t="e">
            <v>#N/A</v>
          </cell>
          <cell r="AM480" t="e">
            <v>#N/A</v>
          </cell>
          <cell r="AN480" t="e">
            <v>#N/A</v>
          </cell>
          <cell r="AO480" t="e">
            <v>#N/A</v>
          </cell>
          <cell r="AP480">
            <v>0</v>
          </cell>
          <cell r="AQ480">
            <v>0</v>
          </cell>
          <cell r="AR480" t="e">
            <v>#N/A</v>
          </cell>
          <cell r="AS480">
            <v>0</v>
          </cell>
          <cell r="AT480">
            <v>0</v>
          </cell>
          <cell r="AU480">
            <v>0</v>
          </cell>
          <cell r="AV480" t="e">
            <v>#N/A</v>
          </cell>
          <cell r="AW480" t="str">
            <v/>
          </cell>
          <cell r="AX480" t="e">
            <v>#N/A</v>
          </cell>
          <cell r="AY480">
            <v>0</v>
          </cell>
          <cell r="AZ480">
            <v>0</v>
          </cell>
          <cell r="BA480">
            <v>0</v>
          </cell>
          <cell r="BB480">
            <v>0</v>
          </cell>
          <cell r="BC480">
            <v>0</v>
          </cell>
          <cell r="BD480">
            <v>0</v>
          </cell>
          <cell r="BE480" t="str">
            <v/>
          </cell>
          <cell r="BF480" t="e">
            <v>#NAME?</v>
          </cell>
          <cell r="BG480" t="str">
            <v/>
          </cell>
          <cell r="BH480" t="e">
            <v>#N/A</v>
          </cell>
        </row>
        <row r="481"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 t="e">
            <v>#N/A</v>
          </cell>
          <cell r="H481">
            <v>0</v>
          </cell>
          <cell r="I481">
            <v>0</v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  <cell r="O481" t="str">
            <v>×</v>
          </cell>
          <cell r="P481" t="str">
            <v>×</v>
          </cell>
          <cell r="Q481" t="str">
            <v>×</v>
          </cell>
          <cell r="R481" t="str">
            <v>×</v>
          </cell>
          <cell r="S481" t="str">
            <v>×</v>
          </cell>
          <cell r="T481" t="str">
            <v>×</v>
          </cell>
          <cell r="U481" t="str">
            <v>×</v>
          </cell>
          <cell r="V481" t="str">
            <v>×</v>
          </cell>
          <cell r="W481" t="str">
            <v>×</v>
          </cell>
          <cell r="X481" t="str">
            <v>×</v>
          </cell>
          <cell r="Y481" t="str">
            <v>×</v>
          </cell>
          <cell r="Z481" t="str">
            <v>×</v>
          </cell>
          <cell r="AA481">
            <v>0</v>
          </cell>
          <cell r="AB481">
            <v>0</v>
          </cell>
          <cell r="AC481" t="str">
            <v>なし</v>
          </cell>
          <cell r="AD481">
            <v>0</v>
          </cell>
          <cell r="AE481">
            <v>0</v>
          </cell>
          <cell r="AF481" t="e">
            <v>#N/A</v>
          </cell>
          <cell r="AG481" t="e">
            <v>#N/A</v>
          </cell>
          <cell r="AH481" t="str">
            <v/>
          </cell>
          <cell r="AI481" t="str">
            <v/>
          </cell>
          <cell r="AJ481" t="str">
            <v>?</v>
          </cell>
          <cell r="AK481" t="e">
            <v>#N/A</v>
          </cell>
          <cell r="AL481" t="e">
            <v>#N/A</v>
          </cell>
          <cell r="AM481" t="e">
            <v>#N/A</v>
          </cell>
          <cell r="AN481" t="e">
            <v>#N/A</v>
          </cell>
          <cell r="AO481" t="e">
            <v>#N/A</v>
          </cell>
          <cell r="AP481">
            <v>0</v>
          </cell>
          <cell r="AQ481">
            <v>0</v>
          </cell>
          <cell r="AR481" t="e">
            <v>#N/A</v>
          </cell>
          <cell r="AS481">
            <v>0</v>
          </cell>
          <cell r="AT481">
            <v>0</v>
          </cell>
          <cell r="AU481">
            <v>0</v>
          </cell>
          <cell r="AV481" t="e">
            <v>#N/A</v>
          </cell>
          <cell r="AW481" t="str">
            <v/>
          </cell>
          <cell r="AX481" t="e">
            <v>#N/A</v>
          </cell>
          <cell r="AY481">
            <v>0</v>
          </cell>
          <cell r="AZ481">
            <v>0</v>
          </cell>
          <cell r="BA481">
            <v>0</v>
          </cell>
          <cell r="BB481">
            <v>0</v>
          </cell>
          <cell r="BC481">
            <v>0</v>
          </cell>
          <cell r="BD481">
            <v>0</v>
          </cell>
          <cell r="BE481" t="str">
            <v/>
          </cell>
          <cell r="BF481" t="e">
            <v>#NAME?</v>
          </cell>
          <cell r="BG481" t="str">
            <v/>
          </cell>
          <cell r="BH481" t="e">
            <v>#N/A</v>
          </cell>
        </row>
        <row r="482"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 t="e">
            <v>#N/A</v>
          </cell>
          <cell r="H482">
            <v>0</v>
          </cell>
          <cell r="I482">
            <v>0</v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  <cell r="O482" t="str">
            <v>×</v>
          </cell>
          <cell r="P482" t="str">
            <v>×</v>
          </cell>
          <cell r="Q482" t="str">
            <v>×</v>
          </cell>
          <cell r="R482" t="str">
            <v>×</v>
          </cell>
          <cell r="S482" t="str">
            <v>×</v>
          </cell>
          <cell r="T482" t="str">
            <v>×</v>
          </cell>
          <cell r="U482" t="str">
            <v>×</v>
          </cell>
          <cell r="V482" t="str">
            <v>×</v>
          </cell>
          <cell r="W482" t="str">
            <v>×</v>
          </cell>
          <cell r="X482" t="str">
            <v>×</v>
          </cell>
          <cell r="Y482" t="str">
            <v>×</v>
          </cell>
          <cell r="Z482" t="str">
            <v>×</v>
          </cell>
          <cell r="AA482">
            <v>0</v>
          </cell>
          <cell r="AB482">
            <v>0</v>
          </cell>
          <cell r="AC482" t="str">
            <v>なし</v>
          </cell>
          <cell r="AD482">
            <v>0</v>
          </cell>
          <cell r="AE482">
            <v>0</v>
          </cell>
          <cell r="AF482" t="e">
            <v>#N/A</v>
          </cell>
          <cell r="AG482" t="e">
            <v>#N/A</v>
          </cell>
          <cell r="AH482" t="str">
            <v/>
          </cell>
          <cell r="AI482" t="str">
            <v/>
          </cell>
          <cell r="AJ482" t="str">
            <v>?</v>
          </cell>
          <cell r="AK482" t="e">
            <v>#N/A</v>
          </cell>
          <cell r="AL482" t="e">
            <v>#N/A</v>
          </cell>
          <cell r="AM482" t="e">
            <v>#N/A</v>
          </cell>
          <cell r="AN482" t="e">
            <v>#N/A</v>
          </cell>
          <cell r="AO482" t="e">
            <v>#N/A</v>
          </cell>
          <cell r="AP482">
            <v>0</v>
          </cell>
          <cell r="AQ482">
            <v>0</v>
          </cell>
          <cell r="AR482" t="e">
            <v>#N/A</v>
          </cell>
          <cell r="AS482">
            <v>0</v>
          </cell>
          <cell r="AT482">
            <v>0</v>
          </cell>
          <cell r="AU482">
            <v>0</v>
          </cell>
          <cell r="AV482" t="e">
            <v>#N/A</v>
          </cell>
          <cell r="AW482" t="str">
            <v/>
          </cell>
          <cell r="AX482" t="e">
            <v>#N/A</v>
          </cell>
          <cell r="AY482">
            <v>0</v>
          </cell>
          <cell r="AZ482">
            <v>0</v>
          </cell>
          <cell r="BA482">
            <v>0</v>
          </cell>
          <cell r="BB482">
            <v>0</v>
          </cell>
          <cell r="BC482">
            <v>0</v>
          </cell>
          <cell r="BD482">
            <v>0</v>
          </cell>
          <cell r="BE482" t="str">
            <v/>
          </cell>
          <cell r="BF482" t="e">
            <v>#NAME?</v>
          </cell>
          <cell r="BG482" t="str">
            <v/>
          </cell>
          <cell r="BH482" t="e">
            <v>#N/A</v>
          </cell>
        </row>
        <row r="483"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 t="e">
            <v>#N/A</v>
          </cell>
          <cell r="H483">
            <v>0</v>
          </cell>
          <cell r="I483">
            <v>0</v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  <cell r="O483" t="str">
            <v>×</v>
          </cell>
          <cell r="P483" t="str">
            <v>×</v>
          </cell>
          <cell r="Q483" t="str">
            <v>×</v>
          </cell>
          <cell r="R483" t="str">
            <v>×</v>
          </cell>
          <cell r="S483" t="str">
            <v>×</v>
          </cell>
          <cell r="T483" t="str">
            <v>×</v>
          </cell>
          <cell r="U483" t="str">
            <v>×</v>
          </cell>
          <cell r="V483" t="str">
            <v>×</v>
          </cell>
          <cell r="W483" t="str">
            <v>×</v>
          </cell>
          <cell r="X483" t="str">
            <v>×</v>
          </cell>
          <cell r="Y483" t="str">
            <v>×</v>
          </cell>
          <cell r="Z483" t="str">
            <v>×</v>
          </cell>
          <cell r="AA483">
            <v>0</v>
          </cell>
          <cell r="AB483">
            <v>0</v>
          </cell>
          <cell r="AC483" t="str">
            <v>なし</v>
          </cell>
          <cell r="AD483">
            <v>0</v>
          </cell>
          <cell r="AE483">
            <v>0</v>
          </cell>
          <cell r="AF483" t="e">
            <v>#N/A</v>
          </cell>
          <cell r="AG483" t="e">
            <v>#N/A</v>
          </cell>
          <cell r="AH483" t="str">
            <v/>
          </cell>
          <cell r="AI483" t="str">
            <v/>
          </cell>
          <cell r="AJ483" t="str">
            <v>?</v>
          </cell>
          <cell r="AK483" t="e">
            <v>#N/A</v>
          </cell>
          <cell r="AL483" t="e">
            <v>#N/A</v>
          </cell>
          <cell r="AM483" t="e">
            <v>#N/A</v>
          </cell>
          <cell r="AN483" t="e">
            <v>#N/A</v>
          </cell>
          <cell r="AO483" t="e">
            <v>#N/A</v>
          </cell>
          <cell r="AP483">
            <v>0</v>
          </cell>
          <cell r="AQ483">
            <v>0</v>
          </cell>
          <cell r="AR483" t="e">
            <v>#N/A</v>
          </cell>
          <cell r="AS483">
            <v>0</v>
          </cell>
          <cell r="AT483">
            <v>0</v>
          </cell>
          <cell r="AU483">
            <v>0</v>
          </cell>
          <cell r="AV483" t="e">
            <v>#N/A</v>
          </cell>
          <cell r="AW483" t="str">
            <v/>
          </cell>
          <cell r="AX483" t="e">
            <v>#N/A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 t="str">
            <v/>
          </cell>
          <cell r="BF483" t="e">
            <v>#NAME?</v>
          </cell>
          <cell r="BG483" t="str">
            <v/>
          </cell>
          <cell r="BH483" t="e">
            <v>#N/A</v>
          </cell>
        </row>
        <row r="484"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 t="e">
            <v>#N/A</v>
          </cell>
          <cell r="H484">
            <v>0</v>
          </cell>
          <cell r="I484">
            <v>0</v>
          </cell>
          <cell r="J484" t="str">
            <v/>
          </cell>
          <cell r="K484" t="str">
            <v/>
          </cell>
          <cell r="L484" t="str">
            <v/>
          </cell>
          <cell r="M484" t="str">
            <v/>
          </cell>
          <cell r="N484" t="str">
            <v/>
          </cell>
          <cell r="O484" t="str">
            <v>×</v>
          </cell>
          <cell r="P484" t="str">
            <v>×</v>
          </cell>
          <cell r="Q484" t="str">
            <v>×</v>
          </cell>
          <cell r="R484" t="str">
            <v>×</v>
          </cell>
          <cell r="S484" t="str">
            <v>×</v>
          </cell>
          <cell r="T484" t="str">
            <v>×</v>
          </cell>
          <cell r="U484" t="str">
            <v>×</v>
          </cell>
          <cell r="V484" t="str">
            <v>×</v>
          </cell>
          <cell r="W484" t="str">
            <v>×</v>
          </cell>
          <cell r="X484" t="str">
            <v>×</v>
          </cell>
          <cell r="Y484" t="str">
            <v>×</v>
          </cell>
          <cell r="Z484" t="str">
            <v>×</v>
          </cell>
          <cell r="AA484">
            <v>0</v>
          </cell>
          <cell r="AB484">
            <v>0</v>
          </cell>
          <cell r="AC484" t="str">
            <v>なし</v>
          </cell>
          <cell r="AD484">
            <v>0</v>
          </cell>
          <cell r="AE484">
            <v>0</v>
          </cell>
          <cell r="AF484" t="e">
            <v>#N/A</v>
          </cell>
          <cell r="AG484" t="e">
            <v>#N/A</v>
          </cell>
          <cell r="AH484" t="str">
            <v/>
          </cell>
          <cell r="AI484" t="str">
            <v/>
          </cell>
          <cell r="AJ484" t="str">
            <v>?</v>
          </cell>
          <cell r="AK484" t="e">
            <v>#N/A</v>
          </cell>
          <cell r="AL484" t="e">
            <v>#N/A</v>
          </cell>
          <cell r="AM484" t="e">
            <v>#N/A</v>
          </cell>
          <cell r="AN484" t="e">
            <v>#N/A</v>
          </cell>
          <cell r="AO484" t="e">
            <v>#N/A</v>
          </cell>
          <cell r="AP484">
            <v>0</v>
          </cell>
          <cell r="AQ484">
            <v>0</v>
          </cell>
          <cell r="AR484" t="e">
            <v>#N/A</v>
          </cell>
          <cell r="AS484">
            <v>0</v>
          </cell>
          <cell r="AT484">
            <v>0</v>
          </cell>
          <cell r="AU484">
            <v>0</v>
          </cell>
          <cell r="AV484" t="e">
            <v>#N/A</v>
          </cell>
          <cell r="AW484" t="str">
            <v/>
          </cell>
          <cell r="AX484" t="e">
            <v>#N/A</v>
          </cell>
          <cell r="AY484">
            <v>0</v>
          </cell>
          <cell r="AZ484">
            <v>0</v>
          </cell>
          <cell r="BA484">
            <v>0</v>
          </cell>
          <cell r="BB484">
            <v>0</v>
          </cell>
          <cell r="BC484">
            <v>0</v>
          </cell>
          <cell r="BD484">
            <v>0</v>
          </cell>
          <cell r="BE484" t="str">
            <v/>
          </cell>
          <cell r="BF484" t="e">
            <v>#NAME?</v>
          </cell>
          <cell r="BG484" t="str">
            <v/>
          </cell>
          <cell r="BH484" t="e">
            <v>#N/A</v>
          </cell>
        </row>
        <row r="485"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 t="e">
            <v>#N/A</v>
          </cell>
          <cell r="H485">
            <v>0</v>
          </cell>
          <cell r="I485">
            <v>0</v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  <cell r="O485" t="str">
            <v>×</v>
          </cell>
          <cell r="P485" t="str">
            <v>×</v>
          </cell>
          <cell r="Q485" t="str">
            <v>×</v>
          </cell>
          <cell r="R485" t="str">
            <v>×</v>
          </cell>
          <cell r="S485" t="str">
            <v>×</v>
          </cell>
          <cell r="T485" t="str">
            <v>×</v>
          </cell>
          <cell r="U485" t="str">
            <v>×</v>
          </cell>
          <cell r="V485" t="str">
            <v>×</v>
          </cell>
          <cell r="W485" t="str">
            <v>×</v>
          </cell>
          <cell r="X485" t="str">
            <v>×</v>
          </cell>
          <cell r="Y485" t="str">
            <v>×</v>
          </cell>
          <cell r="Z485" t="str">
            <v>×</v>
          </cell>
          <cell r="AA485">
            <v>0</v>
          </cell>
          <cell r="AB485">
            <v>0</v>
          </cell>
          <cell r="AC485" t="str">
            <v>なし</v>
          </cell>
          <cell r="AD485">
            <v>0</v>
          </cell>
          <cell r="AE485">
            <v>0</v>
          </cell>
          <cell r="AF485" t="e">
            <v>#N/A</v>
          </cell>
          <cell r="AG485" t="e">
            <v>#N/A</v>
          </cell>
          <cell r="AH485" t="str">
            <v/>
          </cell>
          <cell r="AI485" t="str">
            <v/>
          </cell>
          <cell r="AJ485" t="str">
            <v>?</v>
          </cell>
          <cell r="AK485" t="e">
            <v>#N/A</v>
          </cell>
          <cell r="AL485" t="e">
            <v>#N/A</v>
          </cell>
          <cell r="AM485" t="e">
            <v>#N/A</v>
          </cell>
          <cell r="AN485" t="e">
            <v>#N/A</v>
          </cell>
          <cell r="AO485" t="e">
            <v>#N/A</v>
          </cell>
          <cell r="AP485">
            <v>0</v>
          </cell>
          <cell r="AQ485">
            <v>0</v>
          </cell>
          <cell r="AR485" t="e">
            <v>#N/A</v>
          </cell>
          <cell r="AS485">
            <v>0</v>
          </cell>
          <cell r="AT485">
            <v>0</v>
          </cell>
          <cell r="AU485">
            <v>0</v>
          </cell>
          <cell r="AV485" t="e">
            <v>#N/A</v>
          </cell>
          <cell r="AW485" t="str">
            <v/>
          </cell>
          <cell r="AX485" t="e">
            <v>#N/A</v>
          </cell>
          <cell r="AY485">
            <v>0</v>
          </cell>
          <cell r="AZ485">
            <v>0</v>
          </cell>
          <cell r="BA485">
            <v>0</v>
          </cell>
          <cell r="BB485">
            <v>0</v>
          </cell>
          <cell r="BC485">
            <v>0</v>
          </cell>
          <cell r="BD485">
            <v>0</v>
          </cell>
          <cell r="BE485" t="str">
            <v/>
          </cell>
          <cell r="BF485" t="e">
            <v>#NAME?</v>
          </cell>
          <cell r="BG485" t="str">
            <v/>
          </cell>
          <cell r="BH485" t="e">
            <v>#N/A</v>
          </cell>
        </row>
        <row r="486"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 t="e">
            <v>#N/A</v>
          </cell>
          <cell r="H486">
            <v>0</v>
          </cell>
          <cell r="I486">
            <v>0</v>
          </cell>
          <cell r="J486" t="str">
            <v/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  <cell r="O486" t="str">
            <v>×</v>
          </cell>
          <cell r="P486" t="str">
            <v>×</v>
          </cell>
          <cell r="Q486" t="str">
            <v>×</v>
          </cell>
          <cell r="R486" t="str">
            <v>×</v>
          </cell>
          <cell r="S486" t="str">
            <v>×</v>
          </cell>
          <cell r="T486" t="str">
            <v>×</v>
          </cell>
          <cell r="U486" t="str">
            <v>×</v>
          </cell>
          <cell r="V486" t="str">
            <v>×</v>
          </cell>
          <cell r="W486" t="str">
            <v>×</v>
          </cell>
          <cell r="X486" t="str">
            <v>×</v>
          </cell>
          <cell r="Y486" t="str">
            <v>×</v>
          </cell>
          <cell r="Z486" t="str">
            <v>×</v>
          </cell>
          <cell r="AA486">
            <v>0</v>
          </cell>
          <cell r="AB486">
            <v>0</v>
          </cell>
          <cell r="AC486" t="str">
            <v>なし</v>
          </cell>
          <cell r="AD486">
            <v>0</v>
          </cell>
          <cell r="AE486">
            <v>0</v>
          </cell>
          <cell r="AF486" t="e">
            <v>#N/A</v>
          </cell>
          <cell r="AG486" t="e">
            <v>#N/A</v>
          </cell>
          <cell r="AH486" t="str">
            <v/>
          </cell>
          <cell r="AI486" t="str">
            <v/>
          </cell>
          <cell r="AJ486" t="str">
            <v>?</v>
          </cell>
          <cell r="AK486" t="e">
            <v>#N/A</v>
          </cell>
          <cell r="AL486" t="e">
            <v>#N/A</v>
          </cell>
          <cell r="AM486" t="e">
            <v>#N/A</v>
          </cell>
          <cell r="AN486" t="e">
            <v>#N/A</v>
          </cell>
          <cell r="AO486" t="e">
            <v>#N/A</v>
          </cell>
          <cell r="AP486">
            <v>0</v>
          </cell>
          <cell r="AQ486">
            <v>0</v>
          </cell>
          <cell r="AR486" t="e">
            <v>#N/A</v>
          </cell>
          <cell r="AS486">
            <v>0</v>
          </cell>
          <cell r="AT486">
            <v>0</v>
          </cell>
          <cell r="AU486">
            <v>0</v>
          </cell>
          <cell r="AV486" t="e">
            <v>#N/A</v>
          </cell>
          <cell r="AW486" t="str">
            <v/>
          </cell>
          <cell r="AX486" t="e">
            <v>#N/A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 t="str">
            <v/>
          </cell>
          <cell r="BF486" t="e">
            <v>#NAME?</v>
          </cell>
          <cell r="BG486" t="str">
            <v/>
          </cell>
          <cell r="BH486" t="e">
            <v>#N/A</v>
          </cell>
        </row>
        <row r="487"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 t="e">
            <v>#N/A</v>
          </cell>
          <cell r="H487">
            <v>0</v>
          </cell>
          <cell r="I487">
            <v>0</v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  <cell r="O487" t="str">
            <v>×</v>
          </cell>
          <cell r="P487" t="str">
            <v>×</v>
          </cell>
          <cell r="Q487" t="str">
            <v>×</v>
          </cell>
          <cell r="R487" t="str">
            <v>×</v>
          </cell>
          <cell r="S487" t="str">
            <v>×</v>
          </cell>
          <cell r="T487" t="str">
            <v>×</v>
          </cell>
          <cell r="U487" t="str">
            <v>×</v>
          </cell>
          <cell r="V487" t="str">
            <v>×</v>
          </cell>
          <cell r="W487" t="str">
            <v>×</v>
          </cell>
          <cell r="X487" t="str">
            <v>×</v>
          </cell>
          <cell r="Y487" t="str">
            <v>×</v>
          </cell>
          <cell r="Z487" t="str">
            <v>×</v>
          </cell>
          <cell r="AA487">
            <v>0</v>
          </cell>
          <cell r="AB487">
            <v>0</v>
          </cell>
          <cell r="AC487" t="str">
            <v>なし</v>
          </cell>
          <cell r="AD487">
            <v>0</v>
          </cell>
          <cell r="AE487">
            <v>0</v>
          </cell>
          <cell r="AF487" t="e">
            <v>#N/A</v>
          </cell>
          <cell r="AG487" t="e">
            <v>#N/A</v>
          </cell>
          <cell r="AH487" t="str">
            <v/>
          </cell>
          <cell r="AI487" t="str">
            <v/>
          </cell>
          <cell r="AJ487" t="str">
            <v>?</v>
          </cell>
          <cell r="AK487" t="e">
            <v>#N/A</v>
          </cell>
          <cell r="AL487" t="e">
            <v>#N/A</v>
          </cell>
          <cell r="AM487" t="e">
            <v>#N/A</v>
          </cell>
          <cell r="AN487" t="e">
            <v>#N/A</v>
          </cell>
          <cell r="AO487" t="e">
            <v>#N/A</v>
          </cell>
          <cell r="AP487">
            <v>0</v>
          </cell>
          <cell r="AQ487">
            <v>0</v>
          </cell>
          <cell r="AR487" t="e">
            <v>#N/A</v>
          </cell>
          <cell r="AS487">
            <v>0</v>
          </cell>
          <cell r="AT487">
            <v>0</v>
          </cell>
          <cell r="AU487">
            <v>0</v>
          </cell>
          <cell r="AV487" t="e">
            <v>#N/A</v>
          </cell>
          <cell r="AW487" t="str">
            <v/>
          </cell>
          <cell r="AX487" t="e">
            <v>#N/A</v>
          </cell>
          <cell r="AY487">
            <v>0</v>
          </cell>
          <cell r="AZ487">
            <v>0</v>
          </cell>
          <cell r="BA487">
            <v>0</v>
          </cell>
          <cell r="BB487">
            <v>0</v>
          </cell>
          <cell r="BC487">
            <v>0</v>
          </cell>
          <cell r="BD487">
            <v>0</v>
          </cell>
          <cell r="BE487" t="str">
            <v/>
          </cell>
          <cell r="BF487" t="e">
            <v>#NAME?</v>
          </cell>
          <cell r="BG487" t="str">
            <v/>
          </cell>
          <cell r="BH487" t="e">
            <v>#N/A</v>
          </cell>
        </row>
        <row r="488"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 t="e">
            <v>#N/A</v>
          </cell>
          <cell r="H488">
            <v>0</v>
          </cell>
          <cell r="I488">
            <v>0</v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  <cell r="O488" t="str">
            <v>×</v>
          </cell>
          <cell r="P488" t="str">
            <v>×</v>
          </cell>
          <cell r="Q488" t="str">
            <v>×</v>
          </cell>
          <cell r="R488" t="str">
            <v>×</v>
          </cell>
          <cell r="S488" t="str">
            <v>×</v>
          </cell>
          <cell r="T488" t="str">
            <v>×</v>
          </cell>
          <cell r="U488" t="str">
            <v>×</v>
          </cell>
          <cell r="V488" t="str">
            <v>×</v>
          </cell>
          <cell r="W488" t="str">
            <v>×</v>
          </cell>
          <cell r="X488" t="str">
            <v>×</v>
          </cell>
          <cell r="Y488" t="str">
            <v>×</v>
          </cell>
          <cell r="Z488" t="str">
            <v>×</v>
          </cell>
          <cell r="AA488">
            <v>0</v>
          </cell>
          <cell r="AB488">
            <v>0</v>
          </cell>
          <cell r="AC488" t="str">
            <v>なし</v>
          </cell>
          <cell r="AD488">
            <v>0</v>
          </cell>
          <cell r="AE488">
            <v>0</v>
          </cell>
          <cell r="AF488" t="e">
            <v>#N/A</v>
          </cell>
          <cell r="AG488" t="e">
            <v>#N/A</v>
          </cell>
          <cell r="AH488" t="str">
            <v/>
          </cell>
          <cell r="AI488" t="str">
            <v/>
          </cell>
          <cell r="AJ488" t="str">
            <v>?</v>
          </cell>
          <cell r="AK488" t="e">
            <v>#N/A</v>
          </cell>
          <cell r="AL488" t="e">
            <v>#N/A</v>
          </cell>
          <cell r="AM488" t="e">
            <v>#N/A</v>
          </cell>
          <cell r="AN488" t="e">
            <v>#N/A</v>
          </cell>
          <cell r="AO488" t="e">
            <v>#N/A</v>
          </cell>
          <cell r="AP488">
            <v>0</v>
          </cell>
          <cell r="AQ488">
            <v>0</v>
          </cell>
          <cell r="AR488" t="e">
            <v>#N/A</v>
          </cell>
          <cell r="AS488">
            <v>0</v>
          </cell>
          <cell r="AT488">
            <v>0</v>
          </cell>
          <cell r="AU488">
            <v>0</v>
          </cell>
          <cell r="AV488" t="e">
            <v>#N/A</v>
          </cell>
          <cell r="AW488" t="str">
            <v/>
          </cell>
          <cell r="AX488" t="e">
            <v>#N/A</v>
          </cell>
          <cell r="AY488">
            <v>0</v>
          </cell>
          <cell r="AZ488">
            <v>0</v>
          </cell>
          <cell r="BA488">
            <v>0</v>
          </cell>
          <cell r="BB488">
            <v>0</v>
          </cell>
          <cell r="BC488">
            <v>0</v>
          </cell>
          <cell r="BD488">
            <v>0</v>
          </cell>
          <cell r="BE488" t="str">
            <v/>
          </cell>
          <cell r="BF488" t="e">
            <v>#NAME?</v>
          </cell>
          <cell r="BG488" t="str">
            <v/>
          </cell>
          <cell r="BH488" t="e">
            <v>#N/A</v>
          </cell>
        </row>
        <row r="489"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 t="e">
            <v>#N/A</v>
          </cell>
          <cell r="H489">
            <v>0</v>
          </cell>
          <cell r="I489">
            <v>0</v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  <cell r="O489" t="str">
            <v>×</v>
          </cell>
          <cell r="P489" t="str">
            <v>×</v>
          </cell>
          <cell r="Q489" t="str">
            <v>×</v>
          </cell>
          <cell r="R489" t="str">
            <v>×</v>
          </cell>
          <cell r="S489" t="str">
            <v>×</v>
          </cell>
          <cell r="T489" t="str">
            <v>×</v>
          </cell>
          <cell r="U489" t="str">
            <v>×</v>
          </cell>
          <cell r="V489" t="str">
            <v>×</v>
          </cell>
          <cell r="W489" t="str">
            <v>×</v>
          </cell>
          <cell r="X489" t="str">
            <v>×</v>
          </cell>
          <cell r="Y489" t="str">
            <v>×</v>
          </cell>
          <cell r="Z489" t="str">
            <v>×</v>
          </cell>
          <cell r="AA489">
            <v>0</v>
          </cell>
          <cell r="AB489">
            <v>0</v>
          </cell>
          <cell r="AC489" t="str">
            <v>なし</v>
          </cell>
          <cell r="AD489">
            <v>0</v>
          </cell>
          <cell r="AE489">
            <v>0</v>
          </cell>
          <cell r="AF489" t="e">
            <v>#N/A</v>
          </cell>
          <cell r="AG489" t="e">
            <v>#N/A</v>
          </cell>
          <cell r="AH489" t="str">
            <v/>
          </cell>
          <cell r="AI489" t="str">
            <v/>
          </cell>
          <cell r="AJ489" t="str">
            <v>?</v>
          </cell>
          <cell r="AK489" t="e">
            <v>#N/A</v>
          </cell>
          <cell r="AL489" t="e">
            <v>#N/A</v>
          </cell>
          <cell r="AM489" t="e">
            <v>#N/A</v>
          </cell>
          <cell r="AN489" t="e">
            <v>#N/A</v>
          </cell>
          <cell r="AO489" t="e">
            <v>#N/A</v>
          </cell>
          <cell r="AP489">
            <v>0</v>
          </cell>
          <cell r="AQ489">
            <v>0</v>
          </cell>
          <cell r="AR489" t="e">
            <v>#N/A</v>
          </cell>
          <cell r="AS489">
            <v>0</v>
          </cell>
          <cell r="AT489">
            <v>0</v>
          </cell>
          <cell r="AU489">
            <v>0</v>
          </cell>
          <cell r="AV489" t="e">
            <v>#N/A</v>
          </cell>
          <cell r="AW489" t="str">
            <v/>
          </cell>
          <cell r="AX489" t="e">
            <v>#N/A</v>
          </cell>
          <cell r="AY489">
            <v>0</v>
          </cell>
          <cell r="AZ489">
            <v>0</v>
          </cell>
          <cell r="BA489">
            <v>0</v>
          </cell>
          <cell r="BB489">
            <v>0</v>
          </cell>
          <cell r="BC489">
            <v>0</v>
          </cell>
          <cell r="BD489">
            <v>0</v>
          </cell>
          <cell r="BE489" t="str">
            <v/>
          </cell>
          <cell r="BF489" t="e">
            <v>#NAME?</v>
          </cell>
          <cell r="BG489" t="str">
            <v/>
          </cell>
          <cell r="BH489" t="e">
            <v>#N/A</v>
          </cell>
        </row>
        <row r="490"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 t="e">
            <v>#N/A</v>
          </cell>
          <cell r="H490">
            <v>0</v>
          </cell>
          <cell r="I490">
            <v>0</v>
          </cell>
          <cell r="J490" t="str">
            <v/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  <cell r="O490" t="str">
            <v>×</v>
          </cell>
          <cell r="P490" t="str">
            <v>×</v>
          </cell>
          <cell r="Q490" t="str">
            <v>×</v>
          </cell>
          <cell r="R490" t="str">
            <v>×</v>
          </cell>
          <cell r="S490" t="str">
            <v>×</v>
          </cell>
          <cell r="T490" t="str">
            <v>×</v>
          </cell>
          <cell r="U490" t="str">
            <v>×</v>
          </cell>
          <cell r="V490" t="str">
            <v>×</v>
          </cell>
          <cell r="W490" t="str">
            <v>×</v>
          </cell>
          <cell r="X490" t="str">
            <v>×</v>
          </cell>
          <cell r="Y490" t="str">
            <v>×</v>
          </cell>
          <cell r="Z490" t="str">
            <v>×</v>
          </cell>
          <cell r="AA490">
            <v>0</v>
          </cell>
          <cell r="AB490">
            <v>0</v>
          </cell>
          <cell r="AC490" t="str">
            <v>なし</v>
          </cell>
          <cell r="AD490">
            <v>0</v>
          </cell>
          <cell r="AE490">
            <v>0</v>
          </cell>
          <cell r="AF490" t="e">
            <v>#N/A</v>
          </cell>
          <cell r="AG490" t="e">
            <v>#N/A</v>
          </cell>
          <cell r="AH490" t="str">
            <v/>
          </cell>
          <cell r="AI490" t="str">
            <v/>
          </cell>
          <cell r="AJ490" t="str">
            <v>?</v>
          </cell>
          <cell r="AK490" t="e">
            <v>#N/A</v>
          </cell>
          <cell r="AL490" t="e">
            <v>#N/A</v>
          </cell>
          <cell r="AM490" t="e">
            <v>#N/A</v>
          </cell>
          <cell r="AN490" t="e">
            <v>#N/A</v>
          </cell>
          <cell r="AO490" t="e">
            <v>#N/A</v>
          </cell>
          <cell r="AP490">
            <v>0</v>
          </cell>
          <cell r="AQ490">
            <v>0</v>
          </cell>
          <cell r="AR490" t="e">
            <v>#N/A</v>
          </cell>
          <cell r="AS490">
            <v>0</v>
          </cell>
          <cell r="AT490">
            <v>0</v>
          </cell>
          <cell r="AU490">
            <v>0</v>
          </cell>
          <cell r="AV490" t="e">
            <v>#N/A</v>
          </cell>
          <cell r="AW490" t="str">
            <v/>
          </cell>
          <cell r="AX490" t="e">
            <v>#N/A</v>
          </cell>
          <cell r="AY490">
            <v>0</v>
          </cell>
          <cell r="AZ490">
            <v>0</v>
          </cell>
          <cell r="BA490">
            <v>0</v>
          </cell>
          <cell r="BB490">
            <v>0</v>
          </cell>
          <cell r="BC490">
            <v>0</v>
          </cell>
          <cell r="BD490">
            <v>0</v>
          </cell>
          <cell r="BE490" t="str">
            <v/>
          </cell>
          <cell r="BF490" t="e">
            <v>#NAME?</v>
          </cell>
          <cell r="BG490" t="str">
            <v/>
          </cell>
          <cell r="BH490" t="e">
            <v>#N/A</v>
          </cell>
        </row>
        <row r="491"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 t="e">
            <v>#N/A</v>
          </cell>
          <cell r="H491">
            <v>0</v>
          </cell>
          <cell r="I491">
            <v>0</v>
          </cell>
          <cell r="J491" t="str">
            <v/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  <cell r="O491" t="str">
            <v>×</v>
          </cell>
          <cell r="P491" t="str">
            <v>×</v>
          </cell>
          <cell r="Q491" t="str">
            <v>×</v>
          </cell>
          <cell r="R491" t="str">
            <v>×</v>
          </cell>
          <cell r="S491" t="str">
            <v>×</v>
          </cell>
          <cell r="T491" t="str">
            <v>×</v>
          </cell>
          <cell r="U491" t="str">
            <v>×</v>
          </cell>
          <cell r="V491" t="str">
            <v>×</v>
          </cell>
          <cell r="W491" t="str">
            <v>×</v>
          </cell>
          <cell r="X491" t="str">
            <v>×</v>
          </cell>
          <cell r="Y491" t="str">
            <v>×</v>
          </cell>
          <cell r="Z491" t="str">
            <v>×</v>
          </cell>
          <cell r="AA491">
            <v>0</v>
          </cell>
          <cell r="AB491">
            <v>0</v>
          </cell>
          <cell r="AC491" t="str">
            <v>なし</v>
          </cell>
          <cell r="AD491">
            <v>0</v>
          </cell>
          <cell r="AE491">
            <v>0</v>
          </cell>
          <cell r="AF491" t="e">
            <v>#N/A</v>
          </cell>
          <cell r="AG491" t="e">
            <v>#N/A</v>
          </cell>
          <cell r="AH491" t="str">
            <v/>
          </cell>
          <cell r="AI491" t="str">
            <v/>
          </cell>
          <cell r="AJ491" t="str">
            <v>?</v>
          </cell>
          <cell r="AK491" t="e">
            <v>#N/A</v>
          </cell>
          <cell r="AL491" t="e">
            <v>#N/A</v>
          </cell>
          <cell r="AM491" t="e">
            <v>#N/A</v>
          </cell>
          <cell r="AN491" t="e">
            <v>#N/A</v>
          </cell>
          <cell r="AO491" t="e">
            <v>#N/A</v>
          </cell>
          <cell r="AP491">
            <v>0</v>
          </cell>
          <cell r="AQ491">
            <v>0</v>
          </cell>
          <cell r="AR491" t="e">
            <v>#N/A</v>
          </cell>
          <cell r="AS491">
            <v>0</v>
          </cell>
          <cell r="AT491">
            <v>0</v>
          </cell>
          <cell r="AU491">
            <v>0</v>
          </cell>
          <cell r="AV491" t="e">
            <v>#N/A</v>
          </cell>
          <cell r="AW491" t="str">
            <v/>
          </cell>
          <cell r="AX491" t="e">
            <v>#N/A</v>
          </cell>
          <cell r="AY491">
            <v>0</v>
          </cell>
          <cell r="AZ491">
            <v>0</v>
          </cell>
          <cell r="BA491">
            <v>0</v>
          </cell>
          <cell r="BB491">
            <v>0</v>
          </cell>
          <cell r="BC491">
            <v>0</v>
          </cell>
          <cell r="BD491">
            <v>0</v>
          </cell>
          <cell r="BE491" t="str">
            <v/>
          </cell>
          <cell r="BF491" t="e">
            <v>#NAME?</v>
          </cell>
          <cell r="BG491" t="str">
            <v/>
          </cell>
          <cell r="BH491" t="e">
            <v>#N/A</v>
          </cell>
        </row>
        <row r="492"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 t="e">
            <v>#N/A</v>
          </cell>
          <cell r="H492">
            <v>0</v>
          </cell>
          <cell r="I492">
            <v>0</v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O492" t="str">
            <v>×</v>
          </cell>
          <cell r="P492" t="str">
            <v>×</v>
          </cell>
          <cell r="Q492" t="str">
            <v>×</v>
          </cell>
          <cell r="R492" t="str">
            <v>×</v>
          </cell>
          <cell r="S492" t="str">
            <v>×</v>
          </cell>
          <cell r="T492" t="str">
            <v>×</v>
          </cell>
          <cell r="U492" t="str">
            <v>×</v>
          </cell>
          <cell r="V492" t="str">
            <v>×</v>
          </cell>
          <cell r="W492" t="str">
            <v>×</v>
          </cell>
          <cell r="X492" t="str">
            <v>×</v>
          </cell>
          <cell r="Y492" t="str">
            <v>×</v>
          </cell>
          <cell r="Z492" t="str">
            <v>×</v>
          </cell>
          <cell r="AA492">
            <v>0</v>
          </cell>
          <cell r="AB492">
            <v>0</v>
          </cell>
          <cell r="AC492" t="str">
            <v>なし</v>
          </cell>
          <cell r="AD492">
            <v>0</v>
          </cell>
          <cell r="AE492">
            <v>0</v>
          </cell>
          <cell r="AF492" t="e">
            <v>#N/A</v>
          </cell>
          <cell r="AG492" t="e">
            <v>#N/A</v>
          </cell>
          <cell r="AH492" t="str">
            <v/>
          </cell>
          <cell r="AI492" t="str">
            <v/>
          </cell>
          <cell r="AJ492" t="str">
            <v>?</v>
          </cell>
          <cell r="AK492" t="e">
            <v>#N/A</v>
          </cell>
          <cell r="AL492" t="e">
            <v>#N/A</v>
          </cell>
          <cell r="AM492" t="e">
            <v>#N/A</v>
          </cell>
          <cell r="AN492" t="e">
            <v>#N/A</v>
          </cell>
          <cell r="AO492" t="e">
            <v>#N/A</v>
          </cell>
          <cell r="AP492">
            <v>0</v>
          </cell>
          <cell r="AQ492">
            <v>0</v>
          </cell>
          <cell r="AR492" t="e">
            <v>#N/A</v>
          </cell>
          <cell r="AS492">
            <v>0</v>
          </cell>
          <cell r="AT492">
            <v>0</v>
          </cell>
          <cell r="AU492">
            <v>0</v>
          </cell>
          <cell r="AV492" t="e">
            <v>#N/A</v>
          </cell>
          <cell r="AW492" t="str">
            <v/>
          </cell>
          <cell r="AX492" t="e">
            <v>#N/A</v>
          </cell>
          <cell r="AY492">
            <v>0</v>
          </cell>
          <cell r="AZ492">
            <v>0</v>
          </cell>
          <cell r="BA492">
            <v>0</v>
          </cell>
          <cell r="BB492">
            <v>0</v>
          </cell>
          <cell r="BC492">
            <v>0</v>
          </cell>
          <cell r="BD492">
            <v>0</v>
          </cell>
          <cell r="BE492" t="str">
            <v/>
          </cell>
          <cell r="BF492" t="e">
            <v>#NAME?</v>
          </cell>
          <cell r="BG492" t="str">
            <v/>
          </cell>
          <cell r="BH492" t="e">
            <v>#N/A</v>
          </cell>
        </row>
        <row r="493"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 t="e">
            <v>#N/A</v>
          </cell>
          <cell r="H493">
            <v>0</v>
          </cell>
          <cell r="I493">
            <v>0</v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O493" t="str">
            <v>×</v>
          </cell>
          <cell r="P493" t="str">
            <v>×</v>
          </cell>
          <cell r="Q493" t="str">
            <v>×</v>
          </cell>
          <cell r="R493" t="str">
            <v>×</v>
          </cell>
          <cell r="S493" t="str">
            <v>×</v>
          </cell>
          <cell r="T493" t="str">
            <v>×</v>
          </cell>
          <cell r="U493" t="str">
            <v>×</v>
          </cell>
          <cell r="V493" t="str">
            <v>×</v>
          </cell>
          <cell r="W493" t="str">
            <v>×</v>
          </cell>
          <cell r="X493" t="str">
            <v>×</v>
          </cell>
          <cell r="Y493" t="str">
            <v>×</v>
          </cell>
          <cell r="Z493" t="str">
            <v>×</v>
          </cell>
          <cell r="AA493">
            <v>0</v>
          </cell>
          <cell r="AB493">
            <v>0</v>
          </cell>
          <cell r="AC493" t="str">
            <v>なし</v>
          </cell>
          <cell r="AD493">
            <v>0</v>
          </cell>
          <cell r="AE493">
            <v>0</v>
          </cell>
          <cell r="AF493" t="e">
            <v>#N/A</v>
          </cell>
          <cell r="AG493" t="e">
            <v>#N/A</v>
          </cell>
          <cell r="AH493" t="str">
            <v/>
          </cell>
          <cell r="AI493" t="str">
            <v/>
          </cell>
          <cell r="AJ493" t="str">
            <v>?</v>
          </cell>
          <cell r="AK493" t="e">
            <v>#N/A</v>
          </cell>
          <cell r="AL493" t="e">
            <v>#N/A</v>
          </cell>
          <cell r="AM493" t="e">
            <v>#N/A</v>
          </cell>
          <cell r="AN493" t="e">
            <v>#N/A</v>
          </cell>
          <cell r="AO493" t="e">
            <v>#N/A</v>
          </cell>
          <cell r="AP493">
            <v>0</v>
          </cell>
          <cell r="AQ493">
            <v>0</v>
          </cell>
          <cell r="AR493" t="e">
            <v>#N/A</v>
          </cell>
          <cell r="AS493">
            <v>0</v>
          </cell>
          <cell r="AT493">
            <v>0</v>
          </cell>
          <cell r="AU493">
            <v>0</v>
          </cell>
          <cell r="AV493" t="e">
            <v>#N/A</v>
          </cell>
          <cell r="AW493" t="str">
            <v/>
          </cell>
          <cell r="AX493" t="e">
            <v>#N/A</v>
          </cell>
          <cell r="AY493">
            <v>0</v>
          </cell>
          <cell r="AZ493">
            <v>0</v>
          </cell>
          <cell r="BA493">
            <v>0</v>
          </cell>
          <cell r="BB493">
            <v>0</v>
          </cell>
          <cell r="BC493">
            <v>0</v>
          </cell>
          <cell r="BD493">
            <v>0</v>
          </cell>
          <cell r="BE493" t="str">
            <v/>
          </cell>
          <cell r="BF493" t="e">
            <v>#NAME?</v>
          </cell>
          <cell r="BG493" t="str">
            <v/>
          </cell>
          <cell r="BH493" t="e">
            <v>#N/A</v>
          </cell>
        </row>
        <row r="494"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 t="e">
            <v>#N/A</v>
          </cell>
          <cell r="H494">
            <v>0</v>
          </cell>
          <cell r="I494">
            <v>0</v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O494" t="str">
            <v>×</v>
          </cell>
          <cell r="P494" t="str">
            <v>×</v>
          </cell>
          <cell r="Q494" t="str">
            <v>×</v>
          </cell>
          <cell r="R494" t="str">
            <v>×</v>
          </cell>
          <cell r="S494" t="str">
            <v>×</v>
          </cell>
          <cell r="T494" t="str">
            <v>×</v>
          </cell>
          <cell r="U494" t="str">
            <v>×</v>
          </cell>
          <cell r="V494" t="str">
            <v>×</v>
          </cell>
          <cell r="W494" t="str">
            <v>×</v>
          </cell>
          <cell r="X494" t="str">
            <v>×</v>
          </cell>
          <cell r="Y494" t="str">
            <v>×</v>
          </cell>
          <cell r="Z494" t="str">
            <v>×</v>
          </cell>
          <cell r="AA494">
            <v>0</v>
          </cell>
          <cell r="AB494">
            <v>0</v>
          </cell>
          <cell r="AC494" t="str">
            <v>なし</v>
          </cell>
          <cell r="AD494">
            <v>0</v>
          </cell>
          <cell r="AE494">
            <v>0</v>
          </cell>
          <cell r="AF494" t="e">
            <v>#N/A</v>
          </cell>
          <cell r="AG494" t="e">
            <v>#N/A</v>
          </cell>
          <cell r="AH494" t="str">
            <v/>
          </cell>
          <cell r="AI494" t="str">
            <v/>
          </cell>
          <cell r="AJ494" t="str">
            <v>?</v>
          </cell>
          <cell r="AK494" t="e">
            <v>#N/A</v>
          </cell>
          <cell r="AL494" t="e">
            <v>#N/A</v>
          </cell>
          <cell r="AM494" t="e">
            <v>#N/A</v>
          </cell>
          <cell r="AN494" t="e">
            <v>#N/A</v>
          </cell>
          <cell r="AO494" t="e">
            <v>#N/A</v>
          </cell>
          <cell r="AP494">
            <v>0</v>
          </cell>
          <cell r="AQ494">
            <v>0</v>
          </cell>
          <cell r="AR494" t="e">
            <v>#N/A</v>
          </cell>
          <cell r="AS494">
            <v>0</v>
          </cell>
          <cell r="AT494">
            <v>0</v>
          </cell>
          <cell r="AU494">
            <v>0</v>
          </cell>
          <cell r="AV494" t="e">
            <v>#N/A</v>
          </cell>
          <cell r="AW494" t="str">
            <v/>
          </cell>
          <cell r="AX494" t="e">
            <v>#N/A</v>
          </cell>
          <cell r="AY494">
            <v>0</v>
          </cell>
          <cell r="AZ494">
            <v>0</v>
          </cell>
          <cell r="BA494">
            <v>0</v>
          </cell>
          <cell r="BB494">
            <v>0</v>
          </cell>
          <cell r="BC494">
            <v>0</v>
          </cell>
          <cell r="BD494">
            <v>0</v>
          </cell>
          <cell r="BE494" t="str">
            <v/>
          </cell>
          <cell r="BF494" t="e">
            <v>#NAME?</v>
          </cell>
          <cell r="BG494" t="str">
            <v/>
          </cell>
          <cell r="BH494" t="e">
            <v>#N/A</v>
          </cell>
        </row>
        <row r="495"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 t="e">
            <v>#N/A</v>
          </cell>
          <cell r="H495">
            <v>0</v>
          </cell>
          <cell r="I495">
            <v>0</v>
          </cell>
          <cell r="J495" t="str">
            <v/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  <cell r="O495" t="str">
            <v>×</v>
          </cell>
          <cell r="P495" t="str">
            <v>×</v>
          </cell>
          <cell r="Q495" t="str">
            <v>×</v>
          </cell>
          <cell r="R495" t="str">
            <v>×</v>
          </cell>
          <cell r="S495" t="str">
            <v>×</v>
          </cell>
          <cell r="T495" t="str">
            <v>×</v>
          </cell>
          <cell r="U495" t="str">
            <v>×</v>
          </cell>
          <cell r="V495" t="str">
            <v>×</v>
          </cell>
          <cell r="W495" t="str">
            <v>×</v>
          </cell>
          <cell r="X495" t="str">
            <v>×</v>
          </cell>
          <cell r="Y495" t="str">
            <v>×</v>
          </cell>
          <cell r="Z495" t="str">
            <v>×</v>
          </cell>
          <cell r="AA495">
            <v>0</v>
          </cell>
          <cell r="AB495">
            <v>0</v>
          </cell>
          <cell r="AC495" t="str">
            <v>なし</v>
          </cell>
          <cell r="AD495">
            <v>0</v>
          </cell>
          <cell r="AE495">
            <v>0</v>
          </cell>
          <cell r="AF495" t="e">
            <v>#N/A</v>
          </cell>
          <cell r="AG495" t="e">
            <v>#N/A</v>
          </cell>
          <cell r="AH495" t="str">
            <v/>
          </cell>
          <cell r="AI495" t="str">
            <v/>
          </cell>
          <cell r="AJ495" t="str">
            <v>?</v>
          </cell>
          <cell r="AK495" t="e">
            <v>#N/A</v>
          </cell>
          <cell r="AL495" t="e">
            <v>#N/A</v>
          </cell>
          <cell r="AM495" t="e">
            <v>#N/A</v>
          </cell>
          <cell r="AN495" t="e">
            <v>#N/A</v>
          </cell>
          <cell r="AO495" t="e">
            <v>#N/A</v>
          </cell>
          <cell r="AP495">
            <v>0</v>
          </cell>
          <cell r="AQ495">
            <v>0</v>
          </cell>
          <cell r="AR495" t="e">
            <v>#N/A</v>
          </cell>
          <cell r="AS495">
            <v>0</v>
          </cell>
          <cell r="AT495">
            <v>0</v>
          </cell>
          <cell r="AU495">
            <v>0</v>
          </cell>
          <cell r="AV495" t="e">
            <v>#N/A</v>
          </cell>
          <cell r="AW495" t="str">
            <v/>
          </cell>
          <cell r="AX495" t="e">
            <v>#N/A</v>
          </cell>
          <cell r="AY495">
            <v>0</v>
          </cell>
          <cell r="AZ495">
            <v>0</v>
          </cell>
          <cell r="BA495">
            <v>0</v>
          </cell>
          <cell r="BB495">
            <v>0</v>
          </cell>
          <cell r="BC495">
            <v>0</v>
          </cell>
          <cell r="BD495">
            <v>0</v>
          </cell>
          <cell r="BE495" t="str">
            <v/>
          </cell>
          <cell r="BF495" t="e">
            <v>#NAME?</v>
          </cell>
          <cell r="BG495" t="str">
            <v/>
          </cell>
          <cell r="BH495" t="e">
            <v>#N/A</v>
          </cell>
        </row>
        <row r="496"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 t="e">
            <v>#N/A</v>
          </cell>
          <cell r="H496">
            <v>0</v>
          </cell>
          <cell r="I496">
            <v>0</v>
          </cell>
          <cell r="J496" t="str">
            <v/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  <cell r="O496" t="str">
            <v>×</v>
          </cell>
          <cell r="P496" t="str">
            <v>×</v>
          </cell>
          <cell r="Q496" t="str">
            <v>×</v>
          </cell>
          <cell r="R496" t="str">
            <v>×</v>
          </cell>
          <cell r="S496" t="str">
            <v>×</v>
          </cell>
          <cell r="T496" t="str">
            <v>×</v>
          </cell>
          <cell r="U496" t="str">
            <v>×</v>
          </cell>
          <cell r="V496" t="str">
            <v>×</v>
          </cell>
          <cell r="W496" t="str">
            <v>×</v>
          </cell>
          <cell r="X496" t="str">
            <v>×</v>
          </cell>
          <cell r="Y496" t="str">
            <v>×</v>
          </cell>
          <cell r="Z496" t="str">
            <v>×</v>
          </cell>
          <cell r="AA496">
            <v>0</v>
          </cell>
          <cell r="AB496">
            <v>0</v>
          </cell>
          <cell r="AC496" t="str">
            <v>なし</v>
          </cell>
          <cell r="AD496">
            <v>0</v>
          </cell>
          <cell r="AE496">
            <v>0</v>
          </cell>
          <cell r="AF496" t="e">
            <v>#N/A</v>
          </cell>
          <cell r="AG496" t="e">
            <v>#N/A</v>
          </cell>
          <cell r="AH496" t="str">
            <v/>
          </cell>
          <cell r="AI496" t="str">
            <v/>
          </cell>
          <cell r="AJ496" t="str">
            <v>?</v>
          </cell>
          <cell r="AK496" t="e">
            <v>#N/A</v>
          </cell>
          <cell r="AL496" t="e">
            <v>#N/A</v>
          </cell>
          <cell r="AM496" t="e">
            <v>#N/A</v>
          </cell>
          <cell r="AN496" t="e">
            <v>#N/A</v>
          </cell>
          <cell r="AO496" t="e">
            <v>#N/A</v>
          </cell>
          <cell r="AP496">
            <v>0</v>
          </cell>
          <cell r="AQ496">
            <v>0</v>
          </cell>
          <cell r="AR496" t="e">
            <v>#N/A</v>
          </cell>
          <cell r="AS496">
            <v>0</v>
          </cell>
          <cell r="AT496">
            <v>0</v>
          </cell>
          <cell r="AU496">
            <v>0</v>
          </cell>
          <cell r="AV496" t="e">
            <v>#N/A</v>
          </cell>
          <cell r="AW496" t="str">
            <v/>
          </cell>
          <cell r="AX496" t="e">
            <v>#N/A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 t="str">
            <v/>
          </cell>
          <cell r="BF496" t="e">
            <v>#NAME?</v>
          </cell>
          <cell r="BG496" t="str">
            <v/>
          </cell>
          <cell r="BH496" t="e">
            <v>#N/A</v>
          </cell>
        </row>
        <row r="497"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 t="e">
            <v>#N/A</v>
          </cell>
          <cell r="H497">
            <v>0</v>
          </cell>
          <cell r="I497">
            <v>0</v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  <cell r="O497" t="str">
            <v>×</v>
          </cell>
          <cell r="P497" t="str">
            <v>×</v>
          </cell>
          <cell r="Q497" t="str">
            <v>×</v>
          </cell>
          <cell r="R497" t="str">
            <v>×</v>
          </cell>
          <cell r="S497" t="str">
            <v>×</v>
          </cell>
          <cell r="T497" t="str">
            <v>×</v>
          </cell>
          <cell r="U497" t="str">
            <v>×</v>
          </cell>
          <cell r="V497" t="str">
            <v>×</v>
          </cell>
          <cell r="W497" t="str">
            <v>×</v>
          </cell>
          <cell r="X497" t="str">
            <v>×</v>
          </cell>
          <cell r="Y497" t="str">
            <v>×</v>
          </cell>
          <cell r="Z497" t="str">
            <v>×</v>
          </cell>
          <cell r="AA497">
            <v>0</v>
          </cell>
          <cell r="AB497">
            <v>0</v>
          </cell>
          <cell r="AC497" t="str">
            <v>なし</v>
          </cell>
          <cell r="AD497">
            <v>0</v>
          </cell>
          <cell r="AE497">
            <v>0</v>
          </cell>
          <cell r="AF497" t="e">
            <v>#N/A</v>
          </cell>
          <cell r="AG497" t="e">
            <v>#N/A</v>
          </cell>
          <cell r="AH497" t="str">
            <v/>
          </cell>
          <cell r="AI497" t="str">
            <v/>
          </cell>
          <cell r="AJ497" t="str">
            <v>?</v>
          </cell>
          <cell r="AK497" t="e">
            <v>#N/A</v>
          </cell>
          <cell r="AL497" t="e">
            <v>#N/A</v>
          </cell>
          <cell r="AM497" t="e">
            <v>#N/A</v>
          </cell>
          <cell r="AN497" t="e">
            <v>#N/A</v>
          </cell>
          <cell r="AO497" t="e">
            <v>#N/A</v>
          </cell>
          <cell r="AP497">
            <v>0</v>
          </cell>
          <cell r="AQ497">
            <v>0</v>
          </cell>
          <cell r="AR497" t="e">
            <v>#N/A</v>
          </cell>
          <cell r="AS497">
            <v>0</v>
          </cell>
          <cell r="AT497">
            <v>0</v>
          </cell>
          <cell r="AU497">
            <v>0</v>
          </cell>
          <cell r="AV497" t="e">
            <v>#N/A</v>
          </cell>
          <cell r="AW497" t="str">
            <v/>
          </cell>
          <cell r="AX497" t="e">
            <v>#N/A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 t="str">
            <v/>
          </cell>
          <cell r="BF497" t="e">
            <v>#NAME?</v>
          </cell>
          <cell r="BG497" t="str">
            <v/>
          </cell>
          <cell r="BH497" t="e">
            <v>#N/A</v>
          </cell>
        </row>
        <row r="498"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 t="e">
            <v>#N/A</v>
          </cell>
          <cell r="H498">
            <v>0</v>
          </cell>
          <cell r="I498">
            <v>0</v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  <cell r="O498" t="str">
            <v>×</v>
          </cell>
          <cell r="P498" t="str">
            <v>×</v>
          </cell>
          <cell r="Q498" t="str">
            <v>×</v>
          </cell>
          <cell r="R498" t="str">
            <v>×</v>
          </cell>
          <cell r="S498" t="str">
            <v>×</v>
          </cell>
          <cell r="T498" t="str">
            <v>×</v>
          </cell>
          <cell r="U498" t="str">
            <v>×</v>
          </cell>
          <cell r="V498" t="str">
            <v>×</v>
          </cell>
          <cell r="W498" t="str">
            <v>×</v>
          </cell>
          <cell r="X498" t="str">
            <v>×</v>
          </cell>
          <cell r="Y498" t="str">
            <v>×</v>
          </cell>
          <cell r="Z498" t="str">
            <v>×</v>
          </cell>
          <cell r="AA498">
            <v>0</v>
          </cell>
          <cell r="AB498">
            <v>0</v>
          </cell>
          <cell r="AC498" t="str">
            <v>なし</v>
          </cell>
          <cell r="AD498">
            <v>0</v>
          </cell>
          <cell r="AE498">
            <v>0</v>
          </cell>
          <cell r="AF498" t="e">
            <v>#N/A</v>
          </cell>
          <cell r="AG498" t="e">
            <v>#N/A</v>
          </cell>
          <cell r="AH498" t="str">
            <v/>
          </cell>
          <cell r="AI498" t="str">
            <v/>
          </cell>
          <cell r="AJ498" t="str">
            <v>?</v>
          </cell>
          <cell r="AK498" t="e">
            <v>#N/A</v>
          </cell>
          <cell r="AL498" t="e">
            <v>#N/A</v>
          </cell>
          <cell r="AM498" t="e">
            <v>#N/A</v>
          </cell>
          <cell r="AN498" t="e">
            <v>#N/A</v>
          </cell>
          <cell r="AO498" t="e">
            <v>#N/A</v>
          </cell>
          <cell r="AP498">
            <v>0</v>
          </cell>
          <cell r="AQ498">
            <v>0</v>
          </cell>
          <cell r="AR498" t="e">
            <v>#N/A</v>
          </cell>
          <cell r="AS498">
            <v>0</v>
          </cell>
          <cell r="AT498">
            <v>0</v>
          </cell>
          <cell r="AU498">
            <v>0</v>
          </cell>
          <cell r="AV498" t="e">
            <v>#N/A</v>
          </cell>
          <cell r="AW498" t="str">
            <v/>
          </cell>
          <cell r="AX498" t="e">
            <v>#N/A</v>
          </cell>
          <cell r="AY498">
            <v>0</v>
          </cell>
          <cell r="AZ498">
            <v>0</v>
          </cell>
          <cell r="BA498">
            <v>0</v>
          </cell>
          <cell r="BB498">
            <v>0</v>
          </cell>
          <cell r="BC498">
            <v>0</v>
          </cell>
          <cell r="BD498">
            <v>0</v>
          </cell>
          <cell r="BE498" t="str">
            <v/>
          </cell>
          <cell r="BF498" t="e">
            <v>#NAME?</v>
          </cell>
          <cell r="BG498" t="str">
            <v/>
          </cell>
          <cell r="BH498" t="e">
            <v>#N/A</v>
          </cell>
        </row>
        <row r="499"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 t="e">
            <v>#N/A</v>
          </cell>
          <cell r="H499">
            <v>0</v>
          </cell>
          <cell r="I499">
            <v>0</v>
          </cell>
          <cell r="J499" t="str">
            <v/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  <cell r="O499" t="str">
            <v>×</v>
          </cell>
          <cell r="P499" t="str">
            <v>×</v>
          </cell>
          <cell r="Q499" t="str">
            <v>×</v>
          </cell>
          <cell r="R499" t="str">
            <v>×</v>
          </cell>
          <cell r="S499" t="str">
            <v>×</v>
          </cell>
          <cell r="T499" t="str">
            <v>×</v>
          </cell>
          <cell r="U499" t="str">
            <v>×</v>
          </cell>
          <cell r="V499" t="str">
            <v>×</v>
          </cell>
          <cell r="W499" t="str">
            <v>×</v>
          </cell>
          <cell r="X499" t="str">
            <v>×</v>
          </cell>
          <cell r="Y499" t="str">
            <v>×</v>
          </cell>
          <cell r="Z499" t="str">
            <v>×</v>
          </cell>
          <cell r="AA499">
            <v>0</v>
          </cell>
          <cell r="AB499">
            <v>0</v>
          </cell>
          <cell r="AC499" t="str">
            <v>なし</v>
          </cell>
          <cell r="AD499">
            <v>0</v>
          </cell>
          <cell r="AE499">
            <v>0</v>
          </cell>
          <cell r="AF499" t="e">
            <v>#N/A</v>
          </cell>
          <cell r="AG499" t="e">
            <v>#N/A</v>
          </cell>
          <cell r="AH499" t="str">
            <v/>
          </cell>
          <cell r="AI499" t="str">
            <v/>
          </cell>
          <cell r="AJ499" t="str">
            <v>?</v>
          </cell>
          <cell r="AK499" t="e">
            <v>#N/A</v>
          </cell>
          <cell r="AL499" t="e">
            <v>#N/A</v>
          </cell>
          <cell r="AM499" t="e">
            <v>#N/A</v>
          </cell>
          <cell r="AN499" t="e">
            <v>#N/A</v>
          </cell>
          <cell r="AO499" t="e">
            <v>#N/A</v>
          </cell>
          <cell r="AP499">
            <v>0</v>
          </cell>
          <cell r="AQ499">
            <v>0</v>
          </cell>
          <cell r="AR499" t="e">
            <v>#N/A</v>
          </cell>
          <cell r="AS499">
            <v>0</v>
          </cell>
          <cell r="AT499">
            <v>0</v>
          </cell>
          <cell r="AU499">
            <v>0</v>
          </cell>
          <cell r="AV499" t="e">
            <v>#N/A</v>
          </cell>
          <cell r="AW499" t="str">
            <v/>
          </cell>
          <cell r="AX499" t="e">
            <v>#N/A</v>
          </cell>
          <cell r="AY499">
            <v>0</v>
          </cell>
          <cell r="AZ499">
            <v>0</v>
          </cell>
          <cell r="BA499">
            <v>0</v>
          </cell>
          <cell r="BB499">
            <v>0</v>
          </cell>
          <cell r="BC499">
            <v>0</v>
          </cell>
          <cell r="BD499">
            <v>0</v>
          </cell>
          <cell r="BE499" t="str">
            <v/>
          </cell>
          <cell r="BF499" t="e">
            <v>#NAME?</v>
          </cell>
          <cell r="BG499" t="str">
            <v/>
          </cell>
          <cell r="BH499" t="e">
            <v>#N/A</v>
          </cell>
        </row>
        <row r="500"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 t="e">
            <v>#N/A</v>
          </cell>
          <cell r="H500">
            <v>0</v>
          </cell>
          <cell r="I500">
            <v>0</v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  <cell r="O500" t="str">
            <v>×</v>
          </cell>
          <cell r="P500" t="str">
            <v>×</v>
          </cell>
          <cell r="Q500" t="str">
            <v>×</v>
          </cell>
          <cell r="R500" t="str">
            <v>×</v>
          </cell>
          <cell r="S500" t="str">
            <v>×</v>
          </cell>
          <cell r="T500" t="str">
            <v>×</v>
          </cell>
          <cell r="U500" t="str">
            <v>×</v>
          </cell>
          <cell r="V500" t="str">
            <v>×</v>
          </cell>
          <cell r="W500" t="str">
            <v>×</v>
          </cell>
          <cell r="X500" t="str">
            <v>×</v>
          </cell>
          <cell r="Y500" t="str">
            <v>×</v>
          </cell>
          <cell r="Z500" t="str">
            <v>×</v>
          </cell>
          <cell r="AA500">
            <v>0</v>
          </cell>
          <cell r="AB500">
            <v>0</v>
          </cell>
          <cell r="AC500" t="str">
            <v>なし</v>
          </cell>
          <cell r="AD500">
            <v>0</v>
          </cell>
          <cell r="AE500">
            <v>0</v>
          </cell>
          <cell r="AF500" t="e">
            <v>#N/A</v>
          </cell>
          <cell r="AG500" t="e">
            <v>#N/A</v>
          </cell>
          <cell r="AH500" t="str">
            <v/>
          </cell>
          <cell r="AI500" t="str">
            <v/>
          </cell>
          <cell r="AJ500" t="str">
            <v>?</v>
          </cell>
          <cell r="AK500" t="e">
            <v>#N/A</v>
          </cell>
          <cell r="AL500" t="e">
            <v>#N/A</v>
          </cell>
          <cell r="AM500" t="e">
            <v>#N/A</v>
          </cell>
          <cell r="AN500" t="e">
            <v>#N/A</v>
          </cell>
          <cell r="AO500" t="e">
            <v>#N/A</v>
          </cell>
          <cell r="AP500">
            <v>0</v>
          </cell>
          <cell r="AQ500">
            <v>0</v>
          </cell>
          <cell r="AR500" t="e">
            <v>#N/A</v>
          </cell>
          <cell r="AS500">
            <v>0</v>
          </cell>
          <cell r="AT500">
            <v>0</v>
          </cell>
          <cell r="AU500">
            <v>0</v>
          </cell>
          <cell r="AV500" t="e">
            <v>#N/A</v>
          </cell>
          <cell r="AW500" t="str">
            <v/>
          </cell>
          <cell r="AX500" t="e">
            <v>#N/A</v>
          </cell>
          <cell r="AY500">
            <v>0</v>
          </cell>
          <cell r="AZ500">
            <v>0</v>
          </cell>
          <cell r="BA500">
            <v>0</v>
          </cell>
          <cell r="BB500">
            <v>0</v>
          </cell>
          <cell r="BC500">
            <v>0</v>
          </cell>
          <cell r="BD500">
            <v>0</v>
          </cell>
          <cell r="BE500" t="str">
            <v/>
          </cell>
          <cell r="BF500" t="e">
            <v>#NAME?</v>
          </cell>
          <cell r="BG500" t="str">
            <v/>
          </cell>
          <cell r="BH500" t="e">
            <v>#N/A</v>
          </cell>
        </row>
        <row r="501"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 t="e">
            <v>#N/A</v>
          </cell>
          <cell r="H501">
            <v>0</v>
          </cell>
          <cell r="I501">
            <v>0</v>
          </cell>
          <cell r="J501" t="str">
            <v/>
          </cell>
          <cell r="K501" t="str">
            <v/>
          </cell>
          <cell r="L501" t="str">
            <v/>
          </cell>
          <cell r="M501" t="str">
            <v/>
          </cell>
          <cell r="N501" t="str">
            <v/>
          </cell>
          <cell r="O501" t="str">
            <v>×</v>
          </cell>
          <cell r="P501" t="str">
            <v>×</v>
          </cell>
          <cell r="Q501" t="str">
            <v>×</v>
          </cell>
          <cell r="R501" t="str">
            <v>×</v>
          </cell>
          <cell r="S501" t="str">
            <v>×</v>
          </cell>
          <cell r="T501" t="str">
            <v>×</v>
          </cell>
          <cell r="U501" t="str">
            <v>×</v>
          </cell>
          <cell r="V501" t="str">
            <v>×</v>
          </cell>
          <cell r="W501" t="str">
            <v>×</v>
          </cell>
          <cell r="X501" t="str">
            <v>×</v>
          </cell>
          <cell r="Y501" t="str">
            <v>×</v>
          </cell>
          <cell r="Z501" t="str">
            <v>×</v>
          </cell>
          <cell r="AA501">
            <v>0</v>
          </cell>
          <cell r="AB501">
            <v>0</v>
          </cell>
          <cell r="AC501" t="str">
            <v>なし</v>
          </cell>
          <cell r="AD501">
            <v>0</v>
          </cell>
          <cell r="AE501">
            <v>0</v>
          </cell>
          <cell r="AF501" t="e">
            <v>#N/A</v>
          </cell>
          <cell r="AG501" t="e">
            <v>#N/A</v>
          </cell>
          <cell r="AH501" t="str">
            <v/>
          </cell>
          <cell r="AI501" t="str">
            <v/>
          </cell>
          <cell r="AJ501" t="str">
            <v>?</v>
          </cell>
          <cell r="AK501" t="e">
            <v>#N/A</v>
          </cell>
          <cell r="AL501" t="e">
            <v>#N/A</v>
          </cell>
          <cell r="AM501" t="e">
            <v>#N/A</v>
          </cell>
          <cell r="AN501" t="e">
            <v>#N/A</v>
          </cell>
          <cell r="AO501" t="e">
            <v>#N/A</v>
          </cell>
          <cell r="AP501">
            <v>0</v>
          </cell>
          <cell r="AQ501">
            <v>0</v>
          </cell>
          <cell r="AR501" t="e">
            <v>#N/A</v>
          </cell>
          <cell r="AS501">
            <v>0</v>
          </cell>
          <cell r="AT501">
            <v>0</v>
          </cell>
          <cell r="AU501">
            <v>0</v>
          </cell>
          <cell r="AV501" t="e">
            <v>#N/A</v>
          </cell>
          <cell r="AW501" t="str">
            <v/>
          </cell>
          <cell r="AX501" t="e">
            <v>#N/A</v>
          </cell>
          <cell r="AY501">
            <v>0</v>
          </cell>
          <cell r="AZ501">
            <v>0</v>
          </cell>
          <cell r="BA501">
            <v>0</v>
          </cell>
          <cell r="BB501">
            <v>0</v>
          </cell>
          <cell r="BC501">
            <v>0</v>
          </cell>
          <cell r="BD501">
            <v>0</v>
          </cell>
          <cell r="BE501" t="str">
            <v/>
          </cell>
          <cell r="BF501" t="e">
            <v>#NAME?</v>
          </cell>
          <cell r="BG501" t="str">
            <v/>
          </cell>
          <cell r="BH501" t="e">
            <v>#N/A</v>
          </cell>
        </row>
        <row r="502"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 t="e">
            <v>#N/A</v>
          </cell>
          <cell r="H502">
            <v>0</v>
          </cell>
          <cell r="I502">
            <v>0</v>
          </cell>
          <cell r="J502" t="str">
            <v/>
          </cell>
          <cell r="K502" t="str">
            <v/>
          </cell>
          <cell r="L502" t="str">
            <v/>
          </cell>
          <cell r="M502" t="str">
            <v/>
          </cell>
          <cell r="N502" t="str">
            <v/>
          </cell>
          <cell r="O502" t="str">
            <v>×</v>
          </cell>
          <cell r="P502" t="str">
            <v>×</v>
          </cell>
          <cell r="Q502" t="str">
            <v>×</v>
          </cell>
          <cell r="R502" t="str">
            <v>×</v>
          </cell>
          <cell r="S502" t="str">
            <v>×</v>
          </cell>
          <cell r="T502" t="str">
            <v>×</v>
          </cell>
          <cell r="U502" t="str">
            <v>×</v>
          </cell>
          <cell r="V502" t="str">
            <v>×</v>
          </cell>
          <cell r="W502" t="str">
            <v>×</v>
          </cell>
          <cell r="X502" t="str">
            <v>×</v>
          </cell>
          <cell r="Y502" t="str">
            <v>×</v>
          </cell>
          <cell r="Z502" t="str">
            <v>×</v>
          </cell>
          <cell r="AA502">
            <v>0</v>
          </cell>
          <cell r="AB502">
            <v>0</v>
          </cell>
          <cell r="AC502" t="str">
            <v>なし</v>
          </cell>
          <cell r="AD502">
            <v>0</v>
          </cell>
          <cell r="AE502">
            <v>0</v>
          </cell>
          <cell r="AF502" t="e">
            <v>#N/A</v>
          </cell>
          <cell r="AG502" t="e">
            <v>#N/A</v>
          </cell>
          <cell r="AH502" t="str">
            <v/>
          </cell>
          <cell r="AI502" t="str">
            <v/>
          </cell>
          <cell r="AJ502" t="str">
            <v>?</v>
          </cell>
          <cell r="AK502" t="e">
            <v>#N/A</v>
          </cell>
          <cell r="AL502" t="e">
            <v>#N/A</v>
          </cell>
          <cell r="AM502" t="e">
            <v>#N/A</v>
          </cell>
          <cell r="AN502" t="e">
            <v>#N/A</v>
          </cell>
          <cell r="AO502" t="e">
            <v>#N/A</v>
          </cell>
          <cell r="AP502">
            <v>0</v>
          </cell>
          <cell r="AQ502">
            <v>0</v>
          </cell>
          <cell r="AR502" t="e">
            <v>#N/A</v>
          </cell>
          <cell r="AS502">
            <v>0</v>
          </cell>
          <cell r="AT502">
            <v>0</v>
          </cell>
          <cell r="AU502">
            <v>0</v>
          </cell>
          <cell r="AV502" t="e">
            <v>#N/A</v>
          </cell>
          <cell r="AW502" t="str">
            <v/>
          </cell>
          <cell r="AX502" t="e">
            <v>#N/A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0</v>
          </cell>
          <cell r="BE502" t="str">
            <v/>
          </cell>
          <cell r="BF502" t="e">
            <v>#NAME?</v>
          </cell>
          <cell r="BG502" t="str">
            <v/>
          </cell>
          <cell r="BH502" t="e">
            <v>#N/A</v>
          </cell>
        </row>
        <row r="503"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 t="e">
            <v>#N/A</v>
          </cell>
          <cell r="H503">
            <v>0</v>
          </cell>
          <cell r="I503">
            <v>0</v>
          </cell>
          <cell r="J503" t="str">
            <v/>
          </cell>
          <cell r="K503" t="str">
            <v/>
          </cell>
          <cell r="L503" t="str">
            <v/>
          </cell>
          <cell r="M503" t="str">
            <v/>
          </cell>
          <cell r="N503" t="str">
            <v/>
          </cell>
          <cell r="O503" t="str">
            <v>×</v>
          </cell>
          <cell r="P503" t="str">
            <v>×</v>
          </cell>
          <cell r="Q503" t="str">
            <v>×</v>
          </cell>
          <cell r="R503" t="str">
            <v>×</v>
          </cell>
          <cell r="S503" t="str">
            <v>×</v>
          </cell>
          <cell r="T503" t="str">
            <v>×</v>
          </cell>
          <cell r="U503" t="str">
            <v>×</v>
          </cell>
          <cell r="V503" t="str">
            <v>×</v>
          </cell>
          <cell r="W503" t="str">
            <v>×</v>
          </cell>
          <cell r="X503" t="str">
            <v>×</v>
          </cell>
          <cell r="Y503" t="str">
            <v>×</v>
          </cell>
          <cell r="Z503" t="str">
            <v>×</v>
          </cell>
          <cell r="AA503">
            <v>0</v>
          </cell>
          <cell r="AB503">
            <v>0</v>
          </cell>
          <cell r="AC503" t="str">
            <v>なし</v>
          </cell>
          <cell r="AD503">
            <v>0</v>
          </cell>
          <cell r="AE503">
            <v>0</v>
          </cell>
          <cell r="AF503" t="e">
            <v>#N/A</v>
          </cell>
          <cell r="AG503" t="e">
            <v>#N/A</v>
          </cell>
          <cell r="AH503" t="str">
            <v/>
          </cell>
          <cell r="AI503" t="str">
            <v/>
          </cell>
          <cell r="AJ503" t="str">
            <v>?</v>
          </cell>
          <cell r="AK503" t="e">
            <v>#N/A</v>
          </cell>
          <cell r="AL503" t="e">
            <v>#N/A</v>
          </cell>
          <cell r="AM503" t="e">
            <v>#N/A</v>
          </cell>
          <cell r="AN503" t="e">
            <v>#N/A</v>
          </cell>
          <cell r="AO503" t="e">
            <v>#N/A</v>
          </cell>
          <cell r="AP503">
            <v>0</v>
          </cell>
          <cell r="AQ503">
            <v>0</v>
          </cell>
          <cell r="AR503" t="e">
            <v>#N/A</v>
          </cell>
          <cell r="AS503">
            <v>0</v>
          </cell>
          <cell r="AT503">
            <v>0</v>
          </cell>
          <cell r="AU503">
            <v>0</v>
          </cell>
          <cell r="AV503" t="e">
            <v>#N/A</v>
          </cell>
          <cell r="AW503" t="str">
            <v/>
          </cell>
          <cell r="AX503" t="e">
            <v>#N/A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 t="str">
            <v/>
          </cell>
          <cell r="BF503" t="e">
            <v>#NAME?</v>
          </cell>
          <cell r="BG503" t="str">
            <v/>
          </cell>
          <cell r="BH503" t="e">
            <v>#N/A</v>
          </cell>
        </row>
        <row r="504"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 t="e">
            <v>#N/A</v>
          </cell>
          <cell r="H504">
            <v>0</v>
          </cell>
          <cell r="I504">
            <v>0</v>
          </cell>
          <cell r="J504" t="str">
            <v/>
          </cell>
          <cell r="K504" t="str">
            <v/>
          </cell>
          <cell r="L504" t="str">
            <v/>
          </cell>
          <cell r="M504" t="str">
            <v/>
          </cell>
          <cell r="N504" t="str">
            <v/>
          </cell>
          <cell r="O504" t="str">
            <v>×</v>
          </cell>
          <cell r="P504" t="str">
            <v>×</v>
          </cell>
          <cell r="Q504" t="str">
            <v>×</v>
          </cell>
          <cell r="R504" t="str">
            <v>×</v>
          </cell>
          <cell r="S504" t="str">
            <v>×</v>
          </cell>
          <cell r="T504" t="str">
            <v>×</v>
          </cell>
          <cell r="U504" t="str">
            <v>×</v>
          </cell>
          <cell r="V504" t="str">
            <v>×</v>
          </cell>
          <cell r="W504" t="str">
            <v>×</v>
          </cell>
          <cell r="X504" t="str">
            <v>×</v>
          </cell>
          <cell r="Y504" t="str">
            <v>×</v>
          </cell>
          <cell r="Z504" t="str">
            <v>×</v>
          </cell>
          <cell r="AA504">
            <v>0</v>
          </cell>
          <cell r="AB504">
            <v>0</v>
          </cell>
          <cell r="AC504" t="str">
            <v>なし</v>
          </cell>
          <cell r="AD504">
            <v>0</v>
          </cell>
          <cell r="AE504">
            <v>0</v>
          </cell>
          <cell r="AF504" t="e">
            <v>#N/A</v>
          </cell>
          <cell r="AG504" t="e">
            <v>#N/A</v>
          </cell>
          <cell r="AH504" t="str">
            <v/>
          </cell>
          <cell r="AI504" t="str">
            <v/>
          </cell>
          <cell r="AJ504" t="str">
            <v>?</v>
          </cell>
          <cell r="AK504" t="e">
            <v>#N/A</v>
          </cell>
          <cell r="AL504" t="e">
            <v>#N/A</v>
          </cell>
          <cell r="AM504" t="e">
            <v>#N/A</v>
          </cell>
          <cell r="AN504" t="e">
            <v>#N/A</v>
          </cell>
          <cell r="AO504" t="e">
            <v>#N/A</v>
          </cell>
          <cell r="AP504">
            <v>0</v>
          </cell>
          <cell r="AQ504">
            <v>0</v>
          </cell>
          <cell r="AR504" t="e">
            <v>#N/A</v>
          </cell>
          <cell r="AS504">
            <v>0</v>
          </cell>
          <cell r="AT504">
            <v>0</v>
          </cell>
          <cell r="AU504">
            <v>0</v>
          </cell>
          <cell r="AV504" t="e">
            <v>#N/A</v>
          </cell>
          <cell r="AW504" t="str">
            <v/>
          </cell>
          <cell r="AX504" t="e">
            <v>#N/A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0</v>
          </cell>
          <cell r="BD504">
            <v>0</v>
          </cell>
          <cell r="BE504" t="str">
            <v/>
          </cell>
          <cell r="BF504" t="e">
            <v>#NAME?</v>
          </cell>
          <cell r="BG504" t="str">
            <v/>
          </cell>
          <cell r="BH504" t="e">
            <v>#N/A</v>
          </cell>
        </row>
        <row r="505"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 t="e">
            <v>#N/A</v>
          </cell>
          <cell r="H505">
            <v>0</v>
          </cell>
          <cell r="I505">
            <v>0</v>
          </cell>
          <cell r="J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O505" t="str">
            <v>×</v>
          </cell>
          <cell r="P505" t="str">
            <v>×</v>
          </cell>
          <cell r="Q505" t="str">
            <v>×</v>
          </cell>
          <cell r="R505" t="str">
            <v>×</v>
          </cell>
          <cell r="S505" t="str">
            <v>×</v>
          </cell>
          <cell r="T505" t="str">
            <v>×</v>
          </cell>
          <cell r="U505" t="str">
            <v>×</v>
          </cell>
          <cell r="V505" t="str">
            <v>×</v>
          </cell>
          <cell r="W505" t="str">
            <v>×</v>
          </cell>
          <cell r="X505" t="str">
            <v>×</v>
          </cell>
          <cell r="Y505" t="str">
            <v>×</v>
          </cell>
          <cell r="Z505" t="str">
            <v>×</v>
          </cell>
          <cell r="AA505">
            <v>0</v>
          </cell>
          <cell r="AB505">
            <v>0</v>
          </cell>
          <cell r="AC505" t="str">
            <v>なし</v>
          </cell>
          <cell r="AD505">
            <v>0</v>
          </cell>
          <cell r="AE505">
            <v>0</v>
          </cell>
          <cell r="AF505" t="e">
            <v>#N/A</v>
          </cell>
          <cell r="AG505" t="e">
            <v>#N/A</v>
          </cell>
          <cell r="AH505" t="str">
            <v/>
          </cell>
          <cell r="AI505" t="str">
            <v/>
          </cell>
          <cell r="AJ505" t="str">
            <v>?</v>
          </cell>
          <cell r="AK505" t="e">
            <v>#N/A</v>
          </cell>
          <cell r="AL505" t="e">
            <v>#N/A</v>
          </cell>
          <cell r="AM505" t="e">
            <v>#N/A</v>
          </cell>
          <cell r="AN505" t="e">
            <v>#N/A</v>
          </cell>
          <cell r="AO505" t="e">
            <v>#N/A</v>
          </cell>
          <cell r="AP505">
            <v>0</v>
          </cell>
          <cell r="AQ505">
            <v>0</v>
          </cell>
          <cell r="AR505" t="e">
            <v>#N/A</v>
          </cell>
          <cell r="AS505">
            <v>0</v>
          </cell>
          <cell r="AT505">
            <v>0</v>
          </cell>
          <cell r="AU505">
            <v>0</v>
          </cell>
          <cell r="AV505" t="e">
            <v>#N/A</v>
          </cell>
          <cell r="AW505" t="str">
            <v/>
          </cell>
          <cell r="AX505" t="e">
            <v>#N/A</v>
          </cell>
          <cell r="AY505">
            <v>0</v>
          </cell>
          <cell r="AZ505">
            <v>0</v>
          </cell>
          <cell r="BA505">
            <v>0</v>
          </cell>
          <cell r="BB505">
            <v>0</v>
          </cell>
          <cell r="BC505">
            <v>0</v>
          </cell>
          <cell r="BD505">
            <v>0</v>
          </cell>
          <cell r="BE505" t="str">
            <v/>
          </cell>
          <cell r="BF505" t="e">
            <v>#NAME?</v>
          </cell>
          <cell r="BG505" t="str">
            <v/>
          </cell>
          <cell r="BH505" t="e">
            <v>#N/A</v>
          </cell>
        </row>
        <row r="506"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 t="e">
            <v>#N/A</v>
          </cell>
          <cell r="H506">
            <v>0</v>
          </cell>
          <cell r="I506">
            <v>0</v>
          </cell>
          <cell r="J506" t="str">
            <v/>
          </cell>
          <cell r="K506" t="str">
            <v/>
          </cell>
          <cell r="L506" t="str">
            <v/>
          </cell>
          <cell r="M506" t="str">
            <v/>
          </cell>
          <cell r="N506" t="str">
            <v/>
          </cell>
          <cell r="O506" t="str">
            <v>×</v>
          </cell>
          <cell r="P506" t="str">
            <v>×</v>
          </cell>
          <cell r="Q506" t="str">
            <v>×</v>
          </cell>
          <cell r="R506" t="str">
            <v>×</v>
          </cell>
          <cell r="S506" t="str">
            <v>×</v>
          </cell>
          <cell r="T506" t="str">
            <v>×</v>
          </cell>
          <cell r="U506" t="str">
            <v>×</v>
          </cell>
          <cell r="V506" t="str">
            <v>×</v>
          </cell>
          <cell r="W506" t="str">
            <v>×</v>
          </cell>
          <cell r="X506" t="str">
            <v>×</v>
          </cell>
          <cell r="Y506" t="str">
            <v>×</v>
          </cell>
          <cell r="Z506" t="str">
            <v>×</v>
          </cell>
          <cell r="AA506">
            <v>0</v>
          </cell>
          <cell r="AB506">
            <v>0</v>
          </cell>
          <cell r="AC506" t="str">
            <v>なし</v>
          </cell>
          <cell r="AD506">
            <v>0</v>
          </cell>
          <cell r="AE506">
            <v>0</v>
          </cell>
          <cell r="AF506" t="e">
            <v>#N/A</v>
          </cell>
          <cell r="AG506" t="e">
            <v>#N/A</v>
          </cell>
          <cell r="AH506" t="str">
            <v/>
          </cell>
          <cell r="AI506" t="str">
            <v/>
          </cell>
          <cell r="AJ506" t="str">
            <v>?</v>
          </cell>
          <cell r="AK506" t="e">
            <v>#N/A</v>
          </cell>
          <cell r="AL506" t="e">
            <v>#N/A</v>
          </cell>
          <cell r="AM506" t="e">
            <v>#N/A</v>
          </cell>
          <cell r="AN506" t="e">
            <v>#N/A</v>
          </cell>
          <cell r="AO506" t="e">
            <v>#N/A</v>
          </cell>
          <cell r="AP506">
            <v>0</v>
          </cell>
          <cell r="AQ506">
            <v>0</v>
          </cell>
          <cell r="AR506" t="e">
            <v>#N/A</v>
          </cell>
          <cell r="AS506">
            <v>0</v>
          </cell>
          <cell r="AT506">
            <v>0</v>
          </cell>
          <cell r="AU506">
            <v>0</v>
          </cell>
          <cell r="AV506" t="e">
            <v>#N/A</v>
          </cell>
          <cell r="AW506" t="str">
            <v/>
          </cell>
          <cell r="AX506" t="e">
            <v>#N/A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 t="str">
            <v/>
          </cell>
          <cell r="BF506" t="e">
            <v>#NAME?</v>
          </cell>
          <cell r="BG506" t="str">
            <v/>
          </cell>
          <cell r="BH506" t="e">
            <v>#N/A</v>
          </cell>
        </row>
        <row r="507"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 t="e">
            <v>#N/A</v>
          </cell>
          <cell r="H507">
            <v>0</v>
          </cell>
          <cell r="I507">
            <v>0</v>
          </cell>
          <cell r="J507" t="str">
            <v/>
          </cell>
          <cell r="K507" t="str">
            <v/>
          </cell>
          <cell r="L507" t="str">
            <v/>
          </cell>
          <cell r="M507" t="str">
            <v/>
          </cell>
          <cell r="N507" t="str">
            <v/>
          </cell>
          <cell r="O507" t="str">
            <v>×</v>
          </cell>
          <cell r="P507" t="str">
            <v>×</v>
          </cell>
          <cell r="Q507" t="str">
            <v>×</v>
          </cell>
          <cell r="R507" t="str">
            <v>×</v>
          </cell>
          <cell r="S507" t="str">
            <v>×</v>
          </cell>
          <cell r="T507" t="str">
            <v>×</v>
          </cell>
          <cell r="U507" t="str">
            <v>×</v>
          </cell>
          <cell r="V507" t="str">
            <v>×</v>
          </cell>
          <cell r="W507" t="str">
            <v>×</v>
          </cell>
          <cell r="X507" t="str">
            <v>×</v>
          </cell>
          <cell r="Y507" t="str">
            <v>×</v>
          </cell>
          <cell r="Z507" t="str">
            <v>×</v>
          </cell>
          <cell r="AA507">
            <v>0</v>
          </cell>
          <cell r="AB507">
            <v>0</v>
          </cell>
          <cell r="AC507" t="str">
            <v>なし</v>
          </cell>
          <cell r="AD507">
            <v>0</v>
          </cell>
          <cell r="AE507">
            <v>0</v>
          </cell>
          <cell r="AF507" t="e">
            <v>#N/A</v>
          </cell>
          <cell r="AG507" t="e">
            <v>#N/A</v>
          </cell>
          <cell r="AH507" t="str">
            <v/>
          </cell>
          <cell r="AI507" t="str">
            <v/>
          </cell>
          <cell r="AJ507" t="str">
            <v>?</v>
          </cell>
          <cell r="AK507" t="e">
            <v>#N/A</v>
          </cell>
          <cell r="AL507" t="e">
            <v>#N/A</v>
          </cell>
          <cell r="AM507" t="e">
            <v>#N/A</v>
          </cell>
          <cell r="AN507" t="e">
            <v>#N/A</v>
          </cell>
          <cell r="AO507" t="e">
            <v>#N/A</v>
          </cell>
          <cell r="AP507">
            <v>0</v>
          </cell>
          <cell r="AQ507">
            <v>0</v>
          </cell>
          <cell r="AR507" t="e">
            <v>#N/A</v>
          </cell>
          <cell r="AS507">
            <v>0</v>
          </cell>
          <cell r="AT507">
            <v>0</v>
          </cell>
          <cell r="AU507">
            <v>0</v>
          </cell>
          <cell r="AV507" t="e">
            <v>#N/A</v>
          </cell>
          <cell r="AW507" t="str">
            <v/>
          </cell>
          <cell r="AX507" t="e">
            <v>#N/A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 t="str">
            <v/>
          </cell>
          <cell r="BF507" t="e">
            <v>#NAME?</v>
          </cell>
          <cell r="BG507" t="str">
            <v/>
          </cell>
          <cell r="BH507" t="e">
            <v>#N/A</v>
          </cell>
        </row>
        <row r="508"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 t="e">
            <v>#N/A</v>
          </cell>
          <cell r="H508">
            <v>0</v>
          </cell>
          <cell r="I508">
            <v>0</v>
          </cell>
          <cell r="J508" t="str">
            <v/>
          </cell>
          <cell r="K508" t="str">
            <v/>
          </cell>
          <cell r="L508" t="str">
            <v/>
          </cell>
          <cell r="M508" t="str">
            <v/>
          </cell>
          <cell r="N508" t="str">
            <v/>
          </cell>
          <cell r="O508" t="str">
            <v>×</v>
          </cell>
          <cell r="P508" t="str">
            <v>×</v>
          </cell>
          <cell r="Q508" t="str">
            <v>×</v>
          </cell>
          <cell r="R508" t="str">
            <v>×</v>
          </cell>
          <cell r="S508" t="str">
            <v>×</v>
          </cell>
          <cell r="T508" t="str">
            <v>×</v>
          </cell>
          <cell r="U508" t="str">
            <v>×</v>
          </cell>
          <cell r="V508" t="str">
            <v>×</v>
          </cell>
          <cell r="W508" t="str">
            <v>×</v>
          </cell>
          <cell r="X508" t="str">
            <v>×</v>
          </cell>
          <cell r="Y508" t="str">
            <v>×</v>
          </cell>
          <cell r="Z508" t="str">
            <v>×</v>
          </cell>
          <cell r="AA508">
            <v>0</v>
          </cell>
          <cell r="AB508">
            <v>0</v>
          </cell>
          <cell r="AC508" t="str">
            <v>なし</v>
          </cell>
          <cell r="AD508">
            <v>0</v>
          </cell>
          <cell r="AE508">
            <v>0</v>
          </cell>
          <cell r="AF508" t="e">
            <v>#N/A</v>
          </cell>
          <cell r="AG508" t="e">
            <v>#N/A</v>
          </cell>
          <cell r="AH508" t="str">
            <v/>
          </cell>
          <cell r="AI508" t="str">
            <v/>
          </cell>
          <cell r="AJ508" t="str">
            <v>?</v>
          </cell>
          <cell r="AK508" t="e">
            <v>#N/A</v>
          </cell>
          <cell r="AL508" t="e">
            <v>#N/A</v>
          </cell>
          <cell r="AM508" t="e">
            <v>#N/A</v>
          </cell>
          <cell r="AN508" t="e">
            <v>#N/A</v>
          </cell>
          <cell r="AO508" t="e">
            <v>#N/A</v>
          </cell>
          <cell r="AP508">
            <v>0</v>
          </cell>
          <cell r="AQ508">
            <v>0</v>
          </cell>
          <cell r="AR508" t="e">
            <v>#N/A</v>
          </cell>
          <cell r="AS508">
            <v>0</v>
          </cell>
          <cell r="AT508">
            <v>0</v>
          </cell>
          <cell r="AU508">
            <v>0</v>
          </cell>
          <cell r="AV508" t="e">
            <v>#N/A</v>
          </cell>
          <cell r="AW508" t="str">
            <v/>
          </cell>
          <cell r="AX508" t="e">
            <v>#N/A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 t="str">
            <v/>
          </cell>
          <cell r="BF508" t="e">
            <v>#NAME?</v>
          </cell>
          <cell r="BG508" t="str">
            <v/>
          </cell>
          <cell r="BH508" t="e">
            <v>#N/A</v>
          </cell>
        </row>
        <row r="509"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 t="e">
            <v>#N/A</v>
          </cell>
          <cell r="H509">
            <v>0</v>
          </cell>
          <cell r="I509">
            <v>0</v>
          </cell>
          <cell r="J509" t="str">
            <v/>
          </cell>
          <cell r="K509" t="str">
            <v/>
          </cell>
          <cell r="L509" t="str">
            <v/>
          </cell>
          <cell r="M509" t="str">
            <v/>
          </cell>
          <cell r="N509" t="str">
            <v/>
          </cell>
          <cell r="O509" t="str">
            <v>×</v>
          </cell>
          <cell r="P509" t="str">
            <v>×</v>
          </cell>
          <cell r="Q509" t="str">
            <v>×</v>
          </cell>
          <cell r="R509" t="str">
            <v>×</v>
          </cell>
          <cell r="S509" t="str">
            <v>×</v>
          </cell>
          <cell r="T509" t="str">
            <v>×</v>
          </cell>
          <cell r="U509" t="str">
            <v>×</v>
          </cell>
          <cell r="V509" t="str">
            <v>×</v>
          </cell>
          <cell r="W509" t="str">
            <v>×</v>
          </cell>
          <cell r="X509" t="str">
            <v>×</v>
          </cell>
          <cell r="Y509" t="str">
            <v>×</v>
          </cell>
          <cell r="Z509" t="str">
            <v>×</v>
          </cell>
          <cell r="AA509">
            <v>0</v>
          </cell>
          <cell r="AB509">
            <v>0</v>
          </cell>
          <cell r="AC509" t="str">
            <v>なし</v>
          </cell>
          <cell r="AD509">
            <v>0</v>
          </cell>
          <cell r="AE509">
            <v>0</v>
          </cell>
          <cell r="AF509" t="e">
            <v>#N/A</v>
          </cell>
          <cell r="AG509" t="e">
            <v>#N/A</v>
          </cell>
          <cell r="AH509" t="str">
            <v/>
          </cell>
          <cell r="AI509" t="str">
            <v/>
          </cell>
          <cell r="AJ509" t="str">
            <v>?</v>
          </cell>
          <cell r="AK509" t="e">
            <v>#N/A</v>
          </cell>
          <cell r="AL509" t="e">
            <v>#N/A</v>
          </cell>
          <cell r="AM509" t="e">
            <v>#N/A</v>
          </cell>
          <cell r="AN509" t="e">
            <v>#N/A</v>
          </cell>
          <cell r="AO509" t="e">
            <v>#N/A</v>
          </cell>
          <cell r="AP509">
            <v>0</v>
          </cell>
          <cell r="AQ509">
            <v>0</v>
          </cell>
          <cell r="AR509" t="e">
            <v>#N/A</v>
          </cell>
          <cell r="AS509">
            <v>0</v>
          </cell>
          <cell r="AT509">
            <v>0</v>
          </cell>
          <cell r="AU509">
            <v>0</v>
          </cell>
          <cell r="AV509" t="e">
            <v>#N/A</v>
          </cell>
          <cell r="AW509" t="str">
            <v/>
          </cell>
          <cell r="AX509" t="e">
            <v>#N/A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 t="str">
            <v/>
          </cell>
          <cell r="BF509" t="e">
            <v>#NAME?</v>
          </cell>
          <cell r="BG509" t="str">
            <v/>
          </cell>
          <cell r="BH509" t="e">
            <v>#N/A</v>
          </cell>
        </row>
        <row r="510"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 t="e">
            <v>#N/A</v>
          </cell>
          <cell r="H510">
            <v>0</v>
          </cell>
          <cell r="I510">
            <v>0</v>
          </cell>
          <cell r="J510" t="str">
            <v/>
          </cell>
          <cell r="K510" t="str">
            <v/>
          </cell>
          <cell r="L510" t="str">
            <v/>
          </cell>
          <cell r="M510" t="str">
            <v/>
          </cell>
          <cell r="N510" t="str">
            <v/>
          </cell>
          <cell r="O510" t="str">
            <v>×</v>
          </cell>
          <cell r="P510" t="str">
            <v>×</v>
          </cell>
          <cell r="Q510" t="str">
            <v>×</v>
          </cell>
          <cell r="R510" t="str">
            <v>×</v>
          </cell>
          <cell r="S510" t="str">
            <v>×</v>
          </cell>
          <cell r="T510" t="str">
            <v>×</v>
          </cell>
          <cell r="U510" t="str">
            <v>×</v>
          </cell>
          <cell r="V510" t="str">
            <v>×</v>
          </cell>
          <cell r="W510" t="str">
            <v>×</v>
          </cell>
          <cell r="X510" t="str">
            <v>×</v>
          </cell>
          <cell r="Y510" t="str">
            <v>×</v>
          </cell>
          <cell r="Z510" t="str">
            <v>×</v>
          </cell>
          <cell r="AA510">
            <v>0</v>
          </cell>
          <cell r="AB510">
            <v>0</v>
          </cell>
          <cell r="AC510" t="str">
            <v>なし</v>
          </cell>
          <cell r="AD510">
            <v>0</v>
          </cell>
          <cell r="AE510">
            <v>0</v>
          </cell>
          <cell r="AF510" t="e">
            <v>#N/A</v>
          </cell>
          <cell r="AG510" t="e">
            <v>#N/A</v>
          </cell>
          <cell r="AH510" t="str">
            <v/>
          </cell>
          <cell r="AI510" t="str">
            <v/>
          </cell>
          <cell r="AJ510" t="str">
            <v>?</v>
          </cell>
          <cell r="AK510" t="e">
            <v>#N/A</v>
          </cell>
          <cell r="AL510" t="e">
            <v>#N/A</v>
          </cell>
          <cell r="AM510" t="e">
            <v>#N/A</v>
          </cell>
          <cell r="AN510" t="e">
            <v>#N/A</v>
          </cell>
          <cell r="AO510" t="e">
            <v>#N/A</v>
          </cell>
          <cell r="AP510">
            <v>0</v>
          </cell>
          <cell r="AQ510">
            <v>0</v>
          </cell>
          <cell r="AR510" t="e">
            <v>#N/A</v>
          </cell>
          <cell r="AS510">
            <v>0</v>
          </cell>
          <cell r="AT510">
            <v>0</v>
          </cell>
          <cell r="AU510">
            <v>0</v>
          </cell>
          <cell r="AV510" t="e">
            <v>#N/A</v>
          </cell>
          <cell r="AW510" t="str">
            <v/>
          </cell>
          <cell r="AX510" t="e">
            <v>#N/A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 t="str">
            <v/>
          </cell>
          <cell r="BF510" t="e">
            <v>#NAME?</v>
          </cell>
          <cell r="BG510" t="str">
            <v/>
          </cell>
          <cell r="BH510" t="e">
            <v>#N/A</v>
          </cell>
        </row>
        <row r="511"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 t="e">
            <v>#N/A</v>
          </cell>
          <cell r="H511">
            <v>0</v>
          </cell>
          <cell r="I511">
            <v>0</v>
          </cell>
          <cell r="J511" t="str">
            <v/>
          </cell>
          <cell r="K511" t="str">
            <v/>
          </cell>
          <cell r="L511" t="str">
            <v/>
          </cell>
          <cell r="M511" t="str">
            <v/>
          </cell>
          <cell r="N511" t="str">
            <v/>
          </cell>
          <cell r="O511" t="str">
            <v>×</v>
          </cell>
          <cell r="P511" t="str">
            <v>×</v>
          </cell>
          <cell r="Q511" t="str">
            <v>×</v>
          </cell>
          <cell r="R511" t="str">
            <v>×</v>
          </cell>
          <cell r="S511" t="str">
            <v>×</v>
          </cell>
          <cell r="T511" t="str">
            <v>×</v>
          </cell>
          <cell r="U511" t="str">
            <v>×</v>
          </cell>
          <cell r="V511" t="str">
            <v>×</v>
          </cell>
          <cell r="W511" t="str">
            <v>×</v>
          </cell>
          <cell r="X511" t="str">
            <v>×</v>
          </cell>
          <cell r="Y511" t="str">
            <v>×</v>
          </cell>
          <cell r="Z511" t="str">
            <v>×</v>
          </cell>
          <cell r="AA511">
            <v>0</v>
          </cell>
          <cell r="AB511">
            <v>0</v>
          </cell>
          <cell r="AC511" t="str">
            <v>なし</v>
          </cell>
          <cell r="AD511">
            <v>0</v>
          </cell>
          <cell r="AE511">
            <v>0</v>
          </cell>
          <cell r="AF511" t="e">
            <v>#N/A</v>
          </cell>
          <cell r="AG511" t="e">
            <v>#N/A</v>
          </cell>
          <cell r="AH511" t="str">
            <v/>
          </cell>
          <cell r="AI511" t="str">
            <v/>
          </cell>
          <cell r="AJ511" t="str">
            <v>?</v>
          </cell>
          <cell r="AK511" t="e">
            <v>#N/A</v>
          </cell>
          <cell r="AL511" t="e">
            <v>#N/A</v>
          </cell>
          <cell r="AM511" t="e">
            <v>#N/A</v>
          </cell>
          <cell r="AN511" t="e">
            <v>#N/A</v>
          </cell>
          <cell r="AO511" t="e">
            <v>#N/A</v>
          </cell>
          <cell r="AP511">
            <v>0</v>
          </cell>
          <cell r="AQ511">
            <v>0</v>
          </cell>
          <cell r="AR511" t="e">
            <v>#N/A</v>
          </cell>
          <cell r="AS511">
            <v>0</v>
          </cell>
          <cell r="AT511">
            <v>0</v>
          </cell>
          <cell r="AU511">
            <v>0</v>
          </cell>
          <cell r="AV511" t="e">
            <v>#N/A</v>
          </cell>
          <cell r="AW511" t="str">
            <v/>
          </cell>
          <cell r="AX511" t="e">
            <v>#N/A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 t="str">
            <v/>
          </cell>
          <cell r="BF511" t="e">
            <v>#NAME?</v>
          </cell>
          <cell r="BG511" t="str">
            <v/>
          </cell>
          <cell r="BH511" t="e">
            <v>#N/A</v>
          </cell>
        </row>
        <row r="512"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 t="e">
            <v>#N/A</v>
          </cell>
          <cell r="H512">
            <v>0</v>
          </cell>
          <cell r="I512">
            <v>0</v>
          </cell>
          <cell r="J512" t="str">
            <v/>
          </cell>
          <cell r="K512" t="str">
            <v/>
          </cell>
          <cell r="L512" t="str">
            <v/>
          </cell>
          <cell r="M512" t="str">
            <v/>
          </cell>
          <cell r="N512" t="str">
            <v/>
          </cell>
          <cell r="O512" t="str">
            <v>×</v>
          </cell>
          <cell r="P512" t="str">
            <v>×</v>
          </cell>
          <cell r="Q512" t="str">
            <v>×</v>
          </cell>
          <cell r="R512" t="str">
            <v>×</v>
          </cell>
          <cell r="S512" t="str">
            <v>×</v>
          </cell>
          <cell r="T512" t="str">
            <v>×</v>
          </cell>
          <cell r="U512" t="str">
            <v>×</v>
          </cell>
          <cell r="V512" t="str">
            <v>×</v>
          </cell>
          <cell r="W512" t="str">
            <v>×</v>
          </cell>
          <cell r="X512" t="str">
            <v>×</v>
          </cell>
          <cell r="Y512" t="str">
            <v>×</v>
          </cell>
          <cell r="Z512" t="str">
            <v>×</v>
          </cell>
          <cell r="AA512">
            <v>0</v>
          </cell>
          <cell r="AB512">
            <v>0</v>
          </cell>
          <cell r="AC512" t="str">
            <v>なし</v>
          </cell>
          <cell r="AD512">
            <v>0</v>
          </cell>
          <cell r="AE512">
            <v>0</v>
          </cell>
          <cell r="AF512" t="e">
            <v>#N/A</v>
          </cell>
          <cell r="AG512" t="e">
            <v>#N/A</v>
          </cell>
          <cell r="AH512" t="str">
            <v/>
          </cell>
          <cell r="AI512" t="str">
            <v/>
          </cell>
          <cell r="AJ512" t="str">
            <v>?</v>
          </cell>
          <cell r="AK512" t="e">
            <v>#N/A</v>
          </cell>
          <cell r="AL512" t="e">
            <v>#N/A</v>
          </cell>
          <cell r="AM512" t="e">
            <v>#N/A</v>
          </cell>
          <cell r="AN512" t="e">
            <v>#N/A</v>
          </cell>
          <cell r="AO512" t="e">
            <v>#N/A</v>
          </cell>
          <cell r="AP512">
            <v>0</v>
          </cell>
          <cell r="AQ512">
            <v>0</v>
          </cell>
          <cell r="AR512" t="e">
            <v>#N/A</v>
          </cell>
          <cell r="AS512">
            <v>0</v>
          </cell>
          <cell r="AT512">
            <v>0</v>
          </cell>
          <cell r="AU512">
            <v>0</v>
          </cell>
          <cell r="AV512" t="e">
            <v>#N/A</v>
          </cell>
          <cell r="AW512" t="str">
            <v/>
          </cell>
          <cell r="AX512" t="e">
            <v>#N/A</v>
          </cell>
          <cell r="AY512">
            <v>0</v>
          </cell>
          <cell r="AZ512">
            <v>0</v>
          </cell>
          <cell r="BA512">
            <v>0</v>
          </cell>
          <cell r="BB512">
            <v>0</v>
          </cell>
          <cell r="BC512">
            <v>0</v>
          </cell>
          <cell r="BD512">
            <v>0</v>
          </cell>
          <cell r="BE512" t="str">
            <v/>
          </cell>
          <cell r="BF512" t="e">
            <v>#NAME?</v>
          </cell>
          <cell r="BG512" t="str">
            <v/>
          </cell>
          <cell r="BH512" t="e">
            <v>#N/A</v>
          </cell>
        </row>
        <row r="513"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 t="e">
            <v>#N/A</v>
          </cell>
          <cell r="H513">
            <v>0</v>
          </cell>
          <cell r="I513">
            <v>0</v>
          </cell>
          <cell r="J513" t="str">
            <v/>
          </cell>
          <cell r="K513" t="str">
            <v/>
          </cell>
          <cell r="L513" t="str">
            <v/>
          </cell>
          <cell r="M513" t="str">
            <v/>
          </cell>
          <cell r="N513" t="str">
            <v/>
          </cell>
          <cell r="O513" t="str">
            <v>×</v>
          </cell>
          <cell r="P513" t="str">
            <v>×</v>
          </cell>
          <cell r="Q513" t="str">
            <v>×</v>
          </cell>
          <cell r="R513" t="str">
            <v>×</v>
          </cell>
          <cell r="S513" t="str">
            <v>×</v>
          </cell>
          <cell r="T513" t="str">
            <v>×</v>
          </cell>
          <cell r="U513" t="str">
            <v>×</v>
          </cell>
          <cell r="V513" t="str">
            <v>×</v>
          </cell>
          <cell r="W513" t="str">
            <v>×</v>
          </cell>
          <cell r="X513" t="str">
            <v>×</v>
          </cell>
          <cell r="Y513" t="str">
            <v>×</v>
          </cell>
          <cell r="Z513" t="str">
            <v>×</v>
          </cell>
          <cell r="AA513">
            <v>0</v>
          </cell>
          <cell r="AB513">
            <v>0</v>
          </cell>
          <cell r="AC513" t="str">
            <v>なし</v>
          </cell>
          <cell r="AD513">
            <v>0</v>
          </cell>
          <cell r="AE513">
            <v>0</v>
          </cell>
          <cell r="AF513" t="e">
            <v>#N/A</v>
          </cell>
          <cell r="AG513" t="e">
            <v>#N/A</v>
          </cell>
          <cell r="AH513" t="str">
            <v/>
          </cell>
          <cell r="AI513" t="str">
            <v/>
          </cell>
          <cell r="AJ513" t="str">
            <v>?</v>
          </cell>
          <cell r="AK513" t="e">
            <v>#N/A</v>
          </cell>
          <cell r="AL513" t="e">
            <v>#N/A</v>
          </cell>
          <cell r="AM513" t="e">
            <v>#N/A</v>
          </cell>
          <cell r="AN513" t="e">
            <v>#N/A</v>
          </cell>
          <cell r="AO513" t="e">
            <v>#N/A</v>
          </cell>
          <cell r="AP513">
            <v>0</v>
          </cell>
          <cell r="AQ513">
            <v>0</v>
          </cell>
          <cell r="AR513" t="e">
            <v>#N/A</v>
          </cell>
          <cell r="AS513">
            <v>0</v>
          </cell>
          <cell r="AT513">
            <v>0</v>
          </cell>
          <cell r="AU513">
            <v>0</v>
          </cell>
          <cell r="AV513" t="e">
            <v>#N/A</v>
          </cell>
          <cell r="AW513" t="str">
            <v/>
          </cell>
          <cell r="AX513" t="e">
            <v>#N/A</v>
          </cell>
          <cell r="AY513">
            <v>0</v>
          </cell>
          <cell r="AZ513">
            <v>0</v>
          </cell>
          <cell r="BA513">
            <v>0</v>
          </cell>
          <cell r="BB513">
            <v>0</v>
          </cell>
          <cell r="BC513">
            <v>0</v>
          </cell>
          <cell r="BD513">
            <v>0</v>
          </cell>
          <cell r="BE513" t="str">
            <v/>
          </cell>
          <cell r="BF513" t="e">
            <v>#NAME?</v>
          </cell>
          <cell r="BG513" t="str">
            <v/>
          </cell>
          <cell r="BH513" t="e">
            <v>#N/A</v>
          </cell>
        </row>
        <row r="514"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 t="e">
            <v>#N/A</v>
          </cell>
          <cell r="H514">
            <v>0</v>
          </cell>
          <cell r="I514">
            <v>0</v>
          </cell>
          <cell r="J514" t="str">
            <v/>
          </cell>
          <cell r="K514" t="str">
            <v/>
          </cell>
          <cell r="L514" t="str">
            <v/>
          </cell>
          <cell r="M514" t="str">
            <v/>
          </cell>
          <cell r="N514" t="str">
            <v/>
          </cell>
          <cell r="O514" t="str">
            <v>×</v>
          </cell>
          <cell r="P514" t="str">
            <v>×</v>
          </cell>
          <cell r="Q514" t="str">
            <v>×</v>
          </cell>
          <cell r="R514" t="str">
            <v>×</v>
          </cell>
          <cell r="S514" t="str">
            <v>×</v>
          </cell>
          <cell r="T514" t="str">
            <v>×</v>
          </cell>
          <cell r="U514" t="str">
            <v>×</v>
          </cell>
          <cell r="V514" t="str">
            <v>×</v>
          </cell>
          <cell r="W514" t="str">
            <v>×</v>
          </cell>
          <cell r="X514" t="str">
            <v>×</v>
          </cell>
          <cell r="Y514" t="str">
            <v>×</v>
          </cell>
          <cell r="Z514" t="str">
            <v>×</v>
          </cell>
          <cell r="AA514">
            <v>0</v>
          </cell>
          <cell r="AB514">
            <v>0</v>
          </cell>
          <cell r="AC514" t="str">
            <v>なし</v>
          </cell>
          <cell r="AD514">
            <v>0</v>
          </cell>
          <cell r="AE514">
            <v>0</v>
          </cell>
          <cell r="AF514" t="e">
            <v>#N/A</v>
          </cell>
          <cell r="AG514" t="e">
            <v>#N/A</v>
          </cell>
          <cell r="AH514" t="str">
            <v/>
          </cell>
          <cell r="AI514" t="str">
            <v/>
          </cell>
          <cell r="AJ514" t="str">
            <v>?</v>
          </cell>
          <cell r="AK514" t="e">
            <v>#N/A</v>
          </cell>
          <cell r="AL514" t="e">
            <v>#N/A</v>
          </cell>
          <cell r="AM514" t="e">
            <v>#N/A</v>
          </cell>
          <cell r="AN514" t="e">
            <v>#N/A</v>
          </cell>
          <cell r="AO514" t="e">
            <v>#N/A</v>
          </cell>
          <cell r="AP514">
            <v>0</v>
          </cell>
          <cell r="AQ514">
            <v>0</v>
          </cell>
          <cell r="AR514" t="e">
            <v>#N/A</v>
          </cell>
          <cell r="AS514">
            <v>0</v>
          </cell>
          <cell r="AT514">
            <v>0</v>
          </cell>
          <cell r="AU514">
            <v>0</v>
          </cell>
          <cell r="AV514" t="e">
            <v>#N/A</v>
          </cell>
          <cell r="AW514" t="str">
            <v/>
          </cell>
          <cell r="AX514" t="e">
            <v>#N/A</v>
          </cell>
          <cell r="AY514">
            <v>0</v>
          </cell>
          <cell r="AZ514">
            <v>0</v>
          </cell>
          <cell r="BA514">
            <v>0</v>
          </cell>
          <cell r="BB514">
            <v>0</v>
          </cell>
          <cell r="BC514">
            <v>0</v>
          </cell>
          <cell r="BD514">
            <v>0</v>
          </cell>
          <cell r="BE514" t="str">
            <v/>
          </cell>
          <cell r="BF514" t="e">
            <v>#NAME?</v>
          </cell>
          <cell r="BG514" t="str">
            <v/>
          </cell>
          <cell r="BH514" t="e">
            <v>#N/A</v>
          </cell>
        </row>
        <row r="515"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 t="e">
            <v>#N/A</v>
          </cell>
          <cell r="H515">
            <v>0</v>
          </cell>
          <cell r="I515">
            <v>0</v>
          </cell>
          <cell r="J515" t="str">
            <v/>
          </cell>
          <cell r="K515" t="str">
            <v/>
          </cell>
          <cell r="L515" t="str">
            <v/>
          </cell>
          <cell r="M515" t="str">
            <v/>
          </cell>
          <cell r="N515" t="str">
            <v/>
          </cell>
          <cell r="O515" t="str">
            <v>×</v>
          </cell>
          <cell r="P515" t="str">
            <v>×</v>
          </cell>
          <cell r="Q515" t="str">
            <v>×</v>
          </cell>
          <cell r="R515" t="str">
            <v>×</v>
          </cell>
          <cell r="S515" t="str">
            <v>×</v>
          </cell>
          <cell r="T515" t="str">
            <v>×</v>
          </cell>
          <cell r="U515" t="str">
            <v>×</v>
          </cell>
          <cell r="V515" t="str">
            <v>×</v>
          </cell>
          <cell r="W515" t="str">
            <v>×</v>
          </cell>
          <cell r="X515" t="str">
            <v>×</v>
          </cell>
          <cell r="Y515" t="str">
            <v>×</v>
          </cell>
          <cell r="Z515" t="str">
            <v>×</v>
          </cell>
          <cell r="AA515">
            <v>0</v>
          </cell>
          <cell r="AB515">
            <v>0</v>
          </cell>
          <cell r="AC515" t="str">
            <v>なし</v>
          </cell>
          <cell r="AD515">
            <v>0</v>
          </cell>
          <cell r="AE515">
            <v>0</v>
          </cell>
          <cell r="AF515" t="e">
            <v>#N/A</v>
          </cell>
          <cell r="AG515" t="e">
            <v>#N/A</v>
          </cell>
          <cell r="AH515" t="str">
            <v/>
          </cell>
          <cell r="AI515" t="str">
            <v/>
          </cell>
          <cell r="AJ515" t="str">
            <v>?</v>
          </cell>
          <cell r="AK515" t="e">
            <v>#N/A</v>
          </cell>
          <cell r="AL515" t="e">
            <v>#N/A</v>
          </cell>
          <cell r="AM515" t="e">
            <v>#N/A</v>
          </cell>
          <cell r="AN515" t="e">
            <v>#N/A</v>
          </cell>
          <cell r="AO515" t="e">
            <v>#N/A</v>
          </cell>
          <cell r="AP515">
            <v>0</v>
          </cell>
          <cell r="AQ515">
            <v>0</v>
          </cell>
          <cell r="AR515" t="e">
            <v>#N/A</v>
          </cell>
          <cell r="AS515">
            <v>0</v>
          </cell>
          <cell r="AT515">
            <v>0</v>
          </cell>
          <cell r="AU515">
            <v>0</v>
          </cell>
          <cell r="AV515" t="e">
            <v>#N/A</v>
          </cell>
          <cell r="AW515" t="str">
            <v/>
          </cell>
          <cell r="AX515" t="e">
            <v>#N/A</v>
          </cell>
          <cell r="AY515">
            <v>0</v>
          </cell>
          <cell r="AZ515">
            <v>0</v>
          </cell>
          <cell r="BA515">
            <v>0</v>
          </cell>
          <cell r="BB515">
            <v>0</v>
          </cell>
          <cell r="BC515">
            <v>0</v>
          </cell>
          <cell r="BD515">
            <v>0</v>
          </cell>
          <cell r="BE515" t="str">
            <v/>
          </cell>
          <cell r="BF515" t="e">
            <v>#NAME?</v>
          </cell>
          <cell r="BG515" t="str">
            <v/>
          </cell>
          <cell r="BH515" t="e">
            <v>#N/A</v>
          </cell>
        </row>
        <row r="516"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 t="e">
            <v>#N/A</v>
          </cell>
          <cell r="H516">
            <v>0</v>
          </cell>
          <cell r="I516">
            <v>0</v>
          </cell>
          <cell r="J516" t="str">
            <v/>
          </cell>
          <cell r="K516" t="str">
            <v/>
          </cell>
          <cell r="L516" t="str">
            <v/>
          </cell>
          <cell r="M516" t="str">
            <v/>
          </cell>
          <cell r="N516" t="str">
            <v/>
          </cell>
          <cell r="O516" t="str">
            <v>×</v>
          </cell>
          <cell r="P516" t="str">
            <v>×</v>
          </cell>
          <cell r="Q516" t="str">
            <v>×</v>
          </cell>
          <cell r="R516" t="str">
            <v>×</v>
          </cell>
          <cell r="S516" t="str">
            <v>×</v>
          </cell>
          <cell r="T516" t="str">
            <v>×</v>
          </cell>
          <cell r="U516" t="str">
            <v>×</v>
          </cell>
          <cell r="V516" t="str">
            <v>×</v>
          </cell>
          <cell r="W516" t="str">
            <v>×</v>
          </cell>
          <cell r="X516" t="str">
            <v>×</v>
          </cell>
          <cell r="Y516" t="str">
            <v>×</v>
          </cell>
          <cell r="Z516" t="str">
            <v>×</v>
          </cell>
          <cell r="AA516">
            <v>0</v>
          </cell>
          <cell r="AB516">
            <v>0</v>
          </cell>
          <cell r="AC516" t="str">
            <v>なし</v>
          </cell>
          <cell r="AD516">
            <v>0</v>
          </cell>
          <cell r="AE516">
            <v>0</v>
          </cell>
          <cell r="AF516" t="e">
            <v>#N/A</v>
          </cell>
          <cell r="AG516" t="e">
            <v>#N/A</v>
          </cell>
          <cell r="AH516" t="str">
            <v/>
          </cell>
          <cell r="AI516" t="str">
            <v/>
          </cell>
          <cell r="AJ516" t="str">
            <v>?</v>
          </cell>
          <cell r="AK516" t="e">
            <v>#N/A</v>
          </cell>
          <cell r="AL516" t="e">
            <v>#N/A</v>
          </cell>
          <cell r="AM516" t="e">
            <v>#N/A</v>
          </cell>
          <cell r="AN516" t="e">
            <v>#N/A</v>
          </cell>
          <cell r="AO516" t="e">
            <v>#N/A</v>
          </cell>
          <cell r="AP516">
            <v>0</v>
          </cell>
          <cell r="AQ516">
            <v>0</v>
          </cell>
          <cell r="AR516" t="e">
            <v>#N/A</v>
          </cell>
          <cell r="AS516">
            <v>0</v>
          </cell>
          <cell r="AT516">
            <v>0</v>
          </cell>
          <cell r="AU516">
            <v>0</v>
          </cell>
          <cell r="AV516" t="e">
            <v>#N/A</v>
          </cell>
          <cell r="AW516" t="str">
            <v/>
          </cell>
          <cell r="AX516" t="e">
            <v>#N/A</v>
          </cell>
          <cell r="AY516">
            <v>0</v>
          </cell>
          <cell r="AZ516">
            <v>0</v>
          </cell>
          <cell r="BA516">
            <v>0</v>
          </cell>
          <cell r="BB516">
            <v>0</v>
          </cell>
          <cell r="BC516">
            <v>0</v>
          </cell>
          <cell r="BD516">
            <v>0</v>
          </cell>
          <cell r="BE516" t="str">
            <v/>
          </cell>
          <cell r="BF516" t="e">
            <v>#NAME?</v>
          </cell>
          <cell r="BG516" t="str">
            <v/>
          </cell>
          <cell r="BH516" t="e">
            <v>#N/A</v>
          </cell>
        </row>
        <row r="517"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 t="e">
            <v>#N/A</v>
          </cell>
          <cell r="H517">
            <v>0</v>
          </cell>
          <cell r="I517">
            <v>0</v>
          </cell>
          <cell r="J517" t="str">
            <v/>
          </cell>
          <cell r="K517" t="str">
            <v/>
          </cell>
          <cell r="L517" t="str">
            <v/>
          </cell>
          <cell r="M517" t="str">
            <v/>
          </cell>
          <cell r="N517" t="str">
            <v/>
          </cell>
          <cell r="O517" t="str">
            <v>×</v>
          </cell>
          <cell r="P517" t="str">
            <v>×</v>
          </cell>
          <cell r="Q517" t="str">
            <v>×</v>
          </cell>
          <cell r="R517" t="str">
            <v>×</v>
          </cell>
          <cell r="S517" t="str">
            <v>×</v>
          </cell>
          <cell r="T517" t="str">
            <v>×</v>
          </cell>
          <cell r="U517" t="str">
            <v>×</v>
          </cell>
          <cell r="V517" t="str">
            <v>×</v>
          </cell>
          <cell r="W517" t="str">
            <v>×</v>
          </cell>
          <cell r="X517" t="str">
            <v>×</v>
          </cell>
          <cell r="Y517" t="str">
            <v>×</v>
          </cell>
          <cell r="Z517" t="str">
            <v>×</v>
          </cell>
          <cell r="AA517">
            <v>0</v>
          </cell>
          <cell r="AB517">
            <v>0</v>
          </cell>
          <cell r="AC517" t="str">
            <v>なし</v>
          </cell>
          <cell r="AD517">
            <v>0</v>
          </cell>
          <cell r="AE517">
            <v>0</v>
          </cell>
          <cell r="AF517" t="e">
            <v>#N/A</v>
          </cell>
          <cell r="AG517" t="e">
            <v>#N/A</v>
          </cell>
          <cell r="AH517" t="str">
            <v/>
          </cell>
          <cell r="AI517" t="str">
            <v/>
          </cell>
          <cell r="AJ517" t="str">
            <v>?</v>
          </cell>
          <cell r="AK517" t="e">
            <v>#N/A</v>
          </cell>
          <cell r="AL517" t="e">
            <v>#N/A</v>
          </cell>
          <cell r="AM517" t="e">
            <v>#N/A</v>
          </cell>
          <cell r="AN517" t="e">
            <v>#N/A</v>
          </cell>
          <cell r="AO517" t="e">
            <v>#N/A</v>
          </cell>
          <cell r="AP517">
            <v>0</v>
          </cell>
          <cell r="AQ517">
            <v>0</v>
          </cell>
          <cell r="AR517" t="e">
            <v>#N/A</v>
          </cell>
          <cell r="AS517">
            <v>0</v>
          </cell>
          <cell r="AT517">
            <v>0</v>
          </cell>
          <cell r="AU517">
            <v>0</v>
          </cell>
          <cell r="AV517" t="e">
            <v>#N/A</v>
          </cell>
          <cell r="AW517" t="str">
            <v/>
          </cell>
          <cell r="AX517" t="e">
            <v>#N/A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0</v>
          </cell>
          <cell r="BD517">
            <v>0</v>
          </cell>
          <cell r="BE517" t="str">
            <v/>
          </cell>
          <cell r="BF517" t="e">
            <v>#NAME?</v>
          </cell>
          <cell r="BG517" t="str">
            <v/>
          </cell>
          <cell r="BH517" t="e">
            <v>#N/A</v>
          </cell>
        </row>
        <row r="518"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 t="e">
            <v>#N/A</v>
          </cell>
          <cell r="H518">
            <v>0</v>
          </cell>
          <cell r="I518">
            <v>0</v>
          </cell>
          <cell r="J518" t="str">
            <v/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  <cell r="O518" t="str">
            <v>×</v>
          </cell>
          <cell r="P518" t="str">
            <v>×</v>
          </cell>
          <cell r="Q518" t="str">
            <v>×</v>
          </cell>
          <cell r="R518" t="str">
            <v>×</v>
          </cell>
          <cell r="S518" t="str">
            <v>×</v>
          </cell>
          <cell r="T518" t="str">
            <v>×</v>
          </cell>
          <cell r="U518" t="str">
            <v>×</v>
          </cell>
          <cell r="V518" t="str">
            <v>×</v>
          </cell>
          <cell r="W518" t="str">
            <v>×</v>
          </cell>
          <cell r="X518" t="str">
            <v>×</v>
          </cell>
          <cell r="Y518" t="str">
            <v>×</v>
          </cell>
          <cell r="Z518" t="str">
            <v>×</v>
          </cell>
          <cell r="AA518">
            <v>0</v>
          </cell>
          <cell r="AB518">
            <v>0</v>
          </cell>
          <cell r="AC518" t="str">
            <v>なし</v>
          </cell>
          <cell r="AD518">
            <v>0</v>
          </cell>
          <cell r="AE518">
            <v>0</v>
          </cell>
          <cell r="AF518" t="e">
            <v>#N/A</v>
          </cell>
          <cell r="AG518" t="e">
            <v>#N/A</v>
          </cell>
          <cell r="AH518" t="str">
            <v/>
          </cell>
          <cell r="AI518" t="str">
            <v/>
          </cell>
          <cell r="AJ518" t="str">
            <v>?</v>
          </cell>
          <cell r="AK518" t="e">
            <v>#N/A</v>
          </cell>
          <cell r="AL518" t="e">
            <v>#N/A</v>
          </cell>
          <cell r="AM518" t="e">
            <v>#N/A</v>
          </cell>
          <cell r="AN518" t="e">
            <v>#N/A</v>
          </cell>
          <cell r="AO518" t="e">
            <v>#N/A</v>
          </cell>
          <cell r="AP518">
            <v>0</v>
          </cell>
          <cell r="AQ518">
            <v>0</v>
          </cell>
          <cell r="AR518" t="e">
            <v>#N/A</v>
          </cell>
          <cell r="AS518">
            <v>0</v>
          </cell>
          <cell r="AT518">
            <v>0</v>
          </cell>
          <cell r="AU518">
            <v>0</v>
          </cell>
          <cell r="AV518" t="e">
            <v>#N/A</v>
          </cell>
          <cell r="AW518" t="str">
            <v/>
          </cell>
          <cell r="AX518" t="e">
            <v>#N/A</v>
          </cell>
          <cell r="AY518">
            <v>0</v>
          </cell>
          <cell r="AZ518">
            <v>0</v>
          </cell>
          <cell r="BA518">
            <v>0</v>
          </cell>
          <cell r="BB518">
            <v>0</v>
          </cell>
          <cell r="BC518">
            <v>0</v>
          </cell>
          <cell r="BD518">
            <v>0</v>
          </cell>
          <cell r="BE518" t="str">
            <v/>
          </cell>
          <cell r="BF518" t="e">
            <v>#NAME?</v>
          </cell>
          <cell r="BG518" t="str">
            <v/>
          </cell>
          <cell r="BH518" t="e">
            <v>#N/A</v>
          </cell>
        </row>
        <row r="519"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 t="e">
            <v>#N/A</v>
          </cell>
          <cell r="H519">
            <v>0</v>
          </cell>
          <cell r="I519">
            <v>0</v>
          </cell>
          <cell r="J519" t="str">
            <v/>
          </cell>
          <cell r="K519" t="str">
            <v/>
          </cell>
          <cell r="L519" t="str">
            <v/>
          </cell>
          <cell r="M519" t="str">
            <v/>
          </cell>
          <cell r="N519" t="str">
            <v/>
          </cell>
          <cell r="O519" t="str">
            <v>×</v>
          </cell>
          <cell r="P519" t="str">
            <v>×</v>
          </cell>
          <cell r="Q519" t="str">
            <v>×</v>
          </cell>
          <cell r="R519" t="str">
            <v>×</v>
          </cell>
          <cell r="S519" t="str">
            <v>×</v>
          </cell>
          <cell r="T519" t="str">
            <v>×</v>
          </cell>
          <cell r="U519" t="str">
            <v>×</v>
          </cell>
          <cell r="V519" t="str">
            <v>×</v>
          </cell>
          <cell r="W519" t="str">
            <v>×</v>
          </cell>
          <cell r="X519" t="str">
            <v>×</v>
          </cell>
          <cell r="Y519" t="str">
            <v>×</v>
          </cell>
          <cell r="Z519" t="str">
            <v>×</v>
          </cell>
          <cell r="AA519">
            <v>0</v>
          </cell>
          <cell r="AB519">
            <v>0</v>
          </cell>
          <cell r="AC519" t="str">
            <v>なし</v>
          </cell>
          <cell r="AD519">
            <v>0</v>
          </cell>
          <cell r="AE519">
            <v>0</v>
          </cell>
          <cell r="AF519" t="e">
            <v>#N/A</v>
          </cell>
          <cell r="AG519" t="e">
            <v>#N/A</v>
          </cell>
          <cell r="AH519" t="str">
            <v/>
          </cell>
          <cell r="AI519" t="str">
            <v/>
          </cell>
          <cell r="AJ519" t="str">
            <v>?</v>
          </cell>
          <cell r="AK519" t="e">
            <v>#N/A</v>
          </cell>
          <cell r="AL519" t="e">
            <v>#N/A</v>
          </cell>
          <cell r="AM519" t="e">
            <v>#N/A</v>
          </cell>
          <cell r="AN519" t="e">
            <v>#N/A</v>
          </cell>
          <cell r="AO519" t="e">
            <v>#N/A</v>
          </cell>
          <cell r="AP519">
            <v>0</v>
          </cell>
          <cell r="AQ519">
            <v>0</v>
          </cell>
          <cell r="AR519" t="e">
            <v>#N/A</v>
          </cell>
          <cell r="AS519">
            <v>0</v>
          </cell>
          <cell r="AT519">
            <v>0</v>
          </cell>
          <cell r="AU519">
            <v>0</v>
          </cell>
          <cell r="AV519" t="e">
            <v>#N/A</v>
          </cell>
          <cell r="AW519" t="str">
            <v/>
          </cell>
          <cell r="AX519" t="e">
            <v>#N/A</v>
          </cell>
          <cell r="AY519">
            <v>0</v>
          </cell>
          <cell r="AZ519">
            <v>0</v>
          </cell>
          <cell r="BA519">
            <v>0</v>
          </cell>
          <cell r="BB519">
            <v>0</v>
          </cell>
          <cell r="BC519">
            <v>0</v>
          </cell>
          <cell r="BD519">
            <v>0</v>
          </cell>
          <cell r="BE519" t="str">
            <v/>
          </cell>
          <cell r="BF519" t="e">
            <v>#NAME?</v>
          </cell>
          <cell r="BG519" t="str">
            <v/>
          </cell>
          <cell r="BH519" t="e">
            <v>#N/A</v>
          </cell>
        </row>
        <row r="520"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 t="e">
            <v>#N/A</v>
          </cell>
          <cell r="H520">
            <v>0</v>
          </cell>
          <cell r="I520">
            <v>0</v>
          </cell>
          <cell r="J520" t="str">
            <v/>
          </cell>
          <cell r="K520" t="str">
            <v/>
          </cell>
          <cell r="L520" t="str">
            <v/>
          </cell>
          <cell r="M520" t="str">
            <v/>
          </cell>
          <cell r="N520" t="str">
            <v/>
          </cell>
          <cell r="O520" t="str">
            <v>×</v>
          </cell>
          <cell r="P520" t="str">
            <v>×</v>
          </cell>
          <cell r="Q520" t="str">
            <v>×</v>
          </cell>
          <cell r="R520" t="str">
            <v>×</v>
          </cell>
          <cell r="S520" t="str">
            <v>×</v>
          </cell>
          <cell r="T520" t="str">
            <v>×</v>
          </cell>
          <cell r="U520" t="str">
            <v>×</v>
          </cell>
          <cell r="V520" t="str">
            <v>×</v>
          </cell>
          <cell r="W520" t="str">
            <v>×</v>
          </cell>
          <cell r="X520" t="str">
            <v>×</v>
          </cell>
          <cell r="Y520" t="str">
            <v>×</v>
          </cell>
          <cell r="Z520" t="str">
            <v>×</v>
          </cell>
          <cell r="AA520">
            <v>0</v>
          </cell>
          <cell r="AB520">
            <v>0</v>
          </cell>
          <cell r="AC520" t="str">
            <v>なし</v>
          </cell>
          <cell r="AD520">
            <v>0</v>
          </cell>
          <cell r="AE520">
            <v>0</v>
          </cell>
          <cell r="AF520" t="e">
            <v>#N/A</v>
          </cell>
          <cell r="AG520" t="e">
            <v>#N/A</v>
          </cell>
          <cell r="AH520" t="str">
            <v/>
          </cell>
          <cell r="AI520" t="str">
            <v/>
          </cell>
          <cell r="AJ520" t="str">
            <v>?</v>
          </cell>
          <cell r="AK520" t="e">
            <v>#N/A</v>
          </cell>
          <cell r="AL520" t="e">
            <v>#N/A</v>
          </cell>
          <cell r="AM520" t="e">
            <v>#N/A</v>
          </cell>
          <cell r="AN520" t="e">
            <v>#N/A</v>
          </cell>
          <cell r="AO520" t="e">
            <v>#N/A</v>
          </cell>
          <cell r="AP520">
            <v>0</v>
          </cell>
          <cell r="AQ520">
            <v>0</v>
          </cell>
          <cell r="AR520" t="e">
            <v>#N/A</v>
          </cell>
          <cell r="AS520">
            <v>0</v>
          </cell>
          <cell r="AT520">
            <v>0</v>
          </cell>
          <cell r="AU520">
            <v>0</v>
          </cell>
          <cell r="AV520" t="e">
            <v>#N/A</v>
          </cell>
          <cell r="AW520" t="str">
            <v/>
          </cell>
          <cell r="AX520" t="e">
            <v>#N/A</v>
          </cell>
          <cell r="AY520">
            <v>0</v>
          </cell>
          <cell r="AZ520">
            <v>0</v>
          </cell>
          <cell r="BA520">
            <v>0</v>
          </cell>
          <cell r="BB520">
            <v>0</v>
          </cell>
          <cell r="BC520">
            <v>0</v>
          </cell>
          <cell r="BD520">
            <v>0</v>
          </cell>
          <cell r="BE520" t="str">
            <v/>
          </cell>
          <cell r="BF520" t="e">
            <v>#NAME?</v>
          </cell>
          <cell r="BG520" t="str">
            <v/>
          </cell>
          <cell r="BH520" t="e">
            <v>#N/A</v>
          </cell>
        </row>
        <row r="521"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 t="e">
            <v>#N/A</v>
          </cell>
          <cell r="H521">
            <v>0</v>
          </cell>
          <cell r="I521">
            <v>0</v>
          </cell>
          <cell r="J521" t="str">
            <v/>
          </cell>
          <cell r="K521" t="str">
            <v/>
          </cell>
          <cell r="L521" t="str">
            <v/>
          </cell>
          <cell r="M521" t="str">
            <v/>
          </cell>
          <cell r="N521" t="str">
            <v/>
          </cell>
          <cell r="O521" t="str">
            <v>×</v>
          </cell>
          <cell r="P521" t="str">
            <v>×</v>
          </cell>
          <cell r="Q521" t="str">
            <v>×</v>
          </cell>
          <cell r="R521" t="str">
            <v>×</v>
          </cell>
          <cell r="S521" t="str">
            <v>×</v>
          </cell>
          <cell r="T521" t="str">
            <v>×</v>
          </cell>
          <cell r="U521" t="str">
            <v>×</v>
          </cell>
          <cell r="V521" t="str">
            <v>×</v>
          </cell>
          <cell r="W521" t="str">
            <v>×</v>
          </cell>
          <cell r="X521" t="str">
            <v>×</v>
          </cell>
          <cell r="Y521" t="str">
            <v>×</v>
          </cell>
          <cell r="Z521" t="str">
            <v>×</v>
          </cell>
          <cell r="AA521">
            <v>0</v>
          </cell>
          <cell r="AB521">
            <v>0</v>
          </cell>
          <cell r="AC521" t="str">
            <v>なし</v>
          </cell>
          <cell r="AD521">
            <v>0</v>
          </cell>
          <cell r="AE521">
            <v>0</v>
          </cell>
          <cell r="AF521" t="e">
            <v>#N/A</v>
          </cell>
          <cell r="AG521" t="e">
            <v>#N/A</v>
          </cell>
          <cell r="AH521" t="str">
            <v/>
          </cell>
          <cell r="AI521" t="str">
            <v/>
          </cell>
          <cell r="AJ521" t="str">
            <v>?</v>
          </cell>
          <cell r="AK521" t="e">
            <v>#N/A</v>
          </cell>
          <cell r="AL521" t="e">
            <v>#N/A</v>
          </cell>
          <cell r="AM521" t="e">
            <v>#N/A</v>
          </cell>
          <cell r="AN521" t="e">
            <v>#N/A</v>
          </cell>
          <cell r="AO521" t="e">
            <v>#N/A</v>
          </cell>
          <cell r="AP521">
            <v>0</v>
          </cell>
          <cell r="AQ521">
            <v>0</v>
          </cell>
          <cell r="AR521" t="e">
            <v>#N/A</v>
          </cell>
          <cell r="AS521">
            <v>0</v>
          </cell>
          <cell r="AT521">
            <v>0</v>
          </cell>
          <cell r="AU521">
            <v>0</v>
          </cell>
          <cell r="AV521" t="e">
            <v>#N/A</v>
          </cell>
          <cell r="AW521" t="str">
            <v/>
          </cell>
          <cell r="AX521" t="e">
            <v>#N/A</v>
          </cell>
          <cell r="AY521">
            <v>0</v>
          </cell>
          <cell r="AZ521">
            <v>0</v>
          </cell>
          <cell r="BA521">
            <v>0</v>
          </cell>
          <cell r="BB521">
            <v>0</v>
          </cell>
          <cell r="BC521">
            <v>0</v>
          </cell>
          <cell r="BD521">
            <v>0</v>
          </cell>
          <cell r="BE521" t="str">
            <v/>
          </cell>
          <cell r="BF521" t="e">
            <v>#NAME?</v>
          </cell>
          <cell r="BG521" t="str">
            <v/>
          </cell>
          <cell r="BH521" t="e">
            <v>#N/A</v>
          </cell>
        </row>
        <row r="522"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 t="e">
            <v>#N/A</v>
          </cell>
          <cell r="H522">
            <v>0</v>
          </cell>
          <cell r="I522">
            <v>0</v>
          </cell>
          <cell r="J522" t="str">
            <v/>
          </cell>
          <cell r="K522" t="str">
            <v/>
          </cell>
          <cell r="L522" t="str">
            <v/>
          </cell>
          <cell r="M522" t="str">
            <v/>
          </cell>
          <cell r="N522" t="str">
            <v/>
          </cell>
          <cell r="O522" t="str">
            <v>×</v>
          </cell>
          <cell r="P522" t="str">
            <v>×</v>
          </cell>
          <cell r="Q522" t="str">
            <v>×</v>
          </cell>
          <cell r="R522" t="str">
            <v>×</v>
          </cell>
          <cell r="S522" t="str">
            <v>×</v>
          </cell>
          <cell r="T522" t="str">
            <v>×</v>
          </cell>
          <cell r="U522" t="str">
            <v>×</v>
          </cell>
          <cell r="V522" t="str">
            <v>×</v>
          </cell>
          <cell r="W522" t="str">
            <v>×</v>
          </cell>
          <cell r="X522" t="str">
            <v>×</v>
          </cell>
          <cell r="Y522" t="str">
            <v>×</v>
          </cell>
          <cell r="Z522" t="str">
            <v>×</v>
          </cell>
          <cell r="AA522">
            <v>0</v>
          </cell>
          <cell r="AB522">
            <v>0</v>
          </cell>
          <cell r="AC522" t="str">
            <v>なし</v>
          </cell>
          <cell r="AD522">
            <v>0</v>
          </cell>
          <cell r="AE522">
            <v>0</v>
          </cell>
          <cell r="AF522" t="e">
            <v>#N/A</v>
          </cell>
          <cell r="AG522" t="e">
            <v>#N/A</v>
          </cell>
          <cell r="AH522" t="str">
            <v/>
          </cell>
          <cell r="AI522" t="str">
            <v/>
          </cell>
          <cell r="AJ522" t="str">
            <v>?</v>
          </cell>
          <cell r="AK522" t="e">
            <v>#N/A</v>
          </cell>
          <cell r="AL522" t="e">
            <v>#N/A</v>
          </cell>
          <cell r="AM522" t="e">
            <v>#N/A</v>
          </cell>
          <cell r="AN522" t="e">
            <v>#N/A</v>
          </cell>
          <cell r="AO522" t="e">
            <v>#N/A</v>
          </cell>
          <cell r="AP522">
            <v>0</v>
          </cell>
          <cell r="AQ522">
            <v>0</v>
          </cell>
          <cell r="AR522" t="e">
            <v>#N/A</v>
          </cell>
          <cell r="AS522">
            <v>0</v>
          </cell>
          <cell r="AT522">
            <v>0</v>
          </cell>
          <cell r="AU522">
            <v>0</v>
          </cell>
          <cell r="AV522" t="e">
            <v>#N/A</v>
          </cell>
          <cell r="AW522" t="str">
            <v/>
          </cell>
          <cell r="AX522" t="e">
            <v>#N/A</v>
          </cell>
          <cell r="AY522">
            <v>0</v>
          </cell>
          <cell r="AZ522">
            <v>0</v>
          </cell>
          <cell r="BA522">
            <v>0</v>
          </cell>
          <cell r="BB522">
            <v>0</v>
          </cell>
          <cell r="BC522">
            <v>0</v>
          </cell>
          <cell r="BD522">
            <v>0</v>
          </cell>
          <cell r="BE522" t="str">
            <v/>
          </cell>
          <cell r="BF522" t="e">
            <v>#NAME?</v>
          </cell>
          <cell r="BG522" t="str">
            <v/>
          </cell>
          <cell r="BH522" t="e">
            <v>#N/A</v>
          </cell>
        </row>
        <row r="523"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 t="e">
            <v>#N/A</v>
          </cell>
          <cell r="H523">
            <v>0</v>
          </cell>
          <cell r="I523">
            <v>0</v>
          </cell>
          <cell r="J523" t="str">
            <v/>
          </cell>
          <cell r="K523" t="str">
            <v/>
          </cell>
          <cell r="L523" t="str">
            <v/>
          </cell>
          <cell r="M523" t="str">
            <v/>
          </cell>
          <cell r="N523" t="str">
            <v/>
          </cell>
          <cell r="O523" t="str">
            <v>×</v>
          </cell>
          <cell r="P523" t="str">
            <v>×</v>
          </cell>
          <cell r="Q523" t="str">
            <v>×</v>
          </cell>
          <cell r="R523" t="str">
            <v>×</v>
          </cell>
          <cell r="S523" t="str">
            <v>×</v>
          </cell>
          <cell r="T523" t="str">
            <v>×</v>
          </cell>
          <cell r="U523" t="str">
            <v>×</v>
          </cell>
          <cell r="V523" t="str">
            <v>×</v>
          </cell>
          <cell r="W523" t="str">
            <v>×</v>
          </cell>
          <cell r="X523" t="str">
            <v>×</v>
          </cell>
          <cell r="Y523" t="str">
            <v>×</v>
          </cell>
          <cell r="Z523" t="str">
            <v>×</v>
          </cell>
          <cell r="AA523">
            <v>0</v>
          </cell>
          <cell r="AB523">
            <v>0</v>
          </cell>
          <cell r="AC523" t="str">
            <v>なし</v>
          </cell>
          <cell r="AD523">
            <v>0</v>
          </cell>
          <cell r="AE523">
            <v>0</v>
          </cell>
          <cell r="AF523" t="e">
            <v>#N/A</v>
          </cell>
          <cell r="AG523" t="e">
            <v>#N/A</v>
          </cell>
          <cell r="AH523" t="str">
            <v/>
          </cell>
          <cell r="AI523" t="str">
            <v/>
          </cell>
          <cell r="AJ523" t="str">
            <v>?</v>
          </cell>
          <cell r="AK523" t="e">
            <v>#N/A</v>
          </cell>
          <cell r="AL523" t="e">
            <v>#N/A</v>
          </cell>
          <cell r="AM523" t="e">
            <v>#N/A</v>
          </cell>
          <cell r="AN523" t="e">
            <v>#N/A</v>
          </cell>
          <cell r="AO523" t="e">
            <v>#N/A</v>
          </cell>
          <cell r="AP523">
            <v>0</v>
          </cell>
          <cell r="AQ523">
            <v>0</v>
          </cell>
          <cell r="AR523" t="e">
            <v>#N/A</v>
          </cell>
          <cell r="AS523">
            <v>0</v>
          </cell>
          <cell r="AT523">
            <v>0</v>
          </cell>
          <cell r="AU523">
            <v>0</v>
          </cell>
          <cell r="AV523" t="e">
            <v>#N/A</v>
          </cell>
          <cell r="AW523" t="str">
            <v/>
          </cell>
          <cell r="AX523" t="e">
            <v>#N/A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 t="str">
            <v/>
          </cell>
          <cell r="BF523" t="e">
            <v>#NAME?</v>
          </cell>
          <cell r="BG523" t="str">
            <v/>
          </cell>
          <cell r="BH523" t="e">
            <v>#N/A</v>
          </cell>
        </row>
        <row r="524"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 t="e">
            <v>#N/A</v>
          </cell>
          <cell r="H524">
            <v>0</v>
          </cell>
          <cell r="I524">
            <v>0</v>
          </cell>
          <cell r="J524" t="str">
            <v/>
          </cell>
          <cell r="K524" t="str">
            <v/>
          </cell>
          <cell r="L524" t="str">
            <v/>
          </cell>
          <cell r="M524" t="str">
            <v/>
          </cell>
          <cell r="N524" t="str">
            <v/>
          </cell>
          <cell r="O524" t="str">
            <v>×</v>
          </cell>
          <cell r="P524" t="str">
            <v>×</v>
          </cell>
          <cell r="Q524" t="str">
            <v>×</v>
          </cell>
          <cell r="R524" t="str">
            <v>×</v>
          </cell>
          <cell r="S524" t="str">
            <v>×</v>
          </cell>
          <cell r="T524" t="str">
            <v>×</v>
          </cell>
          <cell r="U524" t="str">
            <v>×</v>
          </cell>
          <cell r="V524" t="str">
            <v>×</v>
          </cell>
          <cell r="W524" t="str">
            <v>×</v>
          </cell>
          <cell r="X524" t="str">
            <v>×</v>
          </cell>
          <cell r="Y524" t="str">
            <v>×</v>
          </cell>
          <cell r="Z524" t="str">
            <v>×</v>
          </cell>
          <cell r="AA524">
            <v>0</v>
          </cell>
          <cell r="AB524">
            <v>0</v>
          </cell>
          <cell r="AC524" t="str">
            <v>なし</v>
          </cell>
          <cell r="AD524">
            <v>0</v>
          </cell>
          <cell r="AE524">
            <v>0</v>
          </cell>
          <cell r="AF524" t="e">
            <v>#N/A</v>
          </cell>
          <cell r="AG524" t="e">
            <v>#N/A</v>
          </cell>
          <cell r="AH524" t="str">
            <v/>
          </cell>
          <cell r="AI524" t="str">
            <v/>
          </cell>
          <cell r="AJ524" t="str">
            <v>?</v>
          </cell>
          <cell r="AK524" t="e">
            <v>#N/A</v>
          </cell>
          <cell r="AL524" t="e">
            <v>#N/A</v>
          </cell>
          <cell r="AM524" t="e">
            <v>#N/A</v>
          </cell>
          <cell r="AN524" t="e">
            <v>#N/A</v>
          </cell>
          <cell r="AO524" t="e">
            <v>#N/A</v>
          </cell>
          <cell r="AP524">
            <v>0</v>
          </cell>
          <cell r="AQ524">
            <v>0</v>
          </cell>
          <cell r="AR524" t="e">
            <v>#N/A</v>
          </cell>
          <cell r="AS524">
            <v>0</v>
          </cell>
          <cell r="AT524">
            <v>0</v>
          </cell>
          <cell r="AU524">
            <v>0</v>
          </cell>
          <cell r="AV524" t="e">
            <v>#N/A</v>
          </cell>
          <cell r="AW524" t="str">
            <v/>
          </cell>
          <cell r="AX524" t="e">
            <v>#N/A</v>
          </cell>
          <cell r="AY524">
            <v>0</v>
          </cell>
          <cell r="AZ524">
            <v>0</v>
          </cell>
          <cell r="BA524">
            <v>0</v>
          </cell>
          <cell r="BB524">
            <v>0</v>
          </cell>
          <cell r="BC524">
            <v>0</v>
          </cell>
          <cell r="BD524">
            <v>0</v>
          </cell>
          <cell r="BE524" t="str">
            <v/>
          </cell>
          <cell r="BF524" t="e">
            <v>#NAME?</v>
          </cell>
          <cell r="BG524" t="str">
            <v/>
          </cell>
          <cell r="BH524" t="e">
            <v>#N/A</v>
          </cell>
        </row>
        <row r="525"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 t="e">
            <v>#N/A</v>
          </cell>
          <cell r="H525">
            <v>0</v>
          </cell>
          <cell r="I525">
            <v>0</v>
          </cell>
          <cell r="J525" t="str">
            <v/>
          </cell>
          <cell r="K525" t="str">
            <v/>
          </cell>
          <cell r="L525" t="str">
            <v/>
          </cell>
          <cell r="M525" t="str">
            <v/>
          </cell>
          <cell r="N525" t="str">
            <v/>
          </cell>
          <cell r="O525" t="str">
            <v>×</v>
          </cell>
          <cell r="P525" t="str">
            <v>×</v>
          </cell>
          <cell r="Q525" t="str">
            <v>×</v>
          </cell>
          <cell r="R525" t="str">
            <v>×</v>
          </cell>
          <cell r="S525" t="str">
            <v>×</v>
          </cell>
          <cell r="T525" t="str">
            <v>×</v>
          </cell>
          <cell r="U525" t="str">
            <v>×</v>
          </cell>
          <cell r="V525" t="str">
            <v>×</v>
          </cell>
          <cell r="W525" t="str">
            <v>×</v>
          </cell>
          <cell r="X525" t="str">
            <v>×</v>
          </cell>
          <cell r="Y525" t="str">
            <v>×</v>
          </cell>
          <cell r="Z525" t="str">
            <v>×</v>
          </cell>
          <cell r="AA525">
            <v>0</v>
          </cell>
          <cell r="AB525">
            <v>0</v>
          </cell>
          <cell r="AC525" t="str">
            <v>なし</v>
          </cell>
          <cell r="AD525">
            <v>0</v>
          </cell>
          <cell r="AE525">
            <v>0</v>
          </cell>
          <cell r="AF525" t="e">
            <v>#N/A</v>
          </cell>
          <cell r="AG525" t="e">
            <v>#N/A</v>
          </cell>
          <cell r="AH525" t="str">
            <v/>
          </cell>
          <cell r="AI525" t="str">
            <v/>
          </cell>
          <cell r="AJ525" t="str">
            <v>?</v>
          </cell>
          <cell r="AK525" t="e">
            <v>#N/A</v>
          </cell>
          <cell r="AL525" t="e">
            <v>#N/A</v>
          </cell>
          <cell r="AM525" t="e">
            <v>#N/A</v>
          </cell>
          <cell r="AN525" t="e">
            <v>#N/A</v>
          </cell>
          <cell r="AO525" t="e">
            <v>#N/A</v>
          </cell>
          <cell r="AP525">
            <v>0</v>
          </cell>
          <cell r="AQ525">
            <v>0</v>
          </cell>
          <cell r="AR525" t="e">
            <v>#N/A</v>
          </cell>
          <cell r="AS525">
            <v>0</v>
          </cell>
          <cell r="AT525">
            <v>0</v>
          </cell>
          <cell r="AU525">
            <v>0</v>
          </cell>
          <cell r="AV525" t="e">
            <v>#N/A</v>
          </cell>
          <cell r="AW525" t="str">
            <v/>
          </cell>
          <cell r="AX525" t="e">
            <v>#N/A</v>
          </cell>
          <cell r="AY525">
            <v>0</v>
          </cell>
          <cell r="AZ525">
            <v>0</v>
          </cell>
          <cell r="BA525">
            <v>0</v>
          </cell>
          <cell r="BB525">
            <v>0</v>
          </cell>
          <cell r="BC525">
            <v>0</v>
          </cell>
          <cell r="BD525">
            <v>0</v>
          </cell>
          <cell r="BE525" t="str">
            <v/>
          </cell>
          <cell r="BF525" t="e">
            <v>#NAME?</v>
          </cell>
          <cell r="BG525" t="str">
            <v/>
          </cell>
          <cell r="BH525" t="e">
            <v>#N/A</v>
          </cell>
        </row>
        <row r="526"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 t="e">
            <v>#N/A</v>
          </cell>
          <cell r="H526">
            <v>0</v>
          </cell>
          <cell r="I526">
            <v>0</v>
          </cell>
          <cell r="J526" t="str">
            <v/>
          </cell>
          <cell r="K526" t="str">
            <v/>
          </cell>
          <cell r="L526" t="str">
            <v/>
          </cell>
          <cell r="M526" t="str">
            <v/>
          </cell>
          <cell r="N526" t="str">
            <v/>
          </cell>
          <cell r="O526" t="str">
            <v>×</v>
          </cell>
          <cell r="P526" t="str">
            <v>×</v>
          </cell>
          <cell r="Q526" t="str">
            <v>×</v>
          </cell>
          <cell r="R526" t="str">
            <v>×</v>
          </cell>
          <cell r="S526" t="str">
            <v>×</v>
          </cell>
          <cell r="T526" t="str">
            <v>×</v>
          </cell>
          <cell r="U526" t="str">
            <v>×</v>
          </cell>
          <cell r="V526" t="str">
            <v>×</v>
          </cell>
          <cell r="W526" t="str">
            <v>×</v>
          </cell>
          <cell r="X526" t="str">
            <v>×</v>
          </cell>
          <cell r="Y526" t="str">
            <v>×</v>
          </cell>
          <cell r="Z526" t="str">
            <v>×</v>
          </cell>
          <cell r="AA526">
            <v>0</v>
          </cell>
          <cell r="AB526">
            <v>0</v>
          </cell>
          <cell r="AC526" t="str">
            <v>なし</v>
          </cell>
          <cell r="AD526">
            <v>0</v>
          </cell>
          <cell r="AE526">
            <v>0</v>
          </cell>
          <cell r="AF526" t="e">
            <v>#N/A</v>
          </cell>
          <cell r="AG526" t="e">
            <v>#N/A</v>
          </cell>
          <cell r="AH526" t="str">
            <v/>
          </cell>
          <cell r="AI526" t="str">
            <v/>
          </cell>
          <cell r="AJ526" t="str">
            <v>?</v>
          </cell>
          <cell r="AK526" t="e">
            <v>#N/A</v>
          </cell>
          <cell r="AL526" t="e">
            <v>#N/A</v>
          </cell>
          <cell r="AM526" t="e">
            <v>#N/A</v>
          </cell>
          <cell r="AN526" t="e">
            <v>#N/A</v>
          </cell>
          <cell r="AO526" t="e">
            <v>#N/A</v>
          </cell>
          <cell r="AP526">
            <v>0</v>
          </cell>
          <cell r="AQ526">
            <v>0</v>
          </cell>
          <cell r="AR526" t="e">
            <v>#N/A</v>
          </cell>
          <cell r="AS526">
            <v>0</v>
          </cell>
          <cell r="AT526">
            <v>0</v>
          </cell>
          <cell r="AU526">
            <v>0</v>
          </cell>
          <cell r="AV526" t="e">
            <v>#N/A</v>
          </cell>
          <cell r="AW526" t="str">
            <v/>
          </cell>
          <cell r="AX526" t="e">
            <v>#N/A</v>
          </cell>
          <cell r="AY526">
            <v>0</v>
          </cell>
          <cell r="AZ526">
            <v>0</v>
          </cell>
          <cell r="BA526">
            <v>0</v>
          </cell>
          <cell r="BB526">
            <v>0</v>
          </cell>
          <cell r="BC526">
            <v>0</v>
          </cell>
          <cell r="BD526">
            <v>0</v>
          </cell>
          <cell r="BE526" t="str">
            <v/>
          </cell>
          <cell r="BF526" t="e">
            <v>#NAME?</v>
          </cell>
          <cell r="BG526" t="str">
            <v/>
          </cell>
          <cell r="BH526" t="e">
            <v>#N/A</v>
          </cell>
        </row>
        <row r="527"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 t="e">
            <v>#N/A</v>
          </cell>
          <cell r="H527">
            <v>0</v>
          </cell>
          <cell r="I527">
            <v>0</v>
          </cell>
          <cell r="J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  <cell r="O527" t="str">
            <v>×</v>
          </cell>
          <cell r="P527" t="str">
            <v>×</v>
          </cell>
          <cell r="Q527" t="str">
            <v>×</v>
          </cell>
          <cell r="R527" t="str">
            <v>×</v>
          </cell>
          <cell r="S527" t="str">
            <v>×</v>
          </cell>
          <cell r="T527" t="str">
            <v>×</v>
          </cell>
          <cell r="U527" t="str">
            <v>×</v>
          </cell>
          <cell r="V527" t="str">
            <v>×</v>
          </cell>
          <cell r="W527" t="str">
            <v>×</v>
          </cell>
          <cell r="X527" t="str">
            <v>×</v>
          </cell>
          <cell r="Y527" t="str">
            <v>×</v>
          </cell>
          <cell r="Z527" t="str">
            <v>×</v>
          </cell>
          <cell r="AA527">
            <v>0</v>
          </cell>
          <cell r="AB527">
            <v>0</v>
          </cell>
          <cell r="AC527" t="str">
            <v>なし</v>
          </cell>
          <cell r="AD527">
            <v>0</v>
          </cell>
          <cell r="AE527">
            <v>0</v>
          </cell>
          <cell r="AF527" t="e">
            <v>#N/A</v>
          </cell>
          <cell r="AG527" t="e">
            <v>#N/A</v>
          </cell>
          <cell r="AH527" t="str">
            <v/>
          </cell>
          <cell r="AI527" t="str">
            <v/>
          </cell>
          <cell r="AJ527" t="str">
            <v>?</v>
          </cell>
          <cell r="AK527" t="e">
            <v>#N/A</v>
          </cell>
          <cell r="AL527" t="e">
            <v>#N/A</v>
          </cell>
          <cell r="AM527" t="e">
            <v>#N/A</v>
          </cell>
          <cell r="AN527" t="e">
            <v>#N/A</v>
          </cell>
          <cell r="AO527" t="e">
            <v>#N/A</v>
          </cell>
          <cell r="AP527">
            <v>0</v>
          </cell>
          <cell r="AQ527">
            <v>0</v>
          </cell>
          <cell r="AR527" t="e">
            <v>#N/A</v>
          </cell>
          <cell r="AS527">
            <v>0</v>
          </cell>
          <cell r="AT527">
            <v>0</v>
          </cell>
          <cell r="AU527">
            <v>0</v>
          </cell>
          <cell r="AV527" t="e">
            <v>#N/A</v>
          </cell>
          <cell r="AW527" t="str">
            <v/>
          </cell>
          <cell r="AX527" t="e">
            <v>#N/A</v>
          </cell>
          <cell r="AY527">
            <v>0</v>
          </cell>
          <cell r="AZ527">
            <v>0</v>
          </cell>
          <cell r="BA527">
            <v>0</v>
          </cell>
          <cell r="BB527">
            <v>0</v>
          </cell>
          <cell r="BC527">
            <v>0</v>
          </cell>
          <cell r="BD527">
            <v>0</v>
          </cell>
          <cell r="BE527" t="str">
            <v/>
          </cell>
          <cell r="BF527" t="e">
            <v>#NAME?</v>
          </cell>
          <cell r="BG527" t="str">
            <v/>
          </cell>
          <cell r="BH527" t="e">
            <v>#N/A</v>
          </cell>
        </row>
        <row r="528"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 t="e">
            <v>#N/A</v>
          </cell>
          <cell r="H528">
            <v>0</v>
          </cell>
          <cell r="I528">
            <v>0</v>
          </cell>
          <cell r="J528" t="str">
            <v/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  <cell r="O528" t="str">
            <v>×</v>
          </cell>
          <cell r="P528" t="str">
            <v>×</v>
          </cell>
          <cell r="Q528" t="str">
            <v>×</v>
          </cell>
          <cell r="R528" t="str">
            <v>×</v>
          </cell>
          <cell r="S528" t="str">
            <v>×</v>
          </cell>
          <cell r="T528" t="str">
            <v>×</v>
          </cell>
          <cell r="U528" t="str">
            <v>×</v>
          </cell>
          <cell r="V528" t="str">
            <v>×</v>
          </cell>
          <cell r="W528" t="str">
            <v>×</v>
          </cell>
          <cell r="X528" t="str">
            <v>×</v>
          </cell>
          <cell r="Y528" t="str">
            <v>×</v>
          </cell>
          <cell r="Z528" t="str">
            <v>×</v>
          </cell>
          <cell r="AA528">
            <v>0</v>
          </cell>
          <cell r="AB528">
            <v>0</v>
          </cell>
          <cell r="AC528" t="str">
            <v>なし</v>
          </cell>
          <cell r="AD528">
            <v>0</v>
          </cell>
          <cell r="AE528">
            <v>0</v>
          </cell>
          <cell r="AF528" t="e">
            <v>#N/A</v>
          </cell>
          <cell r="AG528" t="e">
            <v>#N/A</v>
          </cell>
          <cell r="AH528" t="str">
            <v/>
          </cell>
          <cell r="AI528" t="str">
            <v/>
          </cell>
          <cell r="AJ528" t="str">
            <v>?</v>
          </cell>
          <cell r="AK528" t="e">
            <v>#N/A</v>
          </cell>
          <cell r="AL528" t="e">
            <v>#N/A</v>
          </cell>
          <cell r="AM528" t="e">
            <v>#N/A</v>
          </cell>
          <cell r="AN528" t="e">
            <v>#N/A</v>
          </cell>
          <cell r="AO528" t="e">
            <v>#N/A</v>
          </cell>
          <cell r="AP528">
            <v>0</v>
          </cell>
          <cell r="AQ528">
            <v>0</v>
          </cell>
          <cell r="AR528" t="e">
            <v>#N/A</v>
          </cell>
          <cell r="AS528">
            <v>0</v>
          </cell>
          <cell r="AT528">
            <v>0</v>
          </cell>
          <cell r="AU528">
            <v>0</v>
          </cell>
          <cell r="AV528" t="e">
            <v>#N/A</v>
          </cell>
          <cell r="AW528" t="str">
            <v/>
          </cell>
          <cell r="AX528" t="e">
            <v>#N/A</v>
          </cell>
          <cell r="AY528">
            <v>0</v>
          </cell>
          <cell r="AZ528">
            <v>0</v>
          </cell>
          <cell r="BA528">
            <v>0</v>
          </cell>
          <cell r="BB528">
            <v>0</v>
          </cell>
          <cell r="BC528">
            <v>0</v>
          </cell>
          <cell r="BD528">
            <v>0</v>
          </cell>
          <cell r="BE528" t="str">
            <v/>
          </cell>
          <cell r="BF528" t="e">
            <v>#NAME?</v>
          </cell>
          <cell r="BG528" t="str">
            <v/>
          </cell>
          <cell r="BH528" t="e">
            <v>#N/A</v>
          </cell>
        </row>
        <row r="529"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 t="e">
            <v>#N/A</v>
          </cell>
          <cell r="H529">
            <v>0</v>
          </cell>
          <cell r="I529">
            <v>0</v>
          </cell>
          <cell r="J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  <cell r="O529" t="str">
            <v>×</v>
          </cell>
          <cell r="P529" t="str">
            <v>×</v>
          </cell>
          <cell r="Q529" t="str">
            <v>×</v>
          </cell>
          <cell r="R529" t="str">
            <v>×</v>
          </cell>
          <cell r="S529" t="str">
            <v>×</v>
          </cell>
          <cell r="T529" t="str">
            <v>×</v>
          </cell>
          <cell r="U529" t="str">
            <v>×</v>
          </cell>
          <cell r="V529" t="str">
            <v>×</v>
          </cell>
          <cell r="W529" t="str">
            <v>×</v>
          </cell>
          <cell r="X529" t="str">
            <v>×</v>
          </cell>
          <cell r="Y529" t="str">
            <v>×</v>
          </cell>
          <cell r="Z529" t="str">
            <v>×</v>
          </cell>
          <cell r="AA529">
            <v>0</v>
          </cell>
          <cell r="AB529">
            <v>0</v>
          </cell>
          <cell r="AC529" t="str">
            <v>なし</v>
          </cell>
          <cell r="AD529">
            <v>0</v>
          </cell>
          <cell r="AE529">
            <v>0</v>
          </cell>
          <cell r="AF529" t="e">
            <v>#N/A</v>
          </cell>
          <cell r="AG529" t="e">
            <v>#N/A</v>
          </cell>
          <cell r="AH529" t="str">
            <v/>
          </cell>
          <cell r="AI529" t="str">
            <v/>
          </cell>
          <cell r="AJ529" t="str">
            <v>?</v>
          </cell>
          <cell r="AK529" t="e">
            <v>#N/A</v>
          </cell>
          <cell r="AL529" t="e">
            <v>#N/A</v>
          </cell>
          <cell r="AM529" t="e">
            <v>#N/A</v>
          </cell>
          <cell r="AN529" t="e">
            <v>#N/A</v>
          </cell>
          <cell r="AO529" t="e">
            <v>#N/A</v>
          </cell>
          <cell r="AP529">
            <v>0</v>
          </cell>
          <cell r="AQ529">
            <v>0</v>
          </cell>
          <cell r="AR529" t="e">
            <v>#N/A</v>
          </cell>
          <cell r="AS529">
            <v>0</v>
          </cell>
          <cell r="AT529">
            <v>0</v>
          </cell>
          <cell r="AU529">
            <v>0</v>
          </cell>
          <cell r="AV529" t="e">
            <v>#N/A</v>
          </cell>
          <cell r="AW529" t="str">
            <v/>
          </cell>
          <cell r="AX529" t="e">
            <v>#N/A</v>
          </cell>
          <cell r="AY529">
            <v>0</v>
          </cell>
          <cell r="AZ529">
            <v>0</v>
          </cell>
          <cell r="BA529">
            <v>0</v>
          </cell>
          <cell r="BB529">
            <v>0</v>
          </cell>
          <cell r="BC529">
            <v>0</v>
          </cell>
          <cell r="BD529">
            <v>0</v>
          </cell>
          <cell r="BE529" t="str">
            <v/>
          </cell>
          <cell r="BF529" t="e">
            <v>#NAME?</v>
          </cell>
          <cell r="BG529" t="str">
            <v/>
          </cell>
          <cell r="BH529" t="e">
            <v>#N/A</v>
          </cell>
        </row>
        <row r="530"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 t="e">
            <v>#N/A</v>
          </cell>
          <cell r="H530">
            <v>0</v>
          </cell>
          <cell r="I530">
            <v>0</v>
          </cell>
          <cell r="J530" t="str">
            <v/>
          </cell>
          <cell r="K530" t="str">
            <v/>
          </cell>
          <cell r="L530" t="str">
            <v/>
          </cell>
          <cell r="M530" t="str">
            <v/>
          </cell>
          <cell r="N530" t="str">
            <v/>
          </cell>
          <cell r="O530" t="str">
            <v>×</v>
          </cell>
          <cell r="P530" t="str">
            <v>×</v>
          </cell>
          <cell r="Q530" t="str">
            <v>×</v>
          </cell>
          <cell r="R530" t="str">
            <v>×</v>
          </cell>
          <cell r="S530" t="str">
            <v>×</v>
          </cell>
          <cell r="T530" t="str">
            <v>×</v>
          </cell>
          <cell r="U530" t="str">
            <v>×</v>
          </cell>
          <cell r="V530" t="str">
            <v>×</v>
          </cell>
          <cell r="W530" t="str">
            <v>×</v>
          </cell>
          <cell r="X530" t="str">
            <v>×</v>
          </cell>
          <cell r="Y530" t="str">
            <v>×</v>
          </cell>
          <cell r="Z530" t="str">
            <v>×</v>
          </cell>
          <cell r="AA530">
            <v>0</v>
          </cell>
          <cell r="AB530">
            <v>0</v>
          </cell>
          <cell r="AC530" t="str">
            <v>なし</v>
          </cell>
          <cell r="AD530">
            <v>0</v>
          </cell>
          <cell r="AE530">
            <v>0</v>
          </cell>
          <cell r="AF530" t="e">
            <v>#N/A</v>
          </cell>
          <cell r="AG530" t="e">
            <v>#N/A</v>
          </cell>
          <cell r="AH530" t="str">
            <v/>
          </cell>
          <cell r="AI530" t="str">
            <v/>
          </cell>
          <cell r="AJ530" t="str">
            <v>?</v>
          </cell>
          <cell r="AK530" t="e">
            <v>#N/A</v>
          </cell>
          <cell r="AL530" t="e">
            <v>#N/A</v>
          </cell>
          <cell r="AM530" t="e">
            <v>#N/A</v>
          </cell>
          <cell r="AN530" t="e">
            <v>#N/A</v>
          </cell>
          <cell r="AO530" t="e">
            <v>#N/A</v>
          </cell>
          <cell r="AP530">
            <v>0</v>
          </cell>
          <cell r="AQ530">
            <v>0</v>
          </cell>
          <cell r="AR530" t="e">
            <v>#N/A</v>
          </cell>
          <cell r="AS530">
            <v>0</v>
          </cell>
          <cell r="AT530">
            <v>0</v>
          </cell>
          <cell r="AU530">
            <v>0</v>
          </cell>
          <cell r="AV530" t="e">
            <v>#N/A</v>
          </cell>
          <cell r="AW530" t="str">
            <v/>
          </cell>
          <cell r="AX530" t="e">
            <v>#N/A</v>
          </cell>
          <cell r="AY530">
            <v>0</v>
          </cell>
          <cell r="AZ530">
            <v>0</v>
          </cell>
          <cell r="BA530">
            <v>0</v>
          </cell>
          <cell r="BB530">
            <v>0</v>
          </cell>
          <cell r="BC530">
            <v>0</v>
          </cell>
          <cell r="BD530">
            <v>0</v>
          </cell>
          <cell r="BE530" t="str">
            <v/>
          </cell>
          <cell r="BF530" t="e">
            <v>#NAME?</v>
          </cell>
          <cell r="BG530" t="str">
            <v/>
          </cell>
          <cell r="BH530" t="e">
            <v>#N/A</v>
          </cell>
        </row>
        <row r="531"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 t="e">
            <v>#N/A</v>
          </cell>
          <cell r="H531">
            <v>0</v>
          </cell>
          <cell r="I531">
            <v>0</v>
          </cell>
          <cell r="J531" t="str">
            <v/>
          </cell>
          <cell r="K531" t="str">
            <v/>
          </cell>
          <cell r="L531" t="str">
            <v/>
          </cell>
          <cell r="M531" t="str">
            <v/>
          </cell>
          <cell r="N531" t="str">
            <v/>
          </cell>
          <cell r="O531" t="str">
            <v>×</v>
          </cell>
          <cell r="P531" t="str">
            <v>×</v>
          </cell>
          <cell r="Q531" t="str">
            <v>×</v>
          </cell>
          <cell r="R531" t="str">
            <v>×</v>
          </cell>
          <cell r="S531" t="str">
            <v>×</v>
          </cell>
          <cell r="T531" t="str">
            <v>×</v>
          </cell>
          <cell r="U531" t="str">
            <v>×</v>
          </cell>
          <cell r="V531" t="str">
            <v>×</v>
          </cell>
          <cell r="W531" t="str">
            <v>×</v>
          </cell>
          <cell r="X531" t="str">
            <v>×</v>
          </cell>
          <cell r="Y531" t="str">
            <v>×</v>
          </cell>
          <cell r="Z531" t="str">
            <v>×</v>
          </cell>
          <cell r="AA531">
            <v>0</v>
          </cell>
          <cell r="AB531">
            <v>0</v>
          </cell>
          <cell r="AC531" t="str">
            <v>なし</v>
          </cell>
          <cell r="AD531">
            <v>0</v>
          </cell>
          <cell r="AE531">
            <v>0</v>
          </cell>
          <cell r="AF531" t="e">
            <v>#N/A</v>
          </cell>
          <cell r="AG531" t="e">
            <v>#N/A</v>
          </cell>
          <cell r="AH531" t="str">
            <v/>
          </cell>
          <cell r="AI531" t="str">
            <v/>
          </cell>
          <cell r="AJ531" t="str">
            <v>?</v>
          </cell>
          <cell r="AK531" t="e">
            <v>#N/A</v>
          </cell>
          <cell r="AL531" t="e">
            <v>#N/A</v>
          </cell>
          <cell r="AM531" t="e">
            <v>#N/A</v>
          </cell>
          <cell r="AN531" t="e">
            <v>#N/A</v>
          </cell>
          <cell r="AO531" t="e">
            <v>#N/A</v>
          </cell>
          <cell r="AP531">
            <v>0</v>
          </cell>
          <cell r="AQ531">
            <v>0</v>
          </cell>
          <cell r="AR531" t="e">
            <v>#N/A</v>
          </cell>
          <cell r="AS531">
            <v>0</v>
          </cell>
          <cell r="AT531">
            <v>0</v>
          </cell>
          <cell r="AU531">
            <v>0</v>
          </cell>
          <cell r="AV531" t="e">
            <v>#N/A</v>
          </cell>
          <cell r="AW531" t="str">
            <v/>
          </cell>
          <cell r="AX531" t="e">
            <v>#N/A</v>
          </cell>
          <cell r="AY531">
            <v>0</v>
          </cell>
          <cell r="AZ531">
            <v>0</v>
          </cell>
          <cell r="BA531">
            <v>0</v>
          </cell>
          <cell r="BB531">
            <v>0</v>
          </cell>
          <cell r="BC531">
            <v>0</v>
          </cell>
          <cell r="BD531">
            <v>0</v>
          </cell>
          <cell r="BE531" t="str">
            <v/>
          </cell>
          <cell r="BF531" t="e">
            <v>#NAME?</v>
          </cell>
          <cell r="BG531" t="str">
            <v/>
          </cell>
          <cell r="BH531" t="e">
            <v>#N/A</v>
          </cell>
        </row>
        <row r="532"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 t="e">
            <v>#N/A</v>
          </cell>
          <cell r="H532">
            <v>0</v>
          </cell>
          <cell r="I532">
            <v>0</v>
          </cell>
          <cell r="J532" t="str">
            <v/>
          </cell>
          <cell r="K532" t="str">
            <v/>
          </cell>
          <cell r="L532" t="str">
            <v/>
          </cell>
          <cell r="M532" t="str">
            <v/>
          </cell>
          <cell r="N532" t="str">
            <v/>
          </cell>
          <cell r="O532" t="str">
            <v>×</v>
          </cell>
          <cell r="P532" t="str">
            <v>×</v>
          </cell>
          <cell r="Q532" t="str">
            <v>×</v>
          </cell>
          <cell r="R532" t="str">
            <v>×</v>
          </cell>
          <cell r="S532" t="str">
            <v>×</v>
          </cell>
          <cell r="T532" t="str">
            <v>×</v>
          </cell>
          <cell r="U532" t="str">
            <v>×</v>
          </cell>
          <cell r="V532" t="str">
            <v>×</v>
          </cell>
          <cell r="W532" t="str">
            <v>×</v>
          </cell>
          <cell r="X532" t="str">
            <v>×</v>
          </cell>
          <cell r="Y532" t="str">
            <v>×</v>
          </cell>
          <cell r="Z532" t="str">
            <v>×</v>
          </cell>
          <cell r="AA532">
            <v>0</v>
          </cell>
          <cell r="AB532">
            <v>0</v>
          </cell>
          <cell r="AC532" t="str">
            <v>なし</v>
          </cell>
          <cell r="AD532">
            <v>0</v>
          </cell>
          <cell r="AE532">
            <v>0</v>
          </cell>
          <cell r="AF532" t="e">
            <v>#N/A</v>
          </cell>
          <cell r="AG532" t="e">
            <v>#N/A</v>
          </cell>
          <cell r="AH532" t="str">
            <v/>
          </cell>
          <cell r="AI532" t="str">
            <v/>
          </cell>
          <cell r="AJ532" t="str">
            <v>?</v>
          </cell>
          <cell r="AK532" t="e">
            <v>#N/A</v>
          </cell>
          <cell r="AL532" t="e">
            <v>#N/A</v>
          </cell>
          <cell r="AM532" t="e">
            <v>#N/A</v>
          </cell>
          <cell r="AN532" t="e">
            <v>#N/A</v>
          </cell>
          <cell r="AO532" t="e">
            <v>#N/A</v>
          </cell>
          <cell r="AP532">
            <v>0</v>
          </cell>
          <cell r="AQ532">
            <v>0</v>
          </cell>
          <cell r="AR532" t="e">
            <v>#N/A</v>
          </cell>
          <cell r="AS532">
            <v>0</v>
          </cell>
          <cell r="AT532">
            <v>0</v>
          </cell>
          <cell r="AU532">
            <v>0</v>
          </cell>
          <cell r="AV532" t="e">
            <v>#N/A</v>
          </cell>
          <cell r="AW532" t="str">
            <v/>
          </cell>
          <cell r="AX532" t="e">
            <v>#N/A</v>
          </cell>
          <cell r="AY532">
            <v>0</v>
          </cell>
          <cell r="AZ532">
            <v>0</v>
          </cell>
          <cell r="BA532">
            <v>0</v>
          </cell>
          <cell r="BB532">
            <v>0</v>
          </cell>
          <cell r="BC532">
            <v>0</v>
          </cell>
          <cell r="BD532">
            <v>0</v>
          </cell>
          <cell r="BE532" t="str">
            <v/>
          </cell>
          <cell r="BF532" t="e">
            <v>#NAME?</v>
          </cell>
          <cell r="BG532" t="str">
            <v/>
          </cell>
          <cell r="BH532" t="e">
            <v>#N/A</v>
          </cell>
        </row>
        <row r="533"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 t="e">
            <v>#N/A</v>
          </cell>
          <cell r="H533">
            <v>0</v>
          </cell>
          <cell r="I533">
            <v>0</v>
          </cell>
          <cell r="J533" t="str">
            <v/>
          </cell>
          <cell r="K533" t="str">
            <v/>
          </cell>
          <cell r="L533" t="str">
            <v/>
          </cell>
          <cell r="M533" t="str">
            <v/>
          </cell>
          <cell r="N533" t="str">
            <v/>
          </cell>
          <cell r="O533" t="str">
            <v>×</v>
          </cell>
          <cell r="P533" t="str">
            <v>×</v>
          </cell>
          <cell r="Q533" t="str">
            <v>×</v>
          </cell>
          <cell r="R533" t="str">
            <v>×</v>
          </cell>
          <cell r="S533" t="str">
            <v>×</v>
          </cell>
          <cell r="T533" t="str">
            <v>×</v>
          </cell>
          <cell r="U533" t="str">
            <v>×</v>
          </cell>
          <cell r="V533" t="str">
            <v>×</v>
          </cell>
          <cell r="W533" t="str">
            <v>×</v>
          </cell>
          <cell r="X533" t="str">
            <v>×</v>
          </cell>
          <cell r="Y533" t="str">
            <v>×</v>
          </cell>
          <cell r="Z533" t="str">
            <v>×</v>
          </cell>
          <cell r="AA533">
            <v>0</v>
          </cell>
          <cell r="AB533">
            <v>0</v>
          </cell>
          <cell r="AC533" t="str">
            <v>なし</v>
          </cell>
          <cell r="AD533">
            <v>0</v>
          </cell>
          <cell r="AE533">
            <v>0</v>
          </cell>
          <cell r="AF533" t="e">
            <v>#N/A</v>
          </cell>
          <cell r="AG533" t="e">
            <v>#N/A</v>
          </cell>
          <cell r="AH533" t="str">
            <v/>
          </cell>
          <cell r="AI533" t="str">
            <v/>
          </cell>
          <cell r="AJ533" t="str">
            <v>?</v>
          </cell>
          <cell r="AK533" t="e">
            <v>#N/A</v>
          </cell>
          <cell r="AL533" t="e">
            <v>#N/A</v>
          </cell>
          <cell r="AM533" t="e">
            <v>#N/A</v>
          </cell>
          <cell r="AN533" t="e">
            <v>#N/A</v>
          </cell>
          <cell r="AO533" t="e">
            <v>#N/A</v>
          </cell>
          <cell r="AP533">
            <v>0</v>
          </cell>
          <cell r="AQ533">
            <v>0</v>
          </cell>
          <cell r="AR533" t="e">
            <v>#N/A</v>
          </cell>
          <cell r="AS533">
            <v>0</v>
          </cell>
          <cell r="AT533">
            <v>0</v>
          </cell>
          <cell r="AU533">
            <v>0</v>
          </cell>
          <cell r="AV533" t="e">
            <v>#N/A</v>
          </cell>
          <cell r="AW533" t="str">
            <v/>
          </cell>
          <cell r="AX533" t="e">
            <v>#N/A</v>
          </cell>
          <cell r="AY533">
            <v>0</v>
          </cell>
          <cell r="AZ533">
            <v>0</v>
          </cell>
          <cell r="BA533">
            <v>0</v>
          </cell>
          <cell r="BB533">
            <v>0</v>
          </cell>
          <cell r="BC533">
            <v>0</v>
          </cell>
          <cell r="BD533">
            <v>0</v>
          </cell>
          <cell r="BE533" t="str">
            <v/>
          </cell>
          <cell r="BF533" t="e">
            <v>#NAME?</v>
          </cell>
          <cell r="BG533" t="str">
            <v/>
          </cell>
          <cell r="BH533" t="e">
            <v>#N/A</v>
          </cell>
        </row>
        <row r="534"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 t="e">
            <v>#N/A</v>
          </cell>
          <cell r="H534">
            <v>0</v>
          </cell>
          <cell r="I534">
            <v>0</v>
          </cell>
          <cell r="J534" t="str">
            <v/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  <cell r="O534" t="str">
            <v>×</v>
          </cell>
          <cell r="P534" t="str">
            <v>×</v>
          </cell>
          <cell r="Q534" t="str">
            <v>×</v>
          </cell>
          <cell r="R534" t="str">
            <v>×</v>
          </cell>
          <cell r="S534" t="str">
            <v>×</v>
          </cell>
          <cell r="T534" t="str">
            <v>×</v>
          </cell>
          <cell r="U534" t="str">
            <v>×</v>
          </cell>
          <cell r="V534" t="str">
            <v>×</v>
          </cell>
          <cell r="W534" t="str">
            <v>×</v>
          </cell>
          <cell r="X534" t="str">
            <v>×</v>
          </cell>
          <cell r="Y534" t="str">
            <v>×</v>
          </cell>
          <cell r="Z534" t="str">
            <v>×</v>
          </cell>
          <cell r="AA534">
            <v>0</v>
          </cell>
          <cell r="AB534">
            <v>0</v>
          </cell>
          <cell r="AC534" t="str">
            <v>なし</v>
          </cell>
          <cell r="AD534">
            <v>0</v>
          </cell>
          <cell r="AE534">
            <v>0</v>
          </cell>
          <cell r="AF534" t="e">
            <v>#N/A</v>
          </cell>
          <cell r="AG534" t="e">
            <v>#N/A</v>
          </cell>
          <cell r="AH534" t="str">
            <v/>
          </cell>
          <cell r="AI534" t="str">
            <v/>
          </cell>
          <cell r="AJ534" t="str">
            <v>?</v>
          </cell>
          <cell r="AK534" t="e">
            <v>#N/A</v>
          </cell>
          <cell r="AL534" t="e">
            <v>#N/A</v>
          </cell>
          <cell r="AM534" t="e">
            <v>#N/A</v>
          </cell>
          <cell r="AN534" t="e">
            <v>#N/A</v>
          </cell>
          <cell r="AO534" t="e">
            <v>#N/A</v>
          </cell>
          <cell r="AP534">
            <v>0</v>
          </cell>
          <cell r="AQ534">
            <v>0</v>
          </cell>
          <cell r="AR534" t="e">
            <v>#N/A</v>
          </cell>
          <cell r="AS534">
            <v>0</v>
          </cell>
          <cell r="AT534">
            <v>0</v>
          </cell>
          <cell r="AU534">
            <v>0</v>
          </cell>
          <cell r="AV534" t="e">
            <v>#N/A</v>
          </cell>
          <cell r="AW534" t="str">
            <v/>
          </cell>
          <cell r="AX534" t="e">
            <v>#N/A</v>
          </cell>
          <cell r="AY534">
            <v>0</v>
          </cell>
          <cell r="AZ534">
            <v>0</v>
          </cell>
          <cell r="BA534">
            <v>0</v>
          </cell>
          <cell r="BB534">
            <v>0</v>
          </cell>
          <cell r="BC534">
            <v>0</v>
          </cell>
          <cell r="BD534">
            <v>0</v>
          </cell>
          <cell r="BE534" t="str">
            <v/>
          </cell>
          <cell r="BF534" t="e">
            <v>#NAME?</v>
          </cell>
          <cell r="BG534" t="str">
            <v/>
          </cell>
          <cell r="BH534" t="e">
            <v>#N/A</v>
          </cell>
        </row>
        <row r="535"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 t="e">
            <v>#N/A</v>
          </cell>
          <cell r="H535">
            <v>0</v>
          </cell>
          <cell r="I535">
            <v>0</v>
          </cell>
          <cell r="J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  <cell r="O535" t="str">
            <v>×</v>
          </cell>
          <cell r="P535" t="str">
            <v>×</v>
          </cell>
          <cell r="Q535" t="str">
            <v>×</v>
          </cell>
          <cell r="R535" t="str">
            <v>×</v>
          </cell>
          <cell r="S535" t="str">
            <v>×</v>
          </cell>
          <cell r="T535" t="str">
            <v>×</v>
          </cell>
          <cell r="U535" t="str">
            <v>×</v>
          </cell>
          <cell r="V535" t="str">
            <v>×</v>
          </cell>
          <cell r="W535" t="str">
            <v>×</v>
          </cell>
          <cell r="X535" t="str">
            <v>×</v>
          </cell>
          <cell r="Y535" t="str">
            <v>×</v>
          </cell>
          <cell r="Z535" t="str">
            <v>×</v>
          </cell>
          <cell r="AA535">
            <v>0</v>
          </cell>
          <cell r="AB535">
            <v>0</v>
          </cell>
          <cell r="AC535" t="str">
            <v>なし</v>
          </cell>
          <cell r="AD535">
            <v>0</v>
          </cell>
          <cell r="AE535">
            <v>0</v>
          </cell>
          <cell r="AF535" t="e">
            <v>#N/A</v>
          </cell>
          <cell r="AG535" t="e">
            <v>#N/A</v>
          </cell>
          <cell r="AH535" t="str">
            <v/>
          </cell>
          <cell r="AI535" t="str">
            <v/>
          </cell>
          <cell r="AJ535" t="str">
            <v>?</v>
          </cell>
          <cell r="AK535" t="e">
            <v>#N/A</v>
          </cell>
          <cell r="AL535" t="e">
            <v>#N/A</v>
          </cell>
          <cell r="AM535" t="e">
            <v>#N/A</v>
          </cell>
          <cell r="AN535" t="e">
            <v>#N/A</v>
          </cell>
          <cell r="AO535" t="e">
            <v>#N/A</v>
          </cell>
          <cell r="AP535">
            <v>0</v>
          </cell>
          <cell r="AQ535">
            <v>0</v>
          </cell>
          <cell r="AR535" t="e">
            <v>#N/A</v>
          </cell>
          <cell r="AS535">
            <v>0</v>
          </cell>
          <cell r="AT535">
            <v>0</v>
          </cell>
          <cell r="AU535">
            <v>0</v>
          </cell>
          <cell r="AV535" t="e">
            <v>#N/A</v>
          </cell>
          <cell r="AW535" t="str">
            <v/>
          </cell>
          <cell r="AX535" t="e">
            <v>#N/A</v>
          </cell>
          <cell r="AY535">
            <v>0</v>
          </cell>
          <cell r="AZ535">
            <v>0</v>
          </cell>
          <cell r="BA535">
            <v>0</v>
          </cell>
          <cell r="BB535">
            <v>0</v>
          </cell>
          <cell r="BC535">
            <v>0</v>
          </cell>
          <cell r="BD535">
            <v>0</v>
          </cell>
          <cell r="BE535" t="str">
            <v/>
          </cell>
          <cell r="BF535" t="e">
            <v>#NAME?</v>
          </cell>
          <cell r="BG535" t="str">
            <v/>
          </cell>
          <cell r="BH535" t="e">
            <v>#N/A</v>
          </cell>
        </row>
        <row r="536"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 t="e">
            <v>#N/A</v>
          </cell>
          <cell r="H536">
            <v>0</v>
          </cell>
          <cell r="I536">
            <v>0</v>
          </cell>
          <cell r="J536" t="str">
            <v/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  <cell r="O536" t="str">
            <v>×</v>
          </cell>
          <cell r="P536" t="str">
            <v>×</v>
          </cell>
          <cell r="Q536" t="str">
            <v>×</v>
          </cell>
          <cell r="R536" t="str">
            <v>×</v>
          </cell>
          <cell r="S536" t="str">
            <v>×</v>
          </cell>
          <cell r="T536" t="str">
            <v>×</v>
          </cell>
          <cell r="U536" t="str">
            <v>×</v>
          </cell>
          <cell r="V536" t="str">
            <v>×</v>
          </cell>
          <cell r="W536" t="str">
            <v>×</v>
          </cell>
          <cell r="X536" t="str">
            <v>×</v>
          </cell>
          <cell r="Y536" t="str">
            <v>×</v>
          </cell>
          <cell r="Z536" t="str">
            <v>×</v>
          </cell>
          <cell r="AA536">
            <v>0</v>
          </cell>
          <cell r="AB536">
            <v>0</v>
          </cell>
          <cell r="AC536" t="str">
            <v>なし</v>
          </cell>
          <cell r="AD536">
            <v>0</v>
          </cell>
          <cell r="AE536">
            <v>0</v>
          </cell>
          <cell r="AF536" t="e">
            <v>#N/A</v>
          </cell>
          <cell r="AG536" t="e">
            <v>#N/A</v>
          </cell>
          <cell r="AH536" t="str">
            <v/>
          </cell>
          <cell r="AI536" t="str">
            <v/>
          </cell>
          <cell r="AJ536" t="str">
            <v>?</v>
          </cell>
          <cell r="AK536" t="e">
            <v>#N/A</v>
          </cell>
          <cell r="AL536" t="e">
            <v>#N/A</v>
          </cell>
          <cell r="AM536" t="e">
            <v>#N/A</v>
          </cell>
          <cell r="AN536" t="e">
            <v>#N/A</v>
          </cell>
          <cell r="AO536" t="e">
            <v>#N/A</v>
          </cell>
          <cell r="AP536">
            <v>0</v>
          </cell>
          <cell r="AQ536">
            <v>0</v>
          </cell>
          <cell r="AR536" t="e">
            <v>#N/A</v>
          </cell>
          <cell r="AS536">
            <v>0</v>
          </cell>
          <cell r="AT536">
            <v>0</v>
          </cell>
          <cell r="AU536">
            <v>0</v>
          </cell>
          <cell r="AV536" t="e">
            <v>#N/A</v>
          </cell>
          <cell r="AW536" t="str">
            <v/>
          </cell>
          <cell r="AX536" t="e">
            <v>#N/A</v>
          </cell>
          <cell r="AY536">
            <v>0</v>
          </cell>
          <cell r="AZ536">
            <v>0</v>
          </cell>
          <cell r="BA536">
            <v>0</v>
          </cell>
          <cell r="BB536">
            <v>0</v>
          </cell>
          <cell r="BC536">
            <v>0</v>
          </cell>
          <cell r="BD536">
            <v>0</v>
          </cell>
          <cell r="BE536" t="str">
            <v/>
          </cell>
          <cell r="BF536" t="e">
            <v>#NAME?</v>
          </cell>
          <cell r="BG536" t="str">
            <v/>
          </cell>
          <cell r="BH536" t="e">
            <v>#N/A</v>
          </cell>
        </row>
        <row r="537"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 t="e">
            <v>#N/A</v>
          </cell>
          <cell r="H537">
            <v>0</v>
          </cell>
          <cell r="I537">
            <v>0</v>
          </cell>
          <cell r="J537" t="str">
            <v/>
          </cell>
          <cell r="K537" t="str">
            <v/>
          </cell>
          <cell r="L537" t="str">
            <v/>
          </cell>
          <cell r="M537" t="str">
            <v/>
          </cell>
          <cell r="N537" t="str">
            <v/>
          </cell>
          <cell r="O537" t="str">
            <v>×</v>
          </cell>
          <cell r="P537" t="str">
            <v>×</v>
          </cell>
          <cell r="Q537" t="str">
            <v>×</v>
          </cell>
          <cell r="R537" t="str">
            <v>×</v>
          </cell>
          <cell r="S537" t="str">
            <v>×</v>
          </cell>
          <cell r="T537" t="str">
            <v>×</v>
          </cell>
          <cell r="U537" t="str">
            <v>×</v>
          </cell>
          <cell r="V537" t="str">
            <v>×</v>
          </cell>
          <cell r="W537" t="str">
            <v>×</v>
          </cell>
          <cell r="X537" t="str">
            <v>×</v>
          </cell>
          <cell r="Y537" t="str">
            <v>×</v>
          </cell>
          <cell r="Z537" t="str">
            <v>×</v>
          </cell>
          <cell r="AA537">
            <v>0</v>
          </cell>
          <cell r="AB537">
            <v>0</v>
          </cell>
          <cell r="AC537" t="str">
            <v>なし</v>
          </cell>
          <cell r="AD537">
            <v>0</v>
          </cell>
          <cell r="AE537">
            <v>0</v>
          </cell>
          <cell r="AF537" t="e">
            <v>#N/A</v>
          </cell>
          <cell r="AG537" t="e">
            <v>#N/A</v>
          </cell>
          <cell r="AH537" t="str">
            <v/>
          </cell>
          <cell r="AI537" t="str">
            <v/>
          </cell>
          <cell r="AJ537" t="str">
            <v>?</v>
          </cell>
          <cell r="AK537" t="e">
            <v>#N/A</v>
          </cell>
          <cell r="AL537" t="e">
            <v>#N/A</v>
          </cell>
          <cell r="AM537" t="e">
            <v>#N/A</v>
          </cell>
          <cell r="AN537" t="e">
            <v>#N/A</v>
          </cell>
          <cell r="AO537" t="e">
            <v>#N/A</v>
          </cell>
          <cell r="AP537">
            <v>0</v>
          </cell>
          <cell r="AQ537">
            <v>0</v>
          </cell>
          <cell r="AR537" t="e">
            <v>#N/A</v>
          </cell>
          <cell r="AS537">
            <v>0</v>
          </cell>
          <cell r="AT537">
            <v>0</v>
          </cell>
          <cell r="AU537">
            <v>0</v>
          </cell>
          <cell r="AV537" t="e">
            <v>#N/A</v>
          </cell>
          <cell r="AW537" t="str">
            <v/>
          </cell>
          <cell r="AX537" t="e">
            <v>#N/A</v>
          </cell>
          <cell r="AY537">
            <v>0</v>
          </cell>
          <cell r="AZ537">
            <v>0</v>
          </cell>
          <cell r="BA537">
            <v>0</v>
          </cell>
          <cell r="BB537">
            <v>0</v>
          </cell>
          <cell r="BC537">
            <v>0</v>
          </cell>
          <cell r="BD537">
            <v>0</v>
          </cell>
          <cell r="BE537" t="str">
            <v/>
          </cell>
          <cell r="BF537" t="e">
            <v>#NAME?</v>
          </cell>
          <cell r="BG537" t="str">
            <v/>
          </cell>
          <cell r="BH537" t="e">
            <v>#N/A</v>
          </cell>
        </row>
        <row r="538"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 t="e">
            <v>#N/A</v>
          </cell>
          <cell r="H538">
            <v>0</v>
          </cell>
          <cell r="I538">
            <v>0</v>
          </cell>
          <cell r="J538" t="str">
            <v/>
          </cell>
          <cell r="K538" t="str">
            <v/>
          </cell>
          <cell r="L538" t="str">
            <v/>
          </cell>
          <cell r="M538" t="str">
            <v/>
          </cell>
          <cell r="N538" t="str">
            <v/>
          </cell>
          <cell r="O538" t="str">
            <v>×</v>
          </cell>
          <cell r="P538" t="str">
            <v>×</v>
          </cell>
          <cell r="Q538" t="str">
            <v>×</v>
          </cell>
          <cell r="R538" t="str">
            <v>×</v>
          </cell>
          <cell r="S538" t="str">
            <v>×</v>
          </cell>
          <cell r="T538" t="str">
            <v>×</v>
          </cell>
          <cell r="U538" t="str">
            <v>×</v>
          </cell>
          <cell r="V538" t="str">
            <v>×</v>
          </cell>
          <cell r="W538" t="str">
            <v>×</v>
          </cell>
          <cell r="X538" t="str">
            <v>×</v>
          </cell>
          <cell r="Y538" t="str">
            <v>×</v>
          </cell>
          <cell r="Z538" t="str">
            <v>×</v>
          </cell>
          <cell r="AA538">
            <v>0</v>
          </cell>
          <cell r="AB538">
            <v>0</v>
          </cell>
          <cell r="AC538" t="str">
            <v>なし</v>
          </cell>
          <cell r="AD538">
            <v>0</v>
          </cell>
          <cell r="AE538">
            <v>0</v>
          </cell>
          <cell r="AF538" t="e">
            <v>#N/A</v>
          </cell>
          <cell r="AG538" t="e">
            <v>#N/A</v>
          </cell>
          <cell r="AH538" t="str">
            <v/>
          </cell>
          <cell r="AI538" t="str">
            <v/>
          </cell>
          <cell r="AJ538" t="str">
            <v>?</v>
          </cell>
          <cell r="AK538" t="e">
            <v>#N/A</v>
          </cell>
          <cell r="AL538" t="e">
            <v>#N/A</v>
          </cell>
          <cell r="AM538" t="e">
            <v>#N/A</v>
          </cell>
          <cell r="AN538" t="e">
            <v>#N/A</v>
          </cell>
          <cell r="AO538" t="e">
            <v>#N/A</v>
          </cell>
          <cell r="AP538">
            <v>0</v>
          </cell>
          <cell r="AQ538">
            <v>0</v>
          </cell>
          <cell r="AR538" t="e">
            <v>#N/A</v>
          </cell>
          <cell r="AS538">
            <v>0</v>
          </cell>
          <cell r="AT538">
            <v>0</v>
          </cell>
          <cell r="AU538">
            <v>0</v>
          </cell>
          <cell r="AV538" t="e">
            <v>#N/A</v>
          </cell>
          <cell r="AW538" t="str">
            <v/>
          </cell>
          <cell r="AX538" t="e">
            <v>#N/A</v>
          </cell>
          <cell r="AY538">
            <v>0</v>
          </cell>
          <cell r="AZ538">
            <v>0</v>
          </cell>
          <cell r="BA538">
            <v>0</v>
          </cell>
          <cell r="BB538">
            <v>0</v>
          </cell>
          <cell r="BC538">
            <v>0</v>
          </cell>
          <cell r="BD538">
            <v>0</v>
          </cell>
          <cell r="BE538" t="str">
            <v/>
          </cell>
          <cell r="BF538" t="e">
            <v>#NAME?</v>
          </cell>
          <cell r="BG538" t="str">
            <v/>
          </cell>
          <cell r="BH538" t="e">
            <v>#N/A</v>
          </cell>
        </row>
        <row r="539"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 t="e">
            <v>#N/A</v>
          </cell>
          <cell r="H539">
            <v>0</v>
          </cell>
          <cell r="I539">
            <v>0</v>
          </cell>
          <cell r="J539" t="str">
            <v/>
          </cell>
          <cell r="K539" t="str">
            <v/>
          </cell>
          <cell r="L539" t="str">
            <v/>
          </cell>
          <cell r="M539" t="str">
            <v/>
          </cell>
          <cell r="N539" t="str">
            <v/>
          </cell>
          <cell r="O539" t="str">
            <v>×</v>
          </cell>
          <cell r="P539" t="str">
            <v>×</v>
          </cell>
          <cell r="Q539" t="str">
            <v>×</v>
          </cell>
          <cell r="R539" t="str">
            <v>×</v>
          </cell>
          <cell r="S539" t="str">
            <v>×</v>
          </cell>
          <cell r="T539" t="str">
            <v>×</v>
          </cell>
          <cell r="U539" t="str">
            <v>×</v>
          </cell>
          <cell r="V539" t="str">
            <v>×</v>
          </cell>
          <cell r="W539" t="str">
            <v>×</v>
          </cell>
          <cell r="X539" t="str">
            <v>×</v>
          </cell>
          <cell r="Y539" t="str">
            <v>×</v>
          </cell>
          <cell r="Z539" t="str">
            <v>×</v>
          </cell>
          <cell r="AA539">
            <v>0</v>
          </cell>
          <cell r="AB539">
            <v>0</v>
          </cell>
          <cell r="AC539" t="str">
            <v>なし</v>
          </cell>
          <cell r="AD539">
            <v>0</v>
          </cell>
          <cell r="AE539">
            <v>0</v>
          </cell>
          <cell r="AF539" t="e">
            <v>#N/A</v>
          </cell>
          <cell r="AG539" t="e">
            <v>#N/A</v>
          </cell>
          <cell r="AH539" t="str">
            <v/>
          </cell>
          <cell r="AI539" t="str">
            <v/>
          </cell>
          <cell r="AJ539" t="str">
            <v>?</v>
          </cell>
          <cell r="AK539" t="e">
            <v>#N/A</v>
          </cell>
          <cell r="AL539" t="e">
            <v>#N/A</v>
          </cell>
          <cell r="AM539" t="e">
            <v>#N/A</v>
          </cell>
          <cell r="AN539" t="e">
            <v>#N/A</v>
          </cell>
          <cell r="AO539" t="e">
            <v>#N/A</v>
          </cell>
          <cell r="AP539">
            <v>0</v>
          </cell>
          <cell r="AQ539">
            <v>0</v>
          </cell>
          <cell r="AR539" t="e">
            <v>#N/A</v>
          </cell>
          <cell r="AS539">
            <v>0</v>
          </cell>
          <cell r="AT539">
            <v>0</v>
          </cell>
          <cell r="AU539">
            <v>0</v>
          </cell>
          <cell r="AV539" t="e">
            <v>#N/A</v>
          </cell>
          <cell r="AW539" t="str">
            <v/>
          </cell>
          <cell r="AX539" t="e">
            <v>#N/A</v>
          </cell>
          <cell r="AY539">
            <v>0</v>
          </cell>
          <cell r="AZ539">
            <v>0</v>
          </cell>
          <cell r="BA539">
            <v>0</v>
          </cell>
          <cell r="BB539">
            <v>0</v>
          </cell>
          <cell r="BC539">
            <v>0</v>
          </cell>
          <cell r="BD539">
            <v>0</v>
          </cell>
          <cell r="BE539" t="str">
            <v/>
          </cell>
          <cell r="BF539" t="e">
            <v>#NAME?</v>
          </cell>
          <cell r="BG539" t="str">
            <v/>
          </cell>
          <cell r="BH539" t="e">
            <v>#N/A</v>
          </cell>
        </row>
        <row r="540"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 t="e">
            <v>#N/A</v>
          </cell>
          <cell r="H540">
            <v>0</v>
          </cell>
          <cell r="I540">
            <v>0</v>
          </cell>
          <cell r="J540" t="str">
            <v/>
          </cell>
          <cell r="K540" t="str">
            <v/>
          </cell>
          <cell r="L540" t="str">
            <v/>
          </cell>
          <cell r="M540" t="str">
            <v/>
          </cell>
          <cell r="N540" t="str">
            <v/>
          </cell>
          <cell r="O540" t="str">
            <v>×</v>
          </cell>
          <cell r="P540" t="str">
            <v>×</v>
          </cell>
          <cell r="Q540" t="str">
            <v>×</v>
          </cell>
          <cell r="R540" t="str">
            <v>×</v>
          </cell>
          <cell r="S540" t="str">
            <v>×</v>
          </cell>
          <cell r="T540" t="str">
            <v>×</v>
          </cell>
          <cell r="U540" t="str">
            <v>×</v>
          </cell>
          <cell r="V540" t="str">
            <v>×</v>
          </cell>
          <cell r="W540" t="str">
            <v>×</v>
          </cell>
          <cell r="X540" t="str">
            <v>×</v>
          </cell>
          <cell r="Y540" t="str">
            <v>×</v>
          </cell>
          <cell r="Z540" t="str">
            <v>×</v>
          </cell>
          <cell r="AA540">
            <v>0</v>
          </cell>
          <cell r="AB540">
            <v>0</v>
          </cell>
          <cell r="AC540" t="str">
            <v>なし</v>
          </cell>
          <cell r="AD540">
            <v>0</v>
          </cell>
          <cell r="AE540">
            <v>0</v>
          </cell>
          <cell r="AF540" t="e">
            <v>#N/A</v>
          </cell>
          <cell r="AG540" t="e">
            <v>#N/A</v>
          </cell>
          <cell r="AH540" t="str">
            <v/>
          </cell>
          <cell r="AI540" t="str">
            <v/>
          </cell>
          <cell r="AJ540" t="str">
            <v>?</v>
          </cell>
          <cell r="AK540" t="e">
            <v>#N/A</v>
          </cell>
          <cell r="AL540" t="e">
            <v>#N/A</v>
          </cell>
          <cell r="AM540" t="e">
            <v>#N/A</v>
          </cell>
          <cell r="AN540" t="e">
            <v>#N/A</v>
          </cell>
          <cell r="AO540" t="e">
            <v>#N/A</v>
          </cell>
          <cell r="AP540">
            <v>0</v>
          </cell>
          <cell r="AQ540">
            <v>0</v>
          </cell>
          <cell r="AR540" t="e">
            <v>#N/A</v>
          </cell>
          <cell r="AS540">
            <v>0</v>
          </cell>
          <cell r="AT540">
            <v>0</v>
          </cell>
          <cell r="AU540">
            <v>0</v>
          </cell>
          <cell r="AV540" t="e">
            <v>#N/A</v>
          </cell>
          <cell r="AW540" t="str">
            <v/>
          </cell>
          <cell r="AX540" t="e">
            <v>#N/A</v>
          </cell>
          <cell r="AY540">
            <v>0</v>
          </cell>
          <cell r="AZ540">
            <v>0</v>
          </cell>
          <cell r="BA540">
            <v>0</v>
          </cell>
          <cell r="BB540">
            <v>0</v>
          </cell>
          <cell r="BC540">
            <v>0</v>
          </cell>
          <cell r="BD540">
            <v>0</v>
          </cell>
          <cell r="BE540" t="str">
            <v/>
          </cell>
          <cell r="BF540" t="e">
            <v>#NAME?</v>
          </cell>
          <cell r="BG540" t="str">
            <v/>
          </cell>
          <cell r="BH540" t="e">
            <v>#N/A</v>
          </cell>
        </row>
        <row r="541"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 t="e">
            <v>#N/A</v>
          </cell>
          <cell r="H541">
            <v>0</v>
          </cell>
          <cell r="I541">
            <v>0</v>
          </cell>
          <cell r="J541" t="str">
            <v/>
          </cell>
          <cell r="K541" t="str">
            <v/>
          </cell>
          <cell r="L541" t="str">
            <v/>
          </cell>
          <cell r="M541" t="str">
            <v/>
          </cell>
          <cell r="N541" t="str">
            <v/>
          </cell>
          <cell r="O541" t="str">
            <v>×</v>
          </cell>
          <cell r="P541" t="str">
            <v>×</v>
          </cell>
          <cell r="Q541" t="str">
            <v>×</v>
          </cell>
          <cell r="R541" t="str">
            <v>×</v>
          </cell>
          <cell r="S541" t="str">
            <v>×</v>
          </cell>
          <cell r="T541" t="str">
            <v>×</v>
          </cell>
          <cell r="U541" t="str">
            <v>×</v>
          </cell>
          <cell r="V541" t="str">
            <v>×</v>
          </cell>
          <cell r="W541" t="str">
            <v>×</v>
          </cell>
          <cell r="X541" t="str">
            <v>×</v>
          </cell>
          <cell r="Y541" t="str">
            <v>×</v>
          </cell>
          <cell r="Z541" t="str">
            <v>×</v>
          </cell>
          <cell r="AA541">
            <v>0</v>
          </cell>
          <cell r="AB541">
            <v>0</v>
          </cell>
          <cell r="AC541" t="str">
            <v>なし</v>
          </cell>
          <cell r="AD541">
            <v>0</v>
          </cell>
          <cell r="AE541">
            <v>0</v>
          </cell>
          <cell r="AF541" t="e">
            <v>#N/A</v>
          </cell>
          <cell r="AG541" t="e">
            <v>#N/A</v>
          </cell>
          <cell r="AH541" t="str">
            <v/>
          </cell>
          <cell r="AI541" t="str">
            <v/>
          </cell>
          <cell r="AJ541" t="str">
            <v>?</v>
          </cell>
          <cell r="AK541" t="e">
            <v>#N/A</v>
          </cell>
          <cell r="AL541" t="e">
            <v>#N/A</v>
          </cell>
          <cell r="AM541" t="e">
            <v>#N/A</v>
          </cell>
          <cell r="AN541" t="e">
            <v>#N/A</v>
          </cell>
          <cell r="AO541" t="e">
            <v>#N/A</v>
          </cell>
          <cell r="AP541">
            <v>0</v>
          </cell>
          <cell r="AQ541">
            <v>0</v>
          </cell>
          <cell r="AR541" t="e">
            <v>#N/A</v>
          </cell>
          <cell r="AS541">
            <v>0</v>
          </cell>
          <cell r="AT541">
            <v>0</v>
          </cell>
          <cell r="AU541">
            <v>0</v>
          </cell>
          <cell r="AV541" t="e">
            <v>#N/A</v>
          </cell>
          <cell r="AW541" t="str">
            <v/>
          </cell>
          <cell r="AX541" t="e">
            <v>#N/A</v>
          </cell>
          <cell r="AY541">
            <v>0</v>
          </cell>
          <cell r="AZ541">
            <v>0</v>
          </cell>
          <cell r="BA541">
            <v>0</v>
          </cell>
          <cell r="BB541">
            <v>0</v>
          </cell>
          <cell r="BC541">
            <v>0</v>
          </cell>
          <cell r="BD541">
            <v>0</v>
          </cell>
          <cell r="BE541" t="str">
            <v/>
          </cell>
          <cell r="BF541" t="e">
            <v>#NAME?</v>
          </cell>
          <cell r="BG541" t="str">
            <v/>
          </cell>
          <cell r="BH541" t="e">
            <v>#N/A</v>
          </cell>
        </row>
        <row r="542"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 t="e">
            <v>#N/A</v>
          </cell>
          <cell r="H542">
            <v>0</v>
          </cell>
          <cell r="I542">
            <v>0</v>
          </cell>
          <cell r="J542" t="str">
            <v/>
          </cell>
          <cell r="K542" t="str">
            <v/>
          </cell>
          <cell r="L542" t="str">
            <v/>
          </cell>
          <cell r="M542" t="str">
            <v/>
          </cell>
          <cell r="N542" t="str">
            <v/>
          </cell>
          <cell r="O542" t="str">
            <v>×</v>
          </cell>
          <cell r="P542" t="str">
            <v>×</v>
          </cell>
          <cell r="Q542" t="str">
            <v>×</v>
          </cell>
          <cell r="R542" t="str">
            <v>×</v>
          </cell>
          <cell r="S542" t="str">
            <v>×</v>
          </cell>
          <cell r="T542" t="str">
            <v>×</v>
          </cell>
          <cell r="U542" t="str">
            <v>×</v>
          </cell>
          <cell r="V542" t="str">
            <v>×</v>
          </cell>
          <cell r="W542" t="str">
            <v>×</v>
          </cell>
          <cell r="X542" t="str">
            <v>×</v>
          </cell>
          <cell r="Y542" t="str">
            <v>×</v>
          </cell>
          <cell r="Z542" t="str">
            <v>×</v>
          </cell>
          <cell r="AA542">
            <v>0</v>
          </cell>
          <cell r="AB542">
            <v>0</v>
          </cell>
          <cell r="AC542" t="str">
            <v>なし</v>
          </cell>
          <cell r="AD542">
            <v>0</v>
          </cell>
          <cell r="AE542">
            <v>0</v>
          </cell>
          <cell r="AF542" t="e">
            <v>#N/A</v>
          </cell>
          <cell r="AG542" t="e">
            <v>#N/A</v>
          </cell>
          <cell r="AH542" t="str">
            <v/>
          </cell>
          <cell r="AI542" t="str">
            <v/>
          </cell>
          <cell r="AJ542" t="str">
            <v>?</v>
          </cell>
          <cell r="AK542" t="e">
            <v>#N/A</v>
          </cell>
          <cell r="AL542" t="e">
            <v>#N/A</v>
          </cell>
          <cell r="AM542" t="e">
            <v>#N/A</v>
          </cell>
          <cell r="AN542" t="e">
            <v>#N/A</v>
          </cell>
          <cell r="AO542" t="e">
            <v>#N/A</v>
          </cell>
          <cell r="AP542">
            <v>0</v>
          </cell>
          <cell r="AQ542">
            <v>0</v>
          </cell>
          <cell r="AR542" t="e">
            <v>#N/A</v>
          </cell>
          <cell r="AS542">
            <v>0</v>
          </cell>
          <cell r="AT542">
            <v>0</v>
          </cell>
          <cell r="AU542">
            <v>0</v>
          </cell>
          <cell r="AV542" t="e">
            <v>#N/A</v>
          </cell>
          <cell r="AW542" t="str">
            <v/>
          </cell>
          <cell r="AX542" t="e">
            <v>#N/A</v>
          </cell>
          <cell r="AY542">
            <v>0</v>
          </cell>
          <cell r="AZ542">
            <v>0</v>
          </cell>
          <cell r="BA542">
            <v>0</v>
          </cell>
          <cell r="BB542">
            <v>0</v>
          </cell>
          <cell r="BC542">
            <v>0</v>
          </cell>
          <cell r="BD542">
            <v>0</v>
          </cell>
          <cell r="BE542" t="str">
            <v/>
          </cell>
          <cell r="BF542" t="e">
            <v>#NAME?</v>
          </cell>
          <cell r="BG542" t="str">
            <v/>
          </cell>
          <cell r="BH542" t="e">
            <v>#N/A</v>
          </cell>
        </row>
        <row r="543"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 t="e">
            <v>#N/A</v>
          </cell>
          <cell r="H543">
            <v>0</v>
          </cell>
          <cell r="I543">
            <v>0</v>
          </cell>
          <cell r="J543" t="str">
            <v/>
          </cell>
          <cell r="K543" t="str">
            <v/>
          </cell>
          <cell r="L543" t="str">
            <v/>
          </cell>
          <cell r="M543" t="str">
            <v/>
          </cell>
          <cell r="N543" t="str">
            <v/>
          </cell>
          <cell r="O543" t="str">
            <v>×</v>
          </cell>
          <cell r="P543" t="str">
            <v>×</v>
          </cell>
          <cell r="Q543" t="str">
            <v>×</v>
          </cell>
          <cell r="R543" t="str">
            <v>×</v>
          </cell>
          <cell r="S543" t="str">
            <v>×</v>
          </cell>
          <cell r="T543" t="str">
            <v>×</v>
          </cell>
          <cell r="U543" t="str">
            <v>×</v>
          </cell>
          <cell r="V543" t="str">
            <v>×</v>
          </cell>
          <cell r="W543" t="str">
            <v>×</v>
          </cell>
          <cell r="X543" t="str">
            <v>×</v>
          </cell>
          <cell r="Y543" t="str">
            <v>×</v>
          </cell>
          <cell r="Z543" t="str">
            <v>×</v>
          </cell>
          <cell r="AA543">
            <v>0</v>
          </cell>
          <cell r="AB543">
            <v>0</v>
          </cell>
          <cell r="AC543" t="str">
            <v>なし</v>
          </cell>
          <cell r="AD543">
            <v>0</v>
          </cell>
          <cell r="AE543">
            <v>0</v>
          </cell>
          <cell r="AF543" t="e">
            <v>#N/A</v>
          </cell>
          <cell r="AG543" t="e">
            <v>#N/A</v>
          </cell>
          <cell r="AH543" t="str">
            <v/>
          </cell>
          <cell r="AI543" t="str">
            <v/>
          </cell>
          <cell r="AJ543" t="str">
            <v>?</v>
          </cell>
          <cell r="AK543" t="e">
            <v>#N/A</v>
          </cell>
          <cell r="AL543" t="e">
            <v>#N/A</v>
          </cell>
          <cell r="AM543" t="e">
            <v>#N/A</v>
          </cell>
          <cell r="AN543" t="e">
            <v>#N/A</v>
          </cell>
          <cell r="AO543" t="e">
            <v>#N/A</v>
          </cell>
          <cell r="AP543">
            <v>0</v>
          </cell>
          <cell r="AQ543">
            <v>0</v>
          </cell>
          <cell r="AR543" t="e">
            <v>#N/A</v>
          </cell>
          <cell r="AS543">
            <v>0</v>
          </cell>
          <cell r="AT543">
            <v>0</v>
          </cell>
          <cell r="AU543">
            <v>0</v>
          </cell>
          <cell r="AV543" t="e">
            <v>#N/A</v>
          </cell>
          <cell r="AW543" t="str">
            <v/>
          </cell>
          <cell r="AX543" t="e">
            <v>#N/A</v>
          </cell>
          <cell r="AY543">
            <v>0</v>
          </cell>
          <cell r="AZ543">
            <v>0</v>
          </cell>
          <cell r="BA543">
            <v>0</v>
          </cell>
          <cell r="BB543">
            <v>0</v>
          </cell>
          <cell r="BC543">
            <v>0</v>
          </cell>
          <cell r="BD543">
            <v>0</v>
          </cell>
          <cell r="BE543" t="str">
            <v/>
          </cell>
          <cell r="BF543" t="e">
            <v>#NAME?</v>
          </cell>
          <cell r="BG543" t="str">
            <v/>
          </cell>
          <cell r="BH543" t="e">
            <v>#N/A</v>
          </cell>
        </row>
        <row r="544"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 t="e">
            <v>#N/A</v>
          </cell>
          <cell r="H544">
            <v>0</v>
          </cell>
          <cell r="I544">
            <v>0</v>
          </cell>
          <cell r="J544" t="str">
            <v/>
          </cell>
          <cell r="K544" t="str">
            <v/>
          </cell>
          <cell r="L544" t="str">
            <v/>
          </cell>
          <cell r="M544" t="str">
            <v/>
          </cell>
          <cell r="N544" t="str">
            <v/>
          </cell>
          <cell r="O544" t="str">
            <v>×</v>
          </cell>
          <cell r="P544" t="str">
            <v>×</v>
          </cell>
          <cell r="Q544" t="str">
            <v>×</v>
          </cell>
          <cell r="R544" t="str">
            <v>×</v>
          </cell>
          <cell r="S544" t="str">
            <v>×</v>
          </cell>
          <cell r="T544" t="str">
            <v>×</v>
          </cell>
          <cell r="U544" t="str">
            <v>×</v>
          </cell>
          <cell r="V544" t="str">
            <v>×</v>
          </cell>
          <cell r="W544" t="str">
            <v>×</v>
          </cell>
          <cell r="X544" t="str">
            <v>×</v>
          </cell>
          <cell r="Y544" t="str">
            <v>×</v>
          </cell>
          <cell r="Z544" t="str">
            <v>×</v>
          </cell>
          <cell r="AA544">
            <v>0</v>
          </cell>
          <cell r="AB544">
            <v>0</v>
          </cell>
          <cell r="AC544" t="str">
            <v>なし</v>
          </cell>
          <cell r="AD544">
            <v>0</v>
          </cell>
          <cell r="AE544">
            <v>0</v>
          </cell>
          <cell r="AF544" t="e">
            <v>#N/A</v>
          </cell>
          <cell r="AG544" t="e">
            <v>#N/A</v>
          </cell>
          <cell r="AH544" t="str">
            <v/>
          </cell>
          <cell r="AI544" t="str">
            <v/>
          </cell>
          <cell r="AJ544" t="str">
            <v>?</v>
          </cell>
          <cell r="AK544" t="e">
            <v>#N/A</v>
          </cell>
          <cell r="AL544" t="e">
            <v>#N/A</v>
          </cell>
          <cell r="AM544" t="e">
            <v>#N/A</v>
          </cell>
          <cell r="AN544" t="e">
            <v>#N/A</v>
          </cell>
          <cell r="AO544" t="e">
            <v>#N/A</v>
          </cell>
          <cell r="AP544">
            <v>0</v>
          </cell>
          <cell r="AQ544">
            <v>0</v>
          </cell>
          <cell r="AR544" t="e">
            <v>#N/A</v>
          </cell>
          <cell r="AS544">
            <v>0</v>
          </cell>
          <cell r="AT544">
            <v>0</v>
          </cell>
          <cell r="AU544">
            <v>0</v>
          </cell>
          <cell r="AV544" t="e">
            <v>#N/A</v>
          </cell>
          <cell r="AW544" t="str">
            <v/>
          </cell>
          <cell r="AX544" t="e">
            <v>#N/A</v>
          </cell>
          <cell r="AY544">
            <v>0</v>
          </cell>
          <cell r="AZ544">
            <v>0</v>
          </cell>
          <cell r="BA544">
            <v>0</v>
          </cell>
          <cell r="BB544">
            <v>0</v>
          </cell>
          <cell r="BC544">
            <v>0</v>
          </cell>
          <cell r="BD544">
            <v>0</v>
          </cell>
          <cell r="BE544" t="str">
            <v/>
          </cell>
          <cell r="BF544" t="e">
            <v>#NAME?</v>
          </cell>
          <cell r="BG544" t="str">
            <v/>
          </cell>
          <cell r="BH544" t="e">
            <v>#N/A</v>
          </cell>
        </row>
        <row r="545"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 t="e">
            <v>#N/A</v>
          </cell>
          <cell r="H545">
            <v>0</v>
          </cell>
          <cell r="I545">
            <v>0</v>
          </cell>
          <cell r="J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O545" t="str">
            <v>×</v>
          </cell>
          <cell r="P545" t="str">
            <v>×</v>
          </cell>
          <cell r="Q545" t="str">
            <v>×</v>
          </cell>
          <cell r="R545" t="str">
            <v>×</v>
          </cell>
          <cell r="S545" t="str">
            <v>×</v>
          </cell>
          <cell r="T545" t="str">
            <v>×</v>
          </cell>
          <cell r="U545" t="str">
            <v>×</v>
          </cell>
          <cell r="V545" t="str">
            <v>×</v>
          </cell>
          <cell r="W545" t="str">
            <v>×</v>
          </cell>
          <cell r="X545" t="str">
            <v>×</v>
          </cell>
          <cell r="Y545" t="str">
            <v>×</v>
          </cell>
          <cell r="Z545" t="str">
            <v>×</v>
          </cell>
          <cell r="AA545">
            <v>0</v>
          </cell>
          <cell r="AB545">
            <v>0</v>
          </cell>
          <cell r="AC545" t="str">
            <v>なし</v>
          </cell>
          <cell r="AD545">
            <v>0</v>
          </cell>
          <cell r="AE545">
            <v>0</v>
          </cell>
          <cell r="AF545" t="e">
            <v>#N/A</v>
          </cell>
          <cell r="AG545" t="e">
            <v>#N/A</v>
          </cell>
          <cell r="AH545" t="str">
            <v/>
          </cell>
          <cell r="AI545" t="str">
            <v/>
          </cell>
          <cell r="AJ545" t="str">
            <v>?</v>
          </cell>
          <cell r="AK545" t="e">
            <v>#N/A</v>
          </cell>
          <cell r="AL545" t="e">
            <v>#N/A</v>
          </cell>
          <cell r="AM545" t="e">
            <v>#N/A</v>
          </cell>
          <cell r="AN545" t="e">
            <v>#N/A</v>
          </cell>
          <cell r="AO545" t="e">
            <v>#N/A</v>
          </cell>
          <cell r="AP545">
            <v>0</v>
          </cell>
          <cell r="AQ545">
            <v>0</v>
          </cell>
          <cell r="AR545" t="e">
            <v>#N/A</v>
          </cell>
          <cell r="AS545">
            <v>0</v>
          </cell>
          <cell r="AT545">
            <v>0</v>
          </cell>
          <cell r="AU545">
            <v>0</v>
          </cell>
          <cell r="AV545" t="e">
            <v>#N/A</v>
          </cell>
          <cell r="AW545" t="str">
            <v/>
          </cell>
          <cell r="AX545" t="e">
            <v>#N/A</v>
          </cell>
          <cell r="AY545">
            <v>0</v>
          </cell>
          <cell r="AZ545">
            <v>0</v>
          </cell>
          <cell r="BA545">
            <v>0</v>
          </cell>
          <cell r="BB545">
            <v>0</v>
          </cell>
          <cell r="BC545">
            <v>0</v>
          </cell>
          <cell r="BD545">
            <v>0</v>
          </cell>
          <cell r="BE545" t="str">
            <v/>
          </cell>
          <cell r="BF545" t="e">
            <v>#NAME?</v>
          </cell>
          <cell r="BG545" t="str">
            <v/>
          </cell>
          <cell r="BH545" t="e">
            <v>#N/A</v>
          </cell>
        </row>
        <row r="546"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 t="e">
            <v>#N/A</v>
          </cell>
          <cell r="H546">
            <v>0</v>
          </cell>
          <cell r="I546">
            <v>0</v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>×</v>
          </cell>
          <cell r="P546" t="str">
            <v>×</v>
          </cell>
          <cell r="Q546" t="str">
            <v>×</v>
          </cell>
          <cell r="R546" t="str">
            <v>×</v>
          </cell>
          <cell r="S546" t="str">
            <v>×</v>
          </cell>
          <cell r="T546" t="str">
            <v>×</v>
          </cell>
          <cell r="U546" t="str">
            <v>×</v>
          </cell>
          <cell r="V546" t="str">
            <v>×</v>
          </cell>
          <cell r="W546" t="str">
            <v>×</v>
          </cell>
          <cell r="X546" t="str">
            <v>×</v>
          </cell>
          <cell r="Y546" t="str">
            <v>×</v>
          </cell>
          <cell r="Z546" t="str">
            <v>×</v>
          </cell>
          <cell r="AA546">
            <v>0</v>
          </cell>
          <cell r="AB546">
            <v>0</v>
          </cell>
          <cell r="AC546" t="str">
            <v>なし</v>
          </cell>
          <cell r="AD546">
            <v>0</v>
          </cell>
          <cell r="AE546">
            <v>0</v>
          </cell>
          <cell r="AF546" t="e">
            <v>#N/A</v>
          </cell>
          <cell r="AG546" t="e">
            <v>#N/A</v>
          </cell>
          <cell r="AH546" t="str">
            <v/>
          </cell>
          <cell r="AI546" t="str">
            <v/>
          </cell>
          <cell r="AJ546" t="str">
            <v>?</v>
          </cell>
          <cell r="AK546" t="e">
            <v>#N/A</v>
          </cell>
          <cell r="AL546" t="e">
            <v>#N/A</v>
          </cell>
          <cell r="AM546" t="e">
            <v>#N/A</v>
          </cell>
          <cell r="AN546" t="e">
            <v>#N/A</v>
          </cell>
          <cell r="AO546" t="e">
            <v>#N/A</v>
          </cell>
          <cell r="AP546">
            <v>0</v>
          </cell>
          <cell r="AQ546">
            <v>0</v>
          </cell>
          <cell r="AR546" t="e">
            <v>#N/A</v>
          </cell>
          <cell r="AS546">
            <v>0</v>
          </cell>
          <cell r="AT546">
            <v>0</v>
          </cell>
          <cell r="AU546">
            <v>0</v>
          </cell>
          <cell r="AV546" t="e">
            <v>#N/A</v>
          </cell>
          <cell r="AW546" t="str">
            <v/>
          </cell>
          <cell r="AX546" t="e">
            <v>#N/A</v>
          </cell>
          <cell r="AY546">
            <v>0</v>
          </cell>
          <cell r="AZ546">
            <v>0</v>
          </cell>
          <cell r="BA546">
            <v>0</v>
          </cell>
          <cell r="BB546">
            <v>0</v>
          </cell>
          <cell r="BC546">
            <v>0</v>
          </cell>
          <cell r="BD546">
            <v>0</v>
          </cell>
          <cell r="BE546" t="str">
            <v/>
          </cell>
          <cell r="BF546" t="e">
            <v>#NAME?</v>
          </cell>
          <cell r="BG546" t="str">
            <v/>
          </cell>
          <cell r="BH546" t="e">
            <v>#N/A</v>
          </cell>
        </row>
        <row r="547"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 t="e">
            <v>#N/A</v>
          </cell>
          <cell r="H547">
            <v>0</v>
          </cell>
          <cell r="I547">
            <v>0</v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>×</v>
          </cell>
          <cell r="P547" t="str">
            <v>×</v>
          </cell>
          <cell r="Q547" t="str">
            <v>×</v>
          </cell>
          <cell r="R547" t="str">
            <v>×</v>
          </cell>
          <cell r="S547" t="str">
            <v>×</v>
          </cell>
          <cell r="T547" t="str">
            <v>×</v>
          </cell>
          <cell r="U547" t="str">
            <v>×</v>
          </cell>
          <cell r="V547" t="str">
            <v>×</v>
          </cell>
          <cell r="W547" t="str">
            <v>×</v>
          </cell>
          <cell r="X547" t="str">
            <v>×</v>
          </cell>
          <cell r="Y547" t="str">
            <v>×</v>
          </cell>
          <cell r="Z547" t="str">
            <v>×</v>
          </cell>
          <cell r="AA547">
            <v>0</v>
          </cell>
          <cell r="AB547">
            <v>0</v>
          </cell>
          <cell r="AC547" t="str">
            <v>なし</v>
          </cell>
          <cell r="AD547">
            <v>0</v>
          </cell>
          <cell r="AE547">
            <v>0</v>
          </cell>
          <cell r="AF547" t="e">
            <v>#N/A</v>
          </cell>
          <cell r="AG547" t="e">
            <v>#N/A</v>
          </cell>
          <cell r="AH547" t="str">
            <v/>
          </cell>
          <cell r="AI547" t="str">
            <v/>
          </cell>
          <cell r="AJ547" t="str">
            <v>?</v>
          </cell>
          <cell r="AK547" t="e">
            <v>#N/A</v>
          </cell>
          <cell r="AL547" t="e">
            <v>#N/A</v>
          </cell>
          <cell r="AM547" t="e">
            <v>#N/A</v>
          </cell>
          <cell r="AN547" t="e">
            <v>#N/A</v>
          </cell>
          <cell r="AO547" t="e">
            <v>#N/A</v>
          </cell>
          <cell r="AP547">
            <v>0</v>
          </cell>
          <cell r="AQ547">
            <v>0</v>
          </cell>
          <cell r="AR547" t="e">
            <v>#N/A</v>
          </cell>
          <cell r="AS547">
            <v>0</v>
          </cell>
          <cell r="AT547">
            <v>0</v>
          </cell>
          <cell r="AU547">
            <v>0</v>
          </cell>
          <cell r="AV547" t="e">
            <v>#N/A</v>
          </cell>
          <cell r="AW547" t="str">
            <v/>
          </cell>
          <cell r="AX547" t="e">
            <v>#N/A</v>
          </cell>
          <cell r="AY547">
            <v>0</v>
          </cell>
          <cell r="AZ547">
            <v>0</v>
          </cell>
          <cell r="BA547">
            <v>0</v>
          </cell>
          <cell r="BB547">
            <v>0</v>
          </cell>
          <cell r="BC547">
            <v>0</v>
          </cell>
          <cell r="BD547">
            <v>0</v>
          </cell>
          <cell r="BE547" t="str">
            <v/>
          </cell>
          <cell r="BF547" t="e">
            <v>#NAME?</v>
          </cell>
          <cell r="BG547" t="str">
            <v/>
          </cell>
          <cell r="BH547" t="e">
            <v>#N/A</v>
          </cell>
        </row>
        <row r="548"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 t="e">
            <v>#N/A</v>
          </cell>
          <cell r="H548">
            <v>0</v>
          </cell>
          <cell r="I548">
            <v>0</v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>×</v>
          </cell>
          <cell r="P548" t="str">
            <v>×</v>
          </cell>
          <cell r="Q548" t="str">
            <v>×</v>
          </cell>
          <cell r="R548" t="str">
            <v>×</v>
          </cell>
          <cell r="S548" t="str">
            <v>×</v>
          </cell>
          <cell r="T548" t="str">
            <v>×</v>
          </cell>
          <cell r="U548" t="str">
            <v>×</v>
          </cell>
          <cell r="V548" t="str">
            <v>×</v>
          </cell>
          <cell r="W548" t="str">
            <v>×</v>
          </cell>
          <cell r="X548" t="str">
            <v>×</v>
          </cell>
          <cell r="Y548" t="str">
            <v>×</v>
          </cell>
          <cell r="Z548" t="str">
            <v>×</v>
          </cell>
          <cell r="AA548">
            <v>0</v>
          </cell>
          <cell r="AB548">
            <v>0</v>
          </cell>
          <cell r="AC548" t="str">
            <v>なし</v>
          </cell>
          <cell r="AD548">
            <v>0</v>
          </cell>
          <cell r="AE548">
            <v>0</v>
          </cell>
          <cell r="AF548" t="e">
            <v>#N/A</v>
          </cell>
          <cell r="AG548" t="e">
            <v>#N/A</v>
          </cell>
          <cell r="AH548" t="str">
            <v/>
          </cell>
          <cell r="AI548" t="str">
            <v/>
          </cell>
          <cell r="AJ548" t="str">
            <v>?</v>
          </cell>
          <cell r="AK548" t="e">
            <v>#N/A</v>
          </cell>
          <cell r="AL548" t="e">
            <v>#N/A</v>
          </cell>
          <cell r="AM548" t="e">
            <v>#N/A</v>
          </cell>
          <cell r="AN548" t="e">
            <v>#N/A</v>
          </cell>
          <cell r="AO548" t="e">
            <v>#N/A</v>
          </cell>
          <cell r="AP548">
            <v>0</v>
          </cell>
          <cell r="AQ548">
            <v>0</v>
          </cell>
          <cell r="AR548" t="e">
            <v>#N/A</v>
          </cell>
          <cell r="AS548">
            <v>0</v>
          </cell>
          <cell r="AT548">
            <v>0</v>
          </cell>
          <cell r="AU548">
            <v>0</v>
          </cell>
          <cell r="AV548" t="e">
            <v>#N/A</v>
          </cell>
          <cell r="AW548" t="str">
            <v/>
          </cell>
          <cell r="AX548" t="e">
            <v>#N/A</v>
          </cell>
          <cell r="AY548">
            <v>0</v>
          </cell>
          <cell r="AZ548">
            <v>0</v>
          </cell>
          <cell r="BA548">
            <v>0</v>
          </cell>
          <cell r="BB548">
            <v>0</v>
          </cell>
          <cell r="BC548">
            <v>0</v>
          </cell>
          <cell r="BD548">
            <v>0</v>
          </cell>
          <cell r="BE548" t="str">
            <v/>
          </cell>
          <cell r="BF548" t="e">
            <v>#NAME?</v>
          </cell>
          <cell r="BG548" t="str">
            <v/>
          </cell>
          <cell r="BH548" t="e">
            <v>#N/A</v>
          </cell>
        </row>
        <row r="549"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 t="e">
            <v>#N/A</v>
          </cell>
          <cell r="H549">
            <v>0</v>
          </cell>
          <cell r="I549">
            <v>0</v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>×</v>
          </cell>
          <cell r="P549" t="str">
            <v>×</v>
          </cell>
          <cell r="Q549" t="str">
            <v>×</v>
          </cell>
          <cell r="R549" t="str">
            <v>×</v>
          </cell>
          <cell r="S549" t="str">
            <v>×</v>
          </cell>
          <cell r="T549" t="str">
            <v>×</v>
          </cell>
          <cell r="U549" t="str">
            <v>×</v>
          </cell>
          <cell r="V549" t="str">
            <v>×</v>
          </cell>
          <cell r="W549" t="str">
            <v>×</v>
          </cell>
          <cell r="X549" t="str">
            <v>×</v>
          </cell>
          <cell r="Y549" t="str">
            <v>×</v>
          </cell>
          <cell r="Z549" t="str">
            <v>×</v>
          </cell>
          <cell r="AA549">
            <v>0</v>
          </cell>
          <cell r="AB549">
            <v>0</v>
          </cell>
          <cell r="AC549" t="str">
            <v>なし</v>
          </cell>
          <cell r="AD549">
            <v>0</v>
          </cell>
          <cell r="AE549">
            <v>0</v>
          </cell>
          <cell r="AF549" t="e">
            <v>#N/A</v>
          </cell>
          <cell r="AG549" t="e">
            <v>#N/A</v>
          </cell>
          <cell r="AH549" t="str">
            <v/>
          </cell>
          <cell r="AI549" t="str">
            <v/>
          </cell>
          <cell r="AJ549" t="str">
            <v>?</v>
          </cell>
          <cell r="AK549" t="e">
            <v>#N/A</v>
          </cell>
          <cell r="AL549" t="e">
            <v>#N/A</v>
          </cell>
          <cell r="AM549" t="e">
            <v>#N/A</v>
          </cell>
          <cell r="AN549" t="e">
            <v>#N/A</v>
          </cell>
          <cell r="AO549" t="e">
            <v>#N/A</v>
          </cell>
          <cell r="AP549">
            <v>0</v>
          </cell>
          <cell r="AQ549">
            <v>0</v>
          </cell>
          <cell r="AR549" t="e">
            <v>#N/A</v>
          </cell>
          <cell r="AS549">
            <v>0</v>
          </cell>
          <cell r="AT549">
            <v>0</v>
          </cell>
          <cell r="AU549">
            <v>0</v>
          </cell>
          <cell r="AV549" t="e">
            <v>#N/A</v>
          </cell>
          <cell r="AW549" t="str">
            <v/>
          </cell>
          <cell r="AX549" t="e">
            <v>#N/A</v>
          </cell>
          <cell r="AY549">
            <v>0</v>
          </cell>
          <cell r="AZ549">
            <v>0</v>
          </cell>
          <cell r="BA549">
            <v>0</v>
          </cell>
          <cell r="BB549">
            <v>0</v>
          </cell>
          <cell r="BC549">
            <v>0</v>
          </cell>
          <cell r="BD549">
            <v>0</v>
          </cell>
          <cell r="BE549" t="str">
            <v/>
          </cell>
          <cell r="BF549" t="e">
            <v>#NAME?</v>
          </cell>
          <cell r="BG549" t="str">
            <v/>
          </cell>
          <cell r="BH549" t="e">
            <v>#N/A</v>
          </cell>
        </row>
        <row r="550"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 t="e">
            <v>#N/A</v>
          </cell>
          <cell r="H550">
            <v>0</v>
          </cell>
          <cell r="I550">
            <v>0</v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>×</v>
          </cell>
          <cell r="P550" t="str">
            <v>×</v>
          </cell>
          <cell r="Q550" t="str">
            <v>×</v>
          </cell>
          <cell r="R550" t="str">
            <v>×</v>
          </cell>
          <cell r="S550" t="str">
            <v>×</v>
          </cell>
          <cell r="T550" t="str">
            <v>×</v>
          </cell>
          <cell r="U550" t="str">
            <v>×</v>
          </cell>
          <cell r="V550" t="str">
            <v>×</v>
          </cell>
          <cell r="W550" t="str">
            <v>×</v>
          </cell>
          <cell r="X550" t="str">
            <v>×</v>
          </cell>
          <cell r="Y550" t="str">
            <v>×</v>
          </cell>
          <cell r="Z550" t="str">
            <v>×</v>
          </cell>
          <cell r="AA550">
            <v>0</v>
          </cell>
          <cell r="AB550">
            <v>0</v>
          </cell>
          <cell r="AC550" t="str">
            <v>なし</v>
          </cell>
          <cell r="AD550">
            <v>0</v>
          </cell>
          <cell r="AE550">
            <v>0</v>
          </cell>
          <cell r="AF550" t="e">
            <v>#N/A</v>
          </cell>
          <cell r="AG550" t="e">
            <v>#N/A</v>
          </cell>
          <cell r="AH550" t="str">
            <v/>
          </cell>
          <cell r="AI550" t="str">
            <v/>
          </cell>
          <cell r="AJ550" t="str">
            <v>?</v>
          </cell>
          <cell r="AK550" t="e">
            <v>#N/A</v>
          </cell>
          <cell r="AL550" t="e">
            <v>#N/A</v>
          </cell>
          <cell r="AM550" t="e">
            <v>#N/A</v>
          </cell>
          <cell r="AN550" t="e">
            <v>#N/A</v>
          </cell>
          <cell r="AO550" t="e">
            <v>#N/A</v>
          </cell>
          <cell r="AP550">
            <v>0</v>
          </cell>
          <cell r="AQ550">
            <v>0</v>
          </cell>
          <cell r="AR550" t="e">
            <v>#N/A</v>
          </cell>
          <cell r="AS550">
            <v>0</v>
          </cell>
          <cell r="AT550">
            <v>0</v>
          </cell>
          <cell r="AU550">
            <v>0</v>
          </cell>
          <cell r="AV550" t="e">
            <v>#N/A</v>
          </cell>
          <cell r="AW550" t="str">
            <v/>
          </cell>
          <cell r="AX550" t="e">
            <v>#N/A</v>
          </cell>
          <cell r="AY550">
            <v>0</v>
          </cell>
          <cell r="AZ550">
            <v>0</v>
          </cell>
          <cell r="BA550">
            <v>0</v>
          </cell>
          <cell r="BB550">
            <v>0</v>
          </cell>
          <cell r="BC550">
            <v>0</v>
          </cell>
          <cell r="BD550">
            <v>0</v>
          </cell>
          <cell r="BE550" t="str">
            <v/>
          </cell>
          <cell r="BF550" t="e">
            <v>#NAME?</v>
          </cell>
          <cell r="BG550" t="str">
            <v/>
          </cell>
          <cell r="BH550" t="e">
            <v>#N/A</v>
          </cell>
        </row>
        <row r="551"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 t="e">
            <v>#N/A</v>
          </cell>
          <cell r="H551">
            <v>0</v>
          </cell>
          <cell r="I551">
            <v>0</v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>×</v>
          </cell>
          <cell r="P551" t="str">
            <v>×</v>
          </cell>
          <cell r="Q551" t="str">
            <v>×</v>
          </cell>
          <cell r="R551" t="str">
            <v>×</v>
          </cell>
          <cell r="S551" t="str">
            <v>×</v>
          </cell>
          <cell r="T551" t="str">
            <v>×</v>
          </cell>
          <cell r="U551" t="str">
            <v>×</v>
          </cell>
          <cell r="V551" t="str">
            <v>×</v>
          </cell>
          <cell r="W551" t="str">
            <v>×</v>
          </cell>
          <cell r="X551" t="str">
            <v>×</v>
          </cell>
          <cell r="Y551" t="str">
            <v>×</v>
          </cell>
          <cell r="Z551" t="str">
            <v>×</v>
          </cell>
          <cell r="AA551">
            <v>0</v>
          </cell>
          <cell r="AB551">
            <v>0</v>
          </cell>
          <cell r="AC551" t="str">
            <v>なし</v>
          </cell>
          <cell r="AD551">
            <v>0</v>
          </cell>
          <cell r="AE551">
            <v>0</v>
          </cell>
          <cell r="AF551" t="e">
            <v>#N/A</v>
          </cell>
          <cell r="AG551" t="e">
            <v>#N/A</v>
          </cell>
          <cell r="AH551" t="str">
            <v/>
          </cell>
          <cell r="AI551" t="str">
            <v/>
          </cell>
          <cell r="AJ551" t="str">
            <v>?</v>
          </cell>
          <cell r="AK551" t="e">
            <v>#N/A</v>
          </cell>
          <cell r="AL551" t="e">
            <v>#N/A</v>
          </cell>
          <cell r="AM551" t="e">
            <v>#N/A</v>
          </cell>
          <cell r="AN551" t="e">
            <v>#N/A</v>
          </cell>
          <cell r="AO551" t="e">
            <v>#N/A</v>
          </cell>
          <cell r="AP551">
            <v>0</v>
          </cell>
          <cell r="AQ551">
            <v>0</v>
          </cell>
          <cell r="AR551" t="e">
            <v>#N/A</v>
          </cell>
          <cell r="AS551">
            <v>0</v>
          </cell>
          <cell r="AT551">
            <v>0</v>
          </cell>
          <cell r="AU551">
            <v>0</v>
          </cell>
          <cell r="AV551" t="e">
            <v>#N/A</v>
          </cell>
          <cell r="AW551" t="str">
            <v/>
          </cell>
          <cell r="AX551" t="e">
            <v>#N/A</v>
          </cell>
          <cell r="AY551">
            <v>0</v>
          </cell>
          <cell r="AZ551">
            <v>0</v>
          </cell>
          <cell r="BA551">
            <v>0</v>
          </cell>
          <cell r="BB551">
            <v>0</v>
          </cell>
          <cell r="BC551">
            <v>0</v>
          </cell>
          <cell r="BD551">
            <v>0</v>
          </cell>
          <cell r="BE551" t="str">
            <v/>
          </cell>
          <cell r="BF551" t="e">
            <v>#NAME?</v>
          </cell>
          <cell r="BG551" t="str">
            <v/>
          </cell>
          <cell r="BH551" t="e">
            <v>#N/A</v>
          </cell>
        </row>
        <row r="552"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 t="e">
            <v>#N/A</v>
          </cell>
          <cell r="H552">
            <v>0</v>
          </cell>
          <cell r="I552">
            <v>0</v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>×</v>
          </cell>
          <cell r="P552" t="str">
            <v>×</v>
          </cell>
          <cell r="Q552" t="str">
            <v>×</v>
          </cell>
          <cell r="R552" t="str">
            <v>×</v>
          </cell>
          <cell r="S552" t="str">
            <v>×</v>
          </cell>
          <cell r="T552" t="str">
            <v>×</v>
          </cell>
          <cell r="U552" t="str">
            <v>×</v>
          </cell>
          <cell r="V552" t="str">
            <v>×</v>
          </cell>
          <cell r="W552" t="str">
            <v>×</v>
          </cell>
          <cell r="X552" t="str">
            <v>×</v>
          </cell>
          <cell r="Y552" t="str">
            <v>×</v>
          </cell>
          <cell r="Z552" t="str">
            <v>×</v>
          </cell>
          <cell r="AA552">
            <v>0</v>
          </cell>
          <cell r="AB552">
            <v>0</v>
          </cell>
          <cell r="AC552" t="str">
            <v>なし</v>
          </cell>
          <cell r="AD552">
            <v>0</v>
          </cell>
          <cell r="AE552">
            <v>0</v>
          </cell>
          <cell r="AF552" t="e">
            <v>#N/A</v>
          </cell>
          <cell r="AG552" t="e">
            <v>#N/A</v>
          </cell>
          <cell r="AH552" t="str">
            <v/>
          </cell>
          <cell r="AI552" t="str">
            <v/>
          </cell>
          <cell r="AJ552" t="str">
            <v>?</v>
          </cell>
          <cell r="AK552" t="e">
            <v>#N/A</v>
          </cell>
          <cell r="AL552" t="e">
            <v>#N/A</v>
          </cell>
          <cell r="AM552" t="e">
            <v>#N/A</v>
          </cell>
          <cell r="AN552" t="e">
            <v>#N/A</v>
          </cell>
          <cell r="AO552" t="e">
            <v>#N/A</v>
          </cell>
          <cell r="AP552">
            <v>0</v>
          </cell>
          <cell r="AQ552">
            <v>0</v>
          </cell>
          <cell r="AR552" t="e">
            <v>#N/A</v>
          </cell>
          <cell r="AS552">
            <v>0</v>
          </cell>
          <cell r="AT552">
            <v>0</v>
          </cell>
          <cell r="AU552">
            <v>0</v>
          </cell>
          <cell r="AV552" t="e">
            <v>#N/A</v>
          </cell>
          <cell r="AW552" t="str">
            <v/>
          </cell>
          <cell r="AX552" t="e">
            <v>#N/A</v>
          </cell>
          <cell r="AY552">
            <v>0</v>
          </cell>
          <cell r="AZ552">
            <v>0</v>
          </cell>
          <cell r="BA552">
            <v>0</v>
          </cell>
          <cell r="BB552">
            <v>0</v>
          </cell>
          <cell r="BC552">
            <v>0</v>
          </cell>
          <cell r="BD552">
            <v>0</v>
          </cell>
          <cell r="BE552" t="str">
            <v/>
          </cell>
          <cell r="BF552" t="e">
            <v>#NAME?</v>
          </cell>
          <cell r="BG552" t="str">
            <v/>
          </cell>
          <cell r="BH552" t="e">
            <v>#N/A</v>
          </cell>
        </row>
        <row r="553"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 t="e">
            <v>#N/A</v>
          </cell>
          <cell r="H553">
            <v>0</v>
          </cell>
          <cell r="I553">
            <v>0</v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>×</v>
          </cell>
          <cell r="P553" t="str">
            <v>×</v>
          </cell>
          <cell r="Q553" t="str">
            <v>×</v>
          </cell>
          <cell r="R553" t="str">
            <v>×</v>
          </cell>
          <cell r="S553" t="str">
            <v>×</v>
          </cell>
          <cell r="T553" t="str">
            <v>×</v>
          </cell>
          <cell r="U553" t="str">
            <v>×</v>
          </cell>
          <cell r="V553" t="str">
            <v>×</v>
          </cell>
          <cell r="W553" t="str">
            <v>×</v>
          </cell>
          <cell r="X553" t="str">
            <v>×</v>
          </cell>
          <cell r="Y553" t="str">
            <v>×</v>
          </cell>
          <cell r="Z553" t="str">
            <v>×</v>
          </cell>
          <cell r="AA553">
            <v>0</v>
          </cell>
          <cell r="AB553">
            <v>0</v>
          </cell>
          <cell r="AC553" t="str">
            <v>なし</v>
          </cell>
          <cell r="AD553">
            <v>0</v>
          </cell>
          <cell r="AE553">
            <v>0</v>
          </cell>
          <cell r="AF553" t="e">
            <v>#N/A</v>
          </cell>
          <cell r="AG553" t="e">
            <v>#N/A</v>
          </cell>
          <cell r="AH553" t="str">
            <v/>
          </cell>
          <cell r="AI553" t="str">
            <v/>
          </cell>
          <cell r="AJ553" t="str">
            <v>?</v>
          </cell>
          <cell r="AK553" t="e">
            <v>#N/A</v>
          </cell>
          <cell r="AL553" t="e">
            <v>#N/A</v>
          </cell>
          <cell r="AM553" t="e">
            <v>#N/A</v>
          </cell>
          <cell r="AN553" t="e">
            <v>#N/A</v>
          </cell>
          <cell r="AO553" t="e">
            <v>#N/A</v>
          </cell>
          <cell r="AP553">
            <v>0</v>
          </cell>
          <cell r="AQ553">
            <v>0</v>
          </cell>
          <cell r="AR553" t="e">
            <v>#N/A</v>
          </cell>
          <cell r="AS553">
            <v>0</v>
          </cell>
          <cell r="AT553">
            <v>0</v>
          </cell>
          <cell r="AU553">
            <v>0</v>
          </cell>
          <cell r="AV553" t="e">
            <v>#N/A</v>
          </cell>
          <cell r="AW553" t="str">
            <v/>
          </cell>
          <cell r="AX553" t="e">
            <v>#N/A</v>
          </cell>
          <cell r="AY553">
            <v>0</v>
          </cell>
          <cell r="AZ553">
            <v>0</v>
          </cell>
          <cell r="BA553">
            <v>0</v>
          </cell>
          <cell r="BB553">
            <v>0</v>
          </cell>
          <cell r="BC553">
            <v>0</v>
          </cell>
          <cell r="BD553">
            <v>0</v>
          </cell>
          <cell r="BE553" t="str">
            <v/>
          </cell>
          <cell r="BF553" t="e">
            <v>#NAME?</v>
          </cell>
          <cell r="BG553" t="str">
            <v/>
          </cell>
          <cell r="BH553" t="e">
            <v>#N/A</v>
          </cell>
        </row>
        <row r="554"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 t="e">
            <v>#N/A</v>
          </cell>
          <cell r="H554">
            <v>0</v>
          </cell>
          <cell r="I554">
            <v>0</v>
          </cell>
          <cell r="J554" t="str">
            <v/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>×</v>
          </cell>
          <cell r="P554" t="str">
            <v>×</v>
          </cell>
          <cell r="Q554" t="str">
            <v>×</v>
          </cell>
          <cell r="R554" t="str">
            <v>×</v>
          </cell>
          <cell r="S554" t="str">
            <v>×</v>
          </cell>
          <cell r="T554" t="str">
            <v>×</v>
          </cell>
          <cell r="U554" t="str">
            <v>×</v>
          </cell>
          <cell r="V554" t="str">
            <v>×</v>
          </cell>
          <cell r="W554" t="str">
            <v>×</v>
          </cell>
          <cell r="X554" t="str">
            <v>×</v>
          </cell>
          <cell r="Y554" t="str">
            <v>×</v>
          </cell>
          <cell r="Z554" t="str">
            <v>×</v>
          </cell>
          <cell r="AA554">
            <v>0</v>
          </cell>
          <cell r="AB554">
            <v>0</v>
          </cell>
          <cell r="AC554" t="str">
            <v>なし</v>
          </cell>
          <cell r="AD554">
            <v>0</v>
          </cell>
          <cell r="AE554">
            <v>0</v>
          </cell>
          <cell r="AF554" t="e">
            <v>#N/A</v>
          </cell>
          <cell r="AG554" t="e">
            <v>#N/A</v>
          </cell>
          <cell r="AH554" t="str">
            <v/>
          </cell>
          <cell r="AI554" t="str">
            <v/>
          </cell>
          <cell r="AJ554" t="str">
            <v>?</v>
          </cell>
          <cell r="AK554" t="e">
            <v>#N/A</v>
          </cell>
          <cell r="AL554" t="e">
            <v>#N/A</v>
          </cell>
          <cell r="AM554" t="e">
            <v>#N/A</v>
          </cell>
          <cell r="AN554" t="e">
            <v>#N/A</v>
          </cell>
          <cell r="AO554" t="e">
            <v>#N/A</v>
          </cell>
          <cell r="AP554">
            <v>0</v>
          </cell>
          <cell r="AQ554">
            <v>0</v>
          </cell>
          <cell r="AR554" t="e">
            <v>#N/A</v>
          </cell>
          <cell r="AS554">
            <v>0</v>
          </cell>
          <cell r="AT554">
            <v>0</v>
          </cell>
          <cell r="AU554">
            <v>0</v>
          </cell>
          <cell r="AV554" t="e">
            <v>#N/A</v>
          </cell>
          <cell r="AW554" t="str">
            <v/>
          </cell>
          <cell r="AX554" t="e">
            <v>#N/A</v>
          </cell>
          <cell r="AY554">
            <v>0</v>
          </cell>
          <cell r="AZ554">
            <v>0</v>
          </cell>
          <cell r="BA554">
            <v>0</v>
          </cell>
          <cell r="BB554">
            <v>0</v>
          </cell>
          <cell r="BC554">
            <v>0</v>
          </cell>
          <cell r="BD554">
            <v>0</v>
          </cell>
          <cell r="BE554" t="str">
            <v/>
          </cell>
          <cell r="BF554" t="e">
            <v>#NAME?</v>
          </cell>
          <cell r="BG554" t="str">
            <v/>
          </cell>
          <cell r="BH554" t="e">
            <v>#N/A</v>
          </cell>
        </row>
        <row r="555"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 t="e">
            <v>#N/A</v>
          </cell>
          <cell r="H555">
            <v>0</v>
          </cell>
          <cell r="I555">
            <v>0</v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>×</v>
          </cell>
          <cell r="P555" t="str">
            <v>×</v>
          </cell>
          <cell r="Q555" t="str">
            <v>×</v>
          </cell>
          <cell r="R555" t="str">
            <v>×</v>
          </cell>
          <cell r="S555" t="str">
            <v>×</v>
          </cell>
          <cell r="T555" t="str">
            <v>×</v>
          </cell>
          <cell r="U555" t="str">
            <v>×</v>
          </cell>
          <cell r="V555" t="str">
            <v>×</v>
          </cell>
          <cell r="W555" t="str">
            <v>×</v>
          </cell>
          <cell r="X555" t="str">
            <v>×</v>
          </cell>
          <cell r="Y555" t="str">
            <v>×</v>
          </cell>
          <cell r="Z555" t="str">
            <v>×</v>
          </cell>
          <cell r="AA555">
            <v>0</v>
          </cell>
          <cell r="AB555">
            <v>0</v>
          </cell>
          <cell r="AC555" t="str">
            <v>なし</v>
          </cell>
          <cell r="AD555">
            <v>0</v>
          </cell>
          <cell r="AE555">
            <v>0</v>
          </cell>
          <cell r="AF555" t="e">
            <v>#N/A</v>
          </cell>
          <cell r="AG555" t="e">
            <v>#N/A</v>
          </cell>
          <cell r="AH555" t="str">
            <v/>
          </cell>
          <cell r="AI555" t="str">
            <v/>
          </cell>
          <cell r="AJ555" t="str">
            <v>?</v>
          </cell>
          <cell r="AK555" t="e">
            <v>#N/A</v>
          </cell>
          <cell r="AL555" t="e">
            <v>#N/A</v>
          </cell>
          <cell r="AM555" t="e">
            <v>#N/A</v>
          </cell>
          <cell r="AN555" t="e">
            <v>#N/A</v>
          </cell>
          <cell r="AO555" t="e">
            <v>#N/A</v>
          </cell>
          <cell r="AP555">
            <v>0</v>
          </cell>
          <cell r="AQ555">
            <v>0</v>
          </cell>
          <cell r="AR555" t="e">
            <v>#N/A</v>
          </cell>
          <cell r="AS555">
            <v>0</v>
          </cell>
          <cell r="AT555">
            <v>0</v>
          </cell>
          <cell r="AU555">
            <v>0</v>
          </cell>
          <cell r="AV555" t="e">
            <v>#N/A</v>
          </cell>
          <cell r="AW555" t="str">
            <v/>
          </cell>
          <cell r="AX555" t="e">
            <v>#N/A</v>
          </cell>
          <cell r="AY555">
            <v>0</v>
          </cell>
          <cell r="AZ555">
            <v>0</v>
          </cell>
          <cell r="BA555">
            <v>0</v>
          </cell>
          <cell r="BB555">
            <v>0</v>
          </cell>
          <cell r="BC555">
            <v>0</v>
          </cell>
          <cell r="BD555">
            <v>0</v>
          </cell>
          <cell r="BE555" t="str">
            <v/>
          </cell>
          <cell r="BF555" t="e">
            <v>#NAME?</v>
          </cell>
          <cell r="BG555" t="str">
            <v/>
          </cell>
          <cell r="BH555" t="e">
            <v>#N/A</v>
          </cell>
        </row>
        <row r="556"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 t="e">
            <v>#N/A</v>
          </cell>
          <cell r="H556">
            <v>0</v>
          </cell>
          <cell r="I556">
            <v>0</v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>×</v>
          </cell>
          <cell r="P556" t="str">
            <v>×</v>
          </cell>
          <cell r="Q556" t="str">
            <v>×</v>
          </cell>
          <cell r="R556" t="str">
            <v>×</v>
          </cell>
          <cell r="S556" t="str">
            <v>×</v>
          </cell>
          <cell r="T556" t="str">
            <v>×</v>
          </cell>
          <cell r="U556" t="str">
            <v>×</v>
          </cell>
          <cell r="V556" t="str">
            <v>×</v>
          </cell>
          <cell r="W556" t="str">
            <v>×</v>
          </cell>
          <cell r="X556" t="str">
            <v>×</v>
          </cell>
          <cell r="Y556" t="str">
            <v>×</v>
          </cell>
          <cell r="Z556" t="str">
            <v>×</v>
          </cell>
          <cell r="AA556">
            <v>0</v>
          </cell>
          <cell r="AB556">
            <v>0</v>
          </cell>
          <cell r="AC556" t="str">
            <v>なし</v>
          </cell>
          <cell r="AD556">
            <v>0</v>
          </cell>
          <cell r="AE556">
            <v>0</v>
          </cell>
          <cell r="AF556" t="e">
            <v>#N/A</v>
          </cell>
          <cell r="AG556" t="e">
            <v>#N/A</v>
          </cell>
          <cell r="AH556" t="str">
            <v/>
          </cell>
          <cell r="AI556" t="str">
            <v/>
          </cell>
          <cell r="AJ556" t="str">
            <v>?</v>
          </cell>
          <cell r="AK556" t="e">
            <v>#N/A</v>
          </cell>
          <cell r="AL556" t="e">
            <v>#N/A</v>
          </cell>
          <cell r="AM556" t="e">
            <v>#N/A</v>
          </cell>
          <cell r="AN556" t="e">
            <v>#N/A</v>
          </cell>
          <cell r="AO556" t="e">
            <v>#N/A</v>
          </cell>
          <cell r="AP556">
            <v>0</v>
          </cell>
          <cell r="AQ556">
            <v>0</v>
          </cell>
          <cell r="AR556" t="e">
            <v>#N/A</v>
          </cell>
          <cell r="AS556">
            <v>0</v>
          </cell>
          <cell r="AT556">
            <v>0</v>
          </cell>
          <cell r="AU556">
            <v>0</v>
          </cell>
          <cell r="AV556" t="e">
            <v>#N/A</v>
          </cell>
          <cell r="AW556" t="str">
            <v/>
          </cell>
          <cell r="AX556" t="e">
            <v>#N/A</v>
          </cell>
          <cell r="AY556">
            <v>0</v>
          </cell>
          <cell r="AZ556">
            <v>0</v>
          </cell>
          <cell r="BA556">
            <v>0</v>
          </cell>
          <cell r="BB556">
            <v>0</v>
          </cell>
          <cell r="BC556">
            <v>0</v>
          </cell>
          <cell r="BD556">
            <v>0</v>
          </cell>
          <cell r="BE556" t="str">
            <v/>
          </cell>
          <cell r="BF556" t="e">
            <v>#NAME?</v>
          </cell>
          <cell r="BG556" t="str">
            <v/>
          </cell>
          <cell r="BH556" t="e">
            <v>#N/A</v>
          </cell>
        </row>
        <row r="557"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 t="e">
            <v>#N/A</v>
          </cell>
          <cell r="H557">
            <v>0</v>
          </cell>
          <cell r="I557">
            <v>0</v>
          </cell>
          <cell r="J557" t="str">
            <v/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>×</v>
          </cell>
          <cell r="P557" t="str">
            <v>×</v>
          </cell>
          <cell r="Q557" t="str">
            <v>×</v>
          </cell>
          <cell r="R557" t="str">
            <v>×</v>
          </cell>
          <cell r="S557" t="str">
            <v>×</v>
          </cell>
          <cell r="T557" t="str">
            <v>×</v>
          </cell>
          <cell r="U557" t="str">
            <v>×</v>
          </cell>
          <cell r="V557" t="str">
            <v>×</v>
          </cell>
          <cell r="W557" t="str">
            <v>×</v>
          </cell>
          <cell r="X557" t="str">
            <v>×</v>
          </cell>
          <cell r="Y557" t="str">
            <v>×</v>
          </cell>
          <cell r="Z557" t="str">
            <v>×</v>
          </cell>
          <cell r="AA557">
            <v>0</v>
          </cell>
          <cell r="AB557">
            <v>0</v>
          </cell>
          <cell r="AC557" t="str">
            <v>なし</v>
          </cell>
          <cell r="AD557">
            <v>0</v>
          </cell>
          <cell r="AE557">
            <v>0</v>
          </cell>
          <cell r="AF557" t="e">
            <v>#N/A</v>
          </cell>
          <cell r="AG557" t="e">
            <v>#N/A</v>
          </cell>
          <cell r="AH557" t="str">
            <v/>
          </cell>
          <cell r="AI557" t="str">
            <v/>
          </cell>
          <cell r="AJ557" t="str">
            <v>?</v>
          </cell>
          <cell r="AK557" t="e">
            <v>#N/A</v>
          </cell>
          <cell r="AL557" t="e">
            <v>#N/A</v>
          </cell>
          <cell r="AM557" t="e">
            <v>#N/A</v>
          </cell>
          <cell r="AN557" t="e">
            <v>#N/A</v>
          </cell>
          <cell r="AO557" t="e">
            <v>#N/A</v>
          </cell>
          <cell r="AP557">
            <v>0</v>
          </cell>
          <cell r="AQ557">
            <v>0</v>
          </cell>
          <cell r="AR557" t="e">
            <v>#N/A</v>
          </cell>
          <cell r="AS557">
            <v>0</v>
          </cell>
          <cell r="AT557">
            <v>0</v>
          </cell>
          <cell r="AU557">
            <v>0</v>
          </cell>
          <cell r="AV557" t="e">
            <v>#N/A</v>
          </cell>
          <cell r="AW557" t="str">
            <v/>
          </cell>
          <cell r="AX557" t="e">
            <v>#N/A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 t="str">
            <v/>
          </cell>
          <cell r="BF557" t="e">
            <v>#NAME?</v>
          </cell>
          <cell r="BG557" t="str">
            <v/>
          </cell>
          <cell r="BH557" t="e">
            <v>#N/A</v>
          </cell>
        </row>
        <row r="558"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 t="e">
            <v>#N/A</v>
          </cell>
          <cell r="H558">
            <v>0</v>
          </cell>
          <cell r="I558">
            <v>0</v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>×</v>
          </cell>
          <cell r="P558" t="str">
            <v>×</v>
          </cell>
          <cell r="Q558" t="str">
            <v>×</v>
          </cell>
          <cell r="R558" t="str">
            <v>×</v>
          </cell>
          <cell r="S558" t="str">
            <v>×</v>
          </cell>
          <cell r="T558" t="str">
            <v>×</v>
          </cell>
          <cell r="U558" t="str">
            <v>×</v>
          </cell>
          <cell r="V558" t="str">
            <v>×</v>
          </cell>
          <cell r="W558" t="str">
            <v>×</v>
          </cell>
          <cell r="X558" t="str">
            <v>×</v>
          </cell>
          <cell r="Y558" t="str">
            <v>×</v>
          </cell>
          <cell r="Z558" t="str">
            <v>×</v>
          </cell>
          <cell r="AA558">
            <v>0</v>
          </cell>
          <cell r="AB558">
            <v>0</v>
          </cell>
          <cell r="AC558" t="str">
            <v>なし</v>
          </cell>
          <cell r="AD558">
            <v>0</v>
          </cell>
          <cell r="AE558">
            <v>0</v>
          </cell>
          <cell r="AF558" t="e">
            <v>#N/A</v>
          </cell>
          <cell r="AG558" t="e">
            <v>#N/A</v>
          </cell>
          <cell r="AH558" t="str">
            <v/>
          </cell>
          <cell r="AI558" t="str">
            <v/>
          </cell>
          <cell r="AJ558" t="str">
            <v>?</v>
          </cell>
          <cell r="AK558" t="e">
            <v>#N/A</v>
          </cell>
          <cell r="AL558" t="e">
            <v>#N/A</v>
          </cell>
          <cell r="AM558" t="e">
            <v>#N/A</v>
          </cell>
          <cell r="AN558" t="e">
            <v>#N/A</v>
          </cell>
          <cell r="AO558" t="e">
            <v>#N/A</v>
          </cell>
          <cell r="AP558">
            <v>0</v>
          </cell>
          <cell r="AQ558">
            <v>0</v>
          </cell>
          <cell r="AR558" t="e">
            <v>#N/A</v>
          </cell>
          <cell r="AS558">
            <v>0</v>
          </cell>
          <cell r="AT558">
            <v>0</v>
          </cell>
          <cell r="AU558">
            <v>0</v>
          </cell>
          <cell r="AV558" t="e">
            <v>#N/A</v>
          </cell>
          <cell r="AW558" t="str">
            <v/>
          </cell>
          <cell r="AX558" t="e">
            <v>#N/A</v>
          </cell>
          <cell r="AY558">
            <v>0</v>
          </cell>
          <cell r="AZ558">
            <v>0</v>
          </cell>
          <cell r="BA558">
            <v>0</v>
          </cell>
          <cell r="BB558">
            <v>0</v>
          </cell>
          <cell r="BC558">
            <v>0</v>
          </cell>
          <cell r="BD558">
            <v>0</v>
          </cell>
          <cell r="BE558" t="str">
            <v/>
          </cell>
          <cell r="BF558" t="e">
            <v>#NAME?</v>
          </cell>
          <cell r="BG558" t="str">
            <v/>
          </cell>
          <cell r="BH558" t="e">
            <v>#N/A</v>
          </cell>
        </row>
        <row r="559"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 t="e">
            <v>#N/A</v>
          </cell>
          <cell r="H559">
            <v>0</v>
          </cell>
          <cell r="I559">
            <v>0</v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>×</v>
          </cell>
          <cell r="P559" t="str">
            <v>×</v>
          </cell>
          <cell r="Q559" t="str">
            <v>×</v>
          </cell>
          <cell r="R559" t="str">
            <v>×</v>
          </cell>
          <cell r="S559" t="str">
            <v>×</v>
          </cell>
          <cell r="T559" t="str">
            <v>×</v>
          </cell>
          <cell r="U559" t="str">
            <v>×</v>
          </cell>
          <cell r="V559" t="str">
            <v>×</v>
          </cell>
          <cell r="W559" t="str">
            <v>×</v>
          </cell>
          <cell r="X559" t="str">
            <v>×</v>
          </cell>
          <cell r="Y559" t="str">
            <v>×</v>
          </cell>
          <cell r="Z559" t="str">
            <v>×</v>
          </cell>
          <cell r="AA559">
            <v>0</v>
          </cell>
          <cell r="AB559">
            <v>0</v>
          </cell>
          <cell r="AC559" t="str">
            <v>なし</v>
          </cell>
          <cell r="AD559">
            <v>0</v>
          </cell>
          <cell r="AE559">
            <v>0</v>
          </cell>
          <cell r="AF559" t="e">
            <v>#N/A</v>
          </cell>
          <cell r="AG559" t="e">
            <v>#N/A</v>
          </cell>
          <cell r="AH559" t="str">
            <v/>
          </cell>
          <cell r="AI559" t="str">
            <v/>
          </cell>
          <cell r="AJ559" t="str">
            <v>?</v>
          </cell>
          <cell r="AK559" t="e">
            <v>#N/A</v>
          </cell>
          <cell r="AL559" t="e">
            <v>#N/A</v>
          </cell>
          <cell r="AM559" t="e">
            <v>#N/A</v>
          </cell>
          <cell r="AN559" t="e">
            <v>#N/A</v>
          </cell>
          <cell r="AO559" t="e">
            <v>#N/A</v>
          </cell>
          <cell r="AP559">
            <v>0</v>
          </cell>
          <cell r="AQ559">
            <v>0</v>
          </cell>
          <cell r="AR559" t="e">
            <v>#N/A</v>
          </cell>
          <cell r="AS559">
            <v>0</v>
          </cell>
          <cell r="AT559">
            <v>0</v>
          </cell>
          <cell r="AU559">
            <v>0</v>
          </cell>
          <cell r="AV559" t="e">
            <v>#N/A</v>
          </cell>
          <cell r="AW559" t="str">
            <v/>
          </cell>
          <cell r="AX559" t="e">
            <v>#N/A</v>
          </cell>
          <cell r="AY559">
            <v>0</v>
          </cell>
          <cell r="AZ559">
            <v>0</v>
          </cell>
          <cell r="BA559">
            <v>0</v>
          </cell>
          <cell r="BB559">
            <v>0</v>
          </cell>
          <cell r="BC559">
            <v>0</v>
          </cell>
          <cell r="BD559">
            <v>0</v>
          </cell>
          <cell r="BE559" t="str">
            <v/>
          </cell>
          <cell r="BF559" t="e">
            <v>#NAME?</v>
          </cell>
          <cell r="BG559" t="str">
            <v/>
          </cell>
          <cell r="BH559" t="e">
            <v>#N/A</v>
          </cell>
        </row>
        <row r="560"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 t="e">
            <v>#N/A</v>
          </cell>
          <cell r="H560">
            <v>0</v>
          </cell>
          <cell r="I560">
            <v>0</v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>×</v>
          </cell>
          <cell r="P560" t="str">
            <v>×</v>
          </cell>
          <cell r="Q560" t="str">
            <v>×</v>
          </cell>
          <cell r="R560" t="str">
            <v>×</v>
          </cell>
          <cell r="S560" t="str">
            <v>×</v>
          </cell>
          <cell r="T560" t="str">
            <v>×</v>
          </cell>
          <cell r="U560" t="str">
            <v>×</v>
          </cell>
          <cell r="V560" t="str">
            <v>×</v>
          </cell>
          <cell r="W560" t="str">
            <v>×</v>
          </cell>
          <cell r="X560" t="str">
            <v>×</v>
          </cell>
          <cell r="Y560" t="str">
            <v>×</v>
          </cell>
          <cell r="Z560" t="str">
            <v>×</v>
          </cell>
          <cell r="AA560">
            <v>0</v>
          </cell>
          <cell r="AB560">
            <v>0</v>
          </cell>
          <cell r="AC560" t="str">
            <v>なし</v>
          </cell>
          <cell r="AD560">
            <v>0</v>
          </cell>
          <cell r="AE560">
            <v>0</v>
          </cell>
          <cell r="AF560" t="e">
            <v>#N/A</v>
          </cell>
          <cell r="AG560" t="e">
            <v>#N/A</v>
          </cell>
          <cell r="AH560" t="str">
            <v/>
          </cell>
          <cell r="AI560" t="str">
            <v/>
          </cell>
          <cell r="AJ560" t="str">
            <v>?</v>
          </cell>
          <cell r="AK560" t="e">
            <v>#N/A</v>
          </cell>
          <cell r="AL560" t="e">
            <v>#N/A</v>
          </cell>
          <cell r="AM560" t="e">
            <v>#N/A</v>
          </cell>
          <cell r="AN560" t="e">
            <v>#N/A</v>
          </cell>
          <cell r="AO560" t="e">
            <v>#N/A</v>
          </cell>
          <cell r="AP560">
            <v>0</v>
          </cell>
          <cell r="AQ560">
            <v>0</v>
          </cell>
          <cell r="AR560" t="e">
            <v>#N/A</v>
          </cell>
          <cell r="AS560">
            <v>0</v>
          </cell>
          <cell r="AT560">
            <v>0</v>
          </cell>
          <cell r="AU560">
            <v>0</v>
          </cell>
          <cell r="AV560" t="e">
            <v>#N/A</v>
          </cell>
          <cell r="AW560" t="str">
            <v/>
          </cell>
          <cell r="AX560" t="e">
            <v>#N/A</v>
          </cell>
          <cell r="AY560">
            <v>0</v>
          </cell>
          <cell r="AZ560">
            <v>0</v>
          </cell>
          <cell r="BA560">
            <v>0</v>
          </cell>
          <cell r="BB560">
            <v>0</v>
          </cell>
          <cell r="BC560">
            <v>0</v>
          </cell>
          <cell r="BD560">
            <v>0</v>
          </cell>
          <cell r="BE560" t="str">
            <v/>
          </cell>
          <cell r="BF560" t="e">
            <v>#NAME?</v>
          </cell>
          <cell r="BG560" t="str">
            <v/>
          </cell>
          <cell r="BH560" t="e">
            <v>#N/A</v>
          </cell>
        </row>
        <row r="561"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 t="e">
            <v>#N/A</v>
          </cell>
          <cell r="H561">
            <v>0</v>
          </cell>
          <cell r="I561">
            <v>0</v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>×</v>
          </cell>
          <cell r="P561" t="str">
            <v>×</v>
          </cell>
          <cell r="Q561" t="str">
            <v>×</v>
          </cell>
          <cell r="R561" t="str">
            <v>×</v>
          </cell>
          <cell r="S561" t="str">
            <v>×</v>
          </cell>
          <cell r="T561" t="str">
            <v>×</v>
          </cell>
          <cell r="U561" t="str">
            <v>×</v>
          </cell>
          <cell r="V561" t="str">
            <v>×</v>
          </cell>
          <cell r="W561" t="str">
            <v>×</v>
          </cell>
          <cell r="X561" t="str">
            <v>×</v>
          </cell>
          <cell r="Y561" t="str">
            <v>×</v>
          </cell>
          <cell r="Z561" t="str">
            <v>×</v>
          </cell>
          <cell r="AA561">
            <v>0</v>
          </cell>
          <cell r="AB561">
            <v>0</v>
          </cell>
          <cell r="AC561" t="str">
            <v>なし</v>
          </cell>
          <cell r="AD561">
            <v>0</v>
          </cell>
          <cell r="AE561">
            <v>0</v>
          </cell>
          <cell r="AF561" t="e">
            <v>#N/A</v>
          </cell>
          <cell r="AG561" t="e">
            <v>#N/A</v>
          </cell>
          <cell r="AH561" t="str">
            <v/>
          </cell>
          <cell r="AI561" t="str">
            <v/>
          </cell>
          <cell r="AJ561" t="str">
            <v>?</v>
          </cell>
          <cell r="AK561" t="e">
            <v>#N/A</v>
          </cell>
          <cell r="AL561" t="e">
            <v>#N/A</v>
          </cell>
          <cell r="AM561" t="e">
            <v>#N/A</v>
          </cell>
          <cell r="AN561" t="e">
            <v>#N/A</v>
          </cell>
          <cell r="AO561" t="e">
            <v>#N/A</v>
          </cell>
          <cell r="AP561">
            <v>0</v>
          </cell>
          <cell r="AQ561">
            <v>0</v>
          </cell>
          <cell r="AR561" t="e">
            <v>#N/A</v>
          </cell>
          <cell r="AS561">
            <v>0</v>
          </cell>
          <cell r="AT561">
            <v>0</v>
          </cell>
          <cell r="AU561">
            <v>0</v>
          </cell>
          <cell r="AV561" t="e">
            <v>#N/A</v>
          </cell>
          <cell r="AW561" t="str">
            <v/>
          </cell>
          <cell r="AX561" t="e">
            <v>#N/A</v>
          </cell>
          <cell r="AY561">
            <v>0</v>
          </cell>
          <cell r="AZ561">
            <v>0</v>
          </cell>
          <cell r="BA561">
            <v>0</v>
          </cell>
          <cell r="BB561">
            <v>0</v>
          </cell>
          <cell r="BC561">
            <v>0</v>
          </cell>
          <cell r="BD561">
            <v>0</v>
          </cell>
          <cell r="BE561" t="str">
            <v/>
          </cell>
          <cell r="BF561" t="e">
            <v>#NAME?</v>
          </cell>
          <cell r="BG561" t="str">
            <v/>
          </cell>
          <cell r="BH561" t="e">
            <v>#N/A</v>
          </cell>
        </row>
        <row r="562"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 t="e">
            <v>#N/A</v>
          </cell>
          <cell r="H562">
            <v>0</v>
          </cell>
          <cell r="I562">
            <v>0</v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>×</v>
          </cell>
          <cell r="P562" t="str">
            <v>×</v>
          </cell>
          <cell r="Q562" t="str">
            <v>×</v>
          </cell>
          <cell r="R562" t="str">
            <v>×</v>
          </cell>
          <cell r="S562" t="str">
            <v>×</v>
          </cell>
          <cell r="T562" t="str">
            <v>×</v>
          </cell>
          <cell r="U562" t="str">
            <v>×</v>
          </cell>
          <cell r="V562" t="str">
            <v>×</v>
          </cell>
          <cell r="W562" t="str">
            <v>×</v>
          </cell>
          <cell r="X562" t="str">
            <v>×</v>
          </cell>
          <cell r="Y562" t="str">
            <v>×</v>
          </cell>
          <cell r="Z562" t="str">
            <v>×</v>
          </cell>
          <cell r="AA562">
            <v>0</v>
          </cell>
          <cell r="AB562">
            <v>0</v>
          </cell>
          <cell r="AC562" t="str">
            <v>なし</v>
          </cell>
          <cell r="AD562">
            <v>0</v>
          </cell>
          <cell r="AE562">
            <v>0</v>
          </cell>
          <cell r="AF562" t="e">
            <v>#N/A</v>
          </cell>
          <cell r="AG562" t="e">
            <v>#N/A</v>
          </cell>
          <cell r="AH562" t="str">
            <v/>
          </cell>
          <cell r="AI562" t="str">
            <v/>
          </cell>
          <cell r="AJ562" t="str">
            <v>?</v>
          </cell>
          <cell r="AK562" t="e">
            <v>#N/A</v>
          </cell>
          <cell r="AL562" t="e">
            <v>#N/A</v>
          </cell>
          <cell r="AM562" t="e">
            <v>#N/A</v>
          </cell>
          <cell r="AN562" t="e">
            <v>#N/A</v>
          </cell>
          <cell r="AO562" t="e">
            <v>#N/A</v>
          </cell>
          <cell r="AP562">
            <v>0</v>
          </cell>
          <cell r="AQ562">
            <v>0</v>
          </cell>
          <cell r="AR562" t="e">
            <v>#N/A</v>
          </cell>
          <cell r="AS562">
            <v>0</v>
          </cell>
          <cell r="AT562">
            <v>0</v>
          </cell>
          <cell r="AU562">
            <v>0</v>
          </cell>
          <cell r="AV562" t="e">
            <v>#N/A</v>
          </cell>
          <cell r="AW562" t="str">
            <v/>
          </cell>
          <cell r="AX562" t="e">
            <v>#N/A</v>
          </cell>
          <cell r="AY562">
            <v>0</v>
          </cell>
          <cell r="AZ562">
            <v>0</v>
          </cell>
          <cell r="BA562">
            <v>0</v>
          </cell>
          <cell r="BB562">
            <v>0</v>
          </cell>
          <cell r="BC562">
            <v>0</v>
          </cell>
          <cell r="BD562">
            <v>0</v>
          </cell>
          <cell r="BE562" t="str">
            <v/>
          </cell>
          <cell r="BF562" t="e">
            <v>#NAME?</v>
          </cell>
          <cell r="BG562" t="str">
            <v/>
          </cell>
          <cell r="BH562" t="e">
            <v>#N/A</v>
          </cell>
        </row>
        <row r="563"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 t="e">
            <v>#N/A</v>
          </cell>
          <cell r="H563">
            <v>0</v>
          </cell>
          <cell r="I563">
            <v>0</v>
          </cell>
          <cell r="J563" t="str">
            <v/>
          </cell>
          <cell r="K563" t="str">
            <v/>
          </cell>
          <cell r="L563" t="str">
            <v/>
          </cell>
          <cell r="M563" t="str">
            <v/>
          </cell>
          <cell r="N563" t="str">
            <v/>
          </cell>
          <cell r="O563" t="str">
            <v>×</v>
          </cell>
          <cell r="P563" t="str">
            <v>×</v>
          </cell>
          <cell r="Q563" t="str">
            <v>×</v>
          </cell>
          <cell r="R563" t="str">
            <v>×</v>
          </cell>
          <cell r="S563" t="str">
            <v>×</v>
          </cell>
          <cell r="T563" t="str">
            <v>×</v>
          </cell>
          <cell r="U563" t="str">
            <v>×</v>
          </cell>
          <cell r="V563" t="str">
            <v>×</v>
          </cell>
          <cell r="W563" t="str">
            <v>×</v>
          </cell>
          <cell r="X563" t="str">
            <v>×</v>
          </cell>
          <cell r="Y563" t="str">
            <v>×</v>
          </cell>
          <cell r="Z563" t="str">
            <v>×</v>
          </cell>
          <cell r="AA563">
            <v>0</v>
          </cell>
          <cell r="AB563">
            <v>0</v>
          </cell>
          <cell r="AC563" t="str">
            <v>なし</v>
          </cell>
          <cell r="AD563">
            <v>0</v>
          </cell>
          <cell r="AE563">
            <v>0</v>
          </cell>
          <cell r="AF563" t="e">
            <v>#N/A</v>
          </cell>
          <cell r="AG563" t="e">
            <v>#N/A</v>
          </cell>
          <cell r="AH563" t="str">
            <v/>
          </cell>
          <cell r="AI563" t="str">
            <v/>
          </cell>
          <cell r="AJ563" t="str">
            <v>?</v>
          </cell>
          <cell r="AK563" t="e">
            <v>#N/A</v>
          </cell>
          <cell r="AL563" t="e">
            <v>#N/A</v>
          </cell>
          <cell r="AM563" t="e">
            <v>#N/A</v>
          </cell>
          <cell r="AN563" t="e">
            <v>#N/A</v>
          </cell>
          <cell r="AO563" t="e">
            <v>#N/A</v>
          </cell>
          <cell r="AP563">
            <v>0</v>
          </cell>
          <cell r="AQ563">
            <v>0</v>
          </cell>
          <cell r="AR563" t="e">
            <v>#N/A</v>
          </cell>
          <cell r="AS563">
            <v>0</v>
          </cell>
          <cell r="AT563">
            <v>0</v>
          </cell>
          <cell r="AU563">
            <v>0</v>
          </cell>
          <cell r="AV563" t="e">
            <v>#N/A</v>
          </cell>
          <cell r="AW563" t="str">
            <v/>
          </cell>
          <cell r="AX563" t="e">
            <v>#N/A</v>
          </cell>
          <cell r="AY563">
            <v>0</v>
          </cell>
          <cell r="AZ563">
            <v>0</v>
          </cell>
          <cell r="BA563">
            <v>0</v>
          </cell>
          <cell r="BB563">
            <v>0</v>
          </cell>
          <cell r="BC563">
            <v>0</v>
          </cell>
          <cell r="BD563">
            <v>0</v>
          </cell>
          <cell r="BE563" t="str">
            <v/>
          </cell>
          <cell r="BF563" t="e">
            <v>#NAME?</v>
          </cell>
          <cell r="BG563" t="str">
            <v/>
          </cell>
          <cell r="BH563" t="e">
            <v>#N/A</v>
          </cell>
        </row>
        <row r="564"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 t="e">
            <v>#N/A</v>
          </cell>
          <cell r="H564">
            <v>0</v>
          </cell>
          <cell r="I564">
            <v>0</v>
          </cell>
          <cell r="J564" t="str">
            <v/>
          </cell>
          <cell r="K564" t="str">
            <v/>
          </cell>
          <cell r="L564" t="str">
            <v/>
          </cell>
          <cell r="M564" t="str">
            <v/>
          </cell>
          <cell r="N564" t="str">
            <v/>
          </cell>
          <cell r="O564" t="str">
            <v>×</v>
          </cell>
          <cell r="P564" t="str">
            <v>×</v>
          </cell>
          <cell r="Q564" t="str">
            <v>×</v>
          </cell>
          <cell r="R564" t="str">
            <v>×</v>
          </cell>
          <cell r="S564" t="str">
            <v>×</v>
          </cell>
          <cell r="T564" t="str">
            <v>×</v>
          </cell>
          <cell r="U564" t="str">
            <v>×</v>
          </cell>
          <cell r="V564" t="str">
            <v>×</v>
          </cell>
          <cell r="W564" t="str">
            <v>×</v>
          </cell>
          <cell r="X564" t="str">
            <v>×</v>
          </cell>
          <cell r="Y564" t="str">
            <v>×</v>
          </cell>
          <cell r="Z564" t="str">
            <v>×</v>
          </cell>
          <cell r="AA564">
            <v>0</v>
          </cell>
          <cell r="AB564">
            <v>0</v>
          </cell>
          <cell r="AC564" t="str">
            <v>なし</v>
          </cell>
          <cell r="AD564">
            <v>0</v>
          </cell>
          <cell r="AE564">
            <v>0</v>
          </cell>
          <cell r="AF564" t="e">
            <v>#N/A</v>
          </cell>
          <cell r="AG564" t="e">
            <v>#N/A</v>
          </cell>
          <cell r="AH564" t="str">
            <v/>
          </cell>
          <cell r="AI564" t="str">
            <v/>
          </cell>
          <cell r="AJ564" t="str">
            <v>?</v>
          </cell>
          <cell r="AK564" t="e">
            <v>#N/A</v>
          </cell>
          <cell r="AL564" t="e">
            <v>#N/A</v>
          </cell>
          <cell r="AM564" t="e">
            <v>#N/A</v>
          </cell>
          <cell r="AN564" t="e">
            <v>#N/A</v>
          </cell>
          <cell r="AO564" t="e">
            <v>#N/A</v>
          </cell>
          <cell r="AP564">
            <v>0</v>
          </cell>
          <cell r="AQ564">
            <v>0</v>
          </cell>
          <cell r="AR564" t="e">
            <v>#N/A</v>
          </cell>
          <cell r="AS564">
            <v>0</v>
          </cell>
          <cell r="AT564">
            <v>0</v>
          </cell>
          <cell r="AU564">
            <v>0</v>
          </cell>
          <cell r="AV564" t="e">
            <v>#N/A</v>
          </cell>
          <cell r="AW564" t="str">
            <v/>
          </cell>
          <cell r="AX564" t="e">
            <v>#N/A</v>
          </cell>
          <cell r="AY564">
            <v>0</v>
          </cell>
          <cell r="AZ564">
            <v>0</v>
          </cell>
          <cell r="BA564">
            <v>0</v>
          </cell>
          <cell r="BB564">
            <v>0</v>
          </cell>
          <cell r="BC564">
            <v>0</v>
          </cell>
          <cell r="BD564">
            <v>0</v>
          </cell>
          <cell r="BE564" t="str">
            <v/>
          </cell>
          <cell r="BF564" t="e">
            <v>#NAME?</v>
          </cell>
          <cell r="BG564" t="str">
            <v/>
          </cell>
          <cell r="BH564" t="e">
            <v>#N/A</v>
          </cell>
        </row>
        <row r="565"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 t="e">
            <v>#N/A</v>
          </cell>
          <cell r="H565">
            <v>0</v>
          </cell>
          <cell r="I565">
            <v>0</v>
          </cell>
          <cell r="J565" t="str">
            <v/>
          </cell>
          <cell r="K565" t="str">
            <v/>
          </cell>
          <cell r="L565" t="str">
            <v/>
          </cell>
          <cell r="M565" t="str">
            <v/>
          </cell>
          <cell r="N565" t="str">
            <v/>
          </cell>
          <cell r="O565" t="str">
            <v>×</v>
          </cell>
          <cell r="P565" t="str">
            <v>×</v>
          </cell>
          <cell r="Q565" t="str">
            <v>×</v>
          </cell>
          <cell r="R565" t="str">
            <v>×</v>
          </cell>
          <cell r="S565" t="str">
            <v>×</v>
          </cell>
          <cell r="T565" t="str">
            <v>×</v>
          </cell>
          <cell r="U565" t="str">
            <v>×</v>
          </cell>
          <cell r="V565" t="str">
            <v>×</v>
          </cell>
          <cell r="W565" t="str">
            <v>×</v>
          </cell>
          <cell r="X565" t="str">
            <v>×</v>
          </cell>
          <cell r="Y565" t="str">
            <v>×</v>
          </cell>
          <cell r="Z565" t="str">
            <v>×</v>
          </cell>
          <cell r="AA565">
            <v>0</v>
          </cell>
          <cell r="AB565">
            <v>0</v>
          </cell>
          <cell r="AC565" t="str">
            <v>なし</v>
          </cell>
          <cell r="AD565">
            <v>0</v>
          </cell>
          <cell r="AE565">
            <v>0</v>
          </cell>
          <cell r="AF565" t="e">
            <v>#N/A</v>
          </cell>
          <cell r="AG565" t="e">
            <v>#N/A</v>
          </cell>
          <cell r="AH565" t="str">
            <v/>
          </cell>
          <cell r="AI565" t="str">
            <v/>
          </cell>
          <cell r="AJ565" t="str">
            <v>?</v>
          </cell>
          <cell r="AK565" t="e">
            <v>#N/A</v>
          </cell>
          <cell r="AL565" t="e">
            <v>#N/A</v>
          </cell>
          <cell r="AM565" t="e">
            <v>#N/A</v>
          </cell>
          <cell r="AN565" t="e">
            <v>#N/A</v>
          </cell>
          <cell r="AO565" t="e">
            <v>#N/A</v>
          </cell>
          <cell r="AP565">
            <v>0</v>
          </cell>
          <cell r="AQ565">
            <v>0</v>
          </cell>
          <cell r="AR565" t="e">
            <v>#N/A</v>
          </cell>
          <cell r="AS565">
            <v>0</v>
          </cell>
          <cell r="AT565">
            <v>0</v>
          </cell>
          <cell r="AU565">
            <v>0</v>
          </cell>
          <cell r="AV565" t="e">
            <v>#N/A</v>
          </cell>
          <cell r="AW565" t="str">
            <v/>
          </cell>
          <cell r="AX565" t="e">
            <v>#N/A</v>
          </cell>
          <cell r="AY565">
            <v>0</v>
          </cell>
          <cell r="AZ565">
            <v>0</v>
          </cell>
          <cell r="BA565">
            <v>0</v>
          </cell>
          <cell r="BB565">
            <v>0</v>
          </cell>
          <cell r="BC565">
            <v>0</v>
          </cell>
          <cell r="BD565">
            <v>0</v>
          </cell>
          <cell r="BE565" t="str">
            <v/>
          </cell>
          <cell r="BF565" t="e">
            <v>#NAME?</v>
          </cell>
          <cell r="BG565" t="str">
            <v/>
          </cell>
          <cell r="BH565" t="e">
            <v>#N/A</v>
          </cell>
        </row>
        <row r="566"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 t="e">
            <v>#N/A</v>
          </cell>
          <cell r="H566">
            <v>0</v>
          </cell>
          <cell r="I566">
            <v>0</v>
          </cell>
          <cell r="J566" t="str">
            <v/>
          </cell>
          <cell r="K566" t="str">
            <v/>
          </cell>
          <cell r="L566" t="str">
            <v/>
          </cell>
          <cell r="M566" t="str">
            <v/>
          </cell>
          <cell r="N566" t="str">
            <v/>
          </cell>
          <cell r="O566" t="str">
            <v>×</v>
          </cell>
          <cell r="P566" t="str">
            <v>×</v>
          </cell>
          <cell r="Q566" t="str">
            <v>×</v>
          </cell>
          <cell r="R566" t="str">
            <v>×</v>
          </cell>
          <cell r="S566" t="str">
            <v>×</v>
          </cell>
          <cell r="T566" t="str">
            <v>×</v>
          </cell>
          <cell r="U566" t="str">
            <v>×</v>
          </cell>
          <cell r="V566" t="str">
            <v>×</v>
          </cell>
          <cell r="W566" t="str">
            <v>×</v>
          </cell>
          <cell r="X566" t="str">
            <v>×</v>
          </cell>
          <cell r="Y566" t="str">
            <v>×</v>
          </cell>
          <cell r="Z566" t="str">
            <v>×</v>
          </cell>
          <cell r="AA566">
            <v>0</v>
          </cell>
          <cell r="AB566">
            <v>0</v>
          </cell>
          <cell r="AC566" t="str">
            <v>なし</v>
          </cell>
          <cell r="AD566">
            <v>0</v>
          </cell>
          <cell r="AE566">
            <v>0</v>
          </cell>
          <cell r="AF566" t="e">
            <v>#N/A</v>
          </cell>
          <cell r="AG566" t="e">
            <v>#N/A</v>
          </cell>
          <cell r="AH566" t="str">
            <v/>
          </cell>
          <cell r="AI566" t="str">
            <v/>
          </cell>
          <cell r="AJ566" t="str">
            <v>?</v>
          </cell>
          <cell r="AK566" t="e">
            <v>#N/A</v>
          </cell>
          <cell r="AL566" t="e">
            <v>#N/A</v>
          </cell>
          <cell r="AM566" t="e">
            <v>#N/A</v>
          </cell>
          <cell r="AN566" t="e">
            <v>#N/A</v>
          </cell>
          <cell r="AO566" t="e">
            <v>#N/A</v>
          </cell>
          <cell r="AP566">
            <v>0</v>
          </cell>
          <cell r="AQ566">
            <v>0</v>
          </cell>
          <cell r="AR566" t="e">
            <v>#N/A</v>
          </cell>
          <cell r="AS566">
            <v>0</v>
          </cell>
          <cell r="AT566">
            <v>0</v>
          </cell>
          <cell r="AU566">
            <v>0</v>
          </cell>
          <cell r="AV566" t="e">
            <v>#N/A</v>
          </cell>
          <cell r="AW566" t="str">
            <v/>
          </cell>
          <cell r="AX566" t="e">
            <v>#N/A</v>
          </cell>
          <cell r="AY566">
            <v>0</v>
          </cell>
          <cell r="AZ566">
            <v>0</v>
          </cell>
          <cell r="BA566">
            <v>0</v>
          </cell>
          <cell r="BB566">
            <v>0</v>
          </cell>
          <cell r="BC566">
            <v>0</v>
          </cell>
          <cell r="BD566">
            <v>0</v>
          </cell>
          <cell r="BE566" t="str">
            <v/>
          </cell>
          <cell r="BF566" t="e">
            <v>#NAME?</v>
          </cell>
          <cell r="BG566" t="str">
            <v/>
          </cell>
          <cell r="BH566" t="e">
            <v>#N/A</v>
          </cell>
        </row>
        <row r="567"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 t="e">
            <v>#N/A</v>
          </cell>
          <cell r="H567">
            <v>0</v>
          </cell>
          <cell r="I567">
            <v>0</v>
          </cell>
          <cell r="J567" t="str">
            <v/>
          </cell>
          <cell r="K567" t="str">
            <v/>
          </cell>
          <cell r="L567" t="str">
            <v/>
          </cell>
          <cell r="M567" t="str">
            <v/>
          </cell>
          <cell r="N567" t="str">
            <v/>
          </cell>
          <cell r="O567" t="str">
            <v>×</v>
          </cell>
          <cell r="P567" t="str">
            <v>×</v>
          </cell>
          <cell r="Q567" t="str">
            <v>×</v>
          </cell>
          <cell r="R567" t="str">
            <v>×</v>
          </cell>
          <cell r="S567" t="str">
            <v>×</v>
          </cell>
          <cell r="T567" t="str">
            <v>×</v>
          </cell>
          <cell r="U567" t="str">
            <v>×</v>
          </cell>
          <cell r="V567" t="str">
            <v>×</v>
          </cell>
          <cell r="W567" t="str">
            <v>×</v>
          </cell>
          <cell r="X567" t="str">
            <v>×</v>
          </cell>
          <cell r="Y567" t="str">
            <v>×</v>
          </cell>
          <cell r="Z567" t="str">
            <v>×</v>
          </cell>
          <cell r="AA567">
            <v>0</v>
          </cell>
          <cell r="AB567">
            <v>0</v>
          </cell>
          <cell r="AC567" t="str">
            <v>なし</v>
          </cell>
          <cell r="AD567">
            <v>0</v>
          </cell>
          <cell r="AE567">
            <v>0</v>
          </cell>
          <cell r="AF567" t="e">
            <v>#N/A</v>
          </cell>
          <cell r="AG567" t="e">
            <v>#N/A</v>
          </cell>
          <cell r="AH567" t="str">
            <v/>
          </cell>
          <cell r="AI567" t="str">
            <v/>
          </cell>
          <cell r="AJ567" t="str">
            <v>?</v>
          </cell>
          <cell r="AK567" t="e">
            <v>#N/A</v>
          </cell>
          <cell r="AL567" t="e">
            <v>#N/A</v>
          </cell>
          <cell r="AM567" t="e">
            <v>#N/A</v>
          </cell>
          <cell r="AN567" t="e">
            <v>#N/A</v>
          </cell>
          <cell r="AO567" t="e">
            <v>#N/A</v>
          </cell>
          <cell r="AP567">
            <v>0</v>
          </cell>
          <cell r="AQ567">
            <v>0</v>
          </cell>
          <cell r="AR567" t="e">
            <v>#N/A</v>
          </cell>
          <cell r="AS567">
            <v>0</v>
          </cell>
          <cell r="AT567">
            <v>0</v>
          </cell>
          <cell r="AU567">
            <v>0</v>
          </cell>
          <cell r="AV567" t="e">
            <v>#N/A</v>
          </cell>
          <cell r="AW567" t="str">
            <v/>
          </cell>
          <cell r="AX567" t="e">
            <v>#N/A</v>
          </cell>
          <cell r="AY567">
            <v>0</v>
          </cell>
          <cell r="AZ567">
            <v>0</v>
          </cell>
          <cell r="BA567">
            <v>0</v>
          </cell>
          <cell r="BB567">
            <v>0</v>
          </cell>
          <cell r="BC567">
            <v>0</v>
          </cell>
          <cell r="BD567">
            <v>0</v>
          </cell>
          <cell r="BE567" t="str">
            <v/>
          </cell>
          <cell r="BF567" t="e">
            <v>#NAME?</v>
          </cell>
          <cell r="BG567" t="str">
            <v/>
          </cell>
          <cell r="BH567" t="e">
            <v>#N/A</v>
          </cell>
        </row>
        <row r="568"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 t="e">
            <v>#N/A</v>
          </cell>
          <cell r="H568">
            <v>0</v>
          </cell>
          <cell r="I568">
            <v>0</v>
          </cell>
          <cell r="J568" t="str">
            <v/>
          </cell>
          <cell r="K568" t="str">
            <v/>
          </cell>
          <cell r="L568" t="str">
            <v/>
          </cell>
          <cell r="M568" t="str">
            <v/>
          </cell>
          <cell r="N568" t="str">
            <v/>
          </cell>
          <cell r="O568" t="str">
            <v>×</v>
          </cell>
          <cell r="P568" t="str">
            <v>×</v>
          </cell>
          <cell r="Q568" t="str">
            <v>×</v>
          </cell>
          <cell r="R568" t="str">
            <v>×</v>
          </cell>
          <cell r="S568" t="str">
            <v>×</v>
          </cell>
          <cell r="T568" t="str">
            <v>×</v>
          </cell>
          <cell r="U568" t="str">
            <v>×</v>
          </cell>
          <cell r="V568" t="str">
            <v>×</v>
          </cell>
          <cell r="W568" t="str">
            <v>×</v>
          </cell>
          <cell r="X568" t="str">
            <v>×</v>
          </cell>
          <cell r="Y568" t="str">
            <v>×</v>
          </cell>
          <cell r="Z568" t="str">
            <v>×</v>
          </cell>
          <cell r="AA568">
            <v>0</v>
          </cell>
          <cell r="AB568">
            <v>0</v>
          </cell>
          <cell r="AC568" t="str">
            <v>なし</v>
          </cell>
          <cell r="AD568">
            <v>0</v>
          </cell>
          <cell r="AE568">
            <v>0</v>
          </cell>
          <cell r="AF568" t="e">
            <v>#N/A</v>
          </cell>
          <cell r="AG568" t="e">
            <v>#N/A</v>
          </cell>
          <cell r="AH568" t="str">
            <v/>
          </cell>
          <cell r="AI568" t="str">
            <v/>
          </cell>
          <cell r="AJ568" t="str">
            <v>?</v>
          </cell>
          <cell r="AK568" t="e">
            <v>#N/A</v>
          </cell>
          <cell r="AL568" t="e">
            <v>#N/A</v>
          </cell>
          <cell r="AM568" t="e">
            <v>#N/A</v>
          </cell>
          <cell r="AN568" t="e">
            <v>#N/A</v>
          </cell>
          <cell r="AO568" t="e">
            <v>#N/A</v>
          </cell>
          <cell r="AP568">
            <v>0</v>
          </cell>
          <cell r="AQ568">
            <v>0</v>
          </cell>
          <cell r="AR568" t="e">
            <v>#N/A</v>
          </cell>
          <cell r="AS568">
            <v>0</v>
          </cell>
          <cell r="AT568">
            <v>0</v>
          </cell>
          <cell r="AU568">
            <v>0</v>
          </cell>
          <cell r="AV568" t="e">
            <v>#N/A</v>
          </cell>
          <cell r="AW568" t="str">
            <v/>
          </cell>
          <cell r="AX568" t="e">
            <v>#N/A</v>
          </cell>
          <cell r="AY568">
            <v>0</v>
          </cell>
          <cell r="AZ568">
            <v>0</v>
          </cell>
          <cell r="BA568">
            <v>0</v>
          </cell>
          <cell r="BB568">
            <v>0</v>
          </cell>
          <cell r="BC568">
            <v>0</v>
          </cell>
          <cell r="BD568">
            <v>0</v>
          </cell>
          <cell r="BE568" t="str">
            <v/>
          </cell>
          <cell r="BF568" t="e">
            <v>#NAME?</v>
          </cell>
          <cell r="BG568" t="str">
            <v/>
          </cell>
          <cell r="BH568" t="e">
            <v>#N/A</v>
          </cell>
        </row>
        <row r="569"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 t="e">
            <v>#N/A</v>
          </cell>
          <cell r="H569">
            <v>0</v>
          </cell>
          <cell r="I569">
            <v>0</v>
          </cell>
          <cell r="J569" t="str">
            <v/>
          </cell>
          <cell r="K569" t="str">
            <v/>
          </cell>
          <cell r="L569" t="str">
            <v/>
          </cell>
          <cell r="M569" t="str">
            <v/>
          </cell>
          <cell r="N569" t="str">
            <v/>
          </cell>
          <cell r="O569" t="str">
            <v>×</v>
          </cell>
          <cell r="P569" t="str">
            <v>×</v>
          </cell>
          <cell r="Q569" t="str">
            <v>×</v>
          </cell>
          <cell r="R569" t="str">
            <v>×</v>
          </cell>
          <cell r="S569" t="str">
            <v>×</v>
          </cell>
          <cell r="T569" t="str">
            <v>×</v>
          </cell>
          <cell r="U569" t="str">
            <v>×</v>
          </cell>
          <cell r="V569" t="str">
            <v>×</v>
          </cell>
          <cell r="W569" t="str">
            <v>×</v>
          </cell>
          <cell r="X569" t="str">
            <v>×</v>
          </cell>
          <cell r="Y569" t="str">
            <v>×</v>
          </cell>
          <cell r="Z569" t="str">
            <v>×</v>
          </cell>
          <cell r="AA569">
            <v>0</v>
          </cell>
          <cell r="AB569">
            <v>0</v>
          </cell>
          <cell r="AC569" t="str">
            <v>なし</v>
          </cell>
          <cell r="AD569">
            <v>0</v>
          </cell>
          <cell r="AE569">
            <v>0</v>
          </cell>
          <cell r="AF569" t="e">
            <v>#N/A</v>
          </cell>
          <cell r="AG569" t="e">
            <v>#N/A</v>
          </cell>
          <cell r="AH569" t="str">
            <v/>
          </cell>
          <cell r="AI569" t="str">
            <v/>
          </cell>
          <cell r="AJ569" t="str">
            <v>?</v>
          </cell>
          <cell r="AK569" t="e">
            <v>#N/A</v>
          </cell>
          <cell r="AL569" t="e">
            <v>#N/A</v>
          </cell>
          <cell r="AM569" t="e">
            <v>#N/A</v>
          </cell>
          <cell r="AN569" t="e">
            <v>#N/A</v>
          </cell>
          <cell r="AO569" t="e">
            <v>#N/A</v>
          </cell>
          <cell r="AP569">
            <v>0</v>
          </cell>
          <cell r="AQ569">
            <v>0</v>
          </cell>
          <cell r="AR569" t="e">
            <v>#N/A</v>
          </cell>
          <cell r="AS569">
            <v>0</v>
          </cell>
          <cell r="AT569">
            <v>0</v>
          </cell>
          <cell r="AU569">
            <v>0</v>
          </cell>
          <cell r="AV569" t="e">
            <v>#N/A</v>
          </cell>
          <cell r="AW569" t="str">
            <v/>
          </cell>
          <cell r="AX569" t="e">
            <v>#N/A</v>
          </cell>
          <cell r="AY569">
            <v>0</v>
          </cell>
          <cell r="AZ569">
            <v>0</v>
          </cell>
          <cell r="BA569">
            <v>0</v>
          </cell>
          <cell r="BB569">
            <v>0</v>
          </cell>
          <cell r="BC569">
            <v>0</v>
          </cell>
          <cell r="BD569">
            <v>0</v>
          </cell>
          <cell r="BE569" t="str">
            <v/>
          </cell>
          <cell r="BF569" t="e">
            <v>#NAME?</v>
          </cell>
          <cell r="BG569" t="str">
            <v/>
          </cell>
          <cell r="BH569" t="e">
            <v>#N/A</v>
          </cell>
        </row>
        <row r="570"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 t="e">
            <v>#N/A</v>
          </cell>
          <cell r="H570">
            <v>0</v>
          </cell>
          <cell r="I570">
            <v>0</v>
          </cell>
          <cell r="J570" t="str">
            <v/>
          </cell>
          <cell r="K570" t="str">
            <v/>
          </cell>
          <cell r="L570" t="str">
            <v/>
          </cell>
          <cell r="M570" t="str">
            <v/>
          </cell>
          <cell r="N570" t="str">
            <v/>
          </cell>
          <cell r="O570" t="str">
            <v>×</v>
          </cell>
          <cell r="P570" t="str">
            <v>×</v>
          </cell>
          <cell r="Q570" t="str">
            <v>×</v>
          </cell>
          <cell r="R570" t="str">
            <v>×</v>
          </cell>
          <cell r="S570" t="str">
            <v>×</v>
          </cell>
          <cell r="T570" t="str">
            <v>×</v>
          </cell>
          <cell r="U570" t="str">
            <v>×</v>
          </cell>
          <cell r="V570" t="str">
            <v>×</v>
          </cell>
          <cell r="W570" t="str">
            <v>×</v>
          </cell>
          <cell r="X570" t="str">
            <v>×</v>
          </cell>
          <cell r="Y570" t="str">
            <v>×</v>
          </cell>
          <cell r="Z570" t="str">
            <v>×</v>
          </cell>
          <cell r="AA570">
            <v>0</v>
          </cell>
          <cell r="AB570">
            <v>0</v>
          </cell>
          <cell r="AC570" t="str">
            <v>なし</v>
          </cell>
          <cell r="AD570">
            <v>0</v>
          </cell>
          <cell r="AE570">
            <v>0</v>
          </cell>
          <cell r="AF570" t="e">
            <v>#N/A</v>
          </cell>
          <cell r="AG570" t="e">
            <v>#N/A</v>
          </cell>
          <cell r="AH570" t="str">
            <v/>
          </cell>
          <cell r="AI570" t="str">
            <v/>
          </cell>
          <cell r="AJ570" t="str">
            <v>?</v>
          </cell>
          <cell r="AK570" t="e">
            <v>#N/A</v>
          </cell>
          <cell r="AL570" t="e">
            <v>#N/A</v>
          </cell>
          <cell r="AM570" t="e">
            <v>#N/A</v>
          </cell>
          <cell r="AN570" t="e">
            <v>#N/A</v>
          </cell>
          <cell r="AO570" t="e">
            <v>#N/A</v>
          </cell>
          <cell r="AP570">
            <v>0</v>
          </cell>
          <cell r="AQ570">
            <v>0</v>
          </cell>
          <cell r="AR570" t="e">
            <v>#N/A</v>
          </cell>
          <cell r="AS570">
            <v>0</v>
          </cell>
          <cell r="AT570">
            <v>0</v>
          </cell>
          <cell r="AU570">
            <v>0</v>
          </cell>
          <cell r="AV570" t="e">
            <v>#N/A</v>
          </cell>
          <cell r="AW570" t="str">
            <v/>
          </cell>
          <cell r="AX570" t="e">
            <v>#N/A</v>
          </cell>
          <cell r="AY570">
            <v>0</v>
          </cell>
          <cell r="AZ570">
            <v>0</v>
          </cell>
          <cell r="BA570">
            <v>0</v>
          </cell>
          <cell r="BB570">
            <v>0</v>
          </cell>
          <cell r="BC570">
            <v>0</v>
          </cell>
          <cell r="BD570">
            <v>0</v>
          </cell>
          <cell r="BE570" t="str">
            <v/>
          </cell>
          <cell r="BF570" t="e">
            <v>#NAME?</v>
          </cell>
          <cell r="BG570" t="str">
            <v/>
          </cell>
          <cell r="BH570" t="e">
            <v>#N/A</v>
          </cell>
        </row>
        <row r="571"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 t="e">
            <v>#N/A</v>
          </cell>
          <cell r="H571">
            <v>0</v>
          </cell>
          <cell r="I571">
            <v>0</v>
          </cell>
          <cell r="J571" t="str">
            <v/>
          </cell>
          <cell r="K571" t="str">
            <v/>
          </cell>
          <cell r="L571" t="str">
            <v/>
          </cell>
          <cell r="M571" t="str">
            <v/>
          </cell>
          <cell r="N571" t="str">
            <v/>
          </cell>
          <cell r="O571" t="str">
            <v>×</v>
          </cell>
          <cell r="P571" t="str">
            <v>×</v>
          </cell>
          <cell r="Q571" t="str">
            <v>×</v>
          </cell>
          <cell r="R571" t="str">
            <v>×</v>
          </cell>
          <cell r="S571" t="str">
            <v>×</v>
          </cell>
          <cell r="T571" t="str">
            <v>×</v>
          </cell>
          <cell r="U571" t="str">
            <v>×</v>
          </cell>
          <cell r="V571" t="str">
            <v>×</v>
          </cell>
          <cell r="W571" t="str">
            <v>×</v>
          </cell>
          <cell r="X571" t="str">
            <v>×</v>
          </cell>
          <cell r="Y571" t="str">
            <v>×</v>
          </cell>
          <cell r="Z571" t="str">
            <v>×</v>
          </cell>
          <cell r="AA571">
            <v>0</v>
          </cell>
          <cell r="AB571">
            <v>0</v>
          </cell>
          <cell r="AC571" t="str">
            <v>なし</v>
          </cell>
          <cell r="AD571">
            <v>0</v>
          </cell>
          <cell r="AE571">
            <v>0</v>
          </cell>
          <cell r="AF571" t="e">
            <v>#N/A</v>
          </cell>
          <cell r="AG571" t="e">
            <v>#N/A</v>
          </cell>
          <cell r="AH571" t="str">
            <v/>
          </cell>
          <cell r="AI571" t="str">
            <v/>
          </cell>
          <cell r="AJ571" t="str">
            <v>?</v>
          </cell>
          <cell r="AK571" t="e">
            <v>#N/A</v>
          </cell>
          <cell r="AL571" t="e">
            <v>#N/A</v>
          </cell>
          <cell r="AM571" t="e">
            <v>#N/A</v>
          </cell>
          <cell r="AN571" t="e">
            <v>#N/A</v>
          </cell>
          <cell r="AO571" t="e">
            <v>#N/A</v>
          </cell>
          <cell r="AP571">
            <v>0</v>
          </cell>
          <cell r="AQ571">
            <v>0</v>
          </cell>
          <cell r="AR571" t="e">
            <v>#N/A</v>
          </cell>
          <cell r="AS571">
            <v>0</v>
          </cell>
          <cell r="AT571">
            <v>0</v>
          </cell>
          <cell r="AU571">
            <v>0</v>
          </cell>
          <cell r="AV571" t="e">
            <v>#N/A</v>
          </cell>
          <cell r="AW571" t="str">
            <v/>
          </cell>
          <cell r="AX571" t="e">
            <v>#N/A</v>
          </cell>
          <cell r="AY571">
            <v>0</v>
          </cell>
          <cell r="AZ571">
            <v>0</v>
          </cell>
          <cell r="BA571">
            <v>0</v>
          </cell>
          <cell r="BB571">
            <v>0</v>
          </cell>
          <cell r="BC571">
            <v>0</v>
          </cell>
          <cell r="BD571">
            <v>0</v>
          </cell>
          <cell r="BE571" t="str">
            <v/>
          </cell>
          <cell r="BF571" t="e">
            <v>#NAME?</v>
          </cell>
          <cell r="BG571" t="str">
            <v/>
          </cell>
          <cell r="BH571" t="e">
            <v>#N/A</v>
          </cell>
        </row>
        <row r="572"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 t="e">
            <v>#N/A</v>
          </cell>
          <cell r="H572">
            <v>0</v>
          </cell>
          <cell r="I572">
            <v>0</v>
          </cell>
          <cell r="J572" t="str">
            <v/>
          </cell>
          <cell r="K572" t="str">
            <v/>
          </cell>
          <cell r="L572" t="str">
            <v/>
          </cell>
          <cell r="M572" t="str">
            <v/>
          </cell>
          <cell r="N572" t="str">
            <v/>
          </cell>
          <cell r="O572" t="str">
            <v>×</v>
          </cell>
          <cell r="P572" t="str">
            <v>×</v>
          </cell>
          <cell r="Q572" t="str">
            <v>×</v>
          </cell>
          <cell r="R572" t="str">
            <v>×</v>
          </cell>
          <cell r="S572" t="str">
            <v>×</v>
          </cell>
          <cell r="T572" t="str">
            <v>×</v>
          </cell>
          <cell r="U572" t="str">
            <v>×</v>
          </cell>
          <cell r="V572" t="str">
            <v>×</v>
          </cell>
          <cell r="W572" t="str">
            <v>×</v>
          </cell>
          <cell r="X572" t="str">
            <v>×</v>
          </cell>
          <cell r="Y572" t="str">
            <v>×</v>
          </cell>
          <cell r="Z572" t="str">
            <v>×</v>
          </cell>
          <cell r="AA572">
            <v>0</v>
          </cell>
          <cell r="AB572">
            <v>0</v>
          </cell>
          <cell r="AC572" t="str">
            <v>なし</v>
          </cell>
          <cell r="AD572">
            <v>0</v>
          </cell>
          <cell r="AE572">
            <v>0</v>
          </cell>
          <cell r="AF572" t="e">
            <v>#N/A</v>
          </cell>
          <cell r="AG572" t="e">
            <v>#N/A</v>
          </cell>
          <cell r="AH572" t="str">
            <v/>
          </cell>
          <cell r="AI572" t="str">
            <v/>
          </cell>
          <cell r="AJ572" t="str">
            <v>?</v>
          </cell>
          <cell r="AK572" t="e">
            <v>#N/A</v>
          </cell>
          <cell r="AL572" t="e">
            <v>#N/A</v>
          </cell>
          <cell r="AM572" t="e">
            <v>#N/A</v>
          </cell>
          <cell r="AN572" t="e">
            <v>#N/A</v>
          </cell>
          <cell r="AO572" t="e">
            <v>#N/A</v>
          </cell>
          <cell r="AP572">
            <v>0</v>
          </cell>
          <cell r="AQ572">
            <v>0</v>
          </cell>
          <cell r="AR572" t="e">
            <v>#N/A</v>
          </cell>
          <cell r="AS572">
            <v>0</v>
          </cell>
          <cell r="AT572">
            <v>0</v>
          </cell>
          <cell r="AU572">
            <v>0</v>
          </cell>
          <cell r="AV572" t="e">
            <v>#N/A</v>
          </cell>
          <cell r="AW572" t="str">
            <v/>
          </cell>
          <cell r="AX572" t="e">
            <v>#N/A</v>
          </cell>
          <cell r="AY572">
            <v>0</v>
          </cell>
          <cell r="AZ572">
            <v>0</v>
          </cell>
          <cell r="BA572">
            <v>0</v>
          </cell>
          <cell r="BB572">
            <v>0</v>
          </cell>
          <cell r="BC572">
            <v>0</v>
          </cell>
          <cell r="BD572">
            <v>0</v>
          </cell>
          <cell r="BE572" t="str">
            <v/>
          </cell>
          <cell r="BF572" t="e">
            <v>#NAME?</v>
          </cell>
          <cell r="BG572" t="str">
            <v/>
          </cell>
          <cell r="BH572" t="e">
            <v>#N/A</v>
          </cell>
        </row>
        <row r="573"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 t="e">
            <v>#N/A</v>
          </cell>
          <cell r="H573">
            <v>0</v>
          </cell>
          <cell r="I573">
            <v>0</v>
          </cell>
          <cell r="J573" t="str">
            <v/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  <cell r="O573" t="str">
            <v>×</v>
          </cell>
          <cell r="P573" t="str">
            <v>×</v>
          </cell>
          <cell r="Q573" t="str">
            <v>×</v>
          </cell>
          <cell r="R573" t="str">
            <v>×</v>
          </cell>
          <cell r="S573" t="str">
            <v>×</v>
          </cell>
          <cell r="T573" t="str">
            <v>×</v>
          </cell>
          <cell r="U573" t="str">
            <v>×</v>
          </cell>
          <cell r="V573" t="str">
            <v>×</v>
          </cell>
          <cell r="W573" t="str">
            <v>×</v>
          </cell>
          <cell r="X573" t="str">
            <v>×</v>
          </cell>
          <cell r="Y573" t="str">
            <v>×</v>
          </cell>
          <cell r="Z573" t="str">
            <v>×</v>
          </cell>
          <cell r="AA573">
            <v>0</v>
          </cell>
          <cell r="AB573">
            <v>0</v>
          </cell>
          <cell r="AC573" t="str">
            <v>なし</v>
          </cell>
          <cell r="AD573">
            <v>0</v>
          </cell>
          <cell r="AE573">
            <v>0</v>
          </cell>
          <cell r="AF573" t="e">
            <v>#N/A</v>
          </cell>
          <cell r="AG573" t="e">
            <v>#N/A</v>
          </cell>
          <cell r="AH573" t="str">
            <v/>
          </cell>
          <cell r="AI573" t="str">
            <v/>
          </cell>
          <cell r="AJ573" t="str">
            <v>?</v>
          </cell>
          <cell r="AK573" t="e">
            <v>#N/A</v>
          </cell>
          <cell r="AL573" t="e">
            <v>#N/A</v>
          </cell>
          <cell r="AM573" t="e">
            <v>#N/A</v>
          </cell>
          <cell r="AN573" t="e">
            <v>#N/A</v>
          </cell>
          <cell r="AO573" t="e">
            <v>#N/A</v>
          </cell>
          <cell r="AP573">
            <v>0</v>
          </cell>
          <cell r="AQ573">
            <v>0</v>
          </cell>
          <cell r="AR573" t="e">
            <v>#N/A</v>
          </cell>
          <cell r="AS573">
            <v>0</v>
          </cell>
          <cell r="AT573">
            <v>0</v>
          </cell>
          <cell r="AU573">
            <v>0</v>
          </cell>
          <cell r="AV573" t="e">
            <v>#N/A</v>
          </cell>
          <cell r="AW573" t="str">
            <v/>
          </cell>
          <cell r="AX573" t="e">
            <v>#N/A</v>
          </cell>
          <cell r="AY573">
            <v>0</v>
          </cell>
          <cell r="AZ573">
            <v>0</v>
          </cell>
          <cell r="BA573">
            <v>0</v>
          </cell>
          <cell r="BB573">
            <v>0</v>
          </cell>
          <cell r="BC573">
            <v>0</v>
          </cell>
          <cell r="BD573">
            <v>0</v>
          </cell>
          <cell r="BE573" t="str">
            <v/>
          </cell>
          <cell r="BF573" t="e">
            <v>#NAME?</v>
          </cell>
          <cell r="BG573" t="str">
            <v/>
          </cell>
          <cell r="BH573" t="e">
            <v>#N/A</v>
          </cell>
        </row>
        <row r="574"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 t="e">
            <v>#N/A</v>
          </cell>
          <cell r="H574">
            <v>0</v>
          </cell>
          <cell r="I574">
            <v>0</v>
          </cell>
          <cell r="J574" t="str">
            <v/>
          </cell>
          <cell r="K574" t="str">
            <v/>
          </cell>
          <cell r="L574" t="str">
            <v/>
          </cell>
          <cell r="M574" t="str">
            <v/>
          </cell>
          <cell r="N574" t="str">
            <v/>
          </cell>
          <cell r="O574" t="str">
            <v>×</v>
          </cell>
          <cell r="P574" t="str">
            <v>×</v>
          </cell>
          <cell r="Q574" t="str">
            <v>×</v>
          </cell>
          <cell r="R574" t="str">
            <v>×</v>
          </cell>
          <cell r="S574" t="str">
            <v>×</v>
          </cell>
          <cell r="T574" t="str">
            <v>×</v>
          </cell>
          <cell r="U574" t="str">
            <v>×</v>
          </cell>
          <cell r="V574" t="str">
            <v>×</v>
          </cell>
          <cell r="W574" t="str">
            <v>×</v>
          </cell>
          <cell r="X574" t="str">
            <v>×</v>
          </cell>
          <cell r="Y574" t="str">
            <v>×</v>
          </cell>
          <cell r="Z574" t="str">
            <v>×</v>
          </cell>
          <cell r="AA574">
            <v>0</v>
          </cell>
          <cell r="AB574">
            <v>0</v>
          </cell>
          <cell r="AC574" t="str">
            <v>なし</v>
          </cell>
          <cell r="AD574">
            <v>0</v>
          </cell>
          <cell r="AE574">
            <v>0</v>
          </cell>
          <cell r="AF574" t="e">
            <v>#N/A</v>
          </cell>
          <cell r="AG574" t="e">
            <v>#N/A</v>
          </cell>
          <cell r="AH574" t="str">
            <v/>
          </cell>
          <cell r="AI574" t="str">
            <v/>
          </cell>
          <cell r="AJ574" t="str">
            <v>?</v>
          </cell>
          <cell r="AK574" t="e">
            <v>#N/A</v>
          </cell>
          <cell r="AL574" t="e">
            <v>#N/A</v>
          </cell>
          <cell r="AM574" t="e">
            <v>#N/A</v>
          </cell>
          <cell r="AN574" t="e">
            <v>#N/A</v>
          </cell>
          <cell r="AO574" t="e">
            <v>#N/A</v>
          </cell>
          <cell r="AP574">
            <v>0</v>
          </cell>
          <cell r="AQ574">
            <v>0</v>
          </cell>
          <cell r="AR574" t="e">
            <v>#N/A</v>
          </cell>
          <cell r="AS574">
            <v>0</v>
          </cell>
          <cell r="AT574">
            <v>0</v>
          </cell>
          <cell r="AU574">
            <v>0</v>
          </cell>
          <cell r="AV574" t="e">
            <v>#N/A</v>
          </cell>
          <cell r="AW574" t="str">
            <v/>
          </cell>
          <cell r="AX574" t="e">
            <v>#N/A</v>
          </cell>
          <cell r="AY574">
            <v>0</v>
          </cell>
          <cell r="AZ574">
            <v>0</v>
          </cell>
          <cell r="BA574">
            <v>0</v>
          </cell>
          <cell r="BB574">
            <v>0</v>
          </cell>
          <cell r="BC574">
            <v>0</v>
          </cell>
          <cell r="BD574">
            <v>0</v>
          </cell>
          <cell r="BE574" t="str">
            <v/>
          </cell>
          <cell r="BF574" t="e">
            <v>#NAME?</v>
          </cell>
          <cell r="BG574" t="str">
            <v/>
          </cell>
          <cell r="BH574" t="e">
            <v>#N/A</v>
          </cell>
        </row>
        <row r="575"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 t="e">
            <v>#N/A</v>
          </cell>
          <cell r="H575">
            <v>0</v>
          </cell>
          <cell r="I575">
            <v>0</v>
          </cell>
          <cell r="J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  <cell r="O575" t="str">
            <v>×</v>
          </cell>
          <cell r="P575" t="str">
            <v>×</v>
          </cell>
          <cell r="Q575" t="str">
            <v>×</v>
          </cell>
          <cell r="R575" t="str">
            <v>×</v>
          </cell>
          <cell r="S575" t="str">
            <v>×</v>
          </cell>
          <cell r="T575" t="str">
            <v>×</v>
          </cell>
          <cell r="U575" t="str">
            <v>×</v>
          </cell>
          <cell r="V575" t="str">
            <v>×</v>
          </cell>
          <cell r="W575" t="str">
            <v>×</v>
          </cell>
          <cell r="X575" t="str">
            <v>×</v>
          </cell>
          <cell r="Y575" t="str">
            <v>×</v>
          </cell>
          <cell r="Z575" t="str">
            <v>×</v>
          </cell>
          <cell r="AA575">
            <v>0</v>
          </cell>
          <cell r="AB575">
            <v>0</v>
          </cell>
          <cell r="AC575" t="str">
            <v>なし</v>
          </cell>
          <cell r="AD575">
            <v>0</v>
          </cell>
          <cell r="AE575">
            <v>0</v>
          </cell>
          <cell r="AF575" t="e">
            <v>#N/A</v>
          </cell>
          <cell r="AG575" t="e">
            <v>#N/A</v>
          </cell>
          <cell r="AH575" t="str">
            <v/>
          </cell>
          <cell r="AI575" t="str">
            <v/>
          </cell>
          <cell r="AJ575" t="str">
            <v>?</v>
          </cell>
          <cell r="AK575" t="e">
            <v>#N/A</v>
          </cell>
          <cell r="AL575" t="e">
            <v>#N/A</v>
          </cell>
          <cell r="AM575" t="e">
            <v>#N/A</v>
          </cell>
          <cell r="AN575" t="e">
            <v>#N/A</v>
          </cell>
          <cell r="AO575" t="e">
            <v>#N/A</v>
          </cell>
          <cell r="AP575">
            <v>0</v>
          </cell>
          <cell r="AQ575">
            <v>0</v>
          </cell>
          <cell r="AR575" t="e">
            <v>#N/A</v>
          </cell>
          <cell r="AS575">
            <v>0</v>
          </cell>
          <cell r="AT575">
            <v>0</v>
          </cell>
          <cell r="AU575">
            <v>0</v>
          </cell>
          <cell r="AV575" t="e">
            <v>#N/A</v>
          </cell>
          <cell r="AW575" t="str">
            <v/>
          </cell>
          <cell r="AX575" t="e">
            <v>#N/A</v>
          </cell>
          <cell r="AY575">
            <v>0</v>
          </cell>
          <cell r="AZ575">
            <v>0</v>
          </cell>
          <cell r="BA575">
            <v>0</v>
          </cell>
          <cell r="BB575">
            <v>0</v>
          </cell>
          <cell r="BC575">
            <v>0</v>
          </cell>
          <cell r="BD575">
            <v>0</v>
          </cell>
          <cell r="BE575" t="str">
            <v/>
          </cell>
          <cell r="BF575" t="e">
            <v>#NAME?</v>
          </cell>
          <cell r="BG575" t="str">
            <v/>
          </cell>
          <cell r="BH575" t="e">
            <v>#N/A</v>
          </cell>
        </row>
        <row r="576"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 t="e">
            <v>#N/A</v>
          </cell>
          <cell r="H576">
            <v>0</v>
          </cell>
          <cell r="I576">
            <v>0</v>
          </cell>
          <cell r="J576" t="str">
            <v/>
          </cell>
          <cell r="K576" t="str">
            <v/>
          </cell>
          <cell r="L576" t="str">
            <v/>
          </cell>
          <cell r="M576" t="str">
            <v/>
          </cell>
          <cell r="N576" t="str">
            <v/>
          </cell>
          <cell r="O576" t="str">
            <v>×</v>
          </cell>
          <cell r="P576" t="str">
            <v>×</v>
          </cell>
          <cell r="Q576" t="str">
            <v>×</v>
          </cell>
          <cell r="R576" t="str">
            <v>×</v>
          </cell>
          <cell r="S576" t="str">
            <v>×</v>
          </cell>
          <cell r="T576" t="str">
            <v>×</v>
          </cell>
          <cell r="U576" t="str">
            <v>×</v>
          </cell>
          <cell r="V576" t="str">
            <v>×</v>
          </cell>
          <cell r="W576" t="str">
            <v>×</v>
          </cell>
          <cell r="X576" t="str">
            <v>×</v>
          </cell>
          <cell r="Y576" t="str">
            <v>×</v>
          </cell>
          <cell r="Z576" t="str">
            <v>×</v>
          </cell>
          <cell r="AA576">
            <v>0</v>
          </cell>
          <cell r="AB576">
            <v>0</v>
          </cell>
          <cell r="AC576" t="str">
            <v>なし</v>
          </cell>
          <cell r="AD576">
            <v>0</v>
          </cell>
          <cell r="AE576">
            <v>0</v>
          </cell>
          <cell r="AF576" t="e">
            <v>#N/A</v>
          </cell>
          <cell r="AG576" t="e">
            <v>#N/A</v>
          </cell>
          <cell r="AH576" t="str">
            <v/>
          </cell>
          <cell r="AI576" t="str">
            <v/>
          </cell>
          <cell r="AJ576" t="str">
            <v>?</v>
          </cell>
          <cell r="AK576" t="e">
            <v>#N/A</v>
          </cell>
          <cell r="AL576" t="e">
            <v>#N/A</v>
          </cell>
          <cell r="AM576" t="e">
            <v>#N/A</v>
          </cell>
          <cell r="AN576" t="e">
            <v>#N/A</v>
          </cell>
          <cell r="AO576" t="e">
            <v>#N/A</v>
          </cell>
          <cell r="AP576">
            <v>0</v>
          </cell>
          <cell r="AQ576">
            <v>0</v>
          </cell>
          <cell r="AR576" t="e">
            <v>#N/A</v>
          </cell>
          <cell r="AS576">
            <v>0</v>
          </cell>
          <cell r="AT576">
            <v>0</v>
          </cell>
          <cell r="AU576">
            <v>0</v>
          </cell>
          <cell r="AV576" t="e">
            <v>#N/A</v>
          </cell>
          <cell r="AW576" t="str">
            <v/>
          </cell>
          <cell r="AX576" t="e">
            <v>#N/A</v>
          </cell>
          <cell r="AY576">
            <v>0</v>
          </cell>
          <cell r="AZ576">
            <v>0</v>
          </cell>
          <cell r="BA576">
            <v>0</v>
          </cell>
          <cell r="BB576">
            <v>0</v>
          </cell>
          <cell r="BC576">
            <v>0</v>
          </cell>
          <cell r="BD576">
            <v>0</v>
          </cell>
          <cell r="BE576" t="str">
            <v/>
          </cell>
          <cell r="BF576" t="e">
            <v>#NAME?</v>
          </cell>
          <cell r="BG576" t="str">
            <v/>
          </cell>
          <cell r="BH576" t="e">
            <v>#N/A</v>
          </cell>
        </row>
        <row r="577"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 t="e">
            <v>#N/A</v>
          </cell>
          <cell r="H577">
            <v>0</v>
          </cell>
          <cell r="I577">
            <v>0</v>
          </cell>
          <cell r="J577" t="str">
            <v/>
          </cell>
          <cell r="K577" t="str">
            <v/>
          </cell>
          <cell r="L577" t="str">
            <v/>
          </cell>
          <cell r="M577" t="str">
            <v/>
          </cell>
          <cell r="N577" t="str">
            <v/>
          </cell>
          <cell r="O577" t="str">
            <v>×</v>
          </cell>
          <cell r="P577" t="str">
            <v>×</v>
          </cell>
          <cell r="Q577" t="str">
            <v>×</v>
          </cell>
          <cell r="R577" t="str">
            <v>×</v>
          </cell>
          <cell r="S577" t="str">
            <v>×</v>
          </cell>
          <cell r="T577" t="str">
            <v>×</v>
          </cell>
          <cell r="U577" t="str">
            <v>×</v>
          </cell>
          <cell r="V577" t="str">
            <v>×</v>
          </cell>
          <cell r="W577" t="str">
            <v>×</v>
          </cell>
          <cell r="X577" t="str">
            <v>×</v>
          </cell>
          <cell r="Y577" t="str">
            <v>×</v>
          </cell>
          <cell r="Z577" t="str">
            <v>×</v>
          </cell>
          <cell r="AA577">
            <v>0</v>
          </cell>
          <cell r="AB577">
            <v>0</v>
          </cell>
          <cell r="AC577" t="str">
            <v>なし</v>
          </cell>
          <cell r="AD577">
            <v>0</v>
          </cell>
          <cell r="AE577">
            <v>0</v>
          </cell>
          <cell r="AF577" t="e">
            <v>#N/A</v>
          </cell>
          <cell r="AG577" t="e">
            <v>#N/A</v>
          </cell>
          <cell r="AH577" t="str">
            <v/>
          </cell>
          <cell r="AI577" t="str">
            <v/>
          </cell>
          <cell r="AJ577" t="str">
            <v>?</v>
          </cell>
          <cell r="AK577" t="e">
            <v>#N/A</v>
          </cell>
          <cell r="AL577" t="e">
            <v>#N/A</v>
          </cell>
          <cell r="AM577" t="e">
            <v>#N/A</v>
          </cell>
          <cell r="AN577" t="e">
            <v>#N/A</v>
          </cell>
          <cell r="AO577" t="e">
            <v>#N/A</v>
          </cell>
          <cell r="AP577">
            <v>0</v>
          </cell>
          <cell r="AQ577">
            <v>0</v>
          </cell>
          <cell r="AR577" t="e">
            <v>#N/A</v>
          </cell>
          <cell r="AS577">
            <v>0</v>
          </cell>
          <cell r="AT577">
            <v>0</v>
          </cell>
          <cell r="AU577">
            <v>0</v>
          </cell>
          <cell r="AV577" t="e">
            <v>#N/A</v>
          </cell>
          <cell r="AW577" t="str">
            <v/>
          </cell>
          <cell r="AX577" t="e">
            <v>#N/A</v>
          </cell>
          <cell r="AY577">
            <v>0</v>
          </cell>
          <cell r="AZ577">
            <v>0</v>
          </cell>
          <cell r="BA577">
            <v>0</v>
          </cell>
          <cell r="BB577">
            <v>0</v>
          </cell>
          <cell r="BC577">
            <v>0</v>
          </cell>
          <cell r="BD577">
            <v>0</v>
          </cell>
          <cell r="BE577" t="str">
            <v/>
          </cell>
          <cell r="BF577" t="e">
            <v>#NAME?</v>
          </cell>
          <cell r="BG577" t="str">
            <v/>
          </cell>
          <cell r="BH577" t="e">
            <v>#N/A</v>
          </cell>
        </row>
        <row r="578"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 t="e">
            <v>#N/A</v>
          </cell>
          <cell r="H578">
            <v>0</v>
          </cell>
          <cell r="I578">
            <v>0</v>
          </cell>
          <cell r="J578" t="str">
            <v/>
          </cell>
          <cell r="K578" t="str">
            <v/>
          </cell>
          <cell r="L578" t="str">
            <v/>
          </cell>
          <cell r="M578" t="str">
            <v/>
          </cell>
          <cell r="N578" t="str">
            <v/>
          </cell>
          <cell r="O578" t="str">
            <v>×</v>
          </cell>
          <cell r="P578" t="str">
            <v>×</v>
          </cell>
          <cell r="Q578" t="str">
            <v>×</v>
          </cell>
          <cell r="R578" t="str">
            <v>×</v>
          </cell>
          <cell r="S578" t="str">
            <v>×</v>
          </cell>
          <cell r="T578" t="str">
            <v>×</v>
          </cell>
          <cell r="U578" t="str">
            <v>×</v>
          </cell>
          <cell r="V578" t="str">
            <v>×</v>
          </cell>
          <cell r="W578" t="str">
            <v>×</v>
          </cell>
          <cell r="X578" t="str">
            <v>×</v>
          </cell>
          <cell r="Y578" t="str">
            <v>×</v>
          </cell>
          <cell r="Z578" t="str">
            <v>×</v>
          </cell>
          <cell r="AA578">
            <v>0</v>
          </cell>
          <cell r="AB578">
            <v>0</v>
          </cell>
          <cell r="AC578" t="str">
            <v>なし</v>
          </cell>
          <cell r="AD578">
            <v>0</v>
          </cell>
          <cell r="AE578">
            <v>0</v>
          </cell>
          <cell r="AF578" t="e">
            <v>#N/A</v>
          </cell>
          <cell r="AG578" t="e">
            <v>#N/A</v>
          </cell>
          <cell r="AH578" t="str">
            <v/>
          </cell>
          <cell r="AI578" t="str">
            <v/>
          </cell>
          <cell r="AJ578" t="str">
            <v>?</v>
          </cell>
          <cell r="AK578" t="e">
            <v>#N/A</v>
          </cell>
          <cell r="AL578" t="e">
            <v>#N/A</v>
          </cell>
          <cell r="AM578" t="e">
            <v>#N/A</v>
          </cell>
          <cell r="AN578" t="e">
            <v>#N/A</v>
          </cell>
          <cell r="AO578" t="e">
            <v>#N/A</v>
          </cell>
          <cell r="AP578">
            <v>0</v>
          </cell>
          <cell r="AQ578">
            <v>0</v>
          </cell>
          <cell r="AR578" t="e">
            <v>#N/A</v>
          </cell>
          <cell r="AS578">
            <v>0</v>
          </cell>
          <cell r="AT578">
            <v>0</v>
          </cell>
          <cell r="AU578">
            <v>0</v>
          </cell>
          <cell r="AV578" t="e">
            <v>#N/A</v>
          </cell>
          <cell r="AW578" t="str">
            <v/>
          </cell>
          <cell r="AX578" t="e">
            <v>#N/A</v>
          </cell>
          <cell r="AY578">
            <v>0</v>
          </cell>
          <cell r="AZ578">
            <v>0</v>
          </cell>
          <cell r="BA578">
            <v>0</v>
          </cell>
          <cell r="BB578">
            <v>0</v>
          </cell>
          <cell r="BC578">
            <v>0</v>
          </cell>
          <cell r="BD578">
            <v>0</v>
          </cell>
          <cell r="BE578" t="str">
            <v/>
          </cell>
          <cell r="BF578" t="e">
            <v>#NAME?</v>
          </cell>
          <cell r="BG578" t="str">
            <v/>
          </cell>
          <cell r="BH578" t="e">
            <v>#N/A</v>
          </cell>
        </row>
        <row r="579"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 t="e">
            <v>#N/A</v>
          </cell>
          <cell r="H579">
            <v>0</v>
          </cell>
          <cell r="I579">
            <v>0</v>
          </cell>
          <cell r="J579" t="str">
            <v/>
          </cell>
          <cell r="K579" t="str">
            <v/>
          </cell>
          <cell r="L579" t="str">
            <v/>
          </cell>
          <cell r="M579" t="str">
            <v/>
          </cell>
          <cell r="N579" t="str">
            <v/>
          </cell>
          <cell r="O579" t="str">
            <v>×</v>
          </cell>
          <cell r="P579" t="str">
            <v>×</v>
          </cell>
          <cell r="Q579" t="str">
            <v>×</v>
          </cell>
          <cell r="R579" t="str">
            <v>×</v>
          </cell>
          <cell r="S579" t="str">
            <v>×</v>
          </cell>
          <cell r="T579" t="str">
            <v>×</v>
          </cell>
          <cell r="U579" t="str">
            <v>×</v>
          </cell>
          <cell r="V579" t="str">
            <v>×</v>
          </cell>
          <cell r="W579" t="str">
            <v>×</v>
          </cell>
          <cell r="X579" t="str">
            <v>×</v>
          </cell>
          <cell r="Y579" t="str">
            <v>×</v>
          </cell>
          <cell r="Z579" t="str">
            <v>×</v>
          </cell>
          <cell r="AA579">
            <v>0</v>
          </cell>
          <cell r="AB579">
            <v>0</v>
          </cell>
          <cell r="AC579" t="str">
            <v>なし</v>
          </cell>
          <cell r="AD579">
            <v>0</v>
          </cell>
          <cell r="AE579">
            <v>0</v>
          </cell>
          <cell r="AF579" t="e">
            <v>#N/A</v>
          </cell>
          <cell r="AG579" t="e">
            <v>#N/A</v>
          </cell>
          <cell r="AH579" t="str">
            <v/>
          </cell>
          <cell r="AI579" t="str">
            <v/>
          </cell>
          <cell r="AJ579" t="str">
            <v>?</v>
          </cell>
          <cell r="AK579" t="e">
            <v>#N/A</v>
          </cell>
          <cell r="AL579" t="e">
            <v>#N/A</v>
          </cell>
          <cell r="AM579" t="e">
            <v>#N/A</v>
          </cell>
          <cell r="AN579" t="e">
            <v>#N/A</v>
          </cell>
          <cell r="AO579" t="e">
            <v>#N/A</v>
          </cell>
          <cell r="AP579">
            <v>0</v>
          </cell>
          <cell r="AQ579">
            <v>0</v>
          </cell>
          <cell r="AR579" t="e">
            <v>#N/A</v>
          </cell>
          <cell r="AS579">
            <v>0</v>
          </cell>
          <cell r="AT579">
            <v>0</v>
          </cell>
          <cell r="AU579">
            <v>0</v>
          </cell>
          <cell r="AV579" t="e">
            <v>#N/A</v>
          </cell>
          <cell r="AW579" t="str">
            <v/>
          </cell>
          <cell r="AX579" t="e">
            <v>#N/A</v>
          </cell>
          <cell r="AY579">
            <v>0</v>
          </cell>
          <cell r="AZ579">
            <v>0</v>
          </cell>
          <cell r="BA579">
            <v>0</v>
          </cell>
          <cell r="BB579">
            <v>0</v>
          </cell>
          <cell r="BC579">
            <v>0</v>
          </cell>
          <cell r="BD579">
            <v>0</v>
          </cell>
          <cell r="BE579" t="str">
            <v/>
          </cell>
          <cell r="BF579" t="e">
            <v>#NAME?</v>
          </cell>
          <cell r="BG579" t="str">
            <v/>
          </cell>
          <cell r="BH579" t="e">
            <v>#N/A</v>
          </cell>
        </row>
        <row r="580"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 t="e">
            <v>#N/A</v>
          </cell>
          <cell r="H580">
            <v>0</v>
          </cell>
          <cell r="I580">
            <v>0</v>
          </cell>
          <cell r="J580" t="str">
            <v/>
          </cell>
          <cell r="K580" t="str">
            <v/>
          </cell>
          <cell r="L580" t="str">
            <v/>
          </cell>
          <cell r="M580" t="str">
            <v/>
          </cell>
          <cell r="N580" t="str">
            <v/>
          </cell>
          <cell r="O580" t="str">
            <v>×</v>
          </cell>
          <cell r="P580" t="str">
            <v>×</v>
          </cell>
          <cell r="Q580" t="str">
            <v>×</v>
          </cell>
          <cell r="R580" t="str">
            <v>×</v>
          </cell>
          <cell r="S580" t="str">
            <v>×</v>
          </cell>
          <cell r="T580" t="str">
            <v>×</v>
          </cell>
          <cell r="U580" t="str">
            <v>×</v>
          </cell>
          <cell r="V580" t="str">
            <v>×</v>
          </cell>
          <cell r="W580" t="str">
            <v>×</v>
          </cell>
          <cell r="X580" t="str">
            <v>×</v>
          </cell>
          <cell r="Y580" t="str">
            <v>×</v>
          </cell>
          <cell r="Z580" t="str">
            <v>×</v>
          </cell>
          <cell r="AA580">
            <v>0</v>
          </cell>
          <cell r="AB580">
            <v>0</v>
          </cell>
          <cell r="AC580" t="str">
            <v>なし</v>
          </cell>
          <cell r="AD580">
            <v>0</v>
          </cell>
          <cell r="AE580">
            <v>0</v>
          </cell>
          <cell r="AF580" t="e">
            <v>#N/A</v>
          </cell>
          <cell r="AG580" t="e">
            <v>#N/A</v>
          </cell>
          <cell r="AH580" t="str">
            <v/>
          </cell>
          <cell r="AI580" t="str">
            <v/>
          </cell>
          <cell r="AJ580" t="str">
            <v>?</v>
          </cell>
          <cell r="AK580" t="e">
            <v>#N/A</v>
          </cell>
          <cell r="AL580" t="e">
            <v>#N/A</v>
          </cell>
          <cell r="AM580" t="e">
            <v>#N/A</v>
          </cell>
          <cell r="AN580" t="e">
            <v>#N/A</v>
          </cell>
          <cell r="AO580" t="e">
            <v>#N/A</v>
          </cell>
          <cell r="AP580">
            <v>0</v>
          </cell>
          <cell r="AQ580">
            <v>0</v>
          </cell>
          <cell r="AR580" t="e">
            <v>#N/A</v>
          </cell>
          <cell r="AS580">
            <v>0</v>
          </cell>
          <cell r="AT580">
            <v>0</v>
          </cell>
          <cell r="AU580">
            <v>0</v>
          </cell>
          <cell r="AV580" t="e">
            <v>#N/A</v>
          </cell>
          <cell r="AW580" t="str">
            <v/>
          </cell>
          <cell r="AX580" t="e">
            <v>#N/A</v>
          </cell>
          <cell r="AY580">
            <v>0</v>
          </cell>
          <cell r="AZ580">
            <v>0</v>
          </cell>
          <cell r="BA580">
            <v>0</v>
          </cell>
          <cell r="BB580">
            <v>0</v>
          </cell>
          <cell r="BC580">
            <v>0</v>
          </cell>
          <cell r="BD580">
            <v>0</v>
          </cell>
          <cell r="BE580" t="str">
            <v/>
          </cell>
          <cell r="BF580" t="e">
            <v>#NAME?</v>
          </cell>
          <cell r="BG580" t="str">
            <v/>
          </cell>
          <cell r="BH580" t="e">
            <v>#N/A</v>
          </cell>
        </row>
        <row r="581"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 t="e">
            <v>#N/A</v>
          </cell>
          <cell r="H581">
            <v>0</v>
          </cell>
          <cell r="I581">
            <v>0</v>
          </cell>
          <cell r="J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  <cell r="O581" t="str">
            <v>×</v>
          </cell>
          <cell r="P581" t="str">
            <v>×</v>
          </cell>
          <cell r="Q581" t="str">
            <v>×</v>
          </cell>
          <cell r="R581" t="str">
            <v>×</v>
          </cell>
          <cell r="S581" t="str">
            <v>×</v>
          </cell>
          <cell r="T581" t="str">
            <v>×</v>
          </cell>
          <cell r="U581" t="str">
            <v>×</v>
          </cell>
          <cell r="V581" t="str">
            <v>×</v>
          </cell>
          <cell r="W581" t="str">
            <v>×</v>
          </cell>
          <cell r="X581" t="str">
            <v>×</v>
          </cell>
          <cell r="Y581" t="str">
            <v>×</v>
          </cell>
          <cell r="Z581" t="str">
            <v>×</v>
          </cell>
          <cell r="AA581">
            <v>0</v>
          </cell>
          <cell r="AB581">
            <v>0</v>
          </cell>
          <cell r="AC581" t="str">
            <v>なし</v>
          </cell>
          <cell r="AD581">
            <v>0</v>
          </cell>
          <cell r="AE581">
            <v>0</v>
          </cell>
          <cell r="AF581" t="e">
            <v>#N/A</v>
          </cell>
          <cell r="AG581" t="e">
            <v>#N/A</v>
          </cell>
          <cell r="AH581" t="str">
            <v/>
          </cell>
          <cell r="AI581" t="str">
            <v/>
          </cell>
          <cell r="AJ581" t="str">
            <v>?</v>
          </cell>
          <cell r="AK581" t="e">
            <v>#N/A</v>
          </cell>
          <cell r="AL581" t="e">
            <v>#N/A</v>
          </cell>
          <cell r="AM581" t="e">
            <v>#N/A</v>
          </cell>
          <cell r="AN581" t="e">
            <v>#N/A</v>
          </cell>
          <cell r="AO581" t="e">
            <v>#N/A</v>
          </cell>
          <cell r="AP581">
            <v>0</v>
          </cell>
          <cell r="AQ581">
            <v>0</v>
          </cell>
          <cell r="AR581" t="e">
            <v>#N/A</v>
          </cell>
          <cell r="AS581">
            <v>0</v>
          </cell>
          <cell r="AT581">
            <v>0</v>
          </cell>
          <cell r="AU581">
            <v>0</v>
          </cell>
          <cell r="AV581" t="e">
            <v>#N/A</v>
          </cell>
          <cell r="AW581" t="str">
            <v/>
          </cell>
          <cell r="AX581" t="e">
            <v>#N/A</v>
          </cell>
          <cell r="AY581">
            <v>0</v>
          </cell>
          <cell r="AZ581">
            <v>0</v>
          </cell>
          <cell r="BA581">
            <v>0</v>
          </cell>
          <cell r="BB581">
            <v>0</v>
          </cell>
          <cell r="BC581">
            <v>0</v>
          </cell>
          <cell r="BD581">
            <v>0</v>
          </cell>
          <cell r="BE581" t="str">
            <v/>
          </cell>
          <cell r="BF581" t="e">
            <v>#NAME?</v>
          </cell>
          <cell r="BG581" t="str">
            <v/>
          </cell>
          <cell r="BH581" t="e">
            <v>#N/A</v>
          </cell>
        </row>
        <row r="582"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 t="e">
            <v>#N/A</v>
          </cell>
          <cell r="H582">
            <v>0</v>
          </cell>
          <cell r="I582">
            <v>0</v>
          </cell>
          <cell r="J582" t="str">
            <v/>
          </cell>
          <cell r="K582" t="str">
            <v/>
          </cell>
          <cell r="L582" t="str">
            <v/>
          </cell>
          <cell r="M582" t="str">
            <v/>
          </cell>
          <cell r="N582" t="str">
            <v/>
          </cell>
          <cell r="O582" t="str">
            <v>×</v>
          </cell>
          <cell r="P582" t="str">
            <v>×</v>
          </cell>
          <cell r="Q582" t="str">
            <v>×</v>
          </cell>
          <cell r="R582" t="str">
            <v>×</v>
          </cell>
          <cell r="S582" t="str">
            <v>×</v>
          </cell>
          <cell r="T582" t="str">
            <v>×</v>
          </cell>
          <cell r="U582" t="str">
            <v>×</v>
          </cell>
          <cell r="V582" t="str">
            <v>×</v>
          </cell>
          <cell r="W582" t="str">
            <v>×</v>
          </cell>
          <cell r="X582" t="str">
            <v>×</v>
          </cell>
          <cell r="Y582" t="str">
            <v>×</v>
          </cell>
          <cell r="Z582" t="str">
            <v>×</v>
          </cell>
          <cell r="AA582">
            <v>0</v>
          </cell>
          <cell r="AB582">
            <v>0</v>
          </cell>
          <cell r="AC582" t="str">
            <v>なし</v>
          </cell>
          <cell r="AD582">
            <v>0</v>
          </cell>
          <cell r="AE582">
            <v>0</v>
          </cell>
          <cell r="AF582" t="e">
            <v>#N/A</v>
          </cell>
          <cell r="AG582" t="e">
            <v>#N/A</v>
          </cell>
          <cell r="AH582" t="str">
            <v/>
          </cell>
          <cell r="AI582" t="str">
            <v/>
          </cell>
          <cell r="AJ582" t="str">
            <v>?</v>
          </cell>
          <cell r="AK582" t="e">
            <v>#N/A</v>
          </cell>
          <cell r="AL582" t="e">
            <v>#N/A</v>
          </cell>
          <cell r="AM582" t="e">
            <v>#N/A</v>
          </cell>
          <cell r="AN582" t="e">
            <v>#N/A</v>
          </cell>
          <cell r="AO582" t="e">
            <v>#N/A</v>
          </cell>
          <cell r="AP582">
            <v>0</v>
          </cell>
          <cell r="AQ582">
            <v>0</v>
          </cell>
          <cell r="AR582" t="e">
            <v>#N/A</v>
          </cell>
          <cell r="AS582">
            <v>0</v>
          </cell>
          <cell r="AT582">
            <v>0</v>
          </cell>
          <cell r="AU582">
            <v>0</v>
          </cell>
          <cell r="AV582" t="e">
            <v>#N/A</v>
          </cell>
          <cell r="AW582" t="str">
            <v/>
          </cell>
          <cell r="AX582" t="e">
            <v>#N/A</v>
          </cell>
          <cell r="AY582">
            <v>0</v>
          </cell>
          <cell r="AZ582">
            <v>0</v>
          </cell>
          <cell r="BA582">
            <v>0</v>
          </cell>
          <cell r="BB582">
            <v>0</v>
          </cell>
          <cell r="BC582">
            <v>0</v>
          </cell>
          <cell r="BD582">
            <v>0</v>
          </cell>
          <cell r="BE582" t="str">
            <v/>
          </cell>
          <cell r="BF582" t="e">
            <v>#NAME?</v>
          </cell>
          <cell r="BG582" t="str">
            <v/>
          </cell>
          <cell r="BH582" t="e">
            <v>#N/A</v>
          </cell>
        </row>
        <row r="583"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 t="e">
            <v>#N/A</v>
          </cell>
          <cell r="H583">
            <v>0</v>
          </cell>
          <cell r="I583">
            <v>0</v>
          </cell>
          <cell r="J583" t="str">
            <v/>
          </cell>
          <cell r="K583" t="str">
            <v/>
          </cell>
          <cell r="L583" t="str">
            <v/>
          </cell>
          <cell r="M583" t="str">
            <v/>
          </cell>
          <cell r="N583" t="str">
            <v/>
          </cell>
          <cell r="O583" t="str">
            <v>×</v>
          </cell>
          <cell r="P583" t="str">
            <v>×</v>
          </cell>
          <cell r="Q583" t="str">
            <v>×</v>
          </cell>
          <cell r="R583" t="str">
            <v>×</v>
          </cell>
          <cell r="S583" t="str">
            <v>×</v>
          </cell>
          <cell r="T583" t="str">
            <v>×</v>
          </cell>
          <cell r="U583" t="str">
            <v>×</v>
          </cell>
          <cell r="V583" t="str">
            <v>×</v>
          </cell>
          <cell r="W583" t="str">
            <v>×</v>
          </cell>
          <cell r="X583" t="str">
            <v>×</v>
          </cell>
          <cell r="Y583" t="str">
            <v>×</v>
          </cell>
          <cell r="Z583" t="str">
            <v>×</v>
          </cell>
          <cell r="AA583">
            <v>0</v>
          </cell>
          <cell r="AB583">
            <v>0</v>
          </cell>
          <cell r="AC583" t="str">
            <v>なし</v>
          </cell>
          <cell r="AD583">
            <v>0</v>
          </cell>
          <cell r="AE583">
            <v>0</v>
          </cell>
          <cell r="AF583" t="e">
            <v>#N/A</v>
          </cell>
          <cell r="AG583" t="e">
            <v>#N/A</v>
          </cell>
          <cell r="AH583" t="str">
            <v/>
          </cell>
          <cell r="AI583" t="str">
            <v/>
          </cell>
          <cell r="AJ583" t="str">
            <v>?</v>
          </cell>
          <cell r="AK583" t="e">
            <v>#N/A</v>
          </cell>
          <cell r="AL583" t="e">
            <v>#N/A</v>
          </cell>
          <cell r="AM583" t="e">
            <v>#N/A</v>
          </cell>
          <cell r="AN583" t="e">
            <v>#N/A</v>
          </cell>
          <cell r="AO583" t="e">
            <v>#N/A</v>
          </cell>
          <cell r="AP583">
            <v>0</v>
          </cell>
          <cell r="AQ583">
            <v>0</v>
          </cell>
          <cell r="AR583" t="e">
            <v>#N/A</v>
          </cell>
          <cell r="AS583">
            <v>0</v>
          </cell>
          <cell r="AT583">
            <v>0</v>
          </cell>
          <cell r="AU583">
            <v>0</v>
          </cell>
          <cell r="AV583" t="e">
            <v>#N/A</v>
          </cell>
          <cell r="AW583" t="str">
            <v/>
          </cell>
          <cell r="AX583" t="e">
            <v>#N/A</v>
          </cell>
          <cell r="AY583">
            <v>0</v>
          </cell>
          <cell r="AZ583">
            <v>0</v>
          </cell>
          <cell r="BA583">
            <v>0</v>
          </cell>
          <cell r="BB583">
            <v>0</v>
          </cell>
          <cell r="BC583">
            <v>0</v>
          </cell>
          <cell r="BD583">
            <v>0</v>
          </cell>
          <cell r="BE583" t="str">
            <v/>
          </cell>
          <cell r="BF583" t="e">
            <v>#NAME?</v>
          </cell>
          <cell r="BG583" t="str">
            <v/>
          </cell>
          <cell r="BH583" t="e">
            <v>#N/A</v>
          </cell>
        </row>
        <row r="584"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 t="e">
            <v>#N/A</v>
          </cell>
          <cell r="H584">
            <v>0</v>
          </cell>
          <cell r="I584">
            <v>0</v>
          </cell>
          <cell r="J584" t="str">
            <v/>
          </cell>
          <cell r="K584" t="str">
            <v/>
          </cell>
          <cell r="L584" t="str">
            <v/>
          </cell>
          <cell r="M584" t="str">
            <v/>
          </cell>
          <cell r="N584" t="str">
            <v/>
          </cell>
          <cell r="O584" t="str">
            <v>×</v>
          </cell>
          <cell r="P584" t="str">
            <v>×</v>
          </cell>
          <cell r="Q584" t="str">
            <v>×</v>
          </cell>
          <cell r="R584" t="str">
            <v>×</v>
          </cell>
          <cell r="S584" t="str">
            <v>×</v>
          </cell>
          <cell r="T584" t="str">
            <v>×</v>
          </cell>
          <cell r="U584" t="str">
            <v>×</v>
          </cell>
          <cell r="V584" t="str">
            <v>×</v>
          </cell>
          <cell r="W584" t="str">
            <v>×</v>
          </cell>
          <cell r="X584" t="str">
            <v>×</v>
          </cell>
          <cell r="Y584" t="str">
            <v>×</v>
          </cell>
          <cell r="Z584" t="str">
            <v>×</v>
          </cell>
          <cell r="AA584">
            <v>0</v>
          </cell>
          <cell r="AB584">
            <v>0</v>
          </cell>
          <cell r="AC584" t="str">
            <v>なし</v>
          </cell>
          <cell r="AD584">
            <v>0</v>
          </cell>
          <cell r="AE584">
            <v>0</v>
          </cell>
          <cell r="AF584" t="e">
            <v>#N/A</v>
          </cell>
          <cell r="AG584" t="e">
            <v>#N/A</v>
          </cell>
          <cell r="AH584" t="str">
            <v/>
          </cell>
          <cell r="AI584" t="str">
            <v/>
          </cell>
          <cell r="AJ584" t="str">
            <v>?</v>
          </cell>
          <cell r="AK584" t="e">
            <v>#N/A</v>
          </cell>
          <cell r="AL584" t="e">
            <v>#N/A</v>
          </cell>
          <cell r="AM584" t="e">
            <v>#N/A</v>
          </cell>
          <cell r="AN584" t="e">
            <v>#N/A</v>
          </cell>
          <cell r="AO584" t="e">
            <v>#N/A</v>
          </cell>
          <cell r="AP584">
            <v>0</v>
          </cell>
          <cell r="AQ584">
            <v>0</v>
          </cell>
          <cell r="AR584" t="e">
            <v>#N/A</v>
          </cell>
          <cell r="AS584">
            <v>0</v>
          </cell>
          <cell r="AT584">
            <v>0</v>
          </cell>
          <cell r="AU584">
            <v>0</v>
          </cell>
          <cell r="AV584" t="e">
            <v>#N/A</v>
          </cell>
          <cell r="AW584" t="str">
            <v/>
          </cell>
          <cell r="AX584" t="e">
            <v>#N/A</v>
          </cell>
          <cell r="AY584">
            <v>0</v>
          </cell>
          <cell r="AZ584">
            <v>0</v>
          </cell>
          <cell r="BA584">
            <v>0</v>
          </cell>
          <cell r="BB584">
            <v>0</v>
          </cell>
          <cell r="BC584">
            <v>0</v>
          </cell>
          <cell r="BD584">
            <v>0</v>
          </cell>
          <cell r="BE584" t="str">
            <v/>
          </cell>
          <cell r="BF584" t="e">
            <v>#NAME?</v>
          </cell>
          <cell r="BG584" t="str">
            <v/>
          </cell>
          <cell r="BH584" t="e">
            <v>#N/A</v>
          </cell>
        </row>
        <row r="585"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 t="e">
            <v>#N/A</v>
          </cell>
          <cell r="H585">
            <v>0</v>
          </cell>
          <cell r="I585">
            <v>0</v>
          </cell>
          <cell r="J585" t="str">
            <v/>
          </cell>
          <cell r="K585" t="str">
            <v/>
          </cell>
          <cell r="L585" t="str">
            <v/>
          </cell>
          <cell r="M585" t="str">
            <v/>
          </cell>
          <cell r="N585" t="str">
            <v/>
          </cell>
          <cell r="O585" t="str">
            <v>×</v>
          </cell>
          <cell r="P585" t="str">
            <v>×</v>
          </cell>
          <cell r="Q585" t="str">
            <v>×</v>
          </cell>
          <cell r="R585" t="str">
            <v>×</v>
          </cell>
          <cell r="S585" t="str">
            <v>×</v>
          </cell>
          <cell r="T585" t="str">
            <v>×</v>
          </cell>
          <cell r="U585" t="str">
            <v>×</v>
          </cell>
          <cell r="V585" t="str">
            <v>×</v>
          </cell>
          <cell r="W585" t="str">
            <v>×</v>
          </cell>
          <cell r="X585" t="str">
            <v>×</v>
          </cell>
          <cell r="Y585" t="str">
            <v>×</v>
          </cell>
          <cell r="Z585" t="str">
            <v>×</v>
          </cell>
          <cell r="AA585">
            <v>0</v>
          </cell>
          <cell r="AB585">
            <v>0</v>
          </cell>
          <cell r="AC585" t="str">
            <v>なし</v>
          </cell>
          <cell r="AD585">
            <v>0</v>
          </cell>
          <cell r="AE585">
            <v>0</v>
          </cell>
          <cell r="AF585" t="e">
            <v>#N/A</v>
          </cell>
          <cell r="AG585" t="e">
            <v>#N/A</v>
          </cell>
          <cell r="AH585" t="str">
            <v/>
          </cell>
          <cell r="AI585" t="str">
            <v/>
          </cell>
          <cell r="AJ585" t="str">
            <v>?</v>
          </cell>
          <cell r="AK585" t="e">
            <v>#N/A</v>
          </cell>
          <cell r="AL585" t="e">
            <v>#N/A</v>
          </cell>
          <cell r="AM585" t="e">
            <v>#N/A</v>
          </cell>
          <cell r="AN585" t="e">
            <v>#N/A</v>
          </cell>
          <cell r="AO585" t="e">
            <v>#N/A</v>
          </cell>
          <cell r="AP585">
            <v>0</v>
          </cell>
          <cell r="AQ585">
            <v>0</v>
          </cell>
          <cell r="AR585" t="e">
            <v>#N/A</v>
          </cell>
          <cell r="AS585">
            <v>0</v>
          </cell>
          <cell r="AT585">
            <v>0</v>
          </cell>
          <cell r="AU585">
            <v>0</v>
          </cell>
          <cell r="AV585" t="e">
            <v>#N/A</v>
          </cell>
          <cell r="AW585" t="str">
            <v/>
          </cell>
          <cell r="AX585" t="e">
            <v>#N/A</v>
          </cell>
          <cell r="AY585">
            <v>0</v>
          </cell>
          <cell r="AZ585">
            <v>0</v>
          </cell>
          <cell r="BA585">
            <v>0</v>
          </cell>
          <cell r="BB585">
            <v>0</v>
          </cell>
          <cell r="BC585">
            <v>0</v>
          </cell>
          <cell r="BD585">
            <v>0</v>
          </cell>
          <cell r="BE585" t="str">
            <v/>
          </cell>
          <cell r="BF585" t="e">
            <v>#NAME?</v>
          </cell>
          <cell r="BG585" t="str">
            <v/>
          </cell>
          <cell r="BH585" t="e">
            <v>#N/A</v>
          </cell>
        </row>
        <row r="586"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 t="e">
            <v>#N/A</v>
          </cell>
          <cell r="H586">
            <v>0</v>
          </cell>
          <cell r="I586">
            <v>0</v>
          </cell>
          <cell r="J586" t="str">
            <v/>
          </cell>
          <cell r="K586" t="str">
            <v/>
          </cell>
          <cell r="L586" t="str">
            <v/>
          </cell>
          <cell r="M586" t="str">
            <v/>
          </cell>
          <cell r="N586" t="str">
            <v/>
          </cell>
          <cell r="O586" t="str">
            <v>×</v>
          </cell>
          <cell r="P586" t="str">
            <v>×</v>
          </cell>
          <cell r="Q586" t="str">
            <v>×</v>
          </cell>
          <cell r="R586" t="str">
            <v>×</v>
          </cell>
          <cell r="S586" t="str">
            <v>×</v>
          </cell>
          <cell r="T586" t="str">
            <v>×</v>
          </cell>
          <cell r="U586" t="str">
            <v>×</v>
          </cell>
          <cell r="V586" t="str">
            <v>×</v>
          </cell>
          <cell r="W586" t="str">
            <v>×</v>
          </cell>
          <cell r="X586" t="str">
            <v>×</v>
          </cell>
          <cell r="Y586" t="str">
            <v>×</v>
          </cell>
          <cell r="Z586" t="str">
            <v>×</v>
          </cell>
          <cell r="AA586">
            <v>0</v>
          </cell>
          <cell r="AB586">
            <v>0</v>
          </cell>
          <cell r="AC586" t="str">
            <v>なし</v>
          </cell>
          <cell r="AD586">
            <v>0</v>
          </cell>
          <cell r="AE586">
            <v>0</v>
          </cell>
          <cell r="AF586" t="e">
            <v>#N/A</v>
          </cell>
          <cell r="AG586" t="e">
            <v>#N/A</v>
          </cell>
          <cell r="AH586" t="str">
            <v/>
          </cell>
          <cell r="AI586" t="str">
            <v/>
          </cell>
          <cell r="AJ586" t="str">
            <v>?</v>
          </cell>
          <cell r="AK586" t="e">
            <v>#N/A</v>
          </cell>
          <cell r="AL586" t="e">
            <v>#N/A</v>
          </cell>
          <cell r="AM586" t="e">
            <v>#N/A</v>
          </cell>
          <cell r="AN586" t="e">
            <v>#N/A</v>
          </cell>
          <cell r="AO586" t="e">
            <v>#N/A</v>
          </cell>
          <cell r="AP586">
            <v>0</v>
          </cell>
          <cell r="AQ586">
            <v>0</v>
          </cell>
          <cell r="AR586" t="e">
            <v>#N/A</v>
          </cell>
          <cell r="AS586">
            <v>0</v>
          </cell>
          <cell r="AT586">
            <v>0</v>
          </cell>
          <cell r="AU586">
            <v>0</v>
          </cell>
          <cell r="AV586" t="e">
            <v>#N/A</v>
          </cell>
          <cell r="AW586" t="str">
            <v/>
          </cell>
          <cell r="AX586" t="e">
            <v>#N/A</v>
          </cell>
          <cell r="AY586">
            <v>0</v>
          </cell>
          <cell r="AZ586">
            <v>0</v>
          </cell>
          <cell r="BA586">
            <v>0</v>
          </cell>
          <cell r="BB586">
            <v>0</v>
          </cell>
          <cell r="BC586">
            <v>0</v>
          </cell>
          <cell r="BD586">
            <v>0</v>
          </cell>
          <cell r="BE586" t="str">
            <v/>
          </cell>
          <cell r="BF586" t="e">
            <v>#NAME?</v>
          </cell>
          <cell r="BG586" t="str">
            <v/>
          </cell>
          <cell r="BH586" t="e">
            <v>#N/A</v>
          </cell>
        </row>
        <row r="587"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 t="e">
            <v>#N/A</v>
          </cell>
          <cell r="H587">
            <v>0</v>
          </cell>
          <cell r="I587">
            <v>0</v>
          </cell>
          <cell r="J587" t="str">
            <v/>
          </cell>
          <cell r="K587" t="str">
            <v/>
          </cell>
          <cell r="L587" t="str">
            <v/>
          </cell>
          <cell r="M587" t="str">
            <v/>
          </cell>
          <cell r="N587" t="str">
            <v/>
          </cell>
          <cell r="O587" t="str">
            <v>×</v>
          </cell>
          <cell r="P587" t="str">
            <v>×</v>
          </cell>
          <cell r="Q587" t="str">
            <v>×</v>
          </cell>
          <cell r="R587" t="str">
            <v>×</v>
          </cell>
          <cell r="S587" t="str">
            <v>×</v>
          </cell>
          <cell r="T587" t="str">
            <v>×</v>
          </cell>
          <cell r="U587" t="str">
            <v>×</v>
          </cell>
          <cell r="V587" t="str">
            <v>×</v>
          </cell>
          <cell r="W587" t="str">
            <v>×</v>
          </cell>
          <cell r="X587" t="str">
            <v>×</v>
          </cell>
          <cell r="Y587" t="str">
            <v>×</v>
          </cell>
          <cell r="Z587" t="str">
            <v>×</v>
          </cell>
          <cell r="AA587">
            <v>0</v>
          </cell>
          <cell r="AB587">
            <v>0</v>
          </cell>
          <cell r="AC587" t="str">
            <v>なし</v>
          </cell>
          <cell r="AD587">
            <v>0</v>
          </cell>
          <cell r="AE587">
            <v>0</v>
          </cell>
          <cell r="AF587" t="e">
            <v>#N/A</v>
          </cell>
          <cell r="AG587" t="e">
            <v>#N/A</v>
          </cell>
          <cell r="AH587" t="str">
            <v/>
          </cell>
          <cell r="AI587" t="str">
            <v/>
          </cell>
          <cell r="AJ587" t="str">
            <v>?</v>
          </cell>
          <cell r="AK587" t="e">
            <v>#N/A</v>
          </cell>
          <cell r="AL587" t="e">
            <v>#N/A</v>
          </cell>
          <cell r="AM587" t="e">
            <v>#N/A</v>
          </cell>
          <cell r="AN587" t="e">
            <v>#N/A</v>
          </cell>
          <cell r="AO587" t="e">
            <v>#N/A</v>
          </cell>
          <cell r="AP587">
            <v>0</v>
          </cell>
          <cell r="AQ587">
            <v>0</v>
          </cell>
          <cell r="AR587" t="e">
            <v>#N/A</v>
          </cell>
          <cell r="AS587">
            <v>0</v>
          </cell>
          <cell r="AT587">
            <v>0</v>
          </cell>
          <cell r="AU587">
            <v>0</v>
          </cell>
          <cell r="AV587" t="e">
            <v>#N/A</v>
          </cell>
          <cell r="AW587" t="str">
            <v/>
          </cell>
          <cell r="AX587" t="e">
            <v>#N/A</v>
          </cell>
          <cell r="AY587">
            <v>0</v>
          </cell>
          <cell r="AZ587">
            <v>0</v>
          </cell>
          <cell r="BA587">
            <v>0</v>
          </cell>
          <cell r="BB587">
            <v>0</v>
          </cell>
          <cell r="BC587">
            <v>0</v>
          </cell>
          <cell r="BD587">
            <v>0</v>
          </cell>
          <cell r="BE587" t="str">
            <v/>
          </cell>
          <cell r="BF587" t="e">
            <v>#NAME?</v>
          </cell>
          <cell r="BG587" t="str">
            <v/>
          </cell>
          <cell r="BH587" t="e">
            <v>#N/A</v>
          </cell>
        </row>
        <row r="588"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 t="e">
            <v>#N/A</v>
          </cell>
          <cell r="H588">
            <v>0</v>
          </cell>
          <cell r="I588">
            <v>0</v>
          </cell>
          <cell r="J588" t="str">
            <v/>
          </cell>
          <cell r="K588" t="str">
            <v/>
          </cell>
          <cell r="L588" t="str">
            <v/>
          </cell>
          <cell r="M588" t="str">
            <v/>
          </cell>
          <cell r="N588" t="str">
            <v/>
          </cell>
          <cell r="O588" t="str">
            <v>×</v>
          </cell>
          <cell r="P588" t="str">
            <v>×</v>
          </cell>
          <cell r="Q588" t="str">
            <v>×</v>
          </cell>
          <cell r="R588" t="str">
            <v>×</v>
          </cell>
          <cell r="S588" t="str">
            <v>×</v>
          </cell>
          <cell r="T588" t="str">
            <v>×</v>
          </cell>
          <cell r="U588" t="str">
            <v>×</v>
          </cell>
          <cell r="V588" t="str">
            <v>×</v>
          </cell>
          <cell r="W588" t="str">
            <v>×</v>
          </cell>
          <cell r="X588" t="str">
            <v>×</v>
          </cell>
          <cell r="Y588" t="str">
            <v>×</v>
          </cell>
          <cell r="Z588" t="str">
            <v>×</v>
          </cell>
          <cell r="AA588">
            <v>0</v>
          </cell>
          <cell r="AB588">
            <v>0</v>
          </cell>
          <cell r="AC588" t="str">
            <v>なし</v>
          </cell>
          <cell r="AD588">
            <v>0</v>
          </cell>
          <cell r="AE588">
            <v>0</v>
          </cell>
          <cell r="AF588" t="e">
            <v>#N/A</v>
          </cell>
          <cell r="AG588" t="e">
            <v>#N/A</v>
          </cell>
          <cell r="AH588" t="str">
            <v/>
          </cell>
          <cell r="AI588" t="str">
            <v/>
          </cell>
          <cell r="AJ588" t="str">
            <v>?</v>
          </cell>
          <cell r="AK588" t="e">
            <v>#N/A</v>
          </cell>
          <cell r="AL588" t="e">
            <v>#N/A</v>
          </cell>
          <cell r="AM588" t="e">
            <v>#N/A</v>
          </cell>
          <cell r="AN588" t="e">
            <v>#N/A</v>
          </cell>
          <cell r="AO588" t="e">
            <v>#N/A</v>
          </cell>
          <cell r="AP588">
            <v>0</v>
          </cell>
          <cell r="AQ588">
            <v>0</v>
          </cell>
          <cell r="AR588" t="e">
            <v>#N/A</v>
          </cell>
          <cell r="AS588">
            <v>0</v>
          </cell>
          <cell r="AT588">
            <v>0</v>
          </cell>
          <cell r="AU588">
            <v>0</v>
          </cell>
          <cell r="AV588" t="e">
            <v>#N/A</v>
          </cell>
          <cell r="AW588" t="str">
            <v/>
          </cell>
          <cell r="AX588" t="e">
            <v>#N/A</v>
          </cell>
          <cell r="AY588">
            <v>0</v>
          </cell>
          <cell r="AZ588">
            <v>0</v>
          </cell>
          <cell r="BA588">
            <v>0</v>
          </cell>
          <cell r="BB588">
            <v>0</v>
          </cell>
          <cell r="BC588">
            <v>0</v>
          </cell>
          <cell r="BD588">
            <v>0</v>
          </cell>
          <cell r="BE588" t="str">
            <v/>
          </cell>
          <cell r="BF588" t="e">
            <v>#NAME?</v>
          </cell>
          <cell r="BG588" t="str">
            <v/>
          </cell>
          <cell r="BH588" t="e">
            <v>#N/A</v>
          </cell>
        </row>
        <row r="589"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 t="e">
            <v>#N/A</v>
          </cell>
          <cell r="H589">
            <v>0</v>
          </cell>
          <cell r="I589">
            <v>0</v>
          </cell>
          <cell r="J589" t="str">
            <v/>
          </cell>
          <cell r="K589" t="str">
            <v/>
          </cell>
          <cell r="L589" t="str">
            <v/>
          </cell>
          <cell r="M589" t="str">
            <v/>
          </cell>
          <cell r="N589" t="str">
            <v/>
          </cell>
          <cell r="O589" t="str">
            <v>×</v>
          </cell>
          <cell r="P589" t="str">
            <v>×</v>
          </cell>
          <cell r="Q589" t="str">
            <v>×</v>
          </cell>
          <cell r="R589" t="str">
            <v>×</v>
          </cell>
          <cell r="S589" t="str">
            <v>×</v>
          </cell>
          <cell r="T589" t="str">
            <v>×</v>
          </cell>
          <cell r="U589" t="str">
            <v>×</v>
          </cell>
          <cell r="V589" t="str">
            <v>×</v>
          </cell>
          <cell r="W589" t="str">
            <v>×</v>
          </cell>
          <cell r="X589" t="str">
            <v>×</v>
          </cell>
          <cell r="Y589" t="str">
            <v>×</v>
          </cell>
          <cell r="Z589" t="str">
            <v>×</v>
          </cell>
          <cell r="AA589">
            <v>0</v>
          </cell>
          <cell r="AB589">
            <v>0</v>
          </cell>
          <cell r="AC589" t="str">
            <v>なし</v>
          </cell>
          <cell r="AD589">
            <v>0</v>
          </cell>
          <cell r="AE589">
            <v>0</v>
          </cell>
          <cell r="AF589" t="e">
            <v>#N/A</v>
          </cell>
          <cell r="AG589" t="e">
            <v>#N/A</v>
          </cell>
          <cell r="AH589" t="str">
            <v/>
          </cell>
          <cell r="AI589" t="str">
            <v/>
          </cell>
          <cell r="AJ589" t="str">
            <v>?</v>
          </cell>
          <cell r="AK589" t="e">
            <v>#N/A</v>
          </cell>
          <cell r="AL589" t="e">
            <v>#N/A</v>
          </cell>
          <cell r="AM589" t="e">
            <v>#N/A</v>
          </cell>
          <cell r="AN589" t="e">
            <v>#N/A</v>
          </cell>
          <cell r="AO589" t="e">
            <v>#N/A</v>
          </cell>
          <cell r="AP589">
            <v>0</v>
          </cell>
          <cell r="AQ589">
            <v>0</v>
          </cell>
          <cell r="AR589" t="e">
            <v>#N/A</v>
          </cell>
          <cell r="AS589">
            <v>0</v>
          </cell>
          <cell r="AT589">
            <v>0</v>
          </cell>
          <cell r="AU589">
            <v>0</v>
          </cell>
          <cell r="AV589" t="e">
            <v>#N/A</v>
          </cell>
          <cell r="AW589" t="str">
            <v/>
          </cell>
          <cell r="AX589" t="e">
            <v>#N/A</v>
          </cell>
          <cell r="AY589">
            <v>0</v>
          </cell>
          <cell r="AZ589">
            <v>0</v>
          </cell>
          <cell r="BA589">
            <v>0</v>
          </cell>
          <cell r="BB589">
            <v>0</v>
          </cell>
          <cell r="BC589">
            <v>0</v>
          </cell>
          <cell r="BD589">
            <v>0</v>
          </cell>
          <cell r="BE589" t="str">
            <v/>
          </cell>
          <cell r="BF589" t="e">
            <v>#NAME?</v>
          </cell>
          <cell r="BG589" t="str">
            <v/>
          </cell>
          <cell r="BH589" t="e">
            <v>#N/A</v>
          </cell>
        </row>
        <row r="590"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 t="e">
            <v>#N/A</v>
          </cell>
          <cell r="H590">
            <v>0</v>
          </cell>
          <cell r="I590">
            <v>0</v>
          </cell>
          <cell r="J590" t="str">
            <v/>
          </cell>
          <cell r="K590" t="str">
            <v/>
          </cell>
          <cell r="L590" t="str">
            <v/>
          </cell>
          <cell r="M590" t="str">
            <v/>
          </cell>
          <cell r="N590" t="str">
            <v/>
          </cell>
          <cell r="O590" t="str">
            <v>×</v>
          </cell>
          <cell r="P590" t="str">
            <v>×</v>
          </cell>
          <cell r="Q590" t="str">
            <v>×</v>
          </cell>
          <cell r="R590" t="str">
            <v>×</v>
          </cell>
          <cell r="S590" t="str">
            <v>×</v>
          </cell>
          <cell r="T590" t="str">
            <v>×</v>
          </cell>
          <cell r="U590" t="str">
            <v>×</v>
          </cell>
          <cell r="V590" t="str">
            <v>×</v>
          </cell>
          <cell r="W590" t="str">
            <v>×</v>
          </cell>
          <cell r="X590" t="str">
            <v>×</v>
          </cell>
          <cell r="Y590" t="str">
            <v>×</v>
          </cell>
          <cell r="Z590" t="str">
            <v>×</v>
          </cell>
          <cell r="AA590">
            <v>0</v>
          </cell>
          <cell r="AB590">
            <v>0</v>
          </cell>
          <cell r="AC590" t="str">
            <v>なし</v>
          </cell>
          <cell r="AD590">
            <v>0</v>
          </cell>
          <cell r="AE590">
            <v>0</v>
          </cell>
          <cell r="AF590" t="e">
            <v>#N/A</v>
          </cell>
          <cell r="AG590" t="e">
            <v>#N/A</v>
          </cell>
          <cell r="AH590" t="str">
            <v/>
          </cell>
          <cell r="AI590" t="str">
            <v/>
          </cell>
          <cell r="AJ590" t="str">
            <v>?</v>
          </cell>
          <cell r="AK590" t="e">
            <v>#N/A</v>
          </cell>
          <cell r="AL590" t="e">
            <v>#N/A</v>
          </cell>
          <cell r="AM590" t="e">
            <v>#N/A</v>
          </cell>
          <cell r="AN590" t="e">
            <v>#N/A</v>
          </cell>
          <cell r="AO590" t="e">
            <v>#N/A</v>
          </cell>
          <cell r="AP590">
            <v>0</v>
          </cell>
          <cell r="AQ590">
            <v>0</v>
          </cell>
          <cell r="AR590" t="e">
            <v>#N/A</v>
          </cell>
          <cell r="AS590">
            <v>0</v>
          </cell>
          <cell r="AT590">
            <v>0</v>
          </cell>
          <cell r="AU590">
            <v>0</v>
          </cell>
          <cell r="AV590" t="e">
            <v>#N/A</v>
          </cell>
          <cell r="AW590" t="str">
            <v/>
          </cell>
          <cell r="AX590" t="e">
            <v>#N/A</v>
          </cell>
          <cell r="AY590">
            <v>0</v>
          </cell>
          <cell r="AZ590">
            <v>0</v>
          </cell>
          <cell r="BA590">
            <v>0</v>
          </cell>
          <cell r="BB590">
            <v>0</v>
          </cell>
          <cell r="BC590">
            <v>0</v>
          </cell>
          <cell r="BD590">
            <v>0</v>
          </cell>
          <cell r="BE590" t="str">
            <v/>
          </cell>
          <cell r="BF590" t="e">
            <v>#NAME?</v>
          </cell>
          <cell r="BG590" t="str">
            <v/>
          </cell>
          <cell r="BH590" t="e">
            <v>#N/A</v>
          </cell>
        </row>
        <row r="591"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 t="e">
            <v>#N/A</v>
          </cell>
          <cell r="H591">
            <v>0</v>
          </cell>
          <cell r="I591">
            <v>0</v>
          </cell>
          <cell r="J591" t="str">
            <v/>
          </cell>
          <cell r="K591" t="str">
            <v/>
          </cell>
          <cell r="L591" t="str">
            <v/>
          </cell>
          <cell r="M591" t="str">
            <v/>
          </cell>
          <cell r="N591" t="str">
            <v/>
          </cell>
          <cell r="O591" t="str">
            <v>×</v>
          </cell>
          <cell r="P591" t="str">
            <v>×</v>
          </cell>
          <cell r="Q591" t="str">
            <v>×</v>
          </cell>
          <cell r="R591" t="str">
            <v>×</v>
          </cell>
          <cell r="S591" t="str">
            <v>×</v>
          </cell>
          <cell r="T591" t="str">
            <v>×</v>
          </cell>
          <cell r="U591" t="str">
            <v>×</v>
          </cell>
          <cell r="V591" t="str">
            <v>×</v>
          </cell>
          <cell r="W591" t="str">
            <v>×</v>
          </cell>
          <cell r="X591" t="str">
            <v>×</v>
          </cell>
          <cell r="Y591" t="str">
            <v>×</v>
          </cell>
          <cell r="Z591" t="str">
            <v>×</v>
          </cell>
          <cell r="AA591">
            <v>0</v>
          </cell>
          <cell r="AB591">
            <v>0</v>
          </cell>
          <cell r="AC591" t="str">
            <v>なし</v>
          </cell>
          <cell r="AD591">
            <v>0</v>
          </cell>
          <cell r="AE591">
            <v>0</v>
          </cell>
          <cell r="AF591" t="e">
            <v>#N/A</v>
          </cell>
          <cell r="AG591" t="e">
            <v>#N/A</v>
          </cell>
          <cell r="AH591" t="str">
            <v/>
          </cell>
          <cell r="AI591" t="str">
            <v/>
          </cell>
          <cell r="AJ591" t="str">
            <v>?</v>
          </cell>
          <cell r="AK591" t="e">
            <v>#N/A</v>
          </cell>
          <cell r="AL591" t="e">
            <v>#N/A</v>
          </cell>
          <cell r="AM591" t="e">
            <v>#N/A</v>
          </cell>
          <cell r="AN591" t="e">
            <v>#N/A</v>
          </cell>
          <cell r="AO591" t="e">
            <v>#N/A</v>
          </cell>
          <cell r="AP591">
            <v>0</v>
          </cell>
          <cell r="AQ591">
            <v>0</v>
          </cell>
          <cell r="AR591" t="e">
            <v>#N/A</v>
          </cell>
          <cell r="AS591">
            <v>0</v>
          </cell>
          <cell r="AT591">
            <v>0</v>
          </cell>
          <cell r="AU591">
            <v>0</v>
          </cell>
          <cell r="AV591" t="e">
            <v>#N/A</v>
          </cell>
          <cell r="AW591" t="str">
            <v/>
          </cell>
          <cell r="AX591" t="e">
            <v>#N/A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 t="str">
            <v/>
          </cell>
          <cell r="BF591" t="e">
            <v>#NAME?</v>
          </cell>
          <cell r="BG591" t="str">
            <v/>
          </cell>
          <cell r="BH591" t="e">
            <v>#N/A</v>
          </cell>
        </row>
        <row r="592"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 t="e">
            <v>#N/A</v>
          </cell>
          <cell r="H592">
            <v>0</v>
          </cell>
          <cell r="I592">
            <v>0</v>
          </cell>
          <cell r="J592" t="str">
            <v/>
          </cell>
          <cell r="K592" t="str">
            <v/>
          </cell>
          <cell r="L592" t="str">
            <v/>
          </cell>
          <cell r="M592" t="str">
            <v/>
          </cell>
          <cell r="N592" t="str">
            <v/>
          </cell>
          <cell r="O592" t="str">
            <v>×</v>
          </cell>
          <cell r="P592" t="str">
            <v>×</v>
          </cell>
          <cell r="Q592" t="str">
            <v>×</v>
          </cell>
          <cell r="R592" t="str">
            <v>×</v>
          </cell>
          <cell r="S592" t="str">
            <v>×</v>
          </cell>
          <cell r="T592" t="str">
            <v>×</v>
          </cell>
          <cell r="U592" t="str">
            <v>×</v>
          </cell>
          <cell r="V592" t="str">
            <v>×</v>
          </cell>
          <cell r="W592" t="str">
            <v>×</v>
          </cell>
          <cell r="X592" t="str">
            <v>×</v>
          </cell>
          <cell r="Y592" t="str">
            <v>×</v>
          </cell>
          <cell r="Z592" t="str">
            <v>×</v>
          </cell>
          <cell r="AA592">
            <v>0</v>
          </cell>
          <cell r="AB592">
            <v>0</v>
          </cell>
          <cell r="AC592" t="str">
            <v>なし</v>
          </cell>
          <cell r="AD592">
            <v>0</v>
          </cell>
          <cell r="AE592">
            <v>0</v>
          </cell>
          <cell r="AF592" t="e">
            <v>#N/A</v>
          </cell>
          <cell r="AG592" t="e">
            <v>#N/A</v>
          </cell>
          <cell r="AH592" t="str">
            <v/>
          </cell>
          <cell r="AI592" t="str">
            <v/>
          </cell>
          <cell r="AJ592" t="str">
            <v>?</v>
          </cell>
          <cell r="AK592" t="e">
            <v>#N/A</v>
          </cell>
          <cell r="AL592" t="e">
            <v>#N/A</v>
          </cell>
          <cell r="AM592" t="e">
            <v>#N/A</v>
          </cell>
          <cell r="AN592" t="e">
            <v>#N/A</v>
          </cell>
          <cell r="AO592" t="e">
            <v>#N/A</v>
          </cell>
          <cell r="AP592">
            <v>0</v>
          </cell>
          <cell r="AQ592">
            <v>0</v>
          </cell>
          <cell r="AR592" t="e">
            <v>#N/A</v>
          </cell>
          <cell r="AS592">
            <v>0</v>
          </cell>
          <cell r="AT592">
            <v>0</v>
          </cell>
          <cell r="AU592">
            <v>0</v>
          </cell>
          <cell r="AV592" t="e">
            <v>#N/A</v>
          </cell>
          <cell r="AW592" t="str">
            <v/>
          </cell>
          <cell r="AX592" t="e">
            <v>#N/A</v>
          </cell>
          <cell r="AY592">
            <v>0</v>
          </cell>
          <cell r="AZ592">
            <v>0</v>
          </cell>
          <cell r="BA592">
            <v>0</v>
          </cell>
          <cell r="BB592">
            <v>0</v>
          </cell>
          <cell r="BC592">
            <v>0</v>
          </cell>
          <cell r="BD592">
            <v>0</v>
          </cell>
          <cell r="BE592" t="str">
            <v/>
          </cell>
          <cell r="BF592" t="e">
            <v>#NAME?</v>
          </cell>
          <cell r="BG592" t="str">
            <v/>
          </cell>
          <cell r="BH592" t="e">
            <v>#N/A</v>
          </cell>
        </row>
        <row r="593"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 t="e">
            <v>#N/A</v>
          </cell>
          <cell r="H593">
            <v>0</v>
          </cell>
          <cell r="I593">
            <v>0</v>
          </cell>
          <cell r="J593" t="str">
            <v/>
          </cell>
          <cell r="K593" t="str">
            <v/>
          </cell>
          <cell r="L593" t="str">
            <v/>
          </cell>
          <cell r="M593" t="str">
            <v/>
          </cell>
          <cell r="N593" t="str">
            <v/>
          </cell>
          <cell r="O593" t="str">
            <v>×</v>
          </cell>
          <cell r="P593" t="str">
            <v>×</v>
          </cell>
          <cell r="Q593" t="str">
            <v>×</v>
          </cell>
          <cell r="R593" t="str">
            <v>×</v>
          </cell>
          <cell r="S593" t="str">
            <v>×</v>
          </cell>
          <cell r="T593" t="str">
            <v>×</v>
          </cell>
          <cell r="U593" t="str">
            <v>×</v>
          </cell>
          <cell r="V593" t="str">
            <v>×</v>
          </cell>
          <cell r="W593" t="str">
            <v>×</v>
          </cell>
          <cell r="X593" t="str">
            <v>×</v>
          </cell>
          <cell r="Y593" t="str">
            <v>×</v>
          </cell>
          <cell r="Z593" t="str">
            <v>×</v>
          </cell>
          <cell r="AA593">
            <v>0</v>
          </cell>
          <cell r="AB593">
            <v>0</v>
          </cell>
          <cell r="AC593" t="str">
            <v>なし</v>
          </cell>
          <cell r="AD593">
            <v>0</v>
          </cell>
          <cell r="AE593">
            <v>0</v>
          </cell>
          <cell r="AF593" t="e">
            <v>#N/A</v>
          </cell>
          <cell r="AG593" t="e">
            <v>#N/A</v>
          </cell>
          <cell r="AH593" t="str">
            <v/>
          </cell>
          <cell r="AI593" t="str">
            <v/>
          </cell>
          <cell r="AJ593" t="str">
            <v>?</v>
          </cell>
          <cell r="AK593" t="e">
            <v>#N/A</v>
          </cell>
          <cell r="AL593" t="e">
            <v>#N/A</v>
          </cell>
          <cell r="AM593" t="e">
            <v>#N/A</v>
          </cell>
          <cell r="AN593" t="e">
            <v>#N/A</v>
          </cell>
          <cell r="AO593" t="e">
            <v>#N/A</v>
          </cell>
          <cell r="AP593">
            <v>0</v>
          </cell>
          <cell r="AQ593">
            <v>0</v>
          </cell>
          <cell r="AR593" t="e">
            <v>#N/A</v>
          </cell>
          <cell r="AS593">
            <v>0</v>
          </cell>
          <cell r="AT593">
            <v>0</v>
          </cell>
          <cell r="AU593">
            <v>0</v>
          </cell>
          <cell r="AV593" t="e">
            <v>#N/A</v>
          </cell>
          <cell r="AW593" t="str">
            <v/>
          </cell>
          <cell r="AX593" t="e">
            <v>#N/A</v>
          </cell>
          <cell r="AY593">
            <v>0</v>
          </cell>
          <cell r="AZ593">
            <v>0</v>
          </cell>
          <cell r="BA593">
            <v>0</v>
          </cell>
          <cell r="BB593">
            <v>0</v>
          </cell>
          <cell r="BC593">
            <v>0</v>
          </cell>
          <cell r="BD593">
            <v>0</v>
          </cell>
          <cell r="BE593" t="str">
            <v/>
          </cell>
          <cell r="BF593" t="e">
            <v>#NAME?</v>
          </cell>
          <cell r="BG593" t="str">
            <v/>
          </cell>
          <cell r="BH593" t="e">
            <v>#N/A</v>
          </cell>
        </row>
        <row r="594"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 t="e">
            <v>#N/A</v>
          </cell>
          <cell r="H594">
            <v>0</v>
          </cell>
          <cell r="I594">
            <v>0</v>
          </cell>
          <cell r="J594" t="str">
            <v/>
          </cell>
          <cell r="K594" t="str">
            <v/>
          </cell>
          <cell r="L594" t="str">
            <v/>
          </cell>
          <cell r="M594" t="str">
            <v/>
          </cell>
          <cell r="N594" t="str">
            <v/>
          </cell>
          <cell r="O594" t="str">
            <v>×</v>
          </cell>
          <cell r="P594" t="str">
            <v>×</v>
          </cell>
          <cell r="Q594" t="str">
            <v>×</v>
          </cell>
          <cell r="R594" t="str">
            <v>×</v>
          </cell>
          <cell r="S594" t="str">
            <v>×</v>
          </cell>
          <cell r="T594" t="str">
            <v>×</v>
          </cell>
          <cell r="U594" t="str">
            <v>×</v>
          </cell>
          <cell r="V594" t="str">
            <v>×</v>
          </cell>
          <cell r="W594" t="str">
            <v>×</v>
          </cell>
          <cell r="X594" t="str">
            <v>×</v>
          </cell>
          <cell r="Y594" t="str">
            <v>×</v>
          </cell>
          <cell r="Z594" t="str">
            <v>×</v>
          </cell>
          <cell r="AA594">
            <v>0</v>
          </cell>
          <cell r="AB594">
            <v>0</v>
          </cell>
          <cell r="AC594" t="str">
            <v>なし</v>
          </cell>
          <cell r="AD594">
            <v>0</v>
          </cell>
          <cell r="AE594">
            <v>0</v>
          </cell>
          <cell r="AF594" t="e">
            <v>#N/A</v>
          </cell>
          <cell r="AG594" t="e">
            <v>#N/A</v>
          </cell>
          <cell r="AH594" t="str">
            <v/>
          </cell>
          <cell r="AI594" t="str">
            <v/>
          </cell>
          <cell r="AJ594" t="str">
            <v>?</v>
          </cell>
          <cell r="AK594" t="e">
            <v>#N/A</v>
          </cell>
          <cell r="AL594" t="e">
            <v>#N/A</v>
          </cell>
          <cell r="AM594" t="e">
            <v>#N/A</v>
          </cell>
          <cell r="AN594" t="e">
            <v>#N/A</v>
          </cell>
          <cell r="AO594" t="e">
            <v>#N/A</v>
          </cell>
          <cell r="AP594">
            <v>0</v>
          </cell>
          <cell r="AQ594">
            <v>0</v>
          </cell>
          <cell r="AR594" t="e">
            <v>#N/A</v>
          </cell>
          <cell r="AS594">
            <v>0</v>
          </cell>
          <cell r="AT594">
            <v>0</v>
          </cell>
          <cell r="AU594">
            <v>0</v>
          </cell>
          <cell r="AV594" t="e">
            <v>#N/A</v>
          </cell>
          <cell r="AW594" t="str">
            <v/>
          </cell>
          <cell r="AX594" t="e">
            <v>#N/A</v>
          </cell>
          <cell r="AY594">
            <v>0</v>
          </cell>
          <cell r="AZ594">
            <v>0</v>
          </cell>
          <cell r="BA594">
            <v>0</v>
          </cell>
          <cell r="BB594">
            <v>0</v>
          </cell>
          <cell r="BC594">
            <v>0</v>
          </cell>
          <cell r="BD594">
            <v>0</v>
          </cell>
          <cell r="BE594" t="str">
            <v/>
          </cell>
          <cell r="BF594" t="e">
            <v>#NAME?</v>
          </cell>
          <cell r="BG594" t="str">
            <v/>
          </cell>
          <cell r="BH594" t="e">
            <v>#N/A</v>
          </cell>
        </row>
        <row r="595"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 t="e">
            <v>#N/A</v>
          </cell>
          <cell r="H595">
            <v>0</v>
          </cell>
          <cell r="I595">
            <v>0</v>
          </cell>
          <cell r="J595" t="str">
            <v/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  <cell r="O595" t="str">
            <v>×</v>
          </cell>
          <cell r="P595" t="str">
            <v>×</v>
          </cell>
          <cell r="Q595" t="str">
            <v>×</v>
          </cell>
          <cell r="R595" t="str">
            <v>×</v>
          </cell>
          <cell r="S595" t="str">
            <v>×</v>
          </cell>
          <cell r="T595" t="str">
            <v>×</v>
          </cell>
          <cell r="U595" t="str">
            <v>×</v>
          </cell>
          <cell r="V595" t="str">
            <v>×</v>
          </cell>
          <cell r="W595" t="str">
            <v>×</v>
          </cell>
          <cell r="X595" t="str">
            <v>×</v>
          </cell>
          <cell r="Y595" t="str">
            <v>×</v>
          </cell>
          <cell r="Z595" t="str">
            <v>×</v>
          </cell>
          <cell r="AA595">
            <v>0</v>
          </cell>
          <cell r="AB595">
            <v>0</v>
          </cell>
          <cell r="AC595" t="str">
            <v>なし</v>
          </cell>
          <cell r="AD595">
            <v>0</v>
          </cell>
          <cell r="AE595">
            <v>0</v>
          </cell>
          <cell r="AF595" t="e">
            <v>#N/A</v>
          </cell>
          <cell r="AG595" t="e">
            <v>#N/A</v>
          </cell>
          <cell r="AH595" t="str">
            <v/>
          </cell>
          <cell r="AI595" t="str">
            <v/>
          </cell>
          <cell r="AJ595" t="str">
            <v>?</v>
          </cell>
          <cell r="AK595" t="e">
            <v>#N/A</v>
          </cell>
          <cell r="AL595" t="e">
            <v>#N/A</v>
          </cell>
          <cell r="AM595" t="e">
            <v>#N/A</v>
          </cell>
          <cell r="AN595" t="e">
            <v>#N/A</v>
          </cell>
          <cell r="AO595" t="e">
            <v>#N/A</v>
          </cell>
          <cell r="AP595">
            <v>0</v>
          </cell>
          <cell r="AQ595">
            <v>0</v>
          </cell>
          <cell r="AR595" t="e">
            <v>#N/A</v>
          </cell>
          <cell r="AS595">
            <v>0</v>
          </cell>
          <cell r="AT595">
            <v>0</v>
          </cell>
          <cell r="AU595">
            <v>0</v>
          </cell>
          <cell r="AV595" t="e">
            <v>#N/A</v>
          </cell>
          <cell r="AW595" t="str">
            <v/>
          </cell>
          <cell r="AX595" t="e">
            <v>#N/A</v>
          </cell>
          <cell r="AY595">
            <v>0</v>
          </cell>
          <cell r="AZ595">
            <v>0</v>
          </cell>
          <cell r="BA595">
            <v>0</v>
          </cell>
          <cell r="BB595">
            <v>0</v>
          </cell>
          <cell r="BC595">
            <v>0</v>
          </cell>
          <cell r="BD595">
            <v>0</v>
          </cell>
          <cell r="BE595" t="str">
            <v/>
          </cell>
          <cell r="BF595" t="e">
            <v>#NAME?</v>
          </cell>
          <cell r="BG595" t="str">
            <v/>
          </cell>
          <cell r="BH595" t="e">
            <v>#N/A</v>
          </cell>
        </row>
        <row r="596"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 t="e">
            <v>#N/A</v>
          </cell>
          <cell r="H596">
            <v>0</v>
          </cell>
          <cell r="I596">
            <v>0</v>
          </cell>
          <cell r="J596" t="str">
            <v/>
          </cell>
          <cell r="K596" t="str">
            <v/>
          </cell>
          <cell r="L596" t="str">
            <v/>
          </cell>
          <cell r="M596" t="str">
            <v/>
          </cell>
          <cell r="N596" t="str">
            <v/>
          </cell>
          <cell r="O596" t="str">
            <v>×</v>
          </cell>
          <cell r="P596" t="str">
            <v>×</v>
          </cell>
          <cell r="Q596" t="str">
            <v>×</v>
          </cell>
          <cell r="R596" t="str">
            <v>×</v>
          </cell>
          <cell r="S596" t="str">
            <v>×</v>
          </cell>
          <cell r="T596" t="str">
            <v>×</v>
          </cell>
          <cell r="U596" t="str">
            <v>×</v>
          </cell>
          <cell r="V596" t="str">
            <v>×</v>
          </cell>
          <cell r="W596" t="str">
            <v>×</v>
          </cell>
          <cell r="X596" t="str">
            <v>×</v>
          </cell>
          <cell r="Y596" t="str">
            <v>×</v>
          </cell>
          <cell r="Z596" t="str">
            <v>×</v>
          </cell>
          <cell r="AA596">
            <v>0</v>
          </cell>
          <cell r="AB596">
            <v>0</v>
          </cell>
          <cell r="AC596" t="str">
            <v>なし</v>
          </cell>
          <cell r="AD596">
            <v>0</v>
          </cell>
          <cell r="AE596">
            <v>0</v>
          </cell>
          <cell r="AF596" t="e">
            <v>#N/A</v>
          </cell>
          <cell r="AG596" t="e">
            <v>#N/A</v>
          </cell>
          <cell r="AH596" t="str">
            <v/>
          </cell>
          <cell r="AI596" t="str">
            <v/>
          </cell>
          <cell r="AJ596" t="str">
            <v>?</v>
          </cell>
          <cell r="AK596" t="e">
            <v>#N/A</v>
          </cell>
          <cell r="AL596" t="e">
            <v>#N/A</v>
          </cell>
          <cell r="AM596" t="e">
            <v>#N/A</v>
          </cell>
          <cell r="AN596" t="e">
            <v>#N/A</v>
          </cell>
          <cell r="AO596" t="e">
            <v>#N/A</v>
          </cell>
          <cell r="AP596">
            <v>0</v>
          </cell>
          <cell r="AQ596">
            <v>0</v>
          </cell>
          <cell r="AR596" t="e">
            <v>#N/A</v>
          </cell>
          <cell r="AS596">
            <v>0</v>
          </cell>
          <cell r="AT596">
            <v>0</v>
          </cell>
          <cell r="AU596">
            <v>0</v>
          </cell>
          <cell r="AV596" t="e">
            <v>#N/A</v>
          </cell>
          <cell r="AW596" t="str">
            <v/>
          </cell>
          <cell r="AX596" t="e">
            <v>#N/A</v>
          </cell>
          <cell r="AY596">
            <v>0</v>
          </cell>
          <cell r="AZ596">
            <v>0</v>
          </cell>
          <cell r="BA596">
            <v>0</v>
          </cell>
          <cell r="BB596">
            <v>0</v>
          </cell>
          <cell r="BC596">
            <v>0</v>
          </cell>
          <cell r="BD596">
            <v>0</v>
          </cell>
          <cell r="BE596" t="str">
            <v/>
          </cell>
          <cell r="BF596" t="e">
            <v>#NAME?</v>
          </cell>
          <cell r="BG596" t="str">
            <v/>
          </cell>
          <cell r="BH596" t="e">
            <v>#N/A</v>
          </cell>
        </row>
        <row r="597"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 t="e">
            <v>#N/A</v>
          </cell>
          <cell r="H597">
            <v>0</v>
          </cell>
          <cell r="I597">
            <v>0</v>
          </cell>
          <cell r="J597" t="str">
            <v/>
          </cell>
          <cell r="K597" t="str">
            <v/>
          </cell>
          <cell r="L597" t="str">
            <v/>
          </cell>
          <cell r="M597" t="str">
            <v/>
          </cell>
          <cell r="N597" t="str">
            <v/>
          </cell>
          <cell r="O597" t="str">
            <v>×</v>
          </cell>
          <cell r="P597" t="str">
            <v>×</v>
          </cell>
          <cell r="Q597" t="str">
            <v>×</v>
          </cell>
          <cell r="R597" t="str">
            <v>×</v>
          </cell>
          <cell r="S597" t="str">
            <v>×</v>
          </cell>
          <cell r="T597" t="str">
            <v>×</v>
          </cell>
          <cell r="U597" t="str">
            <v>×</v>
          </cell>
          <cell r="V597" t="str">
            <v>×</v>
          </cell>
          <cell r="W597" t="str">
            <v>×</v>
          </cell>
          <cell r="X597" t="str">
            <v>×</v>
          </cell>
          <cell r="Y597" t="str">
            <v>×</v>
          </cell>
          <cell r="Z597" t="str">
            <v>×</v>
          </cell>
          <cell r="AA597">
            <v>0</v>
          </cell>
          <cell r="AB597">
            <v>0</v>
          </cell>
          <cell r="AC597" t="str">
            <v>なし</v>
          </cell>
          <cell r="AD597">
            <v>0</v>
          </cell>
          <cell r="AE597">
            <v>0</v>
          </cell>
          <cell r="AF597" t="e">
            <v>#N/A</v>
          </cell>
          <cell r="AG597" t="e">
            <v>#N/A</v>
          </cell>
          <cell r="AH597" t="str">
            <v/>
          </cell>
          <cell r="AI597" t="str">
            <v/>
          </cell>
          <cell r="AJ597" t="str">
            <v>?</v>
          </cell>
          <cell r="AK597" t="e">
            <v>#N/A</v>
          </cell>
          <cell r="AL597" t="e">
            <v>#N/A</v>
          </cell>
          <cell r="AM597" t="e">
            <v>#N/A</v>
          </cell>
          <cell r="AN597" t="e">
            <v>#N/A</v>
          </cell>
          <cell r="AO597" t="e">
            <v>#N/A</v>
          </cell>
          <cell r="AP597">
            <v>0</v>
          </cell>
          <cell r="AQ597">
            <v>0</v>
          </cell>
          <cell r="AR597" t="e">
            <v>#N/A</v>
          </cell>
          <cell r="AS597">
            <v>0</v>
          </cell>
          <cell r="AT597">
            <v>0</v>
          </cell>
          <cell r="AU597">
            <v>0</v>
          </cell>
          <cell r="AV597" t="e">
            <v>#N/A</v>
          </cell>
          <cell r="AW597" t="str">
            <v/>
          </cell>
          <cell r="AX597" t="e">
            <v>#N/A</v>
          </cell>
          <cell r="AY597">
            <v>0</v>
          </cell>
          <cell r="AZ597">
            <v>0</v>
          </cell>
          <cell r="BA597">
            <v>0</v>
          </cell>
          <cell r="BB597">
            <v>0</v>
          </cell>
          <cell r="BC597">
            <v>0</v>
          </cell>
          <cell r="BD597">
            <v>0</v>
          </cell>
          <cell r="BE597" t="str">
            <v/>
          </cell>
          <cell r="BF597" t="e">
            <v>#NAME?</v>
          </cell>
          <cell r="BG597" t="str">
            <v/>
          </cell>
          <cell r="BH597" t="e">
            <v>#N/A</v>
          </cell>
        </row>
        <row r="598"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 t="e">
            <v>#N/A</v>
          </cell>
          <cell r="H598">
            <v>0</v>
          </cell>
          <cell r="I598">
            <v>0</v>
          </cell>
          <cell r="J598" t="str">
            <v/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  <cell r="O598" t="str">
            <v>×</v>
          </cell>
          <cell r="P598" t="str">
            <v>×</v>
          </cell>
          <cell r="Q598" t="str">
            <v>×</v>
          </cell>
          <cell r="R598" t="str">
            <v>×</v>
          </cell>
          <cell r="S598" t="str">
            <v>×</v>
          </cell>
          <cell r="T598" t="str">
            <v>×</v>
          </cell>
          <cell r="U598" t="str">
            <v>×</v>
          </cell>
          <cell r="V598" t="str">
            <v>×</v>
          </cell>
          <cell r="W598" t="str">
            <v>×</v>
          </cell>
          <cell r="X598" t="str">
            <v>×</v>
          </cell>
          <cell r="Y598" t="str">
            <v>×</v>
          </cell>
          <cell r="Z598" t="str">
            <v>×</v>
          </cell>
          <cell r="AA598">
            <v>0</v>
          </cell>
          <cell r="AB598">
            <v>0</v>
          </cell>
          <cell r="AC598" t="str">
            <v>なし</v>
          </cell>
          <cell r="AD598">
            <v>0</v>
          </cell>
          <cell r="AE598">
            <v>0</v>
          </cell>
          <cell r="AF598" t="e">
            <v>#N/A</v>
          </cell>
          <cell r="AG598" t="e">
            <v>#N/A</v>
          </cell>
          <cell r="AH598" t="str">
            <v/>
          </cell>
          <cell r="AI598" t="str">
            <v/>
          </cell>
          <cell r="AJ598" t="str">
            <v>?</v>
          </cell>
          <cell r="AK598" t="e">
            <v>#N/A</v>
          </cell>
          <cell r="AL598" t="e">
            <v>#N/A</v>
          </cell>
          <cell r="AM598" t="e">
            <v>#N/A</v>
          </cell>
          <cell r="AN598" t="e">
            <v>#N/A</v>
          </cell>
          <cell r="AO598" t="e">
            <v>#N/A</v>
          </cell>
          <cell r="AP598">
            <v>0</v>
          </cell>
          <cell r="AQ598">
            <v>0</v>
          </cell>
          <cell r="AR598" t="e">
            <v>#N/A</v>
          </cell>
          <cell r="AS598">
            <v>0</v>
          </cell>
          <cell r="AT598">
            <v>0</v>
          </cell>
          <cell r="AU598">
            <v>0</v>
          </cell>
          <cell r="AV598" t="e">
            <v>#N/A</v>
          </cell>
          <cell r="AW598" t="str">
            <v/>
          </cell>
          <cell r="AX598" t="e">
            <v>#N/A</v>
          </cell>
          <cell r="AY598">
            <v>0</v>
          </cell>
          <cell r="AZ598">
            <v>0</v>
          </cell>
          <cell r="BA598">
            <v>0</v>
          </cell>
          <cell r="BB598">
            <v>0</v>
          </cell>
          <cell r="BC598">
            <v>0</v>
          </cell>
          <cell r="BD598">
            <v>0</v>
          </cell>
          <cell r="BE598" t="str">
            <v/>
          </cell>
          <cell r="BF598" t="e">
            <v>#NAME?</v>
          </cell>
          <cell r="BG598" t="str">
            <v/>
          </cell>
          <cell r="BH598" t="e">
            <v>#N/A</v>
          </cell>
        </row>
        <row r="599"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 t="e">
            <v>#N/A</v>
          </cell>
          <cell r="H599">
            <v>0</v>
          </cell>
          <cell r="I599">
            <v>0</v>
          </cell>
          <cell r="J599" t="str">
            <v/>
          </cell>
          <cell r="K599" t="str">
            <v/>
          </cell>
          <cell r="L599" t="str">
            <v/>
          </cell>
          <cell r="M599" t="str">
            <v/>
          </cell>
          <cell r="N599" t="str">
            <v/>
          </cell>
          <cell r="O599" t="str">
            <v>×</v>
          </cell>
          <cell r="P599" t="str">
            <v>×</v>
          </cell>
          <cell r="Q599" t="str">
            <v>×</v>
          </cell>
          <cell r="R599" t="str">
            <v>×</v>
          </cell>
          <cell r="S599" t="str">
            <v>×</v>
          </cell>
          <cell r="T599" t="str">
            <v>×</v>
          </cell>
          <cell r="U599" t="str">
            <v>×</v>
          </cell>
          <cell r="V599" t="str">
            <v>×</v>
          </cell>
          <cell r="W599" t="str">
            <v>×</v>
          </cell>
          <cell r="X599" t="str">
            <v>×</v>
          </cell>
          <cell r="Y599" t="str">
            <v>×</v>
          </cell>
          <cell r="Z599" t="str">
            <v>×</v>
          </cell>
          <cell r="AA599">
            <v>0</v>
          </cell>
          <cell r="AB599">
            <v>0</v>
          </cell>
          <cell r="AC599" t="str">
            <v>なし</v>
          </cell>
          <cell r="AD599">
            <v>0</v>
          </cell>
          <cell r="AE599">
            <v>0</v>
          </cell>
          <cell r="AF599" t="e">
            <v>#N/A</v>
          </cell>
          <cell r="AG599" t="e">
            <v>#N/A</v>
          </cell>
          <cell r="AH599" t="str">
            <v/>
          </cell>
          <cell r="AI599" t="str">
            <v/>
          </cell>
          <cell r="AJ599" t="str">
            <v>?</v>
          </cell>
          <cell r="AK599" t="e">
            <v>#N/A</v>
          </cell>
          <cell r="AL599" t="e">
            <v>#N/A</v>
          </cell>
          <cell r="AM599" t="e">
            <v>#N/A</v>
          </cell>
          <cell r="AN599" t="e">
            <v>#N/A</v>
          </cell>
          <cell r="AO599" t="e">
            <v>#N/A</v>
          </cell>
          <cell r="AP599">
            <v>0</v>
          </cell>
          <cell r="AQ599">
            <v>0</v>
          </cell>
          <cell r="AR599" t="e">
            <v>#N/A</v>
          </cell>
          <cell r="AS599">
            <v>0</v>
          </cell>
          <cell r="AT599">
            <v>0</v>
          </cell>
          <cell r="AU599">
            <v>0</v>
          </cell>
          <cell r="AV599" t="e">
            <v>#N/A</v>
          </cell>
          <cell r="AW599" t="str">
            <v/>
          </cell>
          <cell r="AX599" t="e">
            <v>#N/A</v>
          </cell>
          <cell r="AY599">
            <v>0</v>
          </cell>
          <cell r="AZ599">
            <v>0</v>
          </cell>
          <cell r="BA599">
            <v>0</v>
          </cell>
          <cell r="BB599">
            <v>0</v>
          </cell>
          <cell r="BC599">
            <v>0</v>
          </cell>
          <cell r="BD599">
            <v>0</v>
          </cell>
          <cell r="BE599" t="str">
            <v/>
          </cell>
          <cell r="BF599" t="e">
            <v>#NAME?</v>
          </cell>
          <cell r="BG599" t="str">
            <v/>
          </cell>
          <cell r="BH599" t="e">
            <v>#N/A</v>
          </cell>
        </row>
        <row r="600"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 t="e">
            <v>#N/A</v>
          </cell>
          <cell r="H600">
            <v>0</v>
          </cell>
          <cell r="I600">
            <v>0</v>
          </cell>
          <cell r="J600" t="str">
            <v/>
          </cell>
          <cell r="K600" t="str">
            <v/>
          </cell>
          <cell r="L600" t="str">
            <v/>
          </cell>
          <cell r="M600" t="str">
            <v/>
          </cell>
          <cell r="N600" t="str">
            <v/>
          </cell>
          <cell r="O600" t="str">
            <v>×</v>
          </cell>
          <cell r="P600" t="str">
            <v>×</v>
          </cell>
          <cell r="Q600" t="str">
            <v>×</v>
          </cell>
          <cell r="R600" t="str">
            <v>×</v>
          </cell>
          <cell r="S600" t="str">
            <v>×</v>
          </cell>
          <cell r="T600" t="str">
            <v>×</v>
          </cell>
          <cell r="U600" t="str">
            <v>×</v>
          </cell>
          <cell r="V600" t="str">
            <v>×</v>
          </cell>
          <cell r="W600" t="str">
            <v>×</v>
          </cell>
          <cell r="X600" t="str">
            <v>×</v>
          </cell>
          <cell r="Y600" t="str">
            <v>×</v>
          </cell>
          <cell r="Z600" t="str">
            <v>×</v>
          </cell>
          <cell r="AA600">
            <v>0</v>
          </cell>
          <cell r="AB600">
            <v>0</v>
          </cell>
          <cell r="AC600" t="str">
            <v>なし</v>
          </cell>
          <cell r="AD600">
            <v>0</v>
          </cell>
          <cell r="AE600">
            <v>0</v>
          </cell>
          <cell r="AF600" t="e">
            <v>#N/A</v>
          </cell>
          <cell r="AG600" t="e">
            <v>#N/A</v>
          </cell>
          <cell r="AH600" t="str">
            <v/>
          </cell>
          <cell r="AI600" t="str">
            <v/>
          </cell>
          <cell r="AJ600" t="str">
            <v>?</v>
          </cell>
          <cell r="AK600" t="e">
            <v>#N/A</v>
          </cell>
          <cell r="AL600" t="e">
            <v>#N/A</v>
          </cell>
          <cell r="AM600" t="e">
            <v>#N/A</v>
          </cell>
          <cell r="AN600" t="e">
            <v>#N/A</v>
          </cell>
          <cell r="AO600" t="e">
            <v>#N/A</v>
          </cell>
          <cell r="AP600">
            <v>0</v>
          </cell>
          <cell r="AQ600">
            <v>0</v>
          </cell>
          <cell r="AR600" t="e">
            <v>#N/A</v>
          </cell>
          <cell r="AS600">
            <v>0</v>
          </cell>
          <cell r="AT600">
            <v>0</v>
          </cell>
          <cell r="AU600">
            <v>0</v>
          </cell>
          <cell r="AV600" t="e">
            <v>#N/A</v>
          </cell>
          <cell r="AW600" t="str">
            <v/>
          </cell>
          <cell r="AX600" t="e">
            <v>#N/A</v>
          </cell>
          <cell r="AY600">
            <v>0</v>
          </cell>
          <cell r="AZ600">
            <v>0</v>
          </cell>
          <cell r="BA600">
            <v>0</v>
          </cell>
          <cell r="BB600">
            <v>0</v>
          </cell>
          <cell r="BC600">
            <v>0</v>
          </cell>
          <cell r="BD600">
            <v>0</v>
          </cell>
          <cell r="BE600" t="str">
            <v/>
          </cell>
          <cell r="BF600" t="e">
            <v>#NAME?</v>
          </cell>
          <cell r="BG600" t="str">
            <v/>
          </cell>
          <cell r="BH600" t="e">
            <v>#N/A</v>
          </cell>
        </row>
        <row r="601"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 t="e">
            <v>#N/A</v>
          </cell>
          <cell r="H601">
            <v>0</v>
          </cell>
          <cell r="I601">
            <v>0</v>
          </cell>
          <cell r="J601" t="str">
            <v/>
          </cell>
          <cell r="K601" t="str">
            <v/>
          </cell>
          <cell r="L601" t="str">
            <v/>
          </cell>
          <cell r="M601" t="str">
            <v/>
          </cell>
          <cell r="N601" t="str">
            <v/>
          </cell>
          <cell r="O601" t="str">
            <v>×</v>
          </cell>
          <cell r="P601" t="str">
            <v>×</v>
          </cell>
          <cell r="Q601" t="str">
            <v>×</v>
          </cell>
          <cell r="R601" t="str">
            <v>×</v>
          </cell>
          <cell r="S601" t="str">
            <v>×</v>
          </cell>
          <cell r="T601" t="str">
            <v>×</v>
          </cell>
          <cell r="U601" t="str">
            <v>×</v>
          </cell>
          <cell r="V601" t="str">
            <v>×</v>
          </cell>
          <cell r="W601" t="str">
            <v>×</v>
          </cell>
          <cell r="X601" t="str">
            <v>×</v>
          </cell>
          <cell r="Y601" t="str">
            <v>×</v>
          </cell>
          <cell r="Z601" t="str">
            <v>×</v>
          </cell>
          <cell r="AA601">
            <v>0</v>
          </cell>
          <cell r="AB601">
            <v>0</v>
          </cell>
          <cell r="AC601" t="str">
            <v>なし</v>
          </cell>
          <cell r="AD601">
            <v>0</v>
          </cell>
          <cell r="AE601">
            <v>0</v>
          </cell>
          <cell r="AF601" t="e">
            <v>#N/A</v>
          </cell>
          <cell r="AG601" t="e">
            <v>#N/A</v>
          </cell>
          <cell r="AH601" t="str">
            <v/>
          </cell>
          <cell r="AI601" t="str">
            <v/>
          </cell>
          <cell r="AJ601" t="str">
            <v>?</v>
          </cell>
          <cell r="AK601" t="e">
            <v>#N/A</v>
          </cell>
          <cell r="AL601" t="e">
            <v>#N/A</v>
          </cell>
          <cell r="AM601" t="e">
            <v>#N/A</v>
          </cell>
          <cell r="AN601" t="e">
            <v>#N/A</v>
          </cell>
          <cell r="AO601" t="e">
            <v>#N/A</v>
          </cell>
          <cell r="AP601">
            <v>0</v>
          </cell>
          <cell r="AQ601">
            <v>0</v>
          </cell>
          <cell r="AR601" t="e">
            <v>#N/A</v>
          </cell>
          <cell r="AS601">
            <v>0</v>
          </cell>
          <cell r="AT601">
            <v>0</v>
          </cell>
          <cell r="AU601">
            <v>0</v>
          </cell>
          <cell r="AV601" t="e">
            <v>#N/A</v>
          </cell>
          <cell r="AW601" t="str">
            <v/>
          </cell>
          <cell r="AX601" t="e">
            <v>#N/A</v>
          </cell>
          <cell r="AY601">
            <v>0</v>
          </cell>
          <cell r="AZ601">
            <v>0</v>
          </cell>
          <cell r="BA601">
            <v>0</v>
          </cell>
          <cell r="BB601">
            <v>0</v>
          </cell>
          <cell r="BC601">
            <v>0</v>
          </cell>
          <cell r="BD601">
            <v>0</v>
          </cell>
          <cell r="BE601" t="str">
            <v/>
          </cell>
          <cell r="BF601" t="e">
            <v>#NAME?</v>
          </cell>
          <cell r="BG601" t="str">
            <v/>
          </cell>
          <cell r="BH601" t="e">
            <v>#N/A</v>
          </cell>
        </row>
        <row r="602"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 t="e">
            <v>#N/A</v>
          </cell>
          <cell r="H602">
            <v>0</v>
          </cell>
          <cell r="I602">
            <v>0</v>
          </cell>
          <cell r="J602" t="str">
            <v/>
          </cell>
          <cell r="K602" t="str">
            <v/>
          </cell>
          <cell r="L602" t="str">
            <v/>
          </cell>
          <cell r="M602" t="str">
            <v/>
          </cell>
          <cell r="N602" t="str">
            <v/>
          </cell>
          <cell r="O602" t="str">
            <v>×</v>
          </cell>
          <cell r="P602" t="str">
            <v>×</v>
          </cell>
          <cell r="Q602" t="str">
            <v>×</v>
          </cell>
          <cell r="R602" t="str">
            <v>×</v>
          </cell>
          <cell r="S602" t="str">
            <v>×</v>
          </cell>
          <cell r="T602" t="str">
            <v>×</v>
          </cell>
          <cell r="U602" t="str">
            <v>×</v>
          </cell>
          <cell r="V602" t="str">
            <v>×</v>
          </cell>
          <cell r="W602" t="str">
            <v>×</v>
          </cell>
          <cell r="X602" t="str">
            <v>×</v>
          </cell>
          <cell r="Y602" t="str">
            <v>×</v>
          </cell>
          <cell r="Z602" t="str">
            <v>×</v>
          </cell>
          <cell r="AA602">
            <v>0</v>
          </cell>
          <cell r="AB602">
            <v>0</v>
          </cell>
          <cell r="AC602" t="str">
            <v>なし</v>
          </cell>
          <cell r="AD602">
            <v>0</v>
          </cell>
          <cell r="AE602">
            <v>0</v>
          </cell>
          <cell r="AF602" t="e">
            <v>#N/A</v>
          </cell>
          <cell r="AG602" t="e">
            <v>#N/A</v>
          </cell>
          <cell r="AH602" t="str">
            <v/>
          </cell>
          <cell r="AI602" t="str">
            <v/>
          </cell>
          <cell r="AJ602" t="str">
            <v>?</v>
          </cell>
          <cell r="AK602" t="e">
            <v>#N/A</v>
          </cell>
          <cell r="AL602" t="e">
            <v>#N/A</v>
          </cell>
          <cell r="AM602" t="e">
            <v>#N/A</v>
          </cell>
          <cell r="AN602" t="e">
            <v>#N/A</v>
          </cell>
          <cell r="AO602" t="e">
            <v>#N/A</v>
          </cell>
          <cell r="AP602">
            <v>0</v>
          </cell>
          <cell r="AQ602">
            <v>0</v>
          </cell>
          <cell r="AR602" t="e">
            <v>#N/A</v>
          </cell>
          <cell r="AS602">
            <v>0</v>
          </cell>
          <cell r="AT602">
            <v>0</v>
          </cell>
          <cell r="AU602">
            <v>0</v>
          </cell>
          <cell r="AV602" t="e">
            <v>#N/A</v>
          </cell>
          <cell r="AW602" t="str">
            <v/>
          </cell>
          <cell r="AX602" t="e">
            <v>#N/A</v>
          </cell>
          <cell r="AY602">
            <v>0</v>
          </cell>
          <cell r="AZ602">
            <v>0</v>
          </cell>
          <cell r="BA602">
            <v>0</v>
          </cell>
          <cell r="BB602">
            <v>0</v>
          </cell>
          <cell r="BC602">
            <v>0</v>
          </cell>
          <cell r="BD602">
            <v>0</v>
          </cell>
          <cell r="BE602" t="str">
            <v/>
          </cell>
          <cell r="BF602" t="e">
            <v>#NAME?</v>
          </cell>
          <cell r="BG602" t="str">
            <v/>
          </cell>
          <cell r="BH602" t="e">
            <v>#N/A</v>
          </cell>
        </row>
        <row r="603"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 t="e">
            <v>#N/A</v>
          </cell>
          <cell r="H603">
            <v>0</v>
          </cell>
          <cell r="I603">
            <v>0</v>
          </cell>
          <cell r="J603" t="str">
            <v/>
          </cell>
          <cell r="K603" t="str">
            <v/>
          </cell>
          <cell r="L603" t="str">
            <v/>
          </cell>
          <cell r="M603" t="str">
            <v/>
          </cell>
          <cell r="N603" t="str">
            <v/>
          </cell>
          <cell r="O603" t="str">
            <v>×</v>
          </cell>
          <cell r="P603" t="str">
            <v>×</v>
          </cell>
          <cell r="Q603" t="str">
            <v>×</v>
          </cell>
          <cell r="R603" t="str">
            <v>×</v>
          </cell>
          <cell r="S603" t="str">
            <v>×</v>
          </cell>
          <cell r="T603" t="str">
            <v>×</v>
          </cell>
          <cell r="U603" t="str">
            <v>×</v>
          </cell>
          <cell r="V603" t="str">
            <v>×</v>
          </cell>
          <cell r="W603" t="str">
            <v>×</v>
          </cell>
          <cell r="X603" t="str">
            <v>×</v>
          </cell>
          <cell r="Y603" t="str">
            <v>×</v>
          </cell>
          <cell r="Z603" t="str">
            <v>×</v>
          </cell>
          <cell r="AA603">
            <v>0</v>
          </cell>
          <cell r="AB603">
            <v>0</v>
          </cell>
          <cell r="AC603" t="str">
            <v>なし</v>
          </cell>
          <cell r="AD603">
            <v>0</v>
          </cell>
          <cell r="AE603">
            <v>0</v>
          </cell>
          <cell r="AF603" t="e">
            <v>#N/A</v>
          </cell>
          <cell r="AG603" t="e">
            <v>#N/A</v>
          </cell>
          <cell r="AH603" t="str">
            <v/>
          </cell>
          <cell r="AI603" t="str">
            <v/>
          </cell>
          <cell r="AJ603" t="str">
            <v>?</v>
          </cell>
          <cell r="AK603" t="e">
            <v>#N/A</v>
          </cell>
          <cell r="AL603" t="e">
            <v>#N/A</v>
          </cell>
          <cell r="AM603" t="e">
            <v>#N/A</v>
          </cell>
          <cell r="AN603" t="e">
            <v>#N/A</v>
          </cell>
          <cell r="AO603" t="e">
            <v>#N/A</v>
          </cell>
          <cell r="AP603">
            <v>0</v>
          </cell>
          <cell r="AQ603">
            <v>0</v>
          </cell>
          <cell r="AR603" t="e">
            <v>#N/A</v>
          </cell>
          <cell r="AS603">
            <v>0</v>
          </cell>
          <cell r="AT603">
            <v>0</v>
          </cell>
          <cell r="AU603">
            <v>0</v>
          </cell>
          <cell r="AV603" t="e">
            <v>#N/A</v>
          </cell>
          <cell r="AW603" t="str">
            <v/>
          </cell>
          <cell r="AX603" t="e">
            <v>#N/A</v>
          </cell>
          <cell r="AY603">
            <v>0</v>
          </cell>
          <cell r="AZ603">
            <v>0</v>
          </cell>
          <cell r="BA603">
            <v>0</v>
          </cell>
          <cell r="BB603">
            <v>0</v>
          </cell>
          <cell r="BC603">
            <v>0</v>
          </cell>
          <cell r="BD603">
            <v>0</v>
          </cell>
          <cell r="BE603" t="str">
            <v/>
          </cell>
          <cell r="BF603" t="e">
            <v>#NAME?</v>
          </cell>
          <cell r="BG603" t="str">
            <v/>
          </cell>
          <cell r="BH603" t="e">
            <v>#N/A</v>
          </cell>
        </row>
        <row r="604">
          <cell r="B604">
            <v>0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 t="e">
            <v>#N/A</v>
          </cell>
          <cell r="H604">
            <v>0</v>
          </cell>
          <cell r="I604">
            <v>0</v>
          </cell>
          <cell r="J604" t="str">
            <v/>
          </cell>
          <cell r="K604" t="str">
            <v/>
          </cell>
          <cell r="L604" t="str">
            <v/>
          </cell>
          <cell r="M604" t="str">
            <v/>
          </cell>
          <cell r="N604" t="str">
            <v/>
          </cell>
          <cell r="O604" t="str">
            <v>×</v>
          </cell>
          <cell r="P604" t="str">
            <v>×</v>
          </cell>
          <cell r="Q604" t="str">
            <v>×</v>
          </cell>
          <cell r="R604" t="str">
            <v>×</v>
          </cell>
          <cell r="S604" t="str">
            <v>×</v>
          </cell>
          <cell r="T604" t="str">
            <v>×</v>
          </cell>
          <cell r="U604" t="str">
            <v>×</v>
          </cell>
          <cell r="V604" t="str">
            <v>×</v>
          </cell>
          <cell r="W604" t="str">
            <v>×</v>
          </cell>
          <cell r="X604" t="str">
            <v>×</v>
          </cell>
          <cell r="Y604" t="str">
            <v>×</v>
          </cell>
          <cell r="Z604" t="str">
            <v>×</v>
          </cell>
          <cell r="AA604">
            <v>0</v>
          </cell>
          <cell r="AB604">
            <v>0</v>
          </cell>
          <cell r="AC604" t="str">
            <v>なし</v>
          </cell>
          <cell r="AD604">
            <v>0</v>
          </cell>
          <cell r="AE604">
            <v>0</v>
          </cell>
          <cell r="AF604" t="e">
            <v>#N/A</v>
          </cell>
          <cell r="AG604" t="e">
            <v>#N/A</v>
          </cell>
          <cell r="AH604" t="str">
            <v/>
          </cell>
          <cell r="AI604" t="str">
            <v/>
          </cell>
          <cell r="AJ604" t="str">
            <v>?</v>
          </cell>
          <cell r="AK604" t="e">
            <v>#N/A</v>
          </cell>
          <cell r="AL604" t="e">
            <v>#N/A</v>
          </cell>
          <cell r="AM604" t="e">
            <v>#N/A</v>
          </cell>
          <cell r="AN604" t="e">
            <v>#N/A</v>
          </cell>
          <cell r="AO604" t="e">
            <v>#N/A</v>
          </cell>
          <cell r="AP604">
            <v>0</v>
          </cell>
          <cell r="AQ604">
            <v>0</v>
          </cell>
          <cell r="AR604" t="e">
            <v>#N/A</v>
          </cell>
          <cell r="AS604">
            <v>0</v>
          </cell>
          <cell r="AT604">
            <v>0</v>
          </cell>
          <cell r="AU604">
            <v>0</v>
          </cell>
          <cell r="AV604" t="e">
            <v>#N/A</v>
          </cell>
          <cell r="AW604" t="str">
            <v/>
          </cell>
          <cell r="AX604" t="e">
            <v>#N/A</v>
          </cell>
          <cell r="AY604">
            <v>0</v>
          </cell>
          <cell r="AZ604">
            <v>0</v>
          </cell>
          <cell r="BA604">
            <v>0</v>
          </cell>
          <cell r="BB604">
            <v>0</v>
          </cell>
          <cell r="BC604">
            <v>0</v>
          </cell>
          <cell r="BD604">
            <v>0</v>
          </cell>
          <cell r="BE604" t="str">
            <v/>
          </cell>
          <cell r="BF604" t="e">
            <v>#NAME?</v>
          </cell>
          <cell r="BG604" t="str">
            <v/>
          </cell>
          <cell r="BH604" t="e">
            <v>#N/A</v>
          </cell>
        </row>
        <row r="605">
          <cell r="B605">
            <v>0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 t="e">
            <v>#N/A</v>
          </cell>
          <cell r="H605">
            <v>0</v>
          </cell>
          <cell r="I605">
            <v>0</v>
          </cell>
          <cell r="J605" t="str">
            <v/>
          </cell>
          <cell r="K605" t="str">
            <v/>
          </cell>
          <cell r="L605" t="str">
            <v/>
          </cell>
          <cell r="M605" t="str">
            <v/>
          </cell>
          <cell r="N605" t="str">
            <v/>
          </cell>
          <cell r="O605" t="str">
            <v>×</v>
          </cell>
          <cell r="P605" t="str">
            <v>×</v>
          </cell>
          <cell r="Q605" t="str">
            <v>×</v>
          </cell>
          <cell r="R605" t="str">
            <v>×</v>
          </cell>
          <cell r="S605" t="str">
            <v>×</v>
          </cell>
          <cell r="T605" t="str">
            <v>×</v>
          </cell>
          <cell r="U605" t="str">
            <v>×</v>
          </cell>
          <cell r="V605" t="str">
            <v>×</v>
          </cell>
          <cell r="W605" t="str">
            <v>×</v>
          </cell>
          <cell r="X605" t="str">
            <v>×</v>
          </cell>
          <cell r="Y605" t="str">
            <v>×</v>
          </cell>
          <cell r="Z605" t="str">
            <v>×</v>
          </cell>
          <cell r="AA605">
            <v>0</v>
          </cell>
          <cell r="AB605">
            <v>0</v>
          </cell>
          <cell r="AC605" t="str">
            <v>なし</v>
          </cell>
          <cell r="AD605">
            <v>0</v>
          </cell>
          <cell r="AE605">
            <v>0</v>
          </cell>
          <cell r="AF605" t="e">
            <v>#N/A</v>
          </cell>
          <cell r="AG605" t="e">
            <v>#N/A</v>
          </cell>
          <cell r="AH605" t="str">
            <v/>
          </cell>
          <cell r="AI605" t="str">
            <v/>
          </cell>
          <cell r="AJ605" t="str">
            <v>?</v>
          </cell>
          <cell r="AK605" t="e">
            <v>#N/A</v>
          </cell>
          <cell r="AL605" t="e">
            <v>#N/A</v>
          </cell>
          <cell r="AM605" t="e">
            <v>#N/A</v>
          </cell>
          <cell r="AN605" t="e">
            <v>#N/A</v>
          </cell>
          <cell r="AO605" t="e">
            <v>#N/A</v>
          </cell>
          <cell r="AP605">
            <v>0</v>
          </cell>
          <cell r="AQ605">
            <v>0</v>
          </cell>
          <cell r="AR605" t="e">
            <v>#N/A</v>
          </cell>
          <cell r="AS605">
            <v>0</v>
          </cell>
          <cell r="AT605">
            <v>0</v>
          </cell>
          <cell r="AU605">
            <v>0</v>
          </cell>
          <cell r="AV605" t="e">
            <v>#N/A</v>
          </cell>
          <cell r="AW605" t="str">
            <v/>
          </cell>
          <cell r="AX605" t="e">
            <v>#N/A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 t="str">
            <v/>
          </cell>
          <cell r="BF605" t="e">
            <v>#NAME?</v>
          </cell>
          <cell r="BG605" t="str">
            <v/>
          </cell>
          <cell r="BH605" t="e">
            <v>#N/A</v>
          </cell>
        </row>
        <row r="606">
          <cell r="B606">
            <v>0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 t="e">
            <v>#N/A</v>
          </cell>
          <cell r="H606">
            <v>0</v>
          </cell>
          <cell r="I606">
            <v>0</v>
          </cell>
          <cell r="J606" t="str">
            <v/>
          </cell>
          <cell r="K606" t="str">
            <v/>
          </cell>
          <cell r="L606" t="str">
            <v/>
          </cell>
          <cell r="M606" t="str">
            <v/>
          </cell>
          <cell r="N606" t="str">
            <v/>
          </cell>
          <cell r="O606" t="str">
            <v>×</v>
          </cell>
          <cell r="P606" t="str">
            <v>×</v>
          </cell>
          <cell r="Q606" t="str">
            <v>×</v>
          </cell>
          <cell r="R606" t="str">
            <v>×</v>
          </cell>
          <cell r="S606" t="str">
            <v>×</v>
          </cell>
          <cell r="T606" t="str">
            <v>×</v>
          </cell>
          <cell r="U606" t="str">
            <v>×</v>
          </cell>
          <cell r="V606" t="str">
            <v>×</v>
          </cell>
          <cell r="W606" t="str">
            <v>×</v>
          </cell>
          <cell r="X606" t="str">
            <v>×</v>
          </cell>
          <cell r="Y606" t="str">
            <v>×</v>
          </cell>
          <cell r="Z606" t="str">
            <v>×</v>
          </cell>
          <cell r="AA606">
            <v>0</v>
          </cell>
          <cell r="AB606">
            <v>0</v>
          </cell>
          <cell r="AC606" t="str">
            <v>なし</v>
          </cell>
          <cell r="AD606">
            <v>0</v>
          </cell>
          <cell r="AE606">
            <v>0</v>
          </cell>
          <cell r="AF606" t="e">
            <v>#N/A</v>
          </cell>
          <cell r="AG606" t="e">
            <v>#N/A</v>
          </cell>
          <cell r="AH606" t="str">
            <v/>
          </cell>
          <cell r="AI606" t="str">
            <v/>
          </cell>
          <cell r="AJ606" t="str">
            <v>?</v>
          </cell>
          <cell r="AK606" t="e">
            <v>#N/A</v>
          </cell>
          <cell r="AL606" t="e">
            <v>#N/A</v>
          </cell>
          <cell r="AM606" t="e">
            <v>#N/A</v>
          </cell>
          <cell r="AN606" t="e">
            <v>#N/A</v>
          </cell>
          <cell r="AO606" t="e">
            <v>#N/A</v>
          </cell>
          <cell r="AP606">
            <v>0</v>
          </cell>
          <cell r="AQ606">
            <v>0</v>
          </cell>
          <cell r="AR606" t="e">
            <v>#N/A</v>
          </cell>
          <cell r="AS606">
            <v>0</v>
          </cell>
          <cell r="AT606">
            <v>0</v>
          </cell>
          <cell r="AU606">
            <v>0</v>
          </cell>
          <cell r="AV606" t="e">
            <v>#N/A</v>
          </cell>
          <cell r="AW606" t="str">
            <v/>
          </cell>
          <cell r="AX606" t="e">
            <v>#N/A</v>
          </cell>
          <cell r="AY606">
            <v>0</v>
          </cell>
          <cell r="AZ606">
            <v>0</v>
          </cell>
          <cell r="BA606">
            <v>0</v>
          </cell>
          <cell r="BB606">
            <v>0</v>
          </cell>
          <cell r="BC606">
            <v>0</v>
          </cell>
          <cell r="BD606">
            <v>0</v>
          </cell>
          <cell r="BE606" t="str">
            <v/>
          </cell>
          <cell r="BF606" t="e">
            <v>#NAME?</v>
          </cell>
          <cell r="BG606" t="str">
            <v/>
          </cell>
          <cell r="BH606" t="e">
            <v>#N/A</v>
          </cell>
        </row>
        <row r="607">
          <cell r="B607">
            <v>0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 t="e">
            <v>#N/A</v>
          </cell>
          <cell r="H607">
            <v>0</v>
          </cell>
          <cell r="I607">
            <v>0</v>
          </cell>
          <cell r="J607" t="str">
            <v/>
          </cell>
          <cell r="K607" t="str">
            <v/>
          </cell>
          <cell r="L607" t="str">
            <v/>
          </cell>
          <cell r="M607" t="str">
            <v/>
          </cell>
          <cell r="N607" t="str">
            <v/>
          </cell>
          <cell r="O607" t="str">
            <v>×</v>
          </cell>
          <cell r="P607" t="str">
            <v>×</v>
          </cell>
          <cell r="Q607" t="str">
            <v>×</v>
          </cell>
          <cell r="R607" t="str">
            <v>×</v>
          </cell>
          <cell r="S607" t="str">
            <v>×</v>
          </cell>
          <cell r="T607" t="str">
            <v>×</v>
          </cell>
          <cell r="U607" t="str">
            <v>×</v>
          </cell>
          <cell r="V607" t="str">
            <v>×</v>
          </cell>
          <cell r="W607" t="str">
            <v>×</v>
          </cell>
          <cell r="X607" t="str">
            <v>×</v>
          </cell>
          <cell r="Y607" t="str">
            <v>×</v>
          </cell>
          <cell r="Z607" t="str">
            <v>×</v>
          </cell>
          <cell r="AA607">
            <v>0</v>
          </cell>
          <cell r="AB607">
            <v>0</v>
          </cell>
          <cell r="AC607" t="str">
            <v>なし</v>
          </cell>
          <cell r="AD607">
            <v>0</v>
          </cell>
          <cell r="AE607">
            <v>0</v>
          </cell>
          <cell r="AF607" t="e">
            <v>#N/A</v>
          </cell>
          <cell r="AG607" t="e">
            <v>#N/A</v>
          </cell>
          <cell r="AH607" t="str">
            <v/>
          </cell>
          <cell r="AI607" t="str">
            <v/>
          </cell>
          <cell r="AJ607" t="str">
            <v>?</v>
          </cell>
          <cell r="AK607" t="e">
            <v>#N/A</v>
          </cell>
          <cell r="AL607" t="e">
            <v>#N/A</v>
          </cell>
          <cell r="AM607" t="e">
            <v>#N/A</v>
          </cell>
          <cell r="AN607" t="e">
            <v>#N/A</v>
          </cell>
          <cell r="AO607" t="e">
            <v>#N/A</v>
          </cell>
          <cell r="AP607">
            <v>0</v>
          </cell>
          <cell r="AQ607">
            <v>0</v>
          </cell>
          <cell r="AR607" t="e">
            <v>#N/A</v>
          </cell>
          <cell r="AS607">
            <v>0</v>
          </cell>
          <cell r="AT607">
            <v>0</v>
          </cell>
          <cell r="AU607">
            <v>0</v>
          </cell>
          <cell r="AV607" t="e">
            <v>#N/A</v>
          </cell>
          <cell r="AW607" t="str">
            <v/>
          </cell>
          <cell r="AX607" t="e">
            <v>#N/A</v>
          </cell>
          <cell r="AY607">
            <v>0</v>
          </cell>
          <cell r="AZ607">
            <v>0</v>
          </cell>
          <cell r="BA607">
            <v>0</v>
          </cell>
          <cell r="BB607">
            <v>0</v>
          </cell>
          <cell r="BC607">
            <v>0</v>
          </cell>
          <cell r="BD607">
            <v>0</v>
          </cell>
          <cell r="BE607" t="str">
            <v/>
          </cell>
          <cell r="BF607" t="e">
            <v>#NAME?</v>
          </cell>
          <cell r="BG607" t="str">
            <v/>
          </cell>
          <cell r="BH607" t="e">
            <v>#N/A</v>
          </cell>
        </row>
        <row r="608">
          <cell r="B608">
            <v>0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 t="e">
            <v>#N/A</v>
          </cell>
          <cell r="H608">
            <v>0</v>
          </cell>
          <cell r="I608">
            <v>0</v>
          </cell>
          <cell r="J608" t="str">
            <v/>
          </cell>
          <cell r="K608" t="str">
            <v/>
          </cell>
          <cell r="L608" t="str">
            <v/>
          </cell>
          <cell r="M608" t="str">
            <v/>
          </cell>
          <cell r="N608" t="str">
            <v/>
          </cell>
          <cell r="O608" t="str">
            <v>×</v>
          </cell>
          <cell r="P608" t="str">
            <v>×</v>
          </cell>
          <cell r="Q608" t="str">
            <v>×</v>
          </cell>
          <cell r="R608" t="str">
            <v>×</v>
          </cell>
          <cell r="S608" t="str">
            <v>×</v>
          </cell>
          <cell r="T608" t="str">
            <v>×</v>
          </cell>
          <cell r="U608" t="str">
            <v>×</v>
          </cell>
          <cell r="V608" t="str">
            <v>×</v>
          </cell>
          <cell r="W608" t="str">
            <v>×</v>
          </cell>
          <cell r="X608" t="str">
            <v>×</v>
          </cell>
          <cell r="Y608" t="str">
            <v>×</v>
          </cell>
          <cell r="Z608" t="str">
            <v>×</v>
          </cell>
          <cell r="AA608">
            <v>0</v>
          </cell>
          <cell r="AB608">
            <v>0</v>
          </cell>
          <cell r="AC608" t="str">
            <v>なし</v>
          </cell>
          <cell r="AD608">
            <v>0</v>
          </cell>
          <cell r="AE608">
            <v>0</v>
          </cell>
          <cell r="AF608" t="e">
            <v>#N/A</v>
          </cell>
          <cell r="AG608" t="e">
            <v>#N/A</v>
          </cell>
          <cell r="AH608" t="str">
            <v/>
          </cell>
          <cell r="AI608" t="str">
            <v/>
          </cell>
          <cell r="AJ608" t="str">
            <v>?</v>
          </cell>
          <cell r="AK608" t="e">
            <v>#N/A</v>
          </cell>
          <cell r="AL608" t="e">
            <v>#N/A</v>
          </cell>
          <cell r="AM608" t="e">
            <v>#N/A</v>
          </cell>
          <cell r="AN608" t="e">
            <v>#N/A</v>
          </cell>
          <cell r="AO608" t="e">
            <v>#N/A</v>
          </cell>
          <cell r="AP608">
            <v>0</v>
          </cell>
          <cell r="AQ608">
            <v>0</v>
          </cell>
          <cell r="AR608" t="e">
            <v>#N/A</v>
          </cell>
          <cell r="AS608">
            <v>0</v>
          </cell>
          <cell r="AT608">
            <v>0</v>
          </cell>
          <cell r="AU608">
            <v>0</v>
          </cell>
          <cell r="AV608" t="e">
            <v>#N/A</v>
          </cell>
          <cell r="AW608" t="str">
            <v/>
          </cell>
          <cell r="AX608" t="e">
            <v>#N/A</v>
          </cell>
          <cell r="AY608">
            <v>0</v>
          </cell>
          <cell r="AZ608">
            <v>0</v>
          </cell>
          <cell r="BA608">
            <v>0</v>
          </cell>
          <cell r="BB608">
            <v>0</v>
          </cell>
          <cell r="BC608">
            <v>0</v>
          </cell>
          <cell r="BD608">
            <v>0</v>
          </cell>
          <cell r="BE608" t="str">
            <v/>
          </cell>
          <cell r="BF608" t="e">
            <v>#NAME?</v>
          </cell>
          <cell r="BG608" t="str">
            <v/>
          </cell>
          <cell r="BH608" t="e">
            <v>#N/A</v>
          </cell>
        </row>
        <row r="609">
          <cell r="B609">
            <v>0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 t="e">
            <v>#N/A</v>
          </cell>
          <cell r="H609">
            <v>0</v>
          </cell>
          <cell r="I609">
            <v>0</v>
          </cell>
          <cell r="J609" t="str">
            <v/>
          </cell>
          <cell r="K609" t="str">
            <v/>
          </cell>
          <cell r="L609" t="str">
            <v/>
          </cell>
          <cell r="M609" t="str">
            <v/>
          </cell>
          <cell r="N609" t="str">
            <v/>
          </cell>
          <cell r="O609" t="str">
            <v>×</v>
          </cell>
          <cell r="P609" t="str">
            <v>×</v>
          </cell>
          <cell r="Q609" t="str">
            <v>×</v>
          </cell>
          <cell r="R609" t="str">
            <v>×</v>
          </cell>
          <cell r="S609" t="str">
            <v>×</v>
          </cell>
          <cell r="T609" t="str">
            <v>×</v>
          </cell>
          <cell r="U609" t="str">
            <v>×</v>
          </cell>
          <cell r="V609" t="str">
            <v>×</v>
          </cell>
          <cell r="W609" t="str">
            <v>×</v>
          </cell>
          <cell r="X609" t="str">
            <v>×</v>
          </cell>
          <cell r="Y609" t="str">
            <v>×</v>
          </cell>
          <cell r="Z609" t="str">
            <v>×</v>
          </cell>
          <cell r="AA609">
            <v>0</v>
          </cell>
          <cell r="AB609">
            <v>0</v>
          </cell>
          <cell r="AC609" t="str">
            <v>なし</v>
          </cell>
          <cell r="AD609">
            <v>0</v>
          </cell>
          <cell r="AE609">
            <v>0</v>
          </cell>
          <cell r="AF609" t="e">
            <v>#N/A</v>
          </cell>
          <cell r="AG609" t="e">
            <v>#N/A</v>
          </cell>
          <cell r="AH609" t="str">
            <v/>
          </cell>
          <cell r="AI609" t="str">
            <v/>
          </cell>
          <cell r="AJ609" t="str">
            <v>?</v>
          </cell>
          <cell r="AK609" t="e">
            <v>#N/A</v>
          </cell>
          <cell r="AL609" t="e">
            <v>#N/A</v>
          </cell>
          <cell r="AM609" t="e">
            <v>#N/A</v>
          </cell>
          <cell r="AN609" t="e">
            <v>#N/A</v>
          </cell>
          <cell r="AO609" t="e">
            <v>#N/A</v>
          </cell>
          <cell r="AP609">
            <v>0</v>
          </cell>
          <cell r="AQ609">
            <v>0</v>
          </cell>
          <cell r="AR609" t="e">
            <v>#N/A</v>
          </cell>
          <cell r="AS609">
            <v>0</v>
          </cell>
          <cell r="AT609">
            <v>0</v>
          </cell>
          <cell r="AU609">
            <v>0</v>
          </cell>
          <cell r="AV609" t="e">
            <v>#N/A</v>
          </cell>
          <cell r="AW609" t="str">
            <v/>
          </cell>
          <cell r="AX609" t="e">
            <v>#N/A</v>
          </cell>
          <cell r="AY609">
            <v>0</v>
          </cell>
          <cell r="AZ609">
            <v>0</v>
          </cell>
          <cell r="BA609">
            <v>0</v>
          </cell>
          <cell r="BB609">
            <v>0</v>
          </cell>
          <cell r="BC609">
            <v>0</v>
          </cell>
          <cell r="BD609">
            <v>0</v>
          </cell>
          <cell r="BE609" t="str">
            <v/>
          </cell>
          <cell r="BF609" t="e">
            <v>#NAME?</v>
          </cell>
          <cell r="BG609" t="str">
            <v/>
          </cell>
          <cell r="BH609" t="e">
            <v>#N/A</v>
          </cell>
        </row>
        <row r="610">
          <cell r="B610">
            <v>0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 t="e">
            <v>#N/A</v>
          </cell>
          <cell r="H610">
            <v>0</v>
          </cell>
          <cell r="I610">
            <v>0</v>
          </cell>
          <cell r="J610" t="str">
            <v/>
          </cell>
          <cell r="K610" t="str">
            <v/>
          </cell>
          <cell r="L610" t="str">
            <v/>
          </cell>
          <cell r="M610" t="str">
            <v/>
          </cell>
          <cell r="N610" t="str">
            <v/>
          </cell>
          <cell r="O610" t="str">
            <v>×</v>
          </cell>
          <cell r="P610" t="str">
            <v>×</v>
          </cell>
          <cell r="Q610" t="str">
            <v>×</v>
          </cell>
          <cell r="R610" t="str">
            <v>×</v>
          </cell>
          <cell r="S610" t="str">
            <v>×</v>
          </cell>
          <cell r="T610" t="str">
            <v>×</v>
          </cell>
          <cell r="U610" t="str">
            <v>×</v>
          </cell>
          <cell r="V610" t="str">
            <v>×</v>
          </cell>
          <cell r="W610" t="str">
            <v>×</v>
          </cell>
          <cell r="X610" t="str">
            <v>×</v>
          </cell>
          <cell r="Y610" t="str">
            <v>×</v>
          </cell>
          <cell r="Z610" t="str">
            <v>×</v>
          </cell>
          <cell r="AA610">
            <v>0</v>
          </cell>
          <cell r="AB610">
            <v>0</v>
          </cell>
          <cell r="AC610" t="str">
            <v>なし</v>
          </cell>
          <cell r="AD610">
            <v>0</v>
          </cell>
          <cell r="AE610">
            <v>0</v>
          </cell>
          <cell r="AF610" t="e">
            <v>#N/A</v>
          </cell>
          <cell r="AG610" t="e">
            <v>#N/A</v>
          </cell>
          <cell r="AH610" t="str">
            <v/>
          </cell>
          <cell r="AI610" t="str">
            <v/>
          </cell>
          <cell r="AJ610" t="str">
            <v>?</v>
          </cell>
          <cell r="AK610" t="e">
            <v>#N/A</v>
          </cell>
          <cell r="AL610" t="e">
            <v>#N/A</v>
          </cell>
          <cell r="AM610" t="e">
            <v>#N/A</v>
          </cell>
          <cell r="AN610" t="e">
            <v>#N/A</v>
          </cell>
          <cell r="AO610" t="e">
            <v>#N/A</v>
          </cell>
          <cell r="AP610">
            <v>0</v>
          </cell>
          <cell r="AQ610">
            <v>0</v>
          </cell>
          <cell r="AR610" t="e">
            <v>#N/A</v>
          </cell>
          <cell r="AS610">
            <v>0</v>
          </cell>
          <cell r="AT610">
            <v>0</v>
          </cell>
          <cell r="AU610">
            <v>0</v>
          </cell>
          <cell r="AV610" t="e">
            <v>#N/A</v>
          </cell>
          <cell r="AW610" t="str">
            <v/>
          </cell>
          <cell r="AX610" t="e">
            <v>#N/A</v>
          </cell>
          <cell r="AY610">
            <v>0</v>
          </cell>
          <cell r="AZ610">
            <v>0</v>
          </cell>
          <cell r="BA610">
            <v>0</v>
          </cell>
          <cell r="BB610">
            <v>0</v>
          </cell>
          <cell r="BC610">
            <v>0</v>
          </cell>
          <cell r="BD610">
            <v>0</v>
          </cell>
          <cell r="BE610" t="str">
            <v/>
          </cell>
          <cell r="BF610" t="e">
            <v>#NAME?</v>
          </cell>
          <cell r="BG610" t="str">
            <v/>
          </cell>
          <cell r="BH610" t="e">
            <v>#N/A</v>
          </cell>
        </row>
        <row r="611"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 t="e">
            <v>#N/A</v>
          </cell>
          <cell r="H611">
            <v>0</v>
          </cell>
          <cell r="I611">
            <v>0</v>
          </cell>
          <cell r="J611" t="str">
            <v/>
          </cell>
          <cell r="K611" t="str">
            <v/>
          </cell>
          <cell r="L611" t="str">
            <v/>
          </cell>
          <cell r="M611" t="str">
            <v/>
          </cell>
          <cell r="N611" t="str">
            <v/>
          </cell>
          <cell r="O611" t="str">
            <v>×</v>
          </cell>
          <cell r="P611" t="str">
            <v>×</v>
          </cell>
          <cell r="Q611" t="str">
            <v>×</v>
          </cell>
          <cell r="R611" t="str">
            <v>×</v>
          </cell>
          <cell r="S611" t="str">
            <v>×</v>
          </cell>
          <cell r="T611" t="str">
            <v>×</v>
          </cell>
          <cell r="U611" t="str">
            <v>×</v>
          </cell>
          <cell r="V611" t="str">
            <v>×</v>
          </cell>
          <cell r="W611" t="str">
            <v>×</v>
          </cell>
          <cell r="X611" t="str">
            <v>×</v>
          </cell>
          <cell r="Y611" t="str">
            <v>×</v>
          </cell>
          <cell r="Z611" t="str">
            <v>×</v>
          </cell>
          <cell r="AA611">
            <v>0</v>
          </cell>
          <cell r="AB611">
            <v>0</v>
          </cell>
          <cell r="AC611" t="str">
            <v>なし</v>
          </cell>
          <cell r="AD611">
            <v>0</v>
          </cell>
          <cell r="AE611">
            <v>0</v>
          </cell>
          <cell r="AF611" t="e">
            <v>#N/A</v>
          </cell>
          <cell r="AG611" t="e">
            <v>#N/A</v>
          </cell>
          <cell r="AH611" t="str">
            <v/>
          </cell>
          <cell r="AI611" t="str">
            <v/>
          </cell>
          <cell r="AJ611" t="str">
            <v>?</v>
          </cell>
          <cell r="AK611" t="e">
            <v>#N/A</v>
          </cell>
          <cell r="AL611" t="e">
            <v>#N/A</v>
          </cell>
          <cell r="AM611" t="e">
            <v>#N/A</v>
          </cell>
          <cell r="AN611" t="e">
            <v>#N/A</v>
          </cell>
          <cell r="AO611" t="e">
            <v>#N/A</v>
          </cell>
          <cell r="AP611">
            <v>0</v>
          </cell>
          <cell r="AQ611">
            <v>0</v>
          </cell>
          <cell r="AR611" t="e">
            <v>#N/A</v>
          </cell>
          <cell r="AS611">
            <v>0</v>
          </cell>
          <cell r="AT611">
            <v>0</v>
          </cell>
          <cell r="AU611">
            <v>0</v>
          </cell>
          <cell r="AV611" t="e">
            <v>#N/A</v>
          </cell>
          <cell r="AW611" t="str">
            <v/>
          </cell>
          <cell r="AX611" t="e">
            <v>#N/A</v>
          </cell>
          <cell r="AY611">
            <v>0</v>
          </cell>
          <cell r="AZ611">
            <v>0</v>
          </cell>
          <cell r="BA611">
            <v>0</v>
          </cell>
          <cell r="BB611">
            <v>0</v>
          </cell>
          <cell r="BC611">
            <v>0</v>
          </cell>
          <cell r="BD611">
            <v>0</v>
          </cell>
          <cell r="BE611" t="str">
            <v/>
          </cell>
          <cell r="BF611" t="e">
            <v>#NAME?</v>
          </cell>
          <cell r="BG611" t="str">
            <v/>
          </cell>
          <cell r="BH611" t="e">
            <v>#N/A</v>
          </cell>
        </row>
        <row r="612"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 t="e">
            <v>#N/A</v>
          </cell>
          <cell r="H612">
            <v>0</v>
          </cell>
          <cell r="I612">
            <v>0</v>
          </cell>
          <cell r="J612" t="str">
            <v/>
          </cell>
          <cell r="K612" t="str">
            <v/>
          </cell>
          <cell r="L612" t="str">
            <v/>
          </cell>
          <cell r="M612" t="str">
            <v/>
          </cell>
          <cell r="N612" t="str">
            <v/>
          </cell>
          <cell r="O612" t="str">
            <v>×</v>
          </cell>
          <cell r="P612" t="str">
            <v>×</v>
          </cell>
          <cell r="Q612" t="str">
            <v>×</v>
          </cell>
          <cell r="R612" t="str">
            <v>×</v>
          </cell>
          <cell r="S612" t="str">
            <v>×</v>
          </cell>
          <cell r="T612" t="str">
            <v>×</v>
          </cell>
          <cell r="U612" t="str">
            <v>×</v>
          </cell>
          <cell r="V612" t="str">
            <v>×</v>
          </cell>
          <cell r="W612" t="str">
            <v>×</v>
          </cell>
          <cell r="X612" t="str">
            <v>×</v>
          </cell>
          <cell r="Y612" t="str">
            <v>×</v>
          </cell>
          <cell r="Z612" t="str">
            <v>×</v>
          </cell>
          <cell r="AA612">
            <v>0</v>
          </cell>
          <cell r="AB612">
            <v>0</v>
          </cell>
          <cell r="AC612" t="str">
            <v>なし</v>
          </cell>
          <cell r="AD612">
            <v>0</v>
          </cell>
          <cell r="AE612">
            <v>0</v>
          </cell>
          <cell r="AF612" t="e">
            <v>#N/A</v>
          </cell>
          <cell r="AG612" t="e">
            <v>#N/A</v>
          </cell>
          <cell r="AH612" t="str">
            <v/>
          </cell>
          <cell r="AI612" t="str">
            <v/>
          </cell>
          <cell r="AJ612" t="str">
            <v>?</v>
          </cell>
          <cell r="AK612" t="e">
            <v>#N/A</v>
          </cell>
          <cell r="AL612" t="e">
            <v>#N/A</v>
          </cell>
          <cell r="AM612" t="e">
            <v>#N/A</v>
          </cell>
          <cell r="AN612" t="e">
            <v>#N/A</v>
          </cell>
          <cell r="AO612" t="e">
            <v>#N/A</v>
          </cell>
          <cell r="AP612">
            <v>0</v>
          </cell>
          <cell r="AQ612">
            <v>0</v>
          </cell>
          <cell r="AR612" t="e">
            <v>#N/A</v>
          </cell>
          <cell r="AS612">
            <v>0</v>
          </cell>
          <cell r="AT612">
            <v>0</v>
          </cell>
          <cell r="AU612">
            <v>0</v>
          </cell>
          <cell r="AV612" t="e">
            <v>#N/A</v>
          </cell>
          <cell r="AW612" t="str">
            <v/>
          </cell>
          <cell r="AX612" t="e">
            <v>#N/A</v>
          </cell>
          <cell r="AY612">
            <v>0</v>
          </cell>
          <cell r="AZ612">
            <v>0</v>
          </cell>
          <cell r="BA612">
            <v>0</v>
          </cell>
          <cell r="BB612">
            <v>0</v>
          </cell>
          <cell r="BC612">
            <v>0</v>
          </cell>
          <cell r="BD612">
            <v>0</v>
          </cell>
          <cell r="BE612" t="str">
            <v/>
          </cell>
          <cell r="BF612" t="e">
            <v>#NAME?</v>
          </cell>
          <cell r="BG612" t="str">
            <v/>
          </cell>
          <cell r="BH612" t="e">
            <v>#N/A</v>
          </cell>
        </row>
        <row r="613">
          <cell r="B613">
            <v>0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 t="e">
            <v>#N/A</v>
          </cell>
          <cell r="H613">
            <v>0</v>
          </cell>
          <cell r="I613">
            <v>0</v>
          </cell>
          <cell r="J613" t="str">
            <v/>
          </cell>
          <cell r="K613" t="str">
            <v/>
          </cell>
          <cell r="L613" t="str">
            <v/>
          </cell>
          <cell r="M613" t="str">
            <v/>
          </cell>
          <cell r="N613" t="str">
            <v/>
          </cell>
          <cell r="O613" t="str">
            <v>×</v>
          </cell>
          <cell r="P613" t="str">
            <v>×</v>
          </cell>
          <cell r="Q613" t="str">
            <v>×</v>
          </cell>
          <cell r="R613" t="str">
            <v>×</v>
          </cell>
          <cell r="S613" t="str">
            <v>×</v>
          </cell>
          <cell r="T613" t="str">
            <v>×</v>
          </cell>
          <cell r="U613" t="str">
            <v>×</v>
          </cell>
          <cell r="V613" t="str">
            <v>×</v>
          </cell>
          <cell r="W613" t="str">
            <v>×</v>
          </cell>
          <cell r="X613" t="str">
            <v>×</v>
          </cell>
          <cell r="Y613" t="str">
            <v>×</v>
          </cell>
          <cell r="Z613" t="str">
            <v>×</v>
          </cell>
          <cell r="AA613">
            <v>0</v>
          </cell>
          <cell r="AB613">
            <v>0</v>
          </cell>
          <cell r="AC613" t="str">
            <v>なし</v>
          </cell>
          <cell r="AD613">
            <v>0</v>
          </cell>
          <cell r="AE613">
            <v>0</v>
          </cell>
          <cell r="AF613" t="e">
            <v>#N/A</v>
          </cell>
          <cell r="AG613" t="e">
            <v>#N/A</v>
          </cell>
          <cell r="AH613" t="str">
            <v/>
          </cell>
          <cell r="AI613" t="str">
            <v/>
          </cell>
          <cell r="AJ613" t="str">
            <v>?</v>
          </cell>
          <cell r="AK613" t="e">
            <v>#N/A</v>
          </cell>
          <cell r="AL613" t="e">
            <v>#N/A</v>
          </cell>
          <cell r="AM613" t="e">
            <v>#N/A</v>
          </cell>
          <cell r="AN613" t="e">
            <v>#N/A</v>
          </cell>
          <cell r="AO613" t="e">
            <v>#N/A</v>
          </cell>
          <cell r="AP613">
            <v>0</v>
          </cell>
          <cell r="AQ613">
            <v>0</v>
          </cell>
          <cell r="AR613" t="e">
            <v>#N/A</v>
          </cell>
          <cell r="AS613">
            <v>0</v>
          </cell>
          <cell r="AT613">
            <v>0</v>
          </cell>
          <cell r="AU613">
            <v>0</v>
          </cell>
          <cell r="AV613" t="e">
            <v>#N/A</v>
          </cell>
          <cell r="AW613" t="str">
            <v/>
          </cell>
          <cell r="AX613" t="e">
            <v>#N/A</v>
          </cell>
          <cell r="AY613">
            <v>0</v>
          </cell>
          <cell r="AZ613">
            <v>0</v>
          </cell>
          <cell r="BA613">
            <v>0</v>
          </cell>
          <cell r="BB613">
            <v>0</v>
          </cell>
          <cell r="BC613">
            <v>0</v>
          </cell>
          <cell r="BD613">
            <v>0</v>
          </cell>
          <cell r="BE613" t="str">
            <v/>
          </cell>
          <cell r="BF613" t="e">
            <v>#NAME?</v>
          </cell>
          <cell r="BG613" t="str">
            <v/>
          </cell>
          <cell r="BH613" t="e">
            <v>#N/A</v>
          </cell>
        </row>
        <row r="614">
          <cell r="B614">
            <v>0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 t="e">
            <v>#N/A</v>
          </cell>
          <cell r="H614">
            <v>0</v>
          </cell>
          <cell r="I614">
            <v>0</v>
          </cell>
          <cell r="J614" t="str">
            <v/>
          </cell>
          <cell r="K614" t="str">
            <v/>
          </cell>
          <cell r="L614" t="str">
            <v/>
          </cell>
          <cell r="M614" t="str">
            <v/>
          </cell>
          <cell r="N614" t="str">
            <v/>
          </cell>
          <cell r="O614" t="str">
            <v>×</v>
          </cell>
          <cell r="P614" t="str">
            <v>×</v>
          </cell>
          <cell r="Q614" t="str">
            <v>×</v>
          </cell>
          <cell r="R614" t="str">
            <v>×</v>
          </cell>
          <cell r="S614" t="str">
            <v>×</v>
          </cell>
          <cell r="T614" t="str">
            <v>×</v>
          </cell>
          <cell r="U614" t="str">
            <v>×</v>
          </cell>
          <cell r="V614" t="str">
            <v>×</v>
          </cell>
          <cell r="W614" t="str">
            <v>×</v>
          </cell>
          <cell r="X614" t="str">
            <v>×</v>
          </cell>
          <cell r="Y614" t="str">
            <v>×</v>
          </cell>
          <cell r="Z614" t="str">
            <v>×</v>
          </cell>
          <cell r="AA614">
            <v>0</v>
          </cell>
          <cell r="AB614">
            <v>0</v>
          </cell>
          <cell r="AC614" t="str">
            <v>なし</v>
          </cell>
          <cell r="AD614">
            <v>0</v>
          </cell>
          <cell r="AE614">
            <v>0</v>
          </cell>
          <cell r="AF614" t="e">
            <v>#N/A</v>
          </cell>
          <cell r="AG614" t="e">
            <v>#N/A</v>
          </cell>
          <cell r="AH614" t="str">
            <v/>
          </cell>
          <cell r="AI614" t="str">
            <v/>
          </cell>
          <cell r="AJ614" t="str">
            <v>?</v>
          </cell>
          <cell r="AK614" t="e">
            <v>#N/A</v>
          </cell>
          <cell r="AL614" t="e">
            <v>#N/A</v>
          </cell>
          <cell r="AM614" t="e">
            <v>#N/A</v>
          </cell>
          <cell r="AN614" t="e">
            <v>#N/A</v>
          </cell>
          <cell r="AO614" t="e">
            <v>#N/A</v>
          </cell>
          <cell r="AP614">
            <v>0</v>
          </cell>
          <cell r="AQ614">
            <v>0</v>
          </cell>
          <cell r="AR614" t="e">
            <v>#N/A</v>
          </cell>
          <cell r="AS614">
            <v>0</v>
          </cell>
          <cell r="AT614">
            <v>0</v>
          </cell>
          <cell r="AU614">
            <v>0</v>
          </cell>
          <cell r="AV614" t="e">
            <v>#N/A</v>
          </cell>
          <cell r="AW614" t="str">
            <v/>
          </cell>
          <cell r="AX614" t="e">
            <v>#N/A</v>
          </cell>
          <cell r="AY614">
            <v>0</v>
          </cell>
          <cell r="AZ614">
            <v>0</v>
          </cell>
          <cell r="BA614">
            <v>0</v>
          </cell>
          <cell r="BB614">
            <v>0</v>
          </cell>
          <cell r="BC614">
            <v>0</v>
          </cell>
          <cell r="BD614">
            <v>0</v>
          </cell>
          <cell r="BE614" t="str">
            <v/>
          </cell>
          <cell r="BF614" t="e">
            <v>#NAME?</v>
          </cell>
          <cell r="BG614" t="str">
            <v/>
          </cell>
          <cell r="BH614" t="e">
            <v>#N/A</v>
          </cell>
        </row>
        <row r="615">
          <cell r="B615">
            <v>0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 t="e">
            <v>#N/A</v>
          </cell>
          <cell r="H615">
            <v>0</v>
          </cell>
          <cell r="I615">
            <v>0</v>
          </cell>
          <cell r="J615" t="str">
            <v/>
          </cell>
          <cell r="K615" t="str">
            <v/>
          </cell>
          <cell r="L615" t="str">
            <v/>
          </cell>
          <cell r="M615" t="str">
            <v/>
          </cell>
          <cell r="N615" t="str">
            <v/>
          </cell>
          <cell r="O615" t="str">
            <v>×</v>
          </cell>
          <cell r="P615" t="str">
            <v>×</v>
          </cell>
          <cell r="Q615" t="str">
            <v>×</v>
          </cell>
          <cell r="R615" t="str">
            <v>×</v>
          </cell>
          <cell r="S615" t="str">
            <v>×</v>
          </cell>
          <cell r="T615" t="str">
            <v>×</v>
          </cell>
          <cell r="U615" t="str">
            <v>×</v>
          </cell>
          <cell r="V615" t="str">
            <v>×</v>
          </cell>
          <cell r="W615" t="str">
            <v>×</v>
          </cell>
          <cell r="X615" t="str">
            <v>×</v>
          </cell>
          <cell r="Y615" t="str">
            <v>×</v>
          </cell>
          <cell r="Z615" t="str">
            <v>×</v>
          </cell>
          <cell r="AA615">
            <v>0</v>
          </cell>
          <cell r="AB615">
            <v>0</v>
          </cell>
          <cell r="AC615" t="str">
            <v>なし</v>
          </cell>
          <cell r="AD615">
            <v>0</v>
          </cell>
          <cell r="AE615">
            <v>0</v>
          </cell>
          <cell r="AF615" t="e">
            <v>#N/A</v>
          </cell>
          <cell r="AG615" t="e">
            <v>#N/A</v>
          </cell>
          <cell r="AH615" t="str">
            <v/>
          </cell>
          <cell r="AI615" t="str">
            <v/>
          </cell>
          <cell r="AJ615" t="str">
            <v>?</v>
          </cell>
          <cell r="AK615" t="e">
            <v>#N/A</v>
          </cell>
          <cell r="AL615" t="e">
            <v>#N/A</v>
          </cell>
          <cell r="AM615" t="e">
            <v>#N/A</v>
          </cell>
          <cell r="AN615" t="e">
            <v>#N/A</v>
          </cell>
          <cell r="AO615" t="e">
            <v>#N/A</v>
          </cell>
          <cell r="AP615">
            <v>0</v>
          </cell>
          <cell r="AQ615">
            <v>0</v>
          </cell>
          <cell r="AR615" t="e">
            <v>#N/A</v>
          </cell>
          <cell r="AS615">
            <v>0</v>
          </cell>
          <cell r="AT615">
            <v>0</v>
          </cell>
          <cell r="AU615">
            <v>0</v>
          </cell>
          <cell r="AV615" t="e">
            <v>#N/A</v>
          </cell>
          <cell r="AW615" t="str">
            <v/>
          </cell>
          <cell r="AX615" t="e">
            <v>#N/A</v>
          </cell>
          <cell r="AY615">
            <v>0</v>
          </cell>
          <cell r="AZ615">
            <v>0</v>
          </cell>
          <cell r="BA615">
            <v>0</v>
          </cell>
          <cell r="BB615">
            <v>0</v>
          </cell>
          <cell r="BC615">
            <v>0</v>
          </cell>
          <cell r="BD615">
            <v>0</v>
          </cell>
          <cell r="BE615" t="str">
            <v/>
          </cell>
          <cell r="BF615" t="e">
            <v>#NAME?</v>
          </cell>
          <cell r="BG615" t="str">
            <v/>
          </cell>
          <cell r="BH615" t="e">
            <v>#N/A</v>
          </cell>
        </row>
        <row r="616">
          <cell r="B616">
            <v>0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 t="e">
            <v>#N/A</v>
          </cell>
          <cell r="H616">
            <v>0</v>
          </cell>
          <cell r="I616">
            <v>0</v>
          </cell>
          <cell r="J616" t="str">
            <v/>
          </cell>
          <cell r="K616" t="str">
            <v/>
          </cell>
          <cell r="L616" t="str">
            <v/>
          </cell>
          <cell r="M616" t="str">
            <v/>
          </cell>
          <cell r="N616" t="str">
            <v/>
          </cell>
          <cell r="O616" t="str">
            <v>×</v>
          </cell>
          <cell r="P616" t="str">
            <v>×</v>
          </cell>
          <cell r="Q616" t="str">
            <v>×</v>
          </cell>
          <cell r="R616" t="str">
            <v>×</v>
          </cell>
          <cell r="S616" t="str">
            <v>×</v>
          </cell>
          <cell r="T616" t="str">
            <v>×</v>
          </cell>
          <cell r="U616" t="str">
            <v>×</v>
          </cell>
          <cell r="V616" t="str">
            <v>×</v>
          </cell>
          <cell r="W616" t="str">
            <v>×</v>
          </cell>
          <cell r="X616" t="str">
            <v>×</v>
          </cell>
          <cell r="Y616" t="str">
            <v>×</v>
          </cell>
          <cell r="Z616" t="str">
            <v>×</v>
          </cell>
          <cell r="AA616">
            <v>0</v>
          </cell>
          <cell r="AB616">
            <v>0</v>
          </cell>
          <cell r="AC616" t="str">
            <v>なし</v>
          </cell>
          <cell r="AD616">
            <v>0</v>
          </cell>
          <cell r="AE616">
            <v>0</v>
          </cell>
          <cell r="AF616" t="e">
            <v>#N/A</v>
          </cell>
          <cell r="AG616" t="e">
            <v>#N/A</v>
          </cell>
          <cell r="AH616" t="str">
            <v/>
          </cell>
          <cell r="AI616" t="str">
            <v/>
          </cell>
          <cell r="AJ616" t="str">
            <v>?</v>
          </cell>
          <cell r="AK616" t="e">
            <v>#N/A</v>
          </cell>
          <cell r="AL616" t="e">
            <v>#N/A</v>
          </cell>
          <cell r="AM616" t="e">
            <v>#N/A</v>
          </cell>
          <cell r="AN616" t="e">
            <v>#N/A</v>
          </cell>
          <cell r="AO616" t="e">
            <v>#N/A</v>
          </cell>
          <cell r="AP616">
            <v>0</v>
          </cell>
          <cell r="AQ616">
            <v>0</v>
          </cell>
          <cell r="AR616" t="e">
            <v>#N/A</v>
          </cell>
          <cell r="AS616">
            <v>0</v>
          </cell>
          <cell r="AT616">
            <v>0</v>
          </cell>
          <cell r="AU616">
            <v>0</v>
          </cell>
          <cell r="AV616" t="e">
            <v>#N/A</v>
          </cell>
          <cell r="AW616" t="str">
            <v/>
          </cell>
          <cell r="AX616" t="e">
            <v>#N/A</v>
          </cell>
          <cell r="AY616">
            <v>0</v>
          </cell>
          <cell r="AZ616">
            <v>0</v>
          </cell>
          <cell r="BA616">
            <v>0</v>
          </cell>
          <cell r="BB616">
            <v>0</v>
          </cell>
          <cell r="BC616">
            <v>0</v>
          </cell>
          <cell r="BD616">
            <v>0</v>
          </cell>
          <cell r="BE616" t="str">
            <v/>
          </cell>
          <cell r="BF616" t="e">
            <v>#NAME?</v>
          </cell>
          <cell r="BG616" t="str">
            <v/>
          </cell>
          <cell r="BH616" t="e">
            <v>#N/A</v>
          </cell>
        </row>
        <row r="617">
          <cell r="B617">
            <v>0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 t="e">
            <v>#N/A</v>
          </cell>
          <cell r="H617">
            <v>0</v>
          </cell>
          <cell r="I617">
            <v>0</v>
          </cell>
          <cell r="J617" t="str">
            <v/>
          </cell>
          <cell r="K617" t="str">
            <v/>
          </cell>
          <cell r="L617" t="str">
            <v/>
          </cell>
          <cell r="M617" t="str">
            <v/>
          </cell>
          <cell r="N617" t="str">
            <v/>
          </cell>
          <cell r="O617" t="str">
            <v>×</v>
          </cell>
          <cell r="P617" t="str">
            <v>×</v>
          </cell>
          <cell r="Q617" t="str">
            <v>×</v>
          </cell>
          <cell r="R617" t="str">
            <v>×</v>
          </cell>
          <cell r="S617" t="str">
            <v>×</v>
          </cell>
          <cell r="T617" t="str">
            <v>×</v>
          </cell>
          <cell r="U617" t="str">
            <v>×</v>
          </cell>
          <cell r="V617" t="str">
            <v>×</v>
          </cell>
          <cell r="W617" t="str">
            <v>×</v>
          </cell>
          <cell r="X617" t="str">
            <v>×</v>
          </cell>
          <cell r="Y617" t="str">
            <v>×</v>
          </cell>
          <cell r="Z617" t="str">
            <v>×</v>
          </cell>
          <cell r="AA617">
            <v>0</v>
          </cell>
          <cell r="AB617">
            <v>0</v>
          </cell>
          <cell r="AC617" t="str">
            <v>なし</v>
          </cell>
          <cell r="AD617">
            <v>0</v>
          </cell>
          <cell r="AE617">
            <v>0</v>
          </cell>
          <cell r="AF617" t="e">
            <v>#N/A</v>
          </cell>
          <cell r="AG617" t="e">
            <v>#N/A</v>
          </cell>
          <cell r="AH617" t="str">
            <v/>
          </cell>
          <cell r="AI617" t="str">
            <v/>
          </cell>
          <cell r="AJ617" t="str">
            <v>?</v>
          </cell>
          <cell r="AK617" t="e">
            <v>#N/A</v>
          </cell>
          <cell r="AL617" t="e">
            <v>#N/A</v>
          </cell>
          <cell r="AM617" t="e">
            <v>#N/A</v>
          </cell>
          <cell r="AN617" t="e">
            <v>#N/A</v>
          </cell>
          <cell r="AO617" t="e">
            <v>#N/A</v>
          </cell>
          <cell r="AP617">
            <v>0</v>
          </cell>
          <cell r="AQ617">
            <v>0</v>
          </cell>
          <cell r="AR617" t="e">
            <v>#N/A</v>
          </cell>
          <cell r="AS617">
            <v>0</v>
          </cell>
          <cell r="AT617">
            <v>0</v>
          </cell>
          <cell r="AU617">
            <v>0</v>
          </cell>
          <cell r="AV617" t="e">
            <v>#N/A</v>
          </cell>
          <cell r="AW617" t="str">
            <v/>
          </cell>
          <cell r="AX617" t="e">
            <v>#N/A</v>
          </cell>
          <cell r="AY617">
            <v>0</v>
          </cell>
          <cell r="AZ617">
            <v>0</v>
          </cell>
          <cell r="BA617">
            <v>0</v>
          </cell>
          <cell r="BB617">
            <v>0</v>
          </cell>
          <cell r="BC617">
            <v>0</v>
          </cell>
          <cell r="BD617">
            <v>0</v>
          </cell>
          <cell r="BE617" t="str">
            <v/>
          </cell>
          <cell r="BF617" t="e">
            <v>#NAME?</v>
          </cell>
          <cell r="BG617" t="str">
            <v/>
          </cell>
          <cell r="BH617" t="e">
            <v>#N/A</v>
          </cell>
        </row>
        <row r="618">
          <cell r="B618">
            <v>0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 t="e">
            <v>#N/A</v>
          </cell>
          <cell r="H618">
            <v>0</v>
          </cell>
          <cell r="I618">
            <v>0</v>
          </cell>
          <cell r="J618" t="str">
            <v/>
          </cell>
          <cell r="K618" t="str">
            <v/>
          </cell>
          <cell r="L618" t="str">
            <v/>
          </cell>
          <cell r="M618" t="str">
            <v/>
          </cell>
          <cell r="N618" t="str">
            <v/>
          </cell>
          <cell r="O618" t="str">
            <v>×</v>
          </cell>
          <cell r="P618" t="str">
            <v>×</v>
          </cell>
          <cell r="Q618" t="str">
            <v>×</v>
          </cell>
          <cell r="R618" t="str">
            <v>×</v>
          </cell>
          <cell r="S618" t="str">
            <v>×</v>
          </cell>
          <cell r="T618" t="str">
            <v>×</v>
          </cell>
          <cell r="U618" t="str">
            <v>×</v>
          </cell>
          <cell r="V618" t="str">
            <v>×</v>
          </cell>
          <cell r="W618" t="str">
            <v>×</v>
          </cell>
          <cell r="X618" t="str">
            <v>×</v>
          </cell>
          <cell r="Y618" t="str">
            <v>×</v>
          </cell>
          <cell r="Z618" t="str">
            <v>×</v>
          </cell>
          <cell r="AA618">
            <v>0</v>
          </cell>
          <cell r="AB618">
            <v>0</v>
          </cell>
          <cell r="AC618" t="str">
            <v>なし</v>
          </cell>
          <cell r="AD618">
            <v>0</v>
          </cell>
          <cell r="AE618">
            <v>0</v>
          </cell>
          <cell r="AF618" t="e">
            <v>#N/A</v>
          </cell>
          <cell r="AG618" t="e">
            <v>#N/A</v>
          </cell>
          <cell r="AH618" t="str">
            <v/>
          </cell>
          <cell r="AI618" t="str">
            <v/>
          </cell>
          <cell r="AJ618" t="str">
            <v>?</v>
          </cell>
          <cell r="AK618" t="e">
            <v>#N/A</v>
          </cell>
          <cell r="AL618" t="e">
            <v>#N/A</v>
          </cell>
          <cell r="AM618" t="e">
            <v>#N/A</v>
          </cell>
          <cell r="AN618" t="e">
            <v>#N/A</v>
          </cell>
          <cell r="AO618" t="e">
            <v>#N/A</v>
          </cell>
          <cell r="AP618">
            <v>0</v>
          </cell>
          <cell r="AQ618">
            <v>0</v>
          </cell>
          <cell r="AR618" t="e">
            <v>#N/A</v>
          </cell>
          <cell r="AS618">
            <v>0</v>
          </cell>
          <cell r="AT618">
            <v>0</v>
          </cell>
          <cell r="AU618">
            <v>0</v>
          </cell>
          <cell r="AV618" t="e">
            <v>#N/A</v>
          </cell>
          <cell r="AW618" t="str">
            <v/>
          </cell>
          <cell r="AX618" t="e">
            <v>#N/A</v>
          </cell>
          <cell r="AY618">
            <v>0</v>
          </cell>
          <cell r="AZ618">
            <v>0</v>
          </cell>
          <cell r="BA618">
            <v>0</v>
          </cell>
          <cell r="BB618">
            <v>0</v>
          </cell>
          <cell r="BC618">
            <v>0</v>
          </cell>
          <cell r="BD618">
            <v>0</v>
          </cell>
          <cell r="BE618" t="str">
            <v/>
          </cell>
          <cell r="BF618" t="e">
            <v>#NAME?</v>
          </cell>
          <cell r="BG618" t="str">
            <v/>
          </cell>
          <cell r="BH618" t="e">
            <v>#N/A</v>
          </cell>
        </row>
        <row r="619">
          <cell r="B619">
            <v>0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 t="e">
            <v>#N/A</v>
          </cell>
          <cell r="H619">
            <v>0</v>
          </cell>
          <cell r="I619">
            <v>0</v>
          </cell>
          <cell r="J619" t="str">
            <v/>
          </cell>
          <cell r="K619" t="str">
            <v/>
          </cell>
          <cell r="L619" t="str">
            <v/>
          </cell>
          <cell r="M619" t="str">
            <v/>
          </cell>
          <cell r="N619" t="str">
            <v/>
          </cell>
          <cell r="O619" t="str">
            <v>×</v>
          </cell>
          <cell r="P619" t="str">
            <v>×</v>
          </cell>
          <cell r="Q619" t="str">
            <v>×</v>
          </cell>
          <cell r="R619" t="str">
            <v>×</v>
          </cell>
          <cell r="S619" t="str">
            <v>×</v>
          </cell>
          <cell r="T619" t="str">
            <v>×</v>
          </cell>
          <cell r="U619" t="str">
            <v>×</v>
          </cell>
          <cell r="V619" t="str">
            <v>×</v>
          </cell>
          <cell r="W619" t="str">
            <v>×</v>
          </cell>
          <cell r="X619" t="str">
            <v>×</v>
          </cell>
          <cell r="Y619" t="str">
            <v>×</v>
          </cell>
          <cell r="Z619" t="str">
            <v>×</v>
          </cell>
          <cell r="AA619">
            <v>0</v>
          </cell>
          <cell r="AB619">
            <v>0</v>
          </cell>
          <cell r="AC619" t="str">
            <v>なし</v>
          </cell>
          <cell r="AD619">
            <v>0</v>
          </cell>
          <cell r="AE619">
            <v>0</v>
          </cell>
          <cell r="AF619" t="e">
            <v>#N/A</v>
          </cell>
          <cell r="AG619" t="e">
            <v>#N/A</v>
          </cell>
          <cell r="AH619" t="str">
            <v/>
          </cell>
          <cell r="AI619" t="str">
            <v/>
          </cell>
          <cell r="AJ619" t="str">
            <v>?</v>
          </cell>
          <cell r="AK619" t="e">
            <v>#N/A</v>
          </cell>
          <cell r="AL619" t="e">
            <v>#N/A</v>
          </cell>
          <cell r="AM619" t="e">
            <v>#N/A</v>
          </cell>
          <cell r="AN619" t="e">
            <v>#N/A</v>
          </cell>
          <cell r="AO619" t="e">
            <v>#N/A</v>
          </cell>
          <cell r="AP619">
            <v>0</v>
          </cell>
          <cell r="AQ619">
            <v>0</v>
          </cell>
          <cell r="AR619" t="e">
            <v>#N/A</v>
          </cell>
          <cell r="AS619">
            <v>0</v>
          </cell>
          <cell r="AT619">
            <v>0</v>
          </cell>
          <cell r="AU619">
            <v>0</v>
          </cell>
          <cell r="AV619" t="e">
            <v>#N/A</v>
          </cell>
          <cell r="AW619" t="str">
            <v/>
          </cell>
          <cell r="AX619" t="e">
            <v>#N/A</v>
          </cell>
          <cell r="AY619">
            <v>0</v>
          </cell>
          <cell r="AZ619">
            <v>0</v>
          </cell>
          <cell r="BA619">
            <v>0</v>
          </cell>
          <cell r="BB619">
            <v>0</v>
          </cell>
          <cell r="BC619">
            <v>0</v>
          </cell>
          <cell r="BD619">
            <v>0</v>
          </cell>
          <cell r="BE619" t="str">
            <v/>
          </cell>
          <cell r="BF619" t="e">
            <v>#NAME?</v>
          </cell>
          <cell r="BG619" t="str">
            <v/>
          </cell>
          <cell r="BH619" t="e">
            <v>#N/A</v>
          </cell>
        </row>
        <row r="620">
          <cell r="B620">
            <v>0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 t="e">
            <v>#N/A</v>
          </cell>
          <cell r="H620">
            <v>0</v>
          </cell>
          <cell r="I620">
            <v>0</v>
          </cell>
          <cell r="J620" t="str">
            <v/>
          </cell>
          <cell r="K620" t="str">
            <v/>
          </cell>
          <cell r="L620" t="str">
            <v/>
          </cell>
          <cell r="M620" t="str">
            <v/>
          </cell>
          <cell r="N620" t="str">
            <v/>
          </cell>
          <cell r="O620" t="str">
            <v>×</v>
          </cell>
          <cell r="P620" t="str">
            <v>×</v>
          </cell>
          <cell r="Q620" t="str">
            <v>×</v>
          </cell>
          <cell r="R620" t="str">
            <v>×</v>
          </cell>
          <cell r="S620" t="str">
            <v>×</v>
          </cell>
          <cell r="T620" t="str">
            <v>×</v>
          </cell>
          <cell r="U620" t="str">
            <v>×</v>
          </cell>
          <cell r="V620" t="str">
            <v>×</v>
          </cell>
          <cell r="W620" t="str">
            <v>×</v>
          </cell>
          <cell r="X620" t="str">
            <v>×</v>
          </cell>
          <cell r="Y620" t="str">
            <v>×</v>
          </cell>
          <cell r="Z620" t="str">
            <v>×</v>
          </cell>
          <cell r="AA620">
            <v>0</v>
          </cell>
          <cell r="AB620">
            <v>0</v>
          </cell>
          <cell r="AC620" t="str">
            <v>なし</v>
          </cell>
          <cell r="AD620">
            <v>0</v>
          </cell>
          <cell r="AE620">
            <v>0</v>
          </cell>
          <cell r="AF620" t="e">
            <v>#N/A</v>
          </cell>
          <cell r="AG620" t="e">
            <v>#N/A</v>
          </cell>
          <cell r="AH620" t="str">
            <v/>
          </cell>
          <cell r="AI620" t="str">
            <v/>
          </cell>
          <cell r="AJ620" t="str">
            <v>?</v>
          </cell>
          <cell r="AK620" t="e">
            <v>#N/A</v>
          </cell>
          <cell r="AL620" t="e">
            <v>#N/A</v>
          </cell>
          <cell r="AM620" t="e">
            <v>#N/A</v>
          </cell>
          <cell r="AN620" t="e">
            <v>#N/A</v>
          </cell>
          <cell r="AO620" t="e">
            <v>#N/A</v>
          </cell>
          <cell r="AP620">
            <v>0</v>
          </cell>
          <cell r="AQ620">
            <v>0</v>
          </cell>
          <cell r="AR620" t="e">
            <v>#N/A</v>
          </cell>
          <cell r="AS620">
            <v>0</v>
          </cell>
          <cell r="AT620">
            <v>0</v>
          </cell>
          <cell r="AU620">
            <v>0</v>
          </cell>
          <cell r="AV620" t="e">
            <v>#N/A</v>
          </cell>
          <cell r="AW620" t="str">
            <v/>
          </cell>
          <cell r="AX620" t="e">
            <v>#N/A</v>
          </cell>
          <cell r="AY620">
            <v>0</v>
          </cell>
          <cell r="AZ620">
            <v>0</v>
          </cell>
          <cell r="BA620">
            <v>0</v>
          </cell>
          <cell r="BB620">
            <v>0</v>
          </cell>
          <cell r="BC620">
            <v>0</v>
          </cell>
          <cell r="BD620">
            <v>0</v>
          </cell>
          <cell r="BE620" t="str">
            <v/>
          </cell>
          <cell r="BF620" t="e">
            <v>#NAME?</v>
          </cell>
          <cell r="BG620" t="str">
            <v/>
          </cell>
          <cell r="BH620" t="e">
            <v>#N/A</v>
          </cell>
        </row>
        <row r="621">
          <cell r="B621">
            <v>0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 t="e">
            <v>#N/A</v>
          </cell>
          <cell r="H621">
            <v>0</v>
          </cell>
          <cell r="I621">
            <v>0</v>
          </cell>
          <cell r="J621" t="str">
            <v/>
          </cell>
          <cell r="K621" t="str">
            <v/>
          </cell>
          <cell r="L621" t="str">
            <v/>
          </cell>
          <cell r="M621" t="str">
            <v/>
          </cell>
          <cell r="N621" t="str">
            <v/>
          </cell>
          <cell r="O621" t="str">
            <v>×</v>
          </cell>
          <cell r="P621" t="str">
            <v>×</v>
          </cell>
          <cell r="Q621" t="str">
            <v>×</v>
          </cell>
          <cell r="R621" t="str">
            <v>×</v>
          </cell>
          <cell r="S621" t="str">
            <v>×</v>
          </cell>
          <cell r="T621" t="str">
            <v>×</v>
          </cell>
          <cell r="U621" t="str">
            <v>×</v>
          </cell>
          <cell r="V621" t="str">
            <v>×</v>
          </cell>
          <cell r="W621" t="str">
            <v>×</v>
          </cell>
          <cell r="X621" t="str">
            <v>×</v>
          </cell>
          <cell r="Y621" t="str">
            <v>×</v>
          </cell>
          <cell r="Z621" t="str">
            <v>×</v>
          </cell>
          <cell r="AA621">
            <v>0</v>
          </cell>
          <cell r="AB621">
            <v>0</v>
          </cell>
          <cell r="AC621" t="str">
            <v>なし</v>
          </cell>
          <cell r="AD621">
            <v>0</v>
          </cell>
          <cell r="AE621">
            <v>0</v>
          </cell>
          <cell r="AF621" t="e">
            <v>#N/A</v>
          </cell>
          <cell r="AG621" t="e">
            <v>#N/A</v>
          </cell>
          <cell r="AH621" t="str">
            <v/>
          </cell>
          <cell r="AI621" t="str">
            <v/>
          </cell>
          <cell r="AJ621" t="str">
            <v>?</v>
          </cell>
          <cell r="AK621" t="e">
            <v>#N/A</v>
          </cell>
          <cell r="AL621" t="e">
            <v>#N/A</v>
          </cell>
          <cell r="AM621" t="e">
            <v>#N/A</v>
          </cell>
          <cell r="AN621" t="e">
            <v>#N/A</v>
          </cell>
          <cell r="AO621" t="e">
            <v>#N/A</v>
          </cell>
          <cell r="AP621">
            <v>0</v>
          </cell>
          <cell r="AQ621">
            <v>0</v>
          </cell>
          <cell r="AR621" t="e">
            <v>#N/A</v>
          </cell>
          <cell r="AS621">
            <v>0</v>
          </cell>
          <cell r="AT621">
            <v>0</v>
          </cell>
          <cell r="AU621">
            <v>0</v>
          </cell>
          <cell r="AV621" t="e">
            <v>#N/A</v>
          </cell>
          <cell r="AW621" t="str">
            <v/>
          </cell>
          <cell r="AX621" t="e">
            <v>#N/A</v>
          </cell>
          <cell r="AY621">
            <v>0</v>
          </cell>
          <cell r="AZ621">
            <v>0</v>
          </cell>
          <cell r="BA621">
            <v>0</v>
          </cell>
          <cell r="BB621">
            <v>0</v>
          </cell>
          <cell r="BC621">
            <v>0</v>
          </cell>
          <cell r="BD621">
            <v>0</v>
          </cell>
          <cell r="BE621" t="str">
            <v/>
          </cell>
          <cell r="BF621" t="e">
            <v>#NAME?</v>
          </cell>
          <cell r="BG621" t="str">
            <v/>
          </cell>
          <cell r="BH621" t="e">
            <v>#N/A</v>
          </cell>
        </row>
        <row r="622">
          <cell r="B622">
            <v>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 t="e">
            <v>#N/A</v>
          </cell>
          <cell r="H622">
            <v>0</v>
          </cell>
          <cell r="I622">
            <v>0</v>
          </cell>
          <cell r="J622" t="str">
            <v/>
          </cell>
          <cell r="K622" t="str">
            <v/>
          </cell>
          <cell r="L622" t="str">
            <v/>
          </cell>
          <cell r="M622" t="str">
            <v/>
          </cell>
          <cell r="N622" t="str">
            <v/>
          </cell>
          <cell r="O622" t="str">
            <v>×</v>
          </cell>
          <cell r="P622" t="str">
            <v>×</v>
          </cell>
          <cell r="Q622" t="str">
            <v>×</v>
          </cell>
          <cell r="R622" t="str">
            <v>×</v>
          </cell>
          <cell r="S622" t="str">
            <v>×</v>
          </cell>
          <cell r="T622" t="str">
            <v>×</v>
          </cell>
          <cell r="U622" t="str">
            <v>×</v>
          </cell>
          <cell r="V622" t="str">
            <v>×</v>
          </cell>
          <cell r="W622" t="str">
            <v>×</v>
          </cell>
          <cell r="X622" t="str">
            <v>×</v>
          </cell>
          <cell r="Y622" t="str">
            <v>×</v>
          </cell>
          <cell r="Z622" t="str">
            <v>×</v>
          </cell>
          <cell r="AA622">
            <v>0</v>
          </cell>
          <cell r="AB622">
            <v>0</v>
          </cell>
          <cell r="AC622" t="str">
            <v>なし</v>
          </cell>
          <cell r="AD622">
            <v>0</v>
          </cell>
          <cell r="AE622">
            <v>0</v>
          </cell>
          <cell r="AF622" t="e">
            <v>#N/A</v>
          </cell>
          <cell r="AG622" t="e">
            <v>#N/A</v>
          </cell>
          <cell r="AH622" t="str">
            <v/>
          </cell>
          <cell r="AI622" t="str">
            <v/>
          </cell>
          <cell r="AJ622" t="str">
            <v>?</v>
          </cell>
          <cell r="AK622" t="e">
            <v>#N/A</v>
          </cell>
          <cell r="AL622" t="e">
            <v>#N/A</v>
          </cell>
          <cell r="AM622" t="e">
            <v>#N/A</v>
          </cell>
          <cell r="AN622" t="e">
            <v>#N/A</v>
          </cell>
          <cell r="AO622" t="e">
            <v>#N/A</v>
          </cell>
          <cell r="AP622">
            <v>0</v>
          </cell>
          <cell r="AQ622">
            <v>0</v>
          </cell>
          <cell r="AR622" t="e">
            <v>#N/A</v>
          </cell>
          <cell r="AS622">
            <v>0</v>
          </cell>
          <cell r="AT622">
            <v>0</v>
          </cell>
          <cell r="AU622">
            <v>0</v>
          </cell>
          <cell r="AV622" t="e">
            <v>#N/A</v>
          </cell>
          <cell r="AW622" t="str">
            <v/>
          </cell>
          <cell r="AX622" t="e">
            <v>#N/A</v>
          </cell>
          <cell r="AY622">
            <v>0</v>
          </cell>
          <cell r="AZ622">
            <v>0</v>
          </cell>
          <cell r="BA622">
            <v>0</v>
          </cell>
          <cell r="BB622">
            <v>0</v>
          </cell>
          <cell r="BC622">
            <v>0</v>
          </cell>
          <cell r="BD622">
            <v>0</v>
          </cell>
          <cell r="BE622" t="str">
            <v/>
          </cell>
          <cell r="BF622" t="e">
            <v>#NAME?</v>
          </cell>
          <cell r="BG622" t="str">
            <v/>
          </cell>
          <cell r="BH622" t="e">
            <v>#N/A</v>
          </cell>
        </row>
        <row r="623"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 t="e">
            <v>#N/A</v>
          </cell>
          <cell r="H623">
            <v>0</v>
          </cell>
          <cell r="I623">
            <v>0</v>
          </cell>
          <cell r="J623" t="str">
            <v/>
          </cell>
          <cell r="K623" t="str">
            <v/>
          </cell>
          <cell r="L623" t="str">
            <v/>
          </cell>
          <cell r="M623" t="str">
            <v/>
          </cell>
          <cell r="N623" t="str">
            <v/>
          </cell>
          <cell r="O623" t="str">
            <v>×</v>
          </cell>
          <cell r="P623" t="str">
            <v>×</v>
          </cell>
          <cell r="Q623" t="str">
            <v>×</v>
          </cell>
          <cell r="R623" t="str">
            <v>×</v>
          </cell>
          <cell r="S623" t="str">
            <v>×</v>
          </cell>
          <cell r="T623" t="str">
            <v>×</v>
          </cell>
          <cell r="U623" t="str">
            <v>×</v>
          </cell>
          <cell r="V623" t="str">
            <v>×</v>
          </cell>
          <cell r="W623" t="str">
            <v>×</v>
          </cell>
          <cell r="X623" t="str">
            <v>×</v>
          </cell>
          <cell r="Y623" t="str">
            <v>×</v>
          </cell>
          <cell r="Z623" t="str">
            <v>×</v>
          </cell>
          <cell r="AA623">
            <v>0</v>
          </cell>
          <cell r="AB623">
            <v>0</v>
          </cell>
          <cell r="AC623" t="str">
            <v>なし</v>
          </cell>
          <cell r="AD623">
            <v>0</v>
          </cell>
          <cell r="AE623">
            <v>0</v>
          </cell>
          <cell r="AF623" t="e">
            <v>#N/A</v>
          </cell>
          <cell r="AG623" t="e">
            <v>#N/A</v>
          </cell>
          <cell r="AH623" t="str">
            <v/>
          </cell>
          <cell r="AI623" t="str">
            <v/>
          </cell>
          <cell r="AJ623" t="str">
            <v>?</v>
          </cell>
          <cell r="AK623" t="e">
            <v>#N/A</v>
          </cell>
          <cell r="AL623" t="e">
            <v>#N/A</v>
          </cell>
          <cell r="AM623" t="e">
            <v>#N/A</v>
          </cell>
          <cell r="AN623" t="e">
            <v>#N/A</v>
          </cell>
          <cell r="AO623" t="e">
            <v>#N/A</v>
          </cell>
          <cell r="AP623">
            <v>0</v>
          </cell>
          <cell r="AQ623">
            <v>0</v>
          </cell>
          <cell r="AR623" t="e">
            <v>#N/A</v>
          </cell>
          <cell r="AS623">
            <v>0</v>
          </cell>
          <cell r="AT623">
            <v>0</v>
          </cell>
          <cell r="AU623">
            <v>0</v>
          </cell>
          <cell r="AV623" t="e">
            <v>#N/A</v>
          </cell>
          <cell r="AW623" t="str">
            <v/>
          </cell>
          <cell r="AX623" t="e">
            <v>#N/A</v>
          </cell>
          <cell r="AY623">
            <v>0</v>
          </cell>
          <cell r="AZ623">
            <v>0</v>
          </cell>
          <cell r="BA623">
            <v>0</v>
          </cell>
          <cell r="BB623">
            <v>0</v>
          </cell>
          <cell r="BC623">
            <v>0</v>
          </cell>
          <cell r="BD623">
            <v>0</v>
          </cell>
          <cell r="BE623" t="str">
            <v/>
          </cell>
          <cell r="BF623" t="e">
            <v>#NAME?</v>
          </cell>
          <cell r="BG623" t="str">
            <v/>
          </cell>
          <cell r="BH623" t="e">
            <v>#N/A</v>
          </cell>
        </row>
        <row r="624"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 t="e">
            <v>#N/A</v>
          </cell>
          <cell r="H624">
            <v>0</v>
          </cell>
          <cell r="I624">
            <v>0</v>
          </cell>
          <cell r="J624" t="str">
            <v/>
          </cell>
          <cell r="K624" t="str">
            <v/>
          </cell>
          <cell r="L624" t="str">
            <v/>
          </cell>
          <cell r="M624" t="str">
            <v/>
          </cell>
          <cell r="N624" t="str">
            <v/>
          </cell>
          <cell r="O624" t="str">
            <v>×</v>
          </cell>
          <cell r="P624" t="str">
            <v>×</v>
          </cell>
          <cell r="Q624" t="str">
            <v>×</v>
          </cell>
          <cell r="R624" t="str">
            <v>×</v>
          </cell>
          <cell r="S624" t="str">
            <v>×</v>
          </cell>
          <cell r="T624" t="str">
            <v>×</v>
          </cell>
          <cell r="U624" t="str">
            <v>×</v>
          </cell>
          <cell r="V624" t="str">
            <v>×</v>
          </cell>
          <cell r="W624" t="str">
            <v>×</v>
          </cell>
          <cell r="X624" t="str">
            <v>×</v>
          </cell>
          <cell r="Y624" t="str">
            <v>×</v>
          </cell>
          <cell r="Z624" t="str">
            <v>×</v>
          </cell>
          <cell r="AA624">
            <v>0</v>
          </cell>
          <cell r="AB624">
            <v>0</v>
          </cell>
          <cell r="AC624" t="str">
            <v>なし</v>
          </cell>
          <cell r="AD624">
            <v>0</v>
          </cell>
          <cell r="AE624">
            <v>0</v>
          </cell>
          <cell r="AF624" t="e">
            <v>#N/A</v>
          </cell>
          <cell r="AG624" t="e">
            <v>#N/A</v>
          </cell>
          <cell r="AH624" t="str">
            <v/>
          </cell>
          <cell r="AI624" t="str">
            <v/>
          </cell>
          <cell r="AJ624" t="str">
            <v>?</v>
          </cell>
          <cell r="AK624" t="e">
            <v>#N/A</v>
          </cell>
          <cell r="AL624" t="e">
            <v>#N/A</v>
          </cell>
          <cell r="AM624" t="e">
            <v>#N/A</v>
          </cell>
          <cell r="AN624" t="e">
            <v>#N/A</v>
          </cell>
          <cell r="AO624" t="e">
            <v>#N/A</v>
          </cell>
          <cell r="AP624">
            <v>0</v>
          </cell>
          <cell r="AQ624">
            <v>0</v>
          </cell>
          <cell r="AR624" t="e">
            <v>#N/A</v>
          </cell>
          <cell r="AS624">
            <v>0</v>
          </cell>
          <cell r="AT624">
            <v>0</v>
          </cell>
          <cell r="AU624">
            <v>0</v>
          </cell>
          <cell r="AV624" t="e">
            <v>#N/A</v>
          </cell>
          <cell r="AW624" t="str">
            <v/>
          </cell>
          <cell r="AX624" t="e">
            <v>#N/A</v>
          </cell>
          <cell r="AY624">
            <v>0</v>
          </cell>
          <cell r="AZ624">
            <v>0</v>
          </cell>
          <cell r="BA624">
            <v>0</v>
          </cell>
          <cell r="BB624">
            <v>0</v>
          </cell>
          <cell r="BC624">
            <v>0</v>
          </cell>
          <cell r="BD624">
            <v>0</v>
          </cell>
          <cell r="BE624" t="str">
            <v/>
          </cell>
          <cell r="BF624" t="e">
            <v>#NAME?</v>
          </cell>
          <cell r="BG624" t="str">
            <v/>
          </cell>
          <cell r="BH624" t="e">
            <v>#N/A</v>
          </cell>
        </row>
        <row r="625">
          <cell r="B625">
            <v>0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 t="e">
            <v>#N/A</v>
          </cell>
          <cell r="H625">
            <v>0</v>
          </cell>
          <cell r="I625">
            <v>0</v>
          </cell>
          <cell r="J625" t="str">
            <v/>
          </cell>
          <cell r="K625" t="str">
            <v/>
          </cell>
          <cell r="L625" t="str">
            <v/>
          </cell>
          <cell r="M625" t="str">
            <v/>
          </cell>
          <cell r="N625" t="str">
            <v/>
          </cell>
          <cell r="O625" t="str">
            <v>×</v>
          </cell>
          <cell r="P625" t="str">
            <v>×</v>
          </cell>
          <cell r="Q625" t="str">
            <v>×</v>
          </cell>
          <cell r="R625" t="str">
            <v>×</v>
          </cell>
          <cell r="S625" t="str">
            <v>×</v>
          </cell>
          <cell r="T625" t="str">
            <v>×</v>
          </cell>
          <cell r="U625" t="str">
            <v>×</v>
          </cell>
          <cell r="V625" t="str">
            <v>×</v>
          </cell>
          <cell r="W625" t="str">
            <v>×</v>
          </cell>
          <cell r="X625" t="str">
            <v>×</v>
          </cell>
          <cell r="Y625" t="str">
            <v>×</v>
          </cell>
          <cell r="Z625" t="str">
            <v>×</v>
          </cell>
          <cell r="AA625">
            <v>0</v>
          </cell>
          <cell r="AB625">
            <v>0</v>
          </cell>
          <cell r="AC625" t="str">
            <v>なし</v>
          </cell>
          <cell r="AD625">
            <v>0</v>
          </cell>
          <cell r="AE625">
            <v>0</v>
          </cell>
          <cell r="AF625" t="e">
            <v>#N/A</v>
          </cell>
          <cell r="AG625" t="e">
            <v>#N/A</v>
          </cell>
          <cell r="AH625" t="str">
            <v/>
          </cell>
          <cell r="AI625" t="str">
            <v/>
          </cell>
          <cell r="AJ625" t="str">
            <v>?</v>
          </cell>
          <cell r="AK625" t="e">
            <v>#N/A</v>
          </cell>
          <cell r="AL625" t="e">
            <v>#N/A</v>
          </cell>
          <cell r="AM625" t="e">
            <v>#N/A</v>
          </cell>
          <cell r="AN625" t="e">
            <v>#N/A</v>
          </cell>
          <cell r="AO625" t="e">
            <v>#N/A</v>
          </cell>
          <cell r="AP625">
            <v>0</v>
          </cell>
          <cell r="AQ625">
            <v>0</v>
          </cell>
          <cell r="AR625" t="e">
            <v>#N/A</v>
          </cell>
          <cell r="AS625">
            <v>0</v>
          </cell>
          <cell r="AT625">
            <v>0</v>
          </cell>
          <cell r="AU625">
            <v>0</v>
          </cell>
          <cell r="AV625" t="e">
            <v>#N/A</v>
          </cell>
          <cell r="AW625" t="str">
            <v/>
          </cell>
          <cell r="AX625" t="e">
            <v>#N/A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 t="str">
            <v/>
          </cell>
          <cell r="BF625" t="e">
            <v>#NAME?</v>
          </cell>
          <cell r="BG625" t="str">
            <v/>
          </cell>
          <cell r="BH625" t="e">
            <v>#N/A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B3">
            <v>11073</v>
          </cell>
          <cell r="C3">
            <v>1372006112</v>
          </cell>
        </row>
        <row r="4">
          <cell r="B4">
            <v>11064</v>
          </cell>
          <cell r="C4">
            <v>1374400529</v>
          </cell>
        </row>
        <row r="5">
          <cell r="B5">
            <v>11078</v>
          </cell>
          <cell r="C5">
            <v>1370903146</v>
          </cell>
        </row>
        <row r="6">
          <cell r="B6">
            <v>11079</v>
          </cell>
          <cell r="C6">
            <v>1371209360</v>
          </cell>
        </row>
        <row r="7">
          <cell r="B7">
            <v>11057</v>
          </cell>
          <cell r="C7">
            <v>1371907492</v>
          </cell>
        </row>
        <row r="8">
          <cell r="B8">
            <v>11069</v>
          </cell>
          <cell r="C8">
            <v>1375424155</v>
          </cell>
        </row>
        <row r="9">
          <cell r="B9">
            <v>12002</v>
          </cell>
          <cell r="C9">
            <v>1370903831</v>
          </cell>
        </row>
        <row r="10">
          <cell r="B10">
            <v>12015</v>
          </cell>
          <cell r="C10">
            <v>1374600938</v>
          </cell>
        </row>
        <row r="11">
          <cell r="B11">
            <v>11014</v>
          </cell>
          <cell r="C11">
            <v>1374400735</v>
          </cell>
        </row>
        <row r="12">
          <cell r="B12">
            <v>12070</v>
          </cell>
          <cell r="C12">
            <v>1371908896</v>
          </cell>
        </row>
        <row r="13">
          <cell r="B13">
            <v>12048</v>
          </cell>
          <cell r="C13">
            <v>1374500955</v>
          </cell>
        </row>
        <row r="14">
          <cell r="B14">
            <v>12073</v>
          </cell>
          <cell r="C14">
            <v>1372010288</v>
          </cell>
        </row>
        <row r="15">
          <cell r="B15">
            <v>12066</v>
          </cell>
          <cell r="C15">
            <v>1374701454</v>
          </cell>
        </row>
        <row r="16">
          <cell r="B16">
            <v>12069</v>
          </cell>
          <cell r="C16">
            <v>1374302568</v>
          </cell>
        </row>
        <row r="17">
          <cell r="B17">
            <v>14001</v>
          </cell>
          <cell r="C17">
            <v>1374901237</v>
          </cell>
        </row>
        <row r="18">
          <cell r="B18">
            <v>13046</v>
          </cell>
          <cell r="C18">
            <v>1371909522</v>
          </cell>
        </row>
        <row r="19">
          <cell r="B19">
            <v>14005</v>
          </cell>
          <cell r="C19">
            <v>1371909589</v>
          </cell>
        </row>
        <row r="20">
          <cell r="B20">
            <v>13035</v>
          </cell>
          <cell r="C20">
            <v>1371110451</v>
          </cell>
        </row>
        <row r="21">
          <cell r="B21">
            <v>14012</v>
          </cell>
          <cell r="C21">
            <v>1374901245</v>
          </cell>
        </row>
        <row r="22">
          <cell r="B22">
            <v>14025</v>
          </cell>
          <cell r="C22">
            <v>1375424700</v>
          </cell>
        </row>
        <row r="23">
          <cell r="B23">
            <v>14015</v>
          </cell>
          <cell r="C23">
            <v>1373205523</v>
          </cell>
        </row>
        <row r="24">
          <cell r="B24">
            <v>14018</v>
          </cell>
          <cell r="C24">
            <v>1371110956</v>
          </cell>
        </row>
        <row r="25">
          <cell r="B25">
            <v>14045</v>
          </cell>
          <cell r="C25">
            <v>1373205713</v>
          </cell>
        </row>
        <row r="26">
          <cell r="B26">
            <v>13040</v>
          </cell>
          <cell r="C26">
            <v>1371111228</v>
          </cell>
        </row>
        <row r="27">
          <cell r="B27">
            <v>15012</v>
          </cell>
          <cell r="C27">
            <v>1371910397</v>
          </cell>
        </row>
        <row r="28">
          <cell r="B28">
            <v>15011</v>
          </cell>
          <cell r="C28">
            <v>1371214238</v>
          </cell>
        </row>
        <row r="29">
          <cell r="B29">
            <v>15015</v>
          </cell>
          <cell r="C29">
            <v>1372011971</v>
          </cell>
        </row>
        <row r="30">
          <cell r="B30">
            <v>15005</v>
          </cell>
          <cell r="C30">
            <v>1371214725</v>
          </cell>
        </row>
        <row r="31">
          <cell r="B31">
            <v>16024</v>
          </cell>
          <cell r="C31">
            <v>1373602752</v>
          </cell>
        </row>
        <row r="32">
          <cell r="B32">
            <v>14043</v>
          </cell>
          <cell r="C32">
            <v>1372309623</v>
          </cell>
        </row>
        <row r="33">
          <cell r="B33">
            <v>17012</v>
          </cell>
          <cell r="C33">
            <v>1372012698</v>
          </cell>
        </row>
        <row r="34">
          <cell r="B34">
            <v>17015</v>
          </cell>
          <cell r="C34">
            <v>1373502820</v>
          </cell>
        </row>
        <row r="35">
          <cell r="B35">
            <v>15027</v>
          </cell>
          <cell r="C35">
            <v>1371215532</v>
          </cell>
        </row>
        <row r="36">
          <cell r="B36">
            <v>17008</v>
          </cell>
          <cell r="C36">
            <v>1374203402</v>
          </cell>
        </row>
        <row r="37">
          <cell r="B37">
            <v>13027</v>
          </cell>
          <cell r="C37">
            <v>1373003324</v>
          </cell>
        </row>
        <row r="38">
          <cell r="B38">
            <v>15008</v>
          </cell>
          <cell r="C38">
            <v>1371303692</v>
          </cell>
        </row>
        <row r="39">
          <cell r="B39">
            <v>11070</v>
          </cell>
          <cell r="C39">
            <v>1373502978</v>
          </cell>
        </row>
        <row r="40">
          <cell r="B40">
            <v>13018</v>
          </cell>
          <cell r="C40">
            <v>1374400958</v>
          </cell>
        </row>
        <row r="41">
          <cell r="B41">
            <v>14017</v>
          </cell>
          <cell r="C41">
            <v>1373003357</v>
          </cell>
        </row>
        <row r="42">
          <cell r="B42">
            <v>18014</v>
          </cell>
          <cell r="C42">
            <v>1371911585</v>
          </cell>
        </row>
        <row r="43">
          <cell r="B43">
            <v>12067</v>
          </cell>
          <cell r="C43">
            <v>1372113280</v>
          </cell>
        </row>
        <row r="44">
          <cell r="B44">
            <v>18005</v>
          </cell>
          <cell r="C44">
            <v>1371216134</v>
          </cell>
        </row>
        <row r="45">
          <cell r="B45">
            <v>15023</v>
          </cell>
          <cell r="C45">
            <v>1372113322</v>
          </cell>
        </row>
        <row r="46">
          <cell r="B46">
            <v>17019</v>
          </cell>
          <cell r="C46">
            <v>1371911494</v>
          </cell>
        </row>
        <row r="47">
          <cell r="B47">
            <v>18001</v>
          </cell>
          <cell r="C47">
            <v>1370305201</v>
          </cell>
        </row>
        <row r="48">
          <cell r="B48">
            <v>17017</v>
          </cell>
          <cell r="C48">
            <v>1371112556</v>
          </cell>
        </row>
        <row r="49">
          <cell r="B49">
            <v>19015</v>
          </cell>
          <cell r="C49">
            <v>1372013472</v>
          </cell>
        </row>
        <row r="50">
          <cell r="B50">
            <v>19005</v>
          </cell>
          <cell r="C50">
            <v>1371112978</v>
          </cell>
        </row>
        <row r="51">
          <cell r="B51">
            <v>13009</v>
          </cell>
          <cell r="C51">
            <v>1371112275</v>
          </cell>
        </row>
        <row r="52">
          <cell r="B52">
            <v>19008</v>
          </cell>
          <cell r="C52">
            <v>1371510726</v>
          </cell>
        </row>
        <row r="53">
          <cell r="B53">
            <v>20005</v>
          </cell>
          <cell r="C53">
            <v>1374400966</v>
          </cell>
        </row>
        <row r="54">
          <cell r="B54">
            <v>16025</v>
          </cell>
          <cell r="C54">
            <v>1373101995</v>
          </cell>
        </row>
        <row r="55">
          <cell r="B55">
            <v>12024</v>
          </cell>
          <cell r="C55">
            <v>1374601019</v>
          </cell>
        </row>
        <row r="56">
          <cell r="B56">
            <v>20013</v>
          </cell>
          <cell r="C56">
            <v>1374601308</v>
          </cell>
        </row>
        <row r="57">
          <cell r="B57">
            <v>20008</v>
          </cell>
          <cell r="C57">
            <v>1372013860</v>
          </cell>
        </row>
        <row r="58">
          <cell r="B58">
            <v>13041</v>
          </cell>
          <cell r="C58">
            <v>1374101523</v>
          </cell>
        </row>
        <row r="59">
          <cell r="B59">
            <v>20015</v>
          </cell>
          <cell r="C59">
            <v>1371510890</v>
          </cell>
        </row>
        <row r="60">
          <cell r="B60">
            <v>14036</v>
          </cell>
          <cell r="C60">
            <v>1370604421</v>
          </cell>
        </row>
        <row r="61">
          <cell r="B61">
            <v>14033</v>
          </cell>
          <cell r="C61">
            <v>1372113801</v>
          </cell>
        </row>
        <row r="62">
          <cell r="B62">
            <v>16015</v>
          </cell>
          <cell r="C62">
            <v>1371216670</v>
          </cell>
        </row>
        <row r="63">
          <cell r="B63">
            <v>20017</v>
          </cell>
          <cell r="C63">
            <v>1372208841</v>
          </cell>
        </row>
        <row r="64">
          <cell r="B64">
            <v>20018</v>
          </cell>
          <cell r="C64">
            <v>1371510932</v>
          </cell>
        </row>
        <row r="65">
          <cell r="B65">
            <v>20010</v>
          </cell>
          <cell r="C65">
            <v>1371912112</v>
          </cell>
        </row>
        <row r="66">
          <cell r="B66">
            <v>20006</v>
          </cell>
          <cell r="C66">
            <v>1374203741</v>
          </cell>
        </row>
        <row r="67">
          <cell r="B67">
            <v>21005</v>
          </cell>
          <cell r="C67">
            <v>1372014231</v>
          </cell>
        </row>
        <row r="68">
          <cell r="B68">
            <v>16014</v>
          </cell>
          <cell r="C68">
            <v>1370604462</v>
          </cell>
        </row>
        <row r="69">
          <cell r="B69">
            <v>21008</v>
          </cell>
          <cell r="C69">
            <v>1372014371</v>
          </cell>
        </row>
        <row r="70">
          <cell r="B70">
            <v>21010</v>
          </cell>
          <cell r="C70">
            <v>1372014389</v>
          </cell>
        </row>
        <row r="71">
          <cell r="B71">
            <v>21012</v>
          </cell>
          <cell r="C71">
            <v>1371113521</v>
          </cell>
        </row>
        <row r="72">
          <cell r="B72">
            <v>13013</v>
          </cell>
          <cell r="C72">
            <v>1371606037</v>
          </cell>
        </row>
        <row r="73">
          <cell r="B73">
            <v>11067</v>
          </cell>
          <cell r="C73">
            <v>1373503240</v>
          </cell>
        </row>
        <row r="74">
          <cell r="B74">
            <v>18007</v>
          </cell>
          <cell r="C74">
            <v>1370202770</v>
          </cell>
        </row>
        <row r="75">
          <cell r="B75">
            <v>18018</v>
          </cell>
          <cell r="C75">
            <v>1372702793</v>
          </cell>
        </row>
        <row r="76">
          <cell r="B76">
            <v>23002</v>
          </cell>
          <cell r="C76">
            <v>1371511526</v>
          </cell>
        </row>
        <row r="77">
          <cell r="B77">
            <v>21002</v>
          </cell>
          <cell r="C77">
            <v>1372209484</v>
          </cell>
        </row>
        <row r="78">
          <cell r="C78">
            <v>75</v>
          </cell>
        </row>
        <row r="79">
          <cell r="C79">
            <v>4241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X435"/>
  <sheetViews>
    <sheetView tabSelected="1" view="pageBreakPreview" zoomScale="68" zoomScaleNormal="70" zoomScaleSheetLayoutView="68" workbookViewId="0">
      <pane xSplit="4" topLeftCell="E1" activePane="topRight" state="frozen"/>
      <selection activeCell="Q384" sqref="Q384"/>
      <selection pane="topRight" activeCell="O9" sqref="O9"/>
    </sheetView>
  </sheetViews>
  <sheetFormatPr defaultColWidth="9" defaultRowHeight="13.2"/>
  <cols>
    <col min="1" max="1" width="3.109375" style="2" customWidth="1"/>
    <col min="2" max="2" width="3.6640625" style="1" customWidth="1"/>
    <col min="3" max="3" width="6.6640625" style="2" customWidth="1"/>
    <col min="4" max="4" width="25.109375" style="2" customWidth="1"/>
    <col min="5" max="5" width="27.6640625" style="2" customWidth="1"/>
    <col min="6" max="6" width="10.6640625" style="17" customWidth="1"/>
    <col min="7" max="7" width="13.21875" style="17" customWidth="1"/>
    <col min="8" max="12" width="6.6640625" style="2" customWidth="1"/>
    <col min="13" max="14" width="6.6640625" style="3" customWidth="1"/>
    <col min="15" max="15" width="31" style="2" customWidth="1"/>
    <col min="16" max="16" width="15" style="2" customWidth="1"/>
    <col min="17" max="17" width="7.88671875" style="2" customWidth="1"/>
    <col min="18" max="18" width="11.21875" style="2" customWidth="1"/>
    <col min="19" max="19" width="10.6640625" style="2" customWidth="1"/>
    <col min="20" max="20" width="5" style="2" customWidth="1"/>
    <col min="21" max="21" width="10.6640625" style="2" customWidth="1"/>
    <col min="22" max="22" width="13.33203125" style="2" bestFit="1" customWidth="1"/>
    <col min="23" max="23" width="14.44140625" style="2" customWidth="1"/>
    <col min="24" max="24" width="7.21875" style="2" customWidth="1"/>
    <col min="25" max="25" width="2.33203125" style="2" customWidth="1"/>
    <col min="26" max="16384" width="9" style="2"/>
  </cols>
  <sheetData>
    <row r="1" spans="2:24" ht="13.5" customHeight="1">
      <c r="R1" s="4"/>
    </row>
    <row r="2" spans="2:24" ht="17.25" customHeight="1">
      <c r="C2" s="34" t="s">
        <v>57</v>
      </c>
      <c r="D2" s="35"/>
      <c r="E2" s="35"/>
      <c r="F2" s="36"/>
      <c r="G2" s="36"/>
      <c r="P2" s="56" t="s">
        <v>20</v>
      </c>
      <c r="Q2" s="56"/>
      <c r="R2" s="56"/>
      <c r="S2" s="56"/>
      <c r="T2" s="56"/>
      <c r="U2" s="56"/>
      <c r="V2" s="56"/>
      <c r="W2" s="56"/>
    </row>
    <row r="3" spans="2:24" ht="16.2">
      <c r="C3" s="5"/>
      <c r="P3" s="56"/>
      <c r="Q3" s="56"/>
      <c r="R3" s="56"/>
      <c r="S3" s="56"/>
      <c r="T3" s="56"/>
      <c r="U3" s="56"/>
      <c r="V3" s="56"/>
      <c r="W3" s="56"/>
    </row>
    <row r="4" spans="2:24" ht="16.2">
      <c r="C4" s="5" t="s">
        <v>32</v>
      </c>
      <c r="P4" s="56"/>
      <c r="Q4" s="56"/>
      <c r="R4" s="56"/>
      <c r="S4" s="56"/>
      <c r="T4" s="56"/>
      <c r="U4" s="56"/>
      <c r="V4" s="56"/>
      <c r="W4" s="56"/>
    </row>
    <row r="5" spans="2:24" ht="45.75" customHeight="1">
      <c r="C5" s="5"/>
      <c r="P5" s="57"/>
      <c r="Q5" s="57"/>
      <c r="R5" s="57"/>
      <c r="S5" s="57"/>
      <c r="T5" s="57"/>
      <c r="U5" s="57"/>
      <c r="V5" s="57"/>
      <c r="W5" s="57"/>
    </row>
    <row r="6" spans="2:24" ht="36.75" customHeight="1">
      <c r="C6" s="50" t="s">
        <v>0</v>
      </c>
      <c r="D6" s="50" t="s">
        <v>1</v>
      </c>
      <c r="E6" s="50" t="s">
        <v>2</v>
      </c>
      <c r="F6" s="50" t="s">
        <v>3</v>
      </c>
      <c r="G6" s="50" t="s">
        <v>4</v>
      </c>
      <c r="H6" s="58" t="s">
        <v>19</v>
      </c>
      <c r="I6" s="59"/>
      <c r="J6" s="59"/>
      <c r="K6" s="59"/>
      <c r="L6" s="60"/>
      <c r="M6" s="58" t="s">
        <v>5</v>
      </c>
      <c r="N6" s="60"/>
      <c r="O6" s="61" t="s">
        <v>6</v>
      </c>
      <c r="P6" s="62"/>
      <c r="Q6" s="50" t="s">
        <v>8</v>
      </c>
      <c r="R6" s="50" t="s">
        <v>7</v>
      </c>
      <c r="S6" s="50" t="s">
        <v>9</v>
      </c>
      <c r="T6" s="52" t="s">
        <v>16</v>
      </c>
      <c r="U6" s="53"/>
      <c r="V6" s="50" t="s">
        <v>18</v>
      </c>
      <c r="W6" s="54" t="s">
        <v>21</v>
      </c>
      <c r="X6" s="39" t="s">
        <v>10</v>
      </c>
    </row>
    <row r="7" spans="2:24" ht="36.75" customHeight="1">
      <c r="B7" s="6">
        <v>0</v>
      </c>
      <c r="C7" s="51"/>
      <c r="D7" s="51"/>
      <c r="E7" s="51"/>
      <c r="F7" s="51"/>
      <c r="G7" s="51"/>
      <c r="H7" s="7" t="s">
        <v>11</v>
      </c>
      <c r="I7" s="7" t="s">
        <v>28</v>
      </c>
      <c r="J7" s="7" t="s">
        <v>12</v>
      </c>
      <c r="K7" s="7" t="s">
        <v>29</v>
      </c>
      <c r="L7" s="7" t="s">
        <v>13</v>
      </c>
      <c r="M7" s="8" t="s">
        <v>14</v>
      </c>
      <c r="N7" s="8" t="s">
        <v>15</v>
      </c>
      <c r="O7" s="63"/>
      <c r="P7" s="64"/>
      <c r="Q7" s="51"/>
      <c r="R7" s="51"/>
      <c r="S7" s="51"/>
      <c r="T7" s="9" t="s">
        <v>17</v>
      </c>
      <c r="U7" s="10" t="s">
        <v>22</v>
      </c>
      <c r="V7" s="51"/>
      <c r="W7" s="55"/>
      <c r="X7" s="38">
        <v>45809</v>
      </c>
    </row>
    <row r="8" spans="2:24" s="19" customFormat="1" ht="42" customHeight="1">
      <c r="B8" s="20">
        <v>1</v>
      </c>
      <c r="C8" s="66">
        <v>18006</v>
      </c>
      <c r="D8" s="67" t="str">
        <f>VLOOKUP(C8,[1]計算シート!$B$3:$F$29997,5,FALSE)</f>
        <v>グランクレールHARUMI FLAGシニアレジデンス</v>
      </c>
      <c r="E8" s="67" t="str">
        <f>VLOOKUP(C8,[1]計算シート!$B$3:$BB$29997,6,FALSE)</f>
        <v>中央区晴海五丁目3番4号</v>
      </c>
      <c r="F8" s="66" t="str">
        <f>VLOOKUP(C8,[1]計算シート!$B$3:$BB$29997,7,FALSE)</f>
        <v>22-54</v>
      </c>
      <c r="G8" s="66" t="str">
        <f>VLOOKUP(C8,[1]計算シート!$B$3:$BB$29997,8,FALSE)</f>
        <v>36.68-66.31</v>
      </c>
      <c r="H8" s="66" t="str">
        <f>VLOOKUP(C8,[1]計算シート!$B$3:$BB$29997,9,FALSE)</f>
        <v>○</v>
      </c>
      <c r="I8" s="66" t="str">
        <f>VLOOKUP(C8,[1]計算シート!$B$3:$BB$29997,10,FALSE)</f>
        <v>×</v>
      </c>
      <c r="J8" s="66" t="str">
        <f>VLOOKUP(C8,[1]計算シート!$B$3:$BB$29997,11,FALSE)</f>
        <v>○</v>
      </c>
      <c r="K8" s="66" t="str">
        <f>VLOOKUP(C8,[1]計算シート!$B$3:$BB$29997,12,FALSE)</f>
        <v>○</v>
      </c>
      <c r="L8" s="66" t="str">
        <f>VLOOKUP(C8,[1]計算シート!$B$3:$BB$29997,13,FALSE)</f>
        <v>○</v>
      </c>
      <c r="M8" s="66" t="str">
        <f>IF(VLOOKUP(C8,[1]計算シート!$B$3:$BB$29997,26,FALSE)&gt;0,"○","×")</f>
        <v>×</v>
      </c>
      <c r="N8" s="66" t="str">
        <f>IF(VLOOKUP(C8,[1]計算シート!$B$3:$BB$29997,27,FALSE)&gt;0,"○","×")</f>
        <v>×</v>
      </c>
      <c r="O8" s="67" t="str">
        <f>VLOOKUP(C8,[1]計算シート!$B$3:$BB$29997,29,FALSE)</f>
        <v>株式会社東急イーライフデザイン</v>
      </c>
      <c r="P8" s="67" t="str">
        <f>VLOOKUP(C8,[1]計算シート!$B$3:$BB$29997,30,FALSE)</f>
        <v>03-6455-1236</v>
      </c>
      <c r="Q8" s="68">
        <f>VLOOKUP(C8,[1]計算シート!$B$3:$BB$29997,32,FALSE)</f>
        <v>158</v>
      </c>
      <c r="R8" s="69">
        <f>VLOOKUP(C8,[1]計算シート!$B$3:$BB$29997,31,FALSE)</f>
        <v>43404</v>
      </c>
      <c r="S8" s="70" t="str">
        <f>VLOOKUP(C8,[1]計算シート!$B$3:$BB$29997,34,FALSE)</f>
        <v>入居開始済み</v>
      </c>
      <c r="T8" s="66" t="str">
        <f>VLOOKUP(C8,[1]計算シート!$B$3:$BB$29997,33,FALSE)</f>
        <v>○</v>
      </c>
      <c r="U8" s="69">
        <v>45383</v>
      </c>
      <c r="V8" s="68"/>
      <c r="W8" s="68" t="str">
        <f>VLOOKUP(C8,[1]計算シート!$B$3:$BH$2997,59,FALSE)&amp;CHAR(10)&amp;IF(VLOOKUP(C8,[1]計算シート!$B$3:$BH$2997,59,FALSE)="特定","("&amp;VLOOKUP(C8,[1]指定一覧!$B$3:$C77,2,FALSE)&amp;")","")</f>
        <v xml:space="preserve">
</v>
      </c>
      <c r="X8" s="30" t="s">
        <v>36</v>
      </c>
    </row>
    <row r="9" spans="2:24" s="19" customFormat="1" ht="42" customHeight="1">
      <c r="B9" s="20">
        <v>2</v>
      </c>
      <c r="C9" s="66">
        <v>18007</v>
      </c>
      <c r="D9" s="67" t="str">
        <f>VLOOKUP(C9,[1]計算シート!$B$3:$F$29997,5,FALSE)</f>
        <v>グランクレールHARUMI FLAGケアレジデンス</v>
      </c>
      <c r="E9" s="67" t="str">
        <f>VLOOKUP(C9,[1]計算シート!$B$3:$BB$29997,6,FALSE)</f>
        <v>中央区晴海五丁目3番4号</v>
      </c>
      <c r="F9" s="66" t="str">
        <f>VLOOKUP(C9,[1]計算シート!$B$3:$BB$29997,7,FALSE)</f>
        <v>23-24.5</v>
      </c>
      <c r="G9" s="66" t="str">
        <f>VLOOKUP(C9,[1]計算シート!$B$3:$BB$29997,8,FALSE)</f>
        <v>18.17-20.57</v>
      </c>
      <c r="H9" s="66" t="str">
        <f>VLOOKUP(C9,[1]計算シート!$B$3:$BB$29997,9,FALSE)</f>
        <v>○</v>
      </c>
      <c r="I9" s="66" t="str">
        <f>VLOOKUP(C9,[1]計算シート!$B$3:$BB$29997,10,FALSE)</f>
        <v>○</v>
      </c>
      <c r="J9" s="66" t="str">
        <f>VLOOKUP(C9,[1]計算シート!$B$3:$BB$29997,11,FALSE)</f>
        <v>○</v>
      </c>
      <c r="K9" s="66" t="str">
        <f>VLOOKUP(C9,[1]計算シート!$B$3:$BB$29997,12,FALSE)</f>
        <v>○</v>
      </c>
      <c r="L9" s="66" t="str">
        <f>VLOOKUP(C9,[1]計算シート!$B$3:$BB$29997,13,FALSE)</f>
        <v>○</v>
      </c>
      <c r="M9" s="66" t="str">
        <f>IF(VLOOKUP(C9,[1]計算シート!$B$3:$BB$29997,26,FALSE)&gt;0,"○","×")</f>
        <v>×</v>
      </c>
      <c r="N9" s="66" t="str">
        <f>IF(VLOOKUP(C9,[1]計算シート!$B$3:$BB$29997,27,FALSE)&gt;0,"○","×")</f>
        <v>×</v>
      </c>
      <c r="O9" s="67" t="str">
        <f>VLOOKUP(C9,[1]計算シート!$B$3:$BB$29997,29,FALSE)</f>
        <v>東急イーライフデザイン</v>
      </c>
      <c r="P9" s="67" t="str">
        <f>VLOOKUP(C9,[1]計算シート!$B$3:$BB$29997,30,FALSE)</f>
        <v>03-6455-1236</v>
      </c>
      <c r="Q9" s="68">
        <f>VLOOKUP(C9,[1]計算シート!$B$3:$BB$29997,32,FALSE)</f>
        <v>50</v>
      </c>
      <c r="R9" s="69">
        <f>VLOOKUP(C9,[1]計算シート!$B$3:$BB$29997,31,FALSE)</f>
        <v>43404</v>
      </c>
      <c r="S9" s="70" t="str">
        <f>VLOOKUP(C9,[1]計算シート!$B$3:$BB$29997,34,FALSE)</f>
        <v>入居開始済み</v>
      </c>
      <c r="T9" s="66" t="str">
        <f>VLOOKUP(C9,[1]計算シート!$B$3:$BB$29997,33,FALSE)</f>
        <v>○</v>
      </c>
      <c r="U9" s="69">
        <v>45444</v>
      </c>
      <c r="V9" s="68"/>
      <c r="W9" s="71" t="str">
        <f>VLOOKUP(C9,[1]計算シート!$B$3:$BH$2997,59,FALSE)&amp;CHAR(10)&amp;IF(VLOOKUP(C9,[1]計算シート!$B$3:$BH$2997,59,FALSE)="特定","("&amp;VLOOKUP(C9,[1]指定一覧!$B$3:$C77,2,FALSE)&amp;")","")</f>
        <v>特定
(1370202770)</v>
      </c>
      <c r="X9" s="30" t="s">
        <v>36</v>
      </c>
    </row>
    <row r="10" spans="2:24" s="19" customFormat="1" ht="42" customHeight="1">
      <c r="B10" s="20">
        <v>3</v>
      </c>
      <c r="C10" s="66">
        <v>16006</v>
      </c>
      <c r="D10" s="67" t="str">
        <f>VLOOKUP(C10,[1]計算シート!$B$3:$F$29997,5,FALSE)</f>
        <v>グランドマスト勝どき</v>
      </c>
      <c r="E10" s="67" t="str">
        <f>VLOOKUP(C10,[1]計算シート!$B$3:$BB$29997,6,FALSE)</f>
        <v>中央区勝どき2-8-3</v>
      </c>
      <c r="F10" s="66" t="str">
        <f>VLOOKUP(C10,[1]計算シート!$B$3:$BB$29997,7,FALSE)</f>
        <v>23.3-41.9</v>
      </c>
      <c r="G10" s="66" t="str">
        <f>VLOOKUP(C10,[1]計算シート!$B$3:$BB$29997,8,FALSE)</f>
        <v>50.77-68.27</v>
      </c>
      <c r="H10" s="66" t="str">
        <f>VLOOKUP(C10,[1]計算シート!$B$3:$BB$29997,9,FALSE)</f>
        <v>○</v>
      </c>
      <c r="I10" s="66" t="str">
        <f>VLOOKUP(C10,[1]計算シート!$B$3:$BB$29997,10,FALSE)</f>
        <v>×</v>
      </c>
      <c r="J10" s="66" t="str">
        <f>VLOOKUP(C10,[1]計算シート!$B$3:$BB$29997,11,FALSE)</f>
        <v>×</v>
      </c>
      <c r="K10" s="66" t="str">
        <f>VLOOKUP(C10,[1]計算シート!$B$3:$BB$29997,12,FALSE)</f>
        <v>×</v>
      </c>
      <c r="L10" s="66" t="str">
        <f>VLOOKUP(C10,[1]計算シート!$B$3:$BB$29997,13,FALSE)</f>
        <v>○</v>
      </c>
      <c r="M10" s="66" t="str">
        <f>IF(VLOOKUP(C10,[1]計算シート!$B$3:$BB$29997,26,FALSE)&gt;0,"○","×")</f>
        <v>×</v>
      </c>
      <c r="N10" s="66" t="str">
        <f>IF(VLOOKUP(C10,[1]計算シート!$B$3:$BB$29997,27,FALSE)&gt;0,"○","×")</f>
        <v>×</v>
      </c>
      <c r="O10" s="67" t="str">
        <f>VLOOKUP(C10,[1]計算シート!$B$3:$BB$29997,29,FALSE)</f>
        <v>積水ハウスシャーメゾンPM東京株式会社　グランドマスト事業部</v>
      </c>
      <c r="P10" s="67" t="str">
        <f>VLOOKUP(C10,[1]計算シート!$B$3:$BB$29997,30,FALSE)</f>
        <v>03-5350-3366</v>
      </c>
      <c r="Q10" s="68">
        <f>VLOOKUP(C10,[1]計算シート!$B$3:$BB$29997,32,FALSE)</f>
        <v>62</v>
      </c>
      <c r="R10" s="69">
        <f>VLOOKUP(C10,[1]計算シート!$B$3:$BB$29997,31,FALSE)</f>
        <v>42580</v>
      </c>
      <c r="S10" s="70" t="str">
        <f>VLOOKUP(C10,[1]計算シート!$B$3:$BB$29997,34,FALSE)</f>
        <v>入居開始済み</v>
      </c>
      <c r="T10" s="66" t="str">
        <f>VLOOKUP(C10,[1]計算シート!$B$3:$BB$29997,33,FALSE)</f>
        <v>○</v>
      </c>
      <c r="U10" s="69">
        <v>43221</v>
      </c>
      <c r="V10" s="68"/>
      <c r="W10" s="68" t="str">
        <f>VLOOKUP(C10,[1]計算シート!$B$3:$BH$2997,59,FALSE)&amp;CHAR(10)&amp;IF(VLOOKUP(C10,[1]計算シート!$B$3:$BH$2997,59,FALSE)="特定","("&amp;VLOOKUP(C10,[1]指定一覧!$B$3:$C53,2,FALSE)&amp;")","")</f>
        <v xml:space="preserve">
</v>
      </c>
      <c r="X10" s="30" t="s">
        <v>36</v>
      </c>
    </row>
    <row r="11" spans="2:24" s="19" customFormat="1" ht="42" customHeight="1">
      <c r="B11" s="20">
        <v>4</v>
      </c>
      <c r="C11" s="66">
        <v>16007</v>
      </c>
      <c r="D11" s="67" t="str">
        <f>VLOOKUP(C11,[1]計算シート!$B$3:$F$29997,5,FALSE)</f>
        <v>ココファン勝どき</v>
      </c>
      <c r="E11" s="67" t="str">
        <f>VLOOKUP(C11,[1]計算シート!$B$3:$BB$29997,6,FALSE)</f>
        <v>中央区勝どき5-3-2　勝どきザ・タワー</v>
      </c>
      <c r="F11" s="66" t="str">
        <f>VLOOKUP(C11,[1]計算シート!$B$3:$BB$29997,7,FALSE)</f>
        <v>9.57-14.19</v>
      </c>
      <c r="G11" s="66" t="str">
        <f>VLOOKUP(C11,[1]計算シート!$B$3:$BB$29997,8,FALSE)</f>
        <v>25.11-37.05</v>
      </c>
      <c r="H11" s="66" t="str">
        <f>VLOOKUP(C11,[1]計算シート!$B$3:$BB$29997,9,FALSE)</f>
        <v>○</v>
      </c>
      <c r="I11" s="66" t="str">
        <f>VLOOKUP(C11,[1]計算シート!$B$3:$BB$29997,10,FALSE)</f>
        <v>○</v>
      </c>
      <c r="J11" s="66" t="str">
        <f>VLOOKUP(C11,[1]計算シート!$B$3:$BB$29997,11,FALSE)</f>
        <v>○</v>
      </c>
      <c r="K11" s="66" t="str">
        <f>VLOOKUP(C11,[1]計算シート!$B$3:$BB$29997,12,FALSE)</f>
        <v>○</v>
      </c>
      <c r="L11" s="66" t="str">
        <f>VLOOKUP(C11,[1]計算シート!$B$3:$BB$29997,13,FALSE)</f>
        <v>○</v>
      </c>
      <c r="M11" s="66" t="str">
        <f>IF(VLOOKUP(C11,[1]計算シート!$B$3:$BB$29997,26,FALSE)&gt;0,"○","×")</f>
        <v>×</v>
      </c>
      <c r="N11" s="66" t="str">
        <f>IF(VLOOKUP(C11,[1]計算シート!$B$3:$BB$29997,27,FALSE)&gt;0,"○","×")</f>
        <v>○</v>
      </c>
      <c r="O11" s="67" t="str">
        <f>VLOOKUP(C11,[1]計算シート!$B$3:$BB$29997,29,FALSE)</f>
        <v>株式会社学研ココファン</v>
      </c>
      <c r="P11" s="67" t="str">
        <f>VLOOKUP(C11,[1]計算シート!$B$3:$BB$29997,30,FALSE)</f>
        <v>03-6431-1860</v>
      </c>
      <c r="Q11" s="68">
        <f>VLOOKUP(C11,[1]計算シート!$B$3:$BB$29997,32,FALSE)</f>
        <v>34</v>
      </c>
      <c r="R11" s="69">
        <f>VLOOKUP(C11,[1]計算シート!$B$3:$BB$29997,31,FALSE)</f>
        <v>42626</v>
      </c>
      <c r="S11" s="70" t="str">
        <f>VLOOKUP(C11,[1]計算シート!$B$3:$BB$29997,34,FALSE)</f>
        <v>入居開始済み</v>
      </c>
      <c r="T11" s="66" t="str">
        <f>VLOOKUP(C11,[1]計算シート!$B$3:$BB$29997,33,FALSE)</f>
        <v>○</v>
      </c>
      <c r="U11" s="69">
        <v>42795</v>
      </c>
      <c r="V11" s="68"/>
      <c r="W11" s="68" t="str">
        <f>VLOOKUP(C11,[1]計算シート!$B$3:$BH$2997,59,FALSE)&amp;CHAR(10)&amp;IF(VLOOKUP(C11,[1]計算シート!$B$3:$BH$2997,59,FALSE)="特定","("&amp;VLOOKUP(C11,[1]指定一覧!$B$3:$C61,2,FALSE)&amp;")","")</f>
        <v xml:space="preserve">
</v>
      </c>
      <c r="X11" s="30" t="s">
        <v>36</v>
      </c>
    </row>
    <row r="12" spans="2:24" s="19" customFormat="1" ht="42" customHeight="1">
      <c r="B12" s="20">
        <v>5</v>
      </c>
      <c r="C12" s="66">
        <v>12010</v>
      </c>
      <c r="D12" s="67" t="str">
        <f>VLOOKUP(C12,[1]計算シート!$B$3:$F$29997,5,FALSE)</f>
        <v>アイエスコート西麻布</v>
      </c>
      <c r="E12" s="67" t="str">
        <f>VLOOKUP(C12,[1]計算シート!$B$3:$BB$29997,6,FALSE)</f>
        <v>港区西麻布３丁目８番１９号</v>
      </c>
      <c r="F12" s="66" t="str">
        <f>VLOOKUP(C12,[1]計算シート!$B$3:$BB$29997,7,FALSE)</f>
        <v>16.9-28.7</v>
      </c>
      <c r="G12" s="66" t="str">
        <f>VLOOKUP(C12,[1]計算シート!$B$3:$BB$29997,8,FALSE)</f>
        <v>29.59-50.24</v>
      </c>
      <c r="H12" s="66" t="str">
        <f>VLOOKUP(C12,[1]計算シート!$B$3:$BB$29997,9,FALSE)</f>
        <v>×</v>
      </c>
      <c r="I12" s="66" t="str">
        <f>VLOOKUP(C12,[1]計算シート!$B$3:$BB$29997,10,FALSE)</f>
        <v>×</v>
      </c>
      <c r="J12" s="66" t="str">
        <f>VLOOKUP(C12,[1]計算シート!$B$3:$BB$29997,11,FALSE)</f>
        <v>○</v>
      </c>
      <c r="K12" s="66" t="str">
        <f>VLOOKUP(C12,[1]計算シート!$B$3:$BB$29997,12,FALSE)</f>
        <v>○</v>
      </c>
      <c r="L12" s="66" t="str">
        <f>VLOOKUP(C12,[1]計算シート!$B$3:$BB$29997,13,FALSE)</f>
        <v>×</v>
      </c>
      <c r="M12" s="66" t="str">
        <f>IF(VLOOKUP(C12,[1]計算シート!$B$3:$BB$29997,26,FALSE)&gt;0,"○","×")</f>
        <v>○</v>
      </c>
      <c r="N12" s="66" t="str">
        <f>IF(VLOOKUP(C12,[1]計算シート!$B$3:$BB$29997,27,FALSE)&gt;0,"○","×")</f>
        <v>×</v>
      </c>
      <c r="O12" s="67" t="str">
        <f>VLOOKUP(C12,[1]計算シート!$B$3:$BB$29997,29,FALSE)</f>
        <v>株式会社アイエスコート</v>
      </c>
      <c r="P12" s="67" t="str">
        <f>VLOOKUP(C12,[1]計算シート!$B$3:$BB$29997,30,FALSE)</f>
        <v>03-3479-5776</v>
      </c>
      <c r="Q12" s="68">
        <f>VLOOKUP(C12,[1]計算シート!$B$3:$BB$29997,32,FALSE)</f>
        <v>13</v>
      </c>
      <c r="R12" s="69">
        <f>VLOOKUP(C12,[1]計算シート!$B$3:$BB$29997,31,FALSE)</f>
        <v>41054</v>
      </c>
      <c r="S12" s="70" t="str">
        <f>VLOOKUP(C12,[1]計算シート!$B$3:$BB$29997,34,FALSE)</f>
        <v>入居開始済み</v>
      </c>
      <c r="T12" s="66" t="str">
        <f>VLOOKUP(C12,[1]計算シート!$B$3:$BB$29997,33,FALSE)</f>
        <v>○</v>
      </c>
      <c r="U12" s="69">
        <v>42095</v>
      </c>
      <c r="V12" s="68"/>
      <c r="W12" s="68" t="str">
        <f>VLOOKUP(C12,[1]計算シート!$B$3:$BH$2997,59,FALSE)&amp;CHAR(10)&amp;IF(VLOOKUP(C12,[1]計算シート!$B$3:$BH$2997,59,FALSE)="特定","("&amp;VLOOKUP(C12,[1]指定一覧!$B$3:$C51,2,FALSE)&amp;")","")</f>
        <v xml:space="preserve">
</v>
      </c>
      <c r="X12" s="30" t="s">
        <v>36</v>
      </c>
    </row>
    <row r="13" spans="2:24" s="19" customFormat="1" ht="42" customHeight="1">
      <c r="B13" s="20">
        <v>6</v>
      </c>
      <c r="C13" s="66">
        <v>12035</v>
      </c>
      <c r="D13" s="67" t="str">
        <f>VLOOKUP(C13,[1]計算シート!$B$3:$F$29997,5,FALSE)</f>
        <v>青山メディケア</v>
      </c>
      <c r="E13" s="67" t="str">
        <f>VLOOKUP(C13,[1]計算シート!$B$3:$BB$29997,6,FALSE)</f>
        <v>港区南青山7-13-6</v>
      </c>
      <c r="F13" s="66">
        <f>VLOOKUP(C13,[1]計算シート!$B$3:$BB$29997,7,FALSE)</f>
        <v>20</v>
      </c>
      <c r="G13" s="66" t="str">
        <f>VLOOKUP(C13,[1]計算シート!$B$3:$BB$29997,8,FALSE)</f>
        <v>18.3-18.6</v>
      </c>
      <c r="H13" s="66" t="str">
        <f>VLOOKUP(C13,[1]計算シート!$B$3:$BB$29997,9,FALSE)</f>
        <v>○</v>
      </c>
      <c r="I13" s="66" t="str">
        <f>VLOOKUP(C13,[1]計算シート!$B$3:$BB$29997,10,FALSE)</f>
        <v>×</v>
      </c>
      <c r="J13" s="66" t="str">
        <f>VLOOKUP(C13,[1]計算シート!$B$3:$BB$29997,11,FALSE)</f>
        <v>○</v>
      </c>
      <c r="K13" s="66" t="str">
        <f>VLOOKUP(C13,[1]計算シート!$B$3:$BB$29997,12,FALSE)</f>
        <v>○</v>
      </c>
      <c r="L13" s="66" t="str">
        <f>VLOOKUP(C13,[1]計算シート!$B$3:$BB$29997,13,FALSE)</f>
        <v>○</v>
      </c>
      <c r="M13" s="66" t="str">
        <f>IF(VLOOKUP(C13,[1]計算シート!$B$3:$BB$29997,26,FALSE)&gt;0,"○","×")</f>
        <v>○</v>
      </c>
      <c r="N13" s="66" t="str">
        <f>IF(VLOOKUP(C13,[1]計算シート!$B$3:$BB$29997,27,FALSE)&gt;0,"○","×")</f>
        <v>○</v>
      </c>
      <c r="O13" s="67" t="str">
        <f>VLOOKUP(C13,[1]計算シート!$B$3:$BB$29997,29,FALSE)</f>
        <v>青山メディケア</v>
      </c>
      <c r="P13" s="67" t="str">
        <f>VLOOKUP(C13,[1]計算シート!$B$3:$BB$29997,30,FALSE)</f>
        <v>03-3486-0900</v>
      </c>
      <c r="Q13" s="68">
        <f>VLOOKUP(C13,[1]計算シート!$B$3:$BB$29997,32,FALSE)</f>
        <v>20</v>
      </c>
      <c r="R13" s="69">
        <f>VLOOKUP(C13,[1]計算シート!$B$3:$BB$29997,31,FALSE)</f>
        <v>41235</v>
      </c>
      <c r="S13" s="70" t="str">
        <f>VLOOKUP(C13,[1]計算シート!$B$3:$BB$29997,34,FALSE)</f>
        <v>入居開始済み</v>
      </c>
      <c r="T13" s="66" t="str">
        <f>VLOOKUP(C13,[1]計算シート!$B$3:$BB$29997,33,FALSE)</f>
        <v>○</v>
      </c>
      <c r="U13" s="69">
        <v>42095</v>
      </c>
      <c r="V13" s="68"/>
      <c r="W13" s="68" t="str">
        <f>VLOOKUP(C13,[1]計算シート!$B$3:$BH$2997,59,FALSE)&amp;CHAR(10)&amp;IF(VLOOKUP(C13,[1]計算シート!$B$3:$BH$2997,59,FALSE)="特定","("&amp;VLOOKUP(C13,[1]指定一覧!$B$3:$C51,2,FALSE)&amp;")","")</f>
        <v xml:space="preserve">
</v>
      </c>
      <c r="X13" s="30" t="s">
        <v>36</v>
      </c>
    </row>
    <row r="14" spans="2:24" s="19" customFormat="1" ht="42" customHeight="1">
      <c r="B14" s="20">
        <v>7</v>
      </c>
      <c r="C14" s="66">
        <v>17005</v>
      </c>
      <c r="D14" s="67" t="str">
        <f>VLOOKUP(C14,[1]計算シート!$B$3:$F$29997,5,FALSE)</f>
        <v>悠楽里レジデンス六本木</v>
      </c>
      <c r="E14" s="67" t="str">
        <f>VLOOKUP(C14,[1]計算シート!$B$3:$BB$29997,6,FALSE)</f>
        <v>港区六本木六丁目5番25号</v>
      </c>
      <c r="F14" s="66">
        <f>VLOOKUP(C14,[1]計算シート!$B$3:$BB$29997,7,FALSE)</f>
        <v>12.4</v>
      </c>
      <c r="G14" s="66" t="str">
        <f>VLOOKUP(C14,[1]計算シート!$B$3:$BB$29997,8,FALSE)</f>
        <v>19.08-19.27</v>
      </c>
      <c r="H14" s="66" t="str">
        <f>VLOOKUP(C14,[1]計算シート!$B$3:$BB$29997,9,FALSE)</f>
        <v>○</v>
      </c>
      <c r="I14" s="66" t="str">
        <f>VLOOKUP(C14,[1]計算シート!$B$3:$BB$29997,10,FALSE)</f>
        <v>○</v>
      </c>
      <c r="J14" s="66" t="str">
        <f>VLOOKUP(C14,[1]計算シート!$B$3:$BB$29997,11,FALSE)</f>
        <v>○</v>
      </c>
      <c r="K14" s="66" t="str">
        <f>VLOOKUP(C14,[1]計算シート!$B$3:$BB$29997,12,FALSE)</f>
        <v>○</v>
      </c>
      <c r="L14" s="66" t="str">
        <f>VLOOKUP(C14,[1]計算シート!$B$3:$BB$29997,13,FALSE)</f>
        <v>○</v>
      </c>
      <c r="M14" s="66" t="str">
        <f>IF(VLOOKUP(C14,[1]計算シート!$B$3:$BB$29997,26,FALSE)&gt;0,"○","×")</f>
        <v>○</v>
      </c>
      <c r="N14" s="66" t="str">
        <f>IF(VLOOKUP(C14,[1]計算シート!$B$3:$BB$29997,27,FALSE)&gt;0,"○","×")</f>
        <v>○</v>
      </c>
      <c r="O14" s="67" t="str">
        <f>VLOOKUP(C14,[1]計算シート!$B$3:$BB$29997,29,FALSE)</f>
        <v>ミアヘルサ株式会社</v>
      </c>
      <c r="P14" s="67" t="str">
        <f>VLOOKUP(C14,[1]計算シート!$B$3:$BB$29997,30,FALSE)</f>
        <v>03-3341-7141</v>
      </c>
      <c r="Q14" s="68">
        <f>VLOOKUP(C14,[1]計算シート!$B$3:$BB$29997,32,FALSE)</f>
        <v>30</v>
      </c>
      <c r="R14" s="69">
        <f>VLOOKUP(C14,[1]計算シート!$B$3:$BB$29997,31,FALSE)</f>
        <v>42914</v>
      </c>
      <c r="S14" s="70" t="str">
        <f>VLOOKUP(C14,[1]計算シート!$B$3:$BB$29997,34,FALSE)</f>
        <v>入居開始済み</v>
      </c>
      <c r="T14" s="66" t="str">
        <f>VLOOKUP(C14,[1]計算シート!$B$3:$BB$29997,33,FALSE)</f>
        <v>○</v>
      </c>
      <c r="U14" s="69">
        <v>43009</v>
      </c>
      <c r="V14" s="68"/>
      <c r="W14" s="71" t="str">
        <f>VLOOKUP(C14,[1]計算シート!$B$3:$BH$2997,59,FALSE)&amp;CHAR(10)&amp;IF(VLOOKUP(C14,[1]計算シート!$B$3:$BH$2997,59,FALSE)="特定・利用権","("&amp;VLOOKUP(C14,[1]指定一覧!$B$3:$C61,2,FALSE)&amp;")","")</f>
        <v xml:space="preserve">
</v>
      </c>
      <c r="X14" s="30" t="s">
        <v>36</v>
      </c>
    </row>
    <row r="15" spans="2:24" s="19" customFormat="1" ht="42" customHeight="1">
      <c r="B15" s="20">
        <v>8</v>
      </c>
      <c r="C15" s="72">
        <v>18001</v>
      </c>
      <c r="D15" s="67" t="str">
        <f>VLOOKUP(C15,[1]計算シート!$B$3:$F$29997,5,FALSE)</f>
        <v>ツクイ・ののあおやま</v>
      </c>
      <c r="E15" s="67" t="str">
        <f>VLOOKUP(C15,[1]計算シート!$B$3:$BB$29997,6,FALSE)</f>
        <v>港区北青山三丁目４番３号</v>
      </c>
      <c r="F15" s="66" t="str">
        <f>VLOOKUP(C15,[1]計算シート!$B$3:$BB$29997,7,FALSE)</f>
        <v>55.5-99.5</v>
      </c>
      <c r="G15" s="66" t="str">
        <f>VLOOKUP(C15,[1]計算シート!$B$3:$BB$29997,8,FALSE)</f>
        <v>20.24-52</v>
      </c>
      <c r="H15" s="66" t="str">
        <f>VLOOKUP(C15,[1]計算シート!$B$3:$BB$29997,9,FALSE)</f>
        <v>○</v>
      </c>
      <c r="I15" s="66" t="str">
        <f>VLOOKUP(C15,[1]計算シート!$B$3:$BB$29997,10,FALSE)</f>
        <v>○</v>
      </c>
      <c r="J15" s="66" t="str">
        <f>VLOOKUP(C15,[1]計算シート!$B$3:$BB$29997,11,FALSE)</f>
        <v>○</v>
      </c>
      <c r="K15" s="66" t="str">
        <f>VLOOKUP(C15,[1]計算シート!$B$3:$BB$29997,12,FALSE)</f>
        <v>○</v>
      </c>
      <c r="L15" s="66" t="str">
        <f>VLOOKUP(C15,[1]計算シート!$B$3:$BB$29997,13,FALSE)</f>
        <v>○</v>
      </c>
      <c r="M15" s="66" t="str">
        <f>IF(VLOOKUP(C15,[1]計算シート!$B$3:$BB$29997,26,FALSE)&gt;0,"○","×")</f>
        <v>×</v>
      </c>
      <c r="N15" s="66" t="str">
        <f>IF(VLOOKUP(C15,[1]計算シート!$B$3:$BB$29997,27,FALSE)&gt;0,"○","×")</f>
        <v>×</v>
      </c>
      <c r="O15" s="67" t="str">
        <f>VLOOKUP(C15,[1]計算シート!$B$3:$BB$29997,29,FALSE)</f>
        <v>株式会社ツクイ</v>
      </c>
      <c r="P15" s="67" t="str">
        <f>VLOOKUP(C15,[1]計算シート!$B$3:$BB$29997,30,FALSE)</f>
        <v>045-842-4115</v>
      </c>
      <c r="Q15" s="68">
        <f>VLOOKUP(C15,[1]計算シート!$B$3:$BB$29997,32,FALSE)</f>
        <v>49</v>
      </c>
      <c r="R15" s="69">
        <f>VLOOKUP(C15,[1]計算シート!$B$3:$BB$29997,31,FALSE)</f>
        <v>43266</v>
      </c>
      <c r="S15" s="70" t="str">
        <f>VLOOKUP(C15,[1]計算シート!$B$3:$BB$29997,34,FALSE)</f>
        <v>入居開始済み</v>
      </c>
      <c r="T15" s="66" t="str">
        <f>VLOOKUP(C15,[1]計算シート!$B$3:$BB$29997,33,FALSE)</f>
        <v>○</v>
      </c>
      <c r="U15" s="69">
        <v>44013</v>
      </c>
      <c r="V15" s="68"/>
      <c r="W15" s="71" t="str">
        <f>VLOOKUP(C15,[1]計算シート!$B$3:$BH$2997,59,FALSE)&amp;CHAR(10)&amp;IF(VLOOKUP(C15,[1]計算シート!$B$3:$BH$2997,59,FALSE)="特定・利用権","("&amp;VLOOKUP(C15,[1]指定一覧!$B$3:$C61,2,FALSE)&amp;")","")</f>
        <v>特定・利用権
(1370305201)</v>
      </c>
      <c r="X15" s="30" t="s">
        <v>36</v>
      </c>
    </row>
    <row r="16" spans="2:24" s="19" customFormat="1" ht="42" customHeight="1">
      <c r="B16" s="20">
        <v>9</v>
      </c>
      <c r="C16" s="72">
        <v>22010</v>
      </c>
      <c r="D16" s="67" t="str">
        <f>VLOOKUP(C16,[1]計算シート!$B$3:$F$29997,5,FALSE)</f>
        <v>クイーンヒル目白台</v>
      </c>
      <c r="E16" s="67" t="str">
        <f>VLOOKUP(C16,[1]計算シート!$B$3:$BB$29997,6,FALSE)</f>
        <v>文京区目白台3丁目28番10番</v>
      </c>
      <c r="F16" s="66" t="str">
        <f>VLOOKUP(C16,[1]計算シート!$B$3:$BB$29997,7,FALSE)</f>
        <v>18-20.8</v>
      </c>
      <c r="G16" s="66" t="str">
        <f>VLOOKUP(C16,[1]計算シート!$B$3:$BB$29997,8,FALSE)</f>
        <v>30.24-50.16</v>
      </c>
      <c r="H16" s="66" t="str">
        <f>VLOOKUP(C16,[1]計算シート!$B$3:$BB$29997,9,FALSE)</f>
        <v>○</v>
      </c>
      <c r="I16" s="66" t="str">
        <f>VLOOKUP(C16,[1]計算シート!$B$3:$BB$29997,10,FALSE)</f>
        <v>×</v>
      </c>
      <c r="J16" s="66" t="str">
        <f>VLOOKUP(C16,[1]計算シート!$B$3:$BB$29997,11,FALSE)</f>
        <v>○</v>
      </c>
      <c r="K16" s="66" t="str">
        <f>VLOOKUP(C16,[1]計算シート!$B$3:$BB$29997,12,FALSE)</f>
        <v>○</v>
      </c>
      <c r="L16" s="66" t="str">
        <f>VLOOKUP(C16,[1]計算シート!$B$3:$BB$29997,13,FALSE)</f>
        <v>○</v>
      </c>
      <c r="M16" s="66" t="str">
        <f>IF(VLOOKUP(C16,[1]計算シート!$B$3:$BB$29997,26,FALSE)&gt;0,"○","×")</f>
        <v>×</v>
      </c>
      <c r="N16" s="66" t="str">
        <f>IF(VLOOKUP(C16,[1]計算シート!$B$3:$BB$29997,27,FALSE)&gt;0,"○","×")</f>
        <v>×</v>
      </c>
      <c r="O16" s="67" t="str">
        <f>VLOOKUP(C16,[1]計算シート!$B$3:$BB$29997,29,FALSE)</f>
        <v>株式会社コミュニティネット</v>
      </c>
      <c r="P16" s="67" t="str">
        <f>VLOOKUP(C16,[1]計算シート!$B$3:$BB$29997,30,FALSE)</f>
        <v>03-6256-0574</v>
      </c>
      <c r="Q16" s="68">
        <f>VLOOKUP(C16,[1]計算シート!$B$3:$BB$29997,32,FALSE)</f>
        <v>80</v>
      </c>
      <c r="R16" s="69">
        <f>VLOOKUP(C16,[1]計算シート!$B$3:$BB$29997,31,FALSE)</f>
        <v>44953</v>
      </c>
      <c r="S16" s="70">
        <f>VLOOKUP(C16,[1]計算シート!$B$3:$BB$29997,34,FALSE)</f>
        <v>45713</v>
      </c>
      <c r="T16" s="66" t="str">
        <f>VLOOKUP(C16,[1]計算シート!$B$3:$BB$29997,33,FALSE)</f>
        <v>○</v>
      </c>
      <c r="U16" s="69">
        <f>S16</f>
        <v>45713</v>
      </c>
      <c r="V16" s="68"/>
      <c r="W16" s="71" t="str">
        <f>VLOOKUP(C16,[1]計算シート!$B$3:$BH$2997,59,FALSE)&amp;CHAR(10)&amp;IF(VLOOKUP(C16,[1]計算シート!$B$3:$BH$2997,59,FALSE)="特定・利用権","("&amp;VLOOKUP(C16,[1]指定一覧!$B$3:$C62,2,FALSE)&amp;")","")</f>
        <v xml:space="preserve">利用権
</v>
      </c>
      <c r="X16" s="30" t="s">
        <v>36</v>
      </c>
    </row>
    <row r="17" spans="2:24" s="19" customFormat="1" ht="42" customHeight="1">
      <c r="B17" s="20">
        <v>10</v>
      </c>
      <c r="C17" s="66">
        <v>11075</v>
      </c>
      <c r="D17" s="67" t="str">
        <f>VLOOKUP(C17,[1]計算シート!$B$3:$F$29997,5,FALSE)</f>
        <v>ＳＯＭＰＯケア　ラヴィーレレジデンス浅草</v>
      </c>
      <c r="E17" s="67" t="str">
        <f>VLOOKUP(C17,[1]計算シート!$B$3:$BB$29997,6,FALSE)</f>
        <v>台東区浅草2丁目34番7号</v>
      </c>
      <c r="F17" s="66" t="str">
        <f>VLOOKUP(C17,[1]計算シート!$B$3:$BB$29997,7,FALSE)</f>
        <v>18-38</v>
      </c>
      <c r="G17" s="66" t="str">
        <f>VLOOKUP(C17,[1]計算シート!$B$3:$BB$29997,8,FALSE)</f>
        <v>31.36-64.03</v>
      </c>
      <c r="H17" s="66" t="str">
        <f>VLOOKUP(C17,[1]計算シート!$B$3:$BB$29997,9,FALSE)</f>
        <v>○</v>
      </c>
      <c r="I17" s="66" t="str">
        <f>VLOOKUP(C17,[1]計算シート!$B$3:$BB$29997,10,FALSE)</f>
        <v>×</v>
      </c>
      <c r="J17" s="66" t="str">
        <f>VLOOKUP(C17,[1]計算シート!$B$3:$BB$29997,11,FALSE)</f>
        <v>×</v>
      </c>
      <c r="K17" s="66" t="str">
        <f>VLOOKUP(C17,[1]計算シート!$B$3:$BB$29997,12,FALSE)</f>
        <v>○</v>
      </c>
      <c r="L17" s="66" t="str">
        <f>VLOOKUP(C17,[1]計算シート!$B$3:$BB$29997,13,FALSE)</f>
        <v>○</v>
      </c>
      <c r="M17" s="66" t="str">
        <f>IF(VLOOKUP(C17,[1]計算シート!$B$3:$BB$29997,26,FALSE)&gt;0,"○","×")</f>
        <v>×</v>
      </c>
      <c r="N17" s="66" t="str">
        <f>IF(VLOOKUP(C17,[1]計算シート!$B$3:$BB$29997,27,FALSE)&gt;0,"○","×")</f>
        <v>○</v>
      </c>
      <c r="O17" s="67" t="str">
        <f>VLOOKUP(C17,[1]計算シート!$B$3:$BB$29997,29,FALSE)</f>
        <v>ＳＯＭＰＯケア株式会社</v>
      </c>
      <c r="P17" s="67" t="str">
        <f>VLOOKUP(C17,[1]計算シート!$B$3:$BB$29997,30,FALSE)</f>
        <v>03-6455-8560</v>
      </c>
      <c r="Q17" s="68">
        <f>VLOOKUP(C17,[1]計算シート!$B$3:$BB$29997,32,FALSE)</f>
        <v>98</v>
      </c>
      <c r="R17" s="69">
        <f>VLOOKUP(C17,[1]計算シート!$B$3:$BB$29997,31,FALSE)</f>
        <v>40996</v>
      </c>
      <c r="S17" s="70" t="str">
        <f>VLOOKUP(C17,[1]計算シート!$B$3:$BB$29997,34,FALSE)</f>
        <v>入居開始済み</v>
      </c>
      <c r="T17" s="66" t="str">
        <f>VLOOKUP(C17,[1]計算シート!$B$3:$BB$29997,33,FALSE)</f>
        <v>○</v>
      </c>
      <c r="U17" s="69">
        <v>42095</v>
      </c>
      <c r="V17" s="68"/>
      <c r="W17" s="68" t="str">
        <f>VLOOKUP(C17,[1]計算シート!$B$3:$BH$2997,59,FALSE)&amp;CHAR(10)&amp;IF(VLOOKUP(C17,[1]計算シート!$B$3:$BH$2997,59,FALSE)="特定","("&amp;VLOOKUP(C17,[1]指定一覧!$B$3:$C62,2,FALSE)&amp;")","")</f>
        <v xml:space="preserve">
</v>
      </c>
      <c r="X17" s="30" t="s">
        <v>36</v>
      </c>
    </row>
    <row r="18" spans="2:24" s="19" customFormat="1" ht="42" customHeight="1">
      <c r="B18" s="20">
        <v>11</v>
      </c>
      <c r="C18" s="66">
        <v>14036</v>
      </c>
      <c r="D18" s="67" t="str">
        <f>VLOOKUP(C18,[1]計算シート!$B$3:$F$29997,5,FALSE)</f>
        <v>サナサンテ入谷</v>
      </c>
      <c r="E18" s="67" t="str">
        <f>VLOOKUP(C18,[1]計算シート!$B$3:$BB$29997,6,FALSE)</f>
        <v>台東区竜泉1丁目19番7号</v>
      </c>
      <c r="F18" s="66" t="str">
        <f>VLOOKUP(C18,[1]計算シート!$B$3:$BB$29997,7,FALSE)</f>
        <v>14-17.5</v>
      </c>
      <c r="G18" s="66" t="str">
        <f>VLOOKUP(C18,[1]計算シート!$B$3:$BB$29997,8,FALSE)</f>
        <v>18-35.8</v>
      </c>
      <c r="H18" s="66" t="str">
        <f>VLOOKUP(C18,[1]計算シート!$B$3:$BB$29997,9,FALSE)</f>
        <v>○</v>
      </c>
      <c r="I18" s="66" t="str">
        <f>VLOOKUP(C18,[1]計算シート!$B$3:$BB$29997,10,FALSE)</f>
        <v>○</v>
      </c>
      <c r="J18" s="66" t="str">
        <f>VLOOKUP(C18,[1]計算シート!$B$3:$BB$29997,11,FALSE)</f>
        <v>○</v>
      </c>
      <c r="K18" s="66" t="str">
        <f>VLOOKUP(C18,[1]計算シート!$B$3:$BB$29997,12,FALSE)</f>
        <v>○</v>
      </c>
      <c r="L18" s="66" t="str">
        <f>VLOOKUP(C18,[1]計算シート!$B$3:$BB$29997,13,FALSE)</f>
        <v>○</v>
      </c>
      <c r="M18" s="66" t="str">
        <f>IF(VLOOKUP(C18,[1]計算シート!$B$3:$BB$29997,26,FALSE)&gt;0,"○","×")</f>
        <v>×</v>
      </c>
      <c r="N18" s="66" t="str">
        <f>IF(VLOOKUP(C18,[1]計算シート!$B$3:$BB$29997,27,FALSE)&gt;0,"○","×")</f>
        <v>×</v>
      </c>
      <c r="O18" s="67" t="str">
        <f>VLOOKUP(C18,[1]計算シート!$B$3:$BB$29997,29,FALSE)</f>
        <v>株式会社　和みライフケア</v>
      </c>
      <c r="P18" s="67" t="str">
        <f>VLOOKUP(C18,[1]計算シート!$B$3:$BB$29997,30,FALSE)</f>
        <v>06-6575-9845</v>
      </c>
      <c r="Q18" s="68">
        <f>VLOOKUP(C18,[1]計算シート!$B$3:$BB$29997,32,FALSE)</f>
        <v>38</v>
      </c>
      <c r="R18" s="69">
        <f>VLOOKUP(C18,[1]計算シート!$B$3:$BB$29997,31,FALSE)</f>
        <v>42018</v>
      </c>
      <c r="S18" s="70" t="str">
        <f>VLOOKUP(C18,[1]計算シート!$B$3:$BB$29997,34,FALSE)</f>
        <v>入居開始済み</v>
      </c>
      <c r="T18" s="66" t="str">
        <f>VLOOKUP(C18,[1]計算シート!$B$3:$BB$29997,33,FALSE)</f>
        <v>○</v>
      </c>
      <c r="U18" s="69">
        <v>42461</v>
      </c>
      <c r="V18" s="68"/>
      <c r="W18" s="71" t="str">
        <f>VLOOKUP(C18,[1]計算シート!$B$3:$BH$2997,59,FALSE)&amp;CHAR(10)&amp;IF(VLOOKUP(C18,[1]計算シート!$B$3:$BH$2997,59,FALSE)="特定","("&amp;VLOOKUP(C18,[1]指定一覧!$B$3:$C63,2,FALSE)&amp;")","")</f>
        <v>特定
(1370604421)</v>
      </c>
      <c r="X18" s="30" t="s">
        <v>36</v>
      </c>
    </row>
    <row r="19" spans="2:24" s="19" customFormat="1" ht="42" customHeight="1">
      <c r="B19" s="20">
        <v>12</v>
      </c>
      <c r="C19" s="66">
        <v>16014</v>
      </c>
      <c r="D19" s="67" t="str">
        <f>VLOOKUP(C19,[1]計算シート!$B$3:$F$29997,5,FALSE)</f>
        <v>グレイテストライフ浅草</v>
      </c>
      <c r="E19" s="67" t="str">
        <f>VLOOKUP(C19,[1]計算シート!$B$3:$BB$29997,6,FALSE)</f>
        <v>台東区東浅草２－２２－５</v>
      </c>
      <c r="F19" s="66" t="str">
        <f>VLOOKUP(C19,[1]計算シート!$B$3:$BB$29997,7,FALSE)</f>
        <v>11.5-26.5</v>
      </c>
      <c r="G19" s="66" t="str">
        <f>VLOOKUP(C19,[1]計算シート!$B$3:$BB$29997,8,FALSE)</f>
        <v>19.52-48.53</v>
      </c>
      <c r="H19" s="66" t="str">
        <f>VLOOKUP(C19,[1]計算シート!$B$3:$BB$29997,9,FALSE)</f>
        <v>○</v>
      </c>
      <c r="I19" s="66" t="str">
        <f>VLOOKUP(C19,[1]計算シート!$B$3:$BB$29997,10,FALSE)</f>
        <v>○</v>
      </c>
      <c r="J19" s="66" t="str">
        <f>VLOOKUP(C19,[1]計算シート!$B$3:$BB$29997,11,FALSE)</f>
        <v>○</v>
      </c>
      <c r="K19" s="66" t="str">
        <f>VLOOKUP(C19,[1]計算シート!$B$3:$BB$29997,12,FALSE)</f>
        <v>○</v>
      </c>
      <c r="L19" s="66" t="str">
        <f>VLOOKUP(C19,[1]計算シート!$B$3:$BB$29997,13,FALSE)</f>
        <v>○</v>
      </c>
      <c r="M19" s="66" t="str">
        <f>IF(VLOOKUP(C19,[1]計算シート!$B$3:$BB$29997,26,FALSE)&gt;0,"○","×")</f>
        <v>×</v>
      </c>
      <c r="N19" s="66" t="str">
        <f>IF(VLOOKUP(C19,[1]計算シート!$B$3:$BB$29997,27,FALSE)&gt;0,"○","×")</f>
        <v>×</v>
      </c>
      <c r="O19" s="67" t="str">
        <f>VLOOKUP(C19,[1]計算シート!$B$3:$BB$29997,29,FALSE)</f>
        <v>株式会社グレイテストライフ</v>
      </c>
      <c r="P19" s="67" t="str">
        <f>VLOOKUP(C19,[1]計算シート!$B$3:$BB$29997,30,FALSE)</f>
        <v>03-5808-0740</v>
      </c>
      <c r="Q19" s="68">
        <f>VLOOKUP(C19,[1]計算シート!$B$3:$BB$29997,32,FALSE)</f>
        <v>37</v>
      </c>
      <c r="R19" s="69">
        <f>VLOOKUP(C19,[1]計算シート!$B$3:$BB$29997,31,FALSE)</f>
        <v>42704</v>
      </c>
      <c r="S19" s="70" t="str">
        <f>VLOOKUP(C19,[1]計算シート!$B$3:$BB$29997,34,FALSE)</f>
        <v>入居開始済み</v>
      </c>
      <c r="T19" s="66" t="str">
        <f>VLOOKUP(C19,[1]計算シート!$B$3:$BB$29997,33,FALSE)</f>
        <v>○</v>
      </c>
      <c r="U19" s="69">
        <v>43160</v>
      </c>
      <c r="V19" s="68"/>
      <c r="W19" s="71" t="str">
        <f>VLOOKUP(C19,[1]計算シート!$B$3:$BH$2997,59,FALSE)&amp;CHAR(10)&amp;IF(VLOOKUP(C19,[1]計算シート!$B$3:$BH$2997,59,FALSE)="特定","("&amp;VLOOKUP(C19,[1]指定一覧!$B$3:$C77,2,FALSE)&amp;")","")</f>
        <v>特定
(1370604462)</v>
      </c>
      <c r="X19" s="30" t="s">
        <v>36</v>
      </c>
    </row>
    <row r="20" spans="2:24" s="19" customFormat="1" ht="42" customHeight="1">
      <c r="B20" s="20">
        <v>13</v>
      </c>
      <c r="C20" s="66">
        <v>11031</v>
      </c>
      <c r="D20" s="67" t="str">
        <f>VLOOKUP(C20,[1]計算シート!$B$3:$F$29997,5,FALSE)</f>
        <v>品川区高齢者向け優良賃貸住宅コムニカ</v>
      </c>
      <c r="E20" s="67" t="str">
        <f>VLOOKUP(C20,[1]計算シート!$B$3:$BB$29997,6,FALSE)</f>
        <v>品川区旗の台4丁目5番17号</v>
      </c>
      <c r="F20" s="66" t="str">
        <f>VLOOKUP(C20,[1]計算シート!$B$3:$BB$29997,7,FALSE)</f>
        <v>8.3-9.5</v>
      </c>
      <c r="G20" s="66" t="str">
        <f>VLOOKUP(C20,[1]計算シート!$B$3:$BB$29997,8,FALSE)</f>
        <v>18.47-21.4</v>
      </c>
      <c r="H20" s="66" t="str">
        <f>VLOOKUP(C20,[1]計算シート!$B$3:$BB$29997,9,FALSE)</f>
        <v>○</v>
      </c>
      <c r="I20" s="66" t="str">
        <f>VLOOKUP(C20,[1]計算シート!$B$3:$BB$29997,10,FALSE)</f>
        <v>○</v>
      </c>
      <c r="J20" s="66" t="str">
        <f>VLOOKUP(C20,[1]計算シート!$B$3:$BB$29997,11,FALSE)</f>
        <v>○</v>
      </c>
      <c r="K20" s="66" t="str">
        <f>VLOOKUP(C20,[1]計算シート!$B$3:$BB$29997,12,FALSE)</f>
        <v>○</v>
      </c>
      <c r="L20" s="66" t="str">
        <f>VLOOKUP(C20,[1]計算シート!$B$3:$BB$29997,13,FALSE)</f>
        <v>○</v>
      </c>
      <c r="M20" s="66" t="str">
        <f>IF(VLOOKUP(C20,[1]計算シート!$B$3:$BB$29997,26,FALSE)&gt;0,"○","×")</f>
        <v>○</v>
      </c>
      <c r="N20" s="66" t="str">
        <f>IF(VLOOKUP(C20,[1]計算シート!$B$3:$BB$29997,27,FALSE)&gt;0,"○","×")</f>
        <v>○</v>
      </c>
      <c r="O20" s="67" t="str">
        <f>VLOOKUP(C20,[1]計算シート!$B$3:$BB$29997,29,FALSE)</f>
        <v>有限会社　新井湯</v>
      </c>
      <c r="P20" s="67" t="str">
        <f>VLOOKUP(C20,[1]計算シート!$B$3:$BB$29997,30,FALSE)</f>
        <v>03-3781-9926</v>
      </c>
      <c r="Q20" s="68">
        <f>VLOOKUP(C20,[1]計算シート!$B$3:$BB$29997,32,FALSE)</f>
        <v>15</v>
      </c>
      <c r="R20" s="69">
        <f>VLOOKUP(C20,[1]計算シート!$B$3:$BB$29997,31,FALSE)</f>
        <v>40938</v>
      </c>
      <c r="S20" s="70" t="str">
        <f>VLOOKUP(C20,[1]計算シート!$B$3:$BB$29997,34,FALSE)</f>
        <v>入居開始済み</v>
      </c>
      <c r="T20" s="66" t="str">
        <f>VLOOKUP(C20,[1]計算シート!$B$3:$BB$29997,33,FALSE)</f>
        <v>○</v>
      </c>
      <c r="U20" s="69">
        <v>42095</v>
      </c>
      <c r="V20" s="68"/>
      <c r="W20" s="71" t="str">
        <f>VLOOKUP(C20,[1]計算シート!$B$3:$BH$2997,59,FALSE)&amp;CHAR(10)&amp;IF(VLOOKUP(C20,[1]計算シート!$B$3:$BH$2997,59,FALSE)="特定","("&amp;VLOOKUP(C20,[1]指定一覧!$B$3:$C65,2,FALSE)&amp;")","")</f>
        <v xml:space="preserve">
</v>
      </c>
      <c r="X20" s="30" t="s">
        <v>36</v>
      </c>
    </row>
    <row r="21" spans="2:24" s="19" customFormat="1" ht="42" customHeight="1">
      <c r="B21" s="20">
        <v>14</v>
      </c>
      <c r="C21" s="66">
        <v>11078</v>
      </c>
      <c r="D21" s="67" t="str">
        <f>VLOOKUP(C21,[1]計算シート!$B$3:$F$29997,5,FALSE)</f>
        <v>ケアホーム西大井こうほうえん</v>
      </c>
      <c r="E21" s="67" t="str">
        <f>VLOOKUP(C21,[1]計算シート!$B$3:$BB$29997,6,FALSE)</f>
        <v>品川区西大井2-5-21</v>
      </c>
      <c r="F21" s="66" t="str">
        <f>VLOOKUP(C21,[1]計算シート!$B$3:$BB$29997,7,FALSE)</f>
        <v>8-10</v>
      </c>
      <c r="G21" s="66" t="str">
        <f>VLOOKUP(C21,[1]計算シート!$B$3:$BB$29997,8,FALSE)</f>
        <v>20.79-38.37</v>
      </c>
      <c r="H21" s="66" t="str">
        <f>VLOOKUP(C21,[1]計算シート!$B$3:$BB$29997,9,FALSE)</f>
        <v>○</v>
      </c>
      <c r="I21" s="66" t="str">
        <f>VLOOKUP(C21,[1]計算シート!$B$3:$BB$29997,10,FALSE)</f>
        <v>○</v>
      </c>
      <c r="J21" s="66" t="str">
        <f>VLOOKUP(C21,[1]計算シート!$B$3:$BB$29997,11,FALSE)</f>
        <v>○</v>
      </c>
      <c r="K21" s="66" t="str">
        <f>VLOOKUP(C21,[1]計算シート!$B$3:$BB$29997,12,FALSE)</f>
        <v>○</v>
      </c>
      <c r="L21" s="66" t="str">
        <f>VLOOKUP(C21,[1]計算シート!$B$3:$BB$29997,13,FALSE)</f>
        <v>○</v>
      </c>
      <c r="M21" s="66" t="str">
        <f>IF(VLOOKUP(C21,[1]計算シート!$B$3:$BB$29997,26,FALSE)&gt;0,"○","×")</f>
        <v>×</v>
      </c>
      <c r="N21" s="66" t="str">
        <f>IF(VLOOKUP(C21,[1]計算シート!$B$3:$BB$29997,27,FALSE)&gt;0,"○","×")</f>
        <v>×</v>
      </c>
      <c r="O21" s="67" t="str">
        <f>VLOOKUP(C21,[1]計算シート!$B$3:$BB$29997,29,FALSE)</f>
        <v>社会福祉法人こうほうえん</v>
      </c>
      <c r="P21" s="67" t="str">
        <f>VLOOKUP(C21,[1]計算シート!$B$3:$BB$29997,30,FALSE)</f>
        <v>0859-45-6781</v>
      </c>
      <c r="Q21" s="68">
        <f>VLOOKUP(C21,[1]計算シート!$B$3:$BB$29997,32,FALSE)</f>
        <v>42</v>
      </c>
      <c r="R21" s="69">
        <f>VLOOKUP(C21,[1]計算シート!$B$3:$BB$29997,31,FALSE)</f>
        <v>40996</v>
      </c>
      <c r="S21" s="70" t="str">
        <f>VLOOKUP(C21,[1]計算シート!$B$3:$BB$29997,34,FALSE)</f>
        <v>入居開始済み</v>
      </c>
      <c r="T21" s="66" t="str">
        <f>VLOOKUP(C21,[1]計算シート!$B$3:$BB$29997,33,FALSE)</f>
        <v>○</v>
      </c>
      <c r="U21" s="69">
        <v>39873</v>
      </c>
      <c r="V21" s="68"/>
      <c r="W21" s="71" t="str">
        <f>VLOOKUP(C21,[1]計算シート!$B$3:$BH$2997,59,FALSE)&amp;CHAR(10)&amp;IF(VLOOKUP(C21,[1]計算シート!$B$3:$BH$2997,59,FALSE)="特定","("&amp;VLOOKUP(C21,[1]指定一覧!$B$3:$C66,2,FALSE)&amp;")","")</f>
        <v>特定
(1370903146)</v>
      </c>
      <c r="X21" s="30" t="s">
        <v>36</v>
      </c>
    </row>
    <row r="22" spans="2:24" s="19" customFormat="1" ht="42" customHeight="1">
      <c r="B22" s="20">
        <v>15</v>
      </c>
      <c r="C22" s="66">
        <v>12002</v>
      </c>
      <c r="D22" s="67" t="str">
        <f>VLOOKUP(C22,[1]計算シート!$B$3:$F$29997,5,FALSE)</f>
        <v>東急ウェリナ旗の台</v>
      </c>
      <c r="E22" s="67" t="str">
        <f>VLOOKUP(C22,[1]計算シート!$B$3:$BB$29997,6,FALSE)</f>
        <v>品川区旗の台２丁目１２番１号</v>
      </c>
      <c r="F22" s="66" t="str">
        <f>VLOOKUP(C22,[1]計算シート!$B$3:$BB$29997,7,FALSE)</f>
        <v>28-42.8</v>
      </c>
      <c r="G22" s="66" t="str">
        <f>VLOOKUP(C22,[1]計算シート!$B$3:$BB$29997,8,FALSE)</f>
        <v>37.56-52.58</v>
      </c>
      <c r="H22" s="66" t="str">
        <f>VLOOKUP(C22,[1]計算シート!$B$3:$BB$29997,9,FALSE)</f>
        <v>○</v>
      </c>
      <c r="I22" s="66" t="str">
        <f>VLOOKUP(C22,[1]計算シート!$B$3:$BB$29997,10,FALSE)</f>
        <v>○</v>
      </c>
      <c r="J22" s="66" t="str">
        <f>VLOOKUP(C22,[1]計算シート!$B$3:$BB$29997,11,FALSE)</f>
        <v>○</v>
      </c>
      <c r="K22" s="66" t="str">
        <f>VLOOKUP(C22,[1]計算シート!$B$3:$BB$29997,12,FALSE)</f>
        <v>○</v>
      </c>
      <c r="L22" s="66" t="str">
        <f>VLOOKUP(C22,[1]計算シート!$B$3:$BB$29997,13,FALSE)</f>
        <v>○</v>
      </c>
      <c r="M22" s="66" t="str">
        <f>IF(VLOOKUP(C22,[1]計算シート!$B$3:$BB$29997,26,FALSE)&gt;0,"○","×")</f>
        <v>×</v>
      </c>
      <c r="N22" s="66" t="str">
        <f>IF(VLOOKUP(C22,[1]計算シート!$B$3:$BB$29997,27,FALSE)&gt;0,"○","×")</f>
        <v>×</v>
      </c>
      <c r="O22" s="67" t="str">
        <f>VLOOKUP(C22,[1]計算シート!$B$3:$BB$29997,29,FALSE)</f>
        <v>東急ウェリナ旗の台</v>
      </c>
      <c r="P22" s="67" t="str">
        <f>VLOOKUP(C22,[1]計算シート!$B$3:$BB$29997,30,FALSE)</f>
        <v>03-3784-3109</v>
      </c>
      <c r="Q22" s="68">
        <f>VLOOKUP(C22,[1]計算シート!$B$3:$BB$29997,32,FALSE)</f>
        <v>67</v>
      </c>
      <c r="R22" s="69">
        <f>VLOOKUP(C22,[1]計算シート!$B$3:$BB$29997,31,FALSE)</f>
        <v>41047</v>
      </c>
      <c r="S22" s="70" t="str">
        <f>VLOOKUP(C22,[1]計算シート!$B$3:$BB$29997,34,FALSE)</f>
        <v>入居開始済み</v>
      </c>
      <c r="T22" s="66" t="str">
        <f>VLOOKUP(C22,[1]計算シート!$B$3:$BB$29997,33,FALSE)</f>
        <v>○</v>
      </c>
      <c r="U22" s="69">
        <v>41183</v>
      </c>
      <c r="V22" s="68"/>
      <c r="W22" s="71" t="str">
        <f>VLOOKUP(C22,[1]計算シート!$B$3:$BH$2997,59,FALSE)&amp;CHAR(10)&amp;IF(VLOOKUP(C22,[1]計算シート!$B$3:$BH$2997,59,FALSE)="特定","("&amp;VLOOKUP(C22,[1]指定一覧!$B$3:$C70,2,FALSE)&amp;")","")</f>
        <v>特定
(1370903831)</v>
      </c>
      <c r="X22" s="30" t="s">
        <v>36</v>
      </c>
    </row>
    <row r="23" spans="2:24" s="19" customFormat="1" ht="42" customHeight="1">
      <c r="B23" s="20">
        <v>16</v>
      </c>
      <c r="C23" s="66">
        <v>12005</v>
      </c>
      <c r="D23" s="67" t="str">
        <f>VLOOKUP(C23,[1]計算シート!$B$3:$F$29997,5,FALSE)</f>
        <v>品川区立大井林町高齢者住宅</v>
      </c>
      <c r="E23" s="67" t="str">
        <f>VLOOKUP(C23,[1]計算シート!$B$3:$BB$29997,6,FALSE)</f>
        <v>品川区東大井4－9－1</v>
      </c>
      <c r="F23" s="66" t="str">
        <f>VLOOKUP(C23,[1]計算シート!$B$3:$BB$29997,7,FALSE)</f>
        <v>7-10</v>
      </c>
      <c r="G23" s="66" t="str">
        <f>VLOOKUP(C23,[1]計算シート!$B$3:$BB$29997,8,FALSE)</f>
        <v>24.44-49.59</v>
      </c>
      <c r="H23" s="66" t="str">
        <f>VLOOKUP(C23,[1]計算シート!$B$3:$BB$29997,9,FALSE)</f>
        <v>×</v>
      </c>
      <c r="I23" s="66" t="str">
        <f>VLOOKUP(C23,[1]計算シート!$B$3:$BB$29997,10,FALSE)</f>
        <v>×</v>
      </c>
      <c r="J23" s="66" t="str">
        <f>VLOOKUP(C23,[1]計算シート!$B$3:$BB$29997,11,FALSE)</f>
        <v>○</v>
      </c>
      <c r="K23" s="66" t="str">
        <f>VLOOKUP(C23,[1]計算シート!$B$3:$BB$29997,12,FALSE)</f>
        <v>×</v>
      </c>
      <c r="L23" s="66" t="str">
        <f>VLOOKUP(C23,[1]計算シート!$B$3:$BB$29997,13,FALSE)</f>
        <v>○</v>
      </c>
      <c r="M23" s="66" t="str">
        <f>IF(VLOOKUP(C23,[1]計算シート!$B$3:$BB$29997,26,FALSE)&gt;0,"○","×")</f>
        <v>○</v>
      </c>
      <c r="N23" s="66" t="str">
        <f>IF(VLOOKUP(C23,[1]計算シート!$B$3:$BB$29997,27,FALSE)&gt;0,"○","×")</f>
        <v>○</v>
      </c>
      <c r="O23" s="67" t="str">
        <f>VLOOKUP(C23,[1]計算シート!$B$3:$BB$29997,29,FALSE)</f>
        <v>指定管理者　社会福祉法人さくら会</v>
      </c>
      <c r="P23" s="67" t="str">
        <f>VLOOKUP(C23,[1]計算シート!$B$3:$BB$29997,30,FALSE)</f>
        <v>03-5495-7080</v>
      </c>
      <c r="Q23" s="68">
        <f>VLOOKUP(C23,[1]計算シート!$B$3:$BB$29997,32,FALSE)</f>
        <v>90</v>
      </c>
      <c r="R23" s="69">
        <f>VLOOKUP(C23,[1]計算シート!$B$3:$BB$29997,31,FALSE)</f>
        <v>41040</v>
      </c>
      <c r="S23" s="70" t="str">
        <f>VLOOKUP(C23,[1]計算シート!$B$3:$BB$29997,34,FALSE)</f>
        <v>入居開始済み</v>
      </c>
      <c r="T23" s="66" t="str">
        <f>VLOOKUP(C23,[1]計算シート!$B$3:$BB$29997,33,FALSE)</f>
        <v>○</v>
      </c>
      <c r="U23" s="69">
        <v>42095</v>
      </c>
      <c r="V23" s="68"/>
      <c r="W23" s="71" t="str">
        <f>VLOOKUP(C23,[1]計算シート!$B$3:$BH$2997,59,FALSE)&amp;CHAR(10)&amp;IF(VLOOKUP(C23,[1]計算シート!$B$3:$BH$2997,59,FALSE)="特定","("&amp;VLOOKUP(C23,[1]指定一覧!$B$3:$C77,2,FALSE)&amp;")","")</f>
        <v xml:space="preserve">
</v>
      </c>
      <c r="X23" s="30" t="s">
        <v>36</v>
      </c>
    </row>
    <row r="24" spans="2:24" s="19" customFormat="1" ht="42" customHeight="1">
      <c r="B24" s="20">
        <v>17</v>
      </c>
      <c r="C24" s="66">
        <v>13017</v>
      </c>
      <c r="D24" s="67" t="str">
        <f>VLOOKUP(C24,[1]計算シート!$B$3:$F$29997,5,FALSE)</f>
        <v>そんぽの家Ｓ西大井</v>
      </c>
      <c r="E24" s="67" t="str">
        <f>VLOOKUP(C24,[1]計算シート!$B$3:$BB$29997,6,FALSE)</f>
        <v>品川区西大井２－１４－３</v>
      </c>
      <c r="F24" s="66" t="str">
        <f>VLOOKUP(C24,[1]計算シート!$B$3:$BB$29997,7,FALSE)</f>
        <v>17-20</v>
      </c>
      <c r="G24" s="66" t="str">
        <f>VLOOKUP(C24,[1]計算シート!$B$3:$BB$29997,8,FALSE)</f>
        <v>25.03-34.56</v>
      </c>
      <c r="H24" s="66" t="str">
        <f>VLOOKUP(C24,[1]計算シート!$B$3:$BB$29997,9,FALSE)</f>
        <v>○</v>
      </c>
      <c r="I24" s="66" t="str">
        <f>VLOOKUP(C24,[1]計算シート!$B$3:$BB$29997,10,FALSE)</f>
        <v>×</v>
      </c>
      <c r="J24" s="66" t="str">
        <f>VLOOKUP(C24,[1]計算シート!$B$3:$BB$29997,11,FALSE)</f>
        <v>×</v>
      </c>
      <c r="K24" s="66" t="str">
        <f>VLOOKUP(C24,[1]計算シート!$B$3:$BB$29997,12,FALSE)</f>
        <v>×</v>
      </c>
      <c r="L24" s="66" t="str">
        <f>VLOOKUP(C24,[1]計算シート!$B$3:$BB$29997,13,FALSE)</f>
        <v>○</v>
      </c>
      <c r="M24" s="66" t="str">
        <f>IF(VLOOKUP(C24,[1]計算シート!$B$3:$BB$29997,26,FALSE)&gt;0,"○","×")</f>
        <v>○</v>
      </c>
      <c r="N24" s="66" t="str">
        <f>IF(VLOOKUP(C24,[1]計算シート!$B$3:$BB$29997,27,FALSE)&gt;0,"○","×")</f>
        <v>○</v>
      </c>
      <c r="O24" s="67" t="str">
        <f>VLOOKUP(C24,[1]計算シート!$B$3:$BB$29997,29,FALSE)</f>
        <v>そんぽの家Ｓ西大井</v>
      </c>
      <c r="P24" s="67" t="str">
        <f>VLOOKUP(C24,[1]計算シート!$B$3:$BB$29997,30,FALSE)</f>
        <v>03-5746-6231</v>
      </c>
      <c r="Q24" s="68">
        <f>VLOOKUP(C24,[1]計算シート!$B$3:$BB$29997,32,FALSE)</f>
        <v>48</v>
      </c>
      <c r="R24" s="69">
        <f>VLOOKUP(C24,[1]計算シート!$B$3:$BB$29997,31,FALSE)</f>
        <v>41509</v>
      </c>
      <c r="S24" s="70" t="str">
        <f>VLOOKUP(C24,[1]計算シート!$B$3:$BB$29997,34,FALSE)</f>
        <v>入居開始済み</v>
      </c>
      <c r="T24" s="66" t="str">
        <f>VLOOKUP(C24,[1]計算シート!$B$3:$BB$29997,33,FALSE)</f>
        <v>○</v>
      </c>
      <c r="U24" s="69">
        <v>42125</v>
      </c>
      <c r="V24" s="68"/>
      <c r="W24" s="71" t="str">
        <f>VLOOKUP(C24,[1]計算シート!$B$3:$BH$2997,59,FALSE)&amp;CHAR(10)&amp;IF(VLOOKUP(C24,[1]計算シート!$B$3:$BH$2997,59,FALSE)="特定","("&amp;VLOOKUP(C24,[1]指定一覧!$B$3:$C78,2,FALSE)&amp;")","")</f>
        <v xml:space="preserve">
</v>
      </c>
      <c r="X24" s="30" t="s">
        <v>36</v>
      </c>
    </row>
    <row r="25" spans="2:24" s="19" customFormat="1" ht="42" customHeight="1">
      <c r="B25" s="20">
        <v>18</v>
      </c>
      <c r="C25" s="66">
        <v>13048</v>
      </c>
      <c r="D25" s="67" t="str">
        <f>VLOOKUP(C25,[1]計算シート!$B$3:$F$29997,5,FALSE)</f>
        <v>carna五反田</v>
      </c>
      <c r="E25" s="67" t="str">
        <f>VLOOKUP(C25,[1]計算シート!$B$3:$BB$29997,6,FALSE)</f>
        <v>品川区西五反田3-10-9</v>
      </c>
      <c r="F25" s="66" t="str">
        <f>VLOOKUP(C25,[1]計算シート!$B$3:$BB$29997,7,FALSE)</f>
        <v>9.5-13</v>
      </c>
      <c r="G25" s="66" t="str">
        <f>VLOOKUP(C25,[1]計算シート!$B$3:$BB$29997,8,FALSE)</f>
        <v>25.77-34.32</v>
      </c>
      <c r="H25" s="66" t="str">
        <f>VLOOKUP(C25,[1]計算シート!$B$3:$BB$29997,9,FALSE)</f>
        <v>○</v>
      </c>
      <c r="I25" s="66" t="str">
        <f>VLOOKUP(C25,[1]計算シート!$B$3:$BB$29997,10,FALSE)</f>
        <v>×</v>
      </c>
      <c r="J25" s="66" t="str">
        <f>VLOOKUP(C25,[1]計算シート!$B$3:$BB$29997,11,FALSE)</f>
        <v>○</v>
      </c>
      <c r="K25" s="66" t="str">
        <f>VLOOKUP(C25,[1]計算シート!$B$3:$BB$29997,12,FALSE)</f>
        <v>○</v>
      </c>
      <c r="L25" s="66" t="str">
        <f>VLOOKUP(C25,[1]計算シート!$B$3:$BB$29997,13,FALSE)</f>
        <v>×</v>
      </c>
      <c r="M25" s="66" t="str">
        <f>IF(VLOOKUP(C25,[1]計算シート!$B$3:$BB$29997,26,FALSE)&gt;0,"○","×")</f>
        <v>○</v>
      </c>
      <c r="N25" s="66" t="str">
        <f>IF(VLOOKUP(C25,[1]計算シート!$B$3:$BB$29997,27,FALSE)&gt;0,"○","×")</f>
        <v>○</v>
      </c>
      <c r="O25" s="67" t="str">
        <f>VLOOKUP(C25,[1]計算シート!$B$3:$BB$29997,29,FALSE)</f>
        <v>carna五反田</v>
      </c>
      <c r="P25" s="67" t="str">
        <f>VLOOKUP(C25,[1]計算シート!$B$3:$BB$29997,30,FALSE)</f>
        <v>03-5496-0671</v>
      </c>
      <c r="Q25" s="68">
        <f>VLOOKUP(C25,[1]計算シート!$B$3:$BB$29997,32,FALSE)</f>
        <v>21</v>
      </c>
      <c r="R25" s="69">
        <f>VLOOKUP(C25,[1]計算シート!$B$3:$BB$29997,31,FALSE)</f>
        <v>41698</v>
      </c>
      <c r="S25" s="70" t="str">
        <f>VLOOKUP(C25,[1]計算シート!$B$3:$BB$29997,34,FALSE)</f>
        <v>入居開始済み</v>
      </c>
      <c r="T25" s="66" t="str">
        <f>VLOOKUP(C25,[1]計算シート!$B$3:$BB$29997,33,FALSE)</f>
        <v>○</v>
      </c>
      <c r="U25" s="69">
        <v>42095</v>
      </c>
      <c r="V25" s="68"/>
      <c r="W25" s="71" t="str">
        <f>VLOOKUP(C25,[1]計算シート!$B$3:$BH$2997,59,FALSE)&amp;CHAR(10)&amp;IF(VLOOKUP(C25,[1]計算シート!$B$3:$BH$2997,59,FALSE)="特定","("&amp;VLOOKUP(C25,[1]指定一覧!$B$3:$C79,2,FALSE)&amp;")","")</f>
        <v xml:space="preserve">
</v>
      </c>
      <c r="X25" s="30" t="s">
        <v>36</v>
      </c>
    </row>
    <row r="26" spans="2:24" s="19" customFormat="1" ht="42" customHeight="1">
      <c r="B26" s="20">
        <v>19</v>
      </c>
      <c r="C26" s="66">
        <v>14039</v>
      </c>
      <c r="D26" s="67" t="str">
        <f>VLOOKUP(C26,[1]計算シート!$B$3:$F$29997,5,FALSE)</f>
        <v xml:space="preserve">ケアホスピタル　西小山 </v>
      </c>
      <c r="E26" s="67" t="str">
        <f>VLOOKUP(C26,[1]計算シート!$B$3:$BB$29997,6,FALSE)</f>
        <v>品川区小山六丁目４番１４号　メディケア西小山４F、5F</v>
      </c>
      <c r="F26" s="66" t="str">
        <f>VLOOKUP(C26,[1]計算シート!$B$3:$BB$29997,7,FALSE)</f>
        <v>10-15</v>
      </c>
      <c r="G26" s="66" t="str">
        <f>VLOOKUP(C26,[1]計算シート!$B$3:$BB$29997,8,FALSE)</f>
        <v>26.51-37.37</v>
      </c>
      <c r="H26" s="66" t="str">
        <f>VLOOKUP(C26,[1]計算シート!$B$3:$BB$29997,9,FALSE)</f>
        <v>×</v>
      </c>
      <c r="I26" s="66" t="str">
        <f>VLOOKUP(C26,[1]計算シート!$B$3:$BB$29997,10,FALSE)</f>
        <v>○</v>
      </c>
      <c r="J26" s="66" t="str">
        <f>VLOOKUP(C26,[1]計算シート!$B$3:$BB$29997,11,FALSE)</f>
        <v>○</v>
      </c>
      <c r="K26" s="66" t="str">
        <f>VLOOKUP(C26,[1]計算シート!$B$3:$BB$29997,12,FALSE)</f>
        <v>○</v>
      </c>
      <c r="L26" s="66" t="str">
        <f>VLOOKUP(C26,[1]計算シート!$B$3:$BB$29997,13,FALSE)</f>
        <v>×</v>
      </c>
      <c r="M26" s="66" t="str">
        <f>IF(VLOOKUP(C26,[1]計算シート!$B$3:$BB$29997,26,FALSE)&gt;0,"○","×")</f>
        <v>○</v>
      </c>
      <c r="N26" s="66" t="str">
        <f>IF(VLOOKUP(C26,[1]計算シート!$B$3:$BB$29997,27,FALSE)&gt;0,"○","×")</f>
        <v>○</v>
      </c>
      <c r="O26" s="67" t="str">
        <f>VLOOKUP(C26,[1]計算シート!$B$3:$BB$29997,29,FALSE)</f>
        <v>ケアホスピタル　西小山</v>
      </c>
      <c r="P26" s="67" t="str">
        <f>VLOOKUP(C26,[1]計算シート!$B$3:$BB$29997,30,FALSE)</f>
        <v>03-6426-2616</v>
      </c>
      <c r="Q26" s="68">
        <f>VLOOKUP(C26,[1]計算シート!$B$3:$BB$29997,32,FALSE)</f>
        <v>5</v>
      </c>
      <c r="R26" s="69">
        <f>VLOOKUP(C26,[1]計算シート!$B$3:$BB$29997,31,FALSE)</f>
        <v>42033</v>
      </c>
      <c r="S26" s="70" t="str">
        <f>VLOOKUP(C26,[1]計算シート!$B$3:$BB$29997,34,FALSE)</f>
        <v>入居開始済み</v>
      </c>
      <c r="T26" s="66" t="str">
        <f>VLOOKUP(C26,[1]計算シート!$B$3:$BB$29997,33,FALSE)</f>
        <v>○</v>
      </c>
      <c r="U26" s="69">
        <v>42156</v>
      </c>
      <c r="V26" s="68"/>
      <c r="W26" s="71" t="str">
        <f>VLOOKUP(C26,[1]計算シート!$B$3:$BH$2997,59,FALSE)&amp;CHAR(10)&amp;IF(VLOOKUP(C26,[1]計算シート!$B$3:$BH$2997,59,FALSE)="特定","("&amp;VLOOKUP(C26,[1]指定一覧!$B$3:$C80,2,FALSE)&amp;")","")</f>
        <v xml:space="preserve">
</v>
      </c>
      <c r="X26" s="30" t="s">
        <v>36</v>
      </c>
    </row>
    <row r="27" spans="2:24" s="19" customFormat="1" ht="42" customHeight="1">
      <c r="B27" s="20">
        <v>20</v>
      </c>
      <c r="C27" s="66">
        <v>11026</v>
      </c>
      <c r="D27" s="67" t="str">
        <f>VLOOKUP(C27,[1]計算シート!$B$3:$F$29997,5,FALSE)</f>
        <v>そんぽの家Ｓ羽田</v>
      </c>
      <c r="E27" s="67" t="str">
        <f>VLOOKUP(C27,[1]計算シート!$B$3:$BB$29997,6,FALSE)</f>
        <v>大田区羽田2丁目2-11</v>
      </c>
      <c r="F27" s="66">
        <f>VLOOKUP(C27,[1]計算シート!$B$3:$BB$29997,7,FALSE)</f>
        <v>10.1</v>
      </c>
      <c r="G27" s="66" t="str">
        <f>VLOOKUP(C27,[1]計算シート!$B$3:$BB$29997,8,FALSE)</f>
        <v>25.02-25.2</v>
      </c>
      <c r="H27" s="66" t="str">
        <f>VLOOKUP(C27,[1]計算シート!$B$3:$BB$29997,9,FALSE)</f>
        <v>○</v>
      </c>
      <c r="I27" s="66" t="str">
        <f>VLOOKUP(C27,[1]計算シート!$B$3:$BB$29997,10,FALSE)</f>
        <v>×</v>
      </c>
      <c r="J27" s="66" t="str">
        <f>VLOOKUP(C27,[1]計算シート!$B$3:$BB$29997,11,FALSE)</f>
        <v>×</v>
      </c>
      <c r="K27" s="66" t="str">
        <f>VLOOKUP(C27,[1]計算シート!$B$3:$BB$29997,12,FALSE)</f>
        <v>×</v>
      </c>
      <c r="L27" s="66" t="str">
        <f>VLOOKUP(C27,[1]計算シート!$B$3:$BB$29997,13,FALSE)</f>
        <v>○</v>
      </c>
      <c r="M27" s="66" t="str">
        <f>IF(VLOOKUP(C27,[1]計算シート!$B$3:$BB$29997,26,FALSE)&gt;0,"○","×")</f>
        <v>○</v>
      </c>
      <c r="N27" s="66" t="str">
        <f>IF(VLOOKUP(C27,[1]計算シート!$B$3:$BB$29997,27,FALSE)&gt;0,"○","×")</f>
        <v>○</v>
      </c>
      <c r="O27" s="67" t="str">
        <f>VLOOKUP(C27,[1]計算シート!$B$3:$BB$29997,29,FALSE)</f>
        <v>そんぽの家Ｓ羽田</v>
      </c>
      <c r="P27" s="67" t="str">
        <f>VLOOKUP(C27,[1]計算シート!$B$3:$BB$29997,30,FALSE)</f>
        <v>03-5735-5155</v>
      </c>
      <c r="Q27" s="68">
        <f>VLOOKUP(C27,[1]計算シート!$B$3:$BB$29997,32,FALSE)</f>
        <v>21</v>
      </c>
      <c r="R27" s="69">
        <f>VLOOKUP(C27,[1]計算シート!$B$3:$BB$29997,31,FALSE)</f>
        <v>40938</v>
      </c>
      <c r="S27" s="70" t="str">
        <f>VLOOKUP(C27,[1]計算シート!$B$3:$BB$29997,34,FALSE)</f>
        <v>入居開始済み</v>
      </c>
      <c r="T27" s="66" t="str">
        <f>VLOOKUP(C27,[1]計算シート!$B$3:$BB$29997,33,FALSE)</f>
        <v>○</v>
      </c>
      <c r="U27" s="69">
        <v>42095</v>
      </c>
      <c r="V27" s="68"/>
      <c r="W27" s="71" t="str">
        <f>VLOOKUP(C27,[1]計算シート!$B$3:$BH$2997,59,FALSE)&amp;CHAR(10)&amp;IF(VLOOKUP(C27,[1]計算シート!$B$3:$BH$2997,59,FALSE)="特定","("&amp;VLOOKUP(C27,[1]指定一覧!$B$3:$C82,2,FALSE)&amp;")","")</f>
        <v xml:space="preserve">
</v>
      </c>
      <c r="X27" s="30" t="s">
        <v>36</v>
      </c>
    </row>
    <row r="28" spans="2:24" s="19" customFormat="1" ht="42" customHeight="1">
      <c r="B28" s="20">
        <v>21</v>
      </c>
      <c r="C28" s="66">
        <v>11037</v>
      </c>
      <c r="D28" s="67" t="str">
        <f>VLOOKUP(C28,[1]計算シート!$B$3:$F$29997,5,FALSE)</f>
        <v>そんぽの家Ｓ西糀谷</v>
      </c>
      <c r="E28" s="67" t="str">
        <f>VLOOKUP(C28,[1]計算シート!$B$3:$BB$29997,6,FALSE)</f>
        <v>大田区西糀谷3丁目32-15</v>
      </c>
      <c r="F28" s="66">
        <f>VLOOKUP(C28,[1]計算シート!$B$3:$BB$29997,7,FALSE)</f>
        <v>14.6</v>
      </c>
      <c r="G28" s="66" t="str">
        <f>VLOOKUP(C28,[1]計算シート!$B$3:$BB$29997,8,FALSE)</f>
        <v>25.17-27.2</v>
      </c>
      <c r="H28" s="66" t="str">
        <f>VLOOKUP(C28,[1]計算シート!$B$3:$BB$29997,9,FALSE)</f>
        <v>○</v>
      </c>
      <c r="I28" s="66" t="str">
        <f>VLOOKUP(C28,[1]計算シート!$B$3:$BB$29997,10,FALSE)</f>
        <v>×</v>
      </c>
      <c r="J28" s="66" t="str">
        <f>VLOOKUP(C28,[1]計算シート!$B$3:$BB$29997,11,FALSE)</f>
        <v>×</v>
      </c>
      <c r="K28" s="66" t="str">
        <f>VLOOKUP(C28,[1]計算シート!$B$3:$BB$29997,12,FALSE)</f>
        <v>×</v>
      </c>
      <c r="L28" s="66" t="str">
        <f>VLOOKUP(C28,[1]計算シート!$B$3:$BB$29997,13,FALSE)</f>
        <v>○</v>
      </c>
      <c r="M28" s="66" t="str">
        <f>IF(VLOOKUP(C28,[1]計算シート!$B$3:$BB$29997,26,FALSE)&gt;0,"○","×")</f>
        <v>○</v>
      </c>
      <c r="N28" s="66" t="str">
        <f>IF(VLOOKUP(C28,[1]計算シート!$B$3:$BB$29997,27,FALSE)&gt;0,"○","×")</f>
        <v>○</v>
      </c>
      <c r="O28" s="67" t="str">
        <f>VLOOKUP(C28,[1]計算シート!$B$3:$BB$29997,29,FALSE)</f>
        <v>そんぽの家Ｓ西糀谷</v>
      </c>
      <c r="P28" s="67" t="str">
        <f>VLOOKUP(C28,[1]計算シート!$B$3:$BB$29997,30,FALSE)</f>
        <v>03-5737-7061</v>
      </c>
      <c r="Q28" s="68">
        <f>VLOOKUP(C28,[1]計算シート!$B$3:$BB$29997,32,FALSE)</f>
        <v>84</v>
      </c>
      <c r="R28" s="69">
        <f>VLOOKUP(C28,[1]計算シート!$B$3:$BB$29997,31,FALSE)</f>
        <v>40942</v>
      </c>
      <c r="S28" s="70" t="str">
        <f>VLOOKUP(C28,[1]計算シート!$B$3:$BB$29997,34,FALSE)</f>
        <v>入居開始済み</v>
      </c>
      <c r="T28" s="66" t="str">
        <f>VLOOKUP(C28,[1]計算シート!$B$3:$BB$29997,33,FALSE)</f>
        <v>○</v>
      </c>
      <c r="U28" s="69">
        <v>42095</v>
      </c>
      <c r="V28" s="68"/>
      <c r="W28" s="71" t="str">
        <f>VLOOKUP(C28,[1]計算シート!$B$3:$BH$2997,59,FALSE)&amp;CHAR(10)&amp;IF(VLOOKUP(C28,[1]計算シート!$B$3:$BH$2997,59,FALSE)="特定","("&amp;VLOOKUP(C28,[1]指定一覧!$B$3:$C83,2,FALSE)&amp;")","")</f>
        <v xml:space="preserve">
</v>
      </c>
      <c r="X28" s="30" t="s">
        <v>36</v>
      </c>
    </row>
    <row r="29" spans="2:24" s="19" customFormat="1" ht="42" customHeight="1">
      <c r="B29" s="20">
        <v>22</v>
      </c>
      <c r="C29" s="66">
        <v>11043</v>
      </c>
      <c r="D29" s="67" t="str">
        <f>VLOOKUP(C29,[1]計算シート!$B$3:$F$29997,5,FALSE)</f>
        <v>ココファンレイクヒルズ</v>
      </c>
      <c r="E29" s="67" t="str">
        <f>VLOOKUP(C29,[1]計算シート!$B$3:$BB$29997,6,FALSE)</f>
        <v>大田区南千束1-21-9</v>
      </c>
      <c r="F29" s="66" t="str">
        <f>VLOOKUP(C29,[1]計算シート!$B$3:$BB$29997,7,FALSE)</f>
        <v>16.5-21.5</v>
      </c>
      <c r="G29" s="66" t="str">
        <f>VLOOKUP(C29,[1]計算シート!$B$3:$BB$29997,8,FALSE)</f>
        <v>25.3-48.5</v>
      </c>
      <c r="H29" s="66" t="str">
        <f>VLOOKUP(C29,[1]計算シート!$B$3:$BB$29997,9,FALSE)</f>
        <v>○</v>
      </c>
      <c r="I29" s="66" t="str">
        <f>VLOOKUP(C29,[1]計算シート!$B$3:$BB$29997,10,FALSE)</f>
        <v>○</v>
      </c>
      <c r="J29" s="66" t="str">
        <f>VLOOKUP(C29,[1]計算シート!$B$3:$BB$29997,11,FALSE)</f>
        <v>○</v>
      </c>
      <c r="K29" s="66" t="str">
        <f>VLOOKUP(C29,[1]計算シート!$B$3:$BB$29997,12,FALSE)</f>
        <v>○</v>
      </c>
      <c r="L29" s="66" t="str">
        <f>VLOOKUP(C29,[1]計算シート!$B$3:$BB$29997,13,FALSE)</f>
        <v>○</v>
      </c>
      <c r="M29" s="66" t="str">
        <f>IF(VLOOKUP(C29,[1]計算シート!$B$3:$BB$29997,26,FALSE)&gt;0,"○","×")</f>
        <v>○</v>
      </c>
      <c r="N29" s="66" t="str">
        <f>IF(VLOOKUP(C29,[1]計算シート!$B$3:$BB$29997,27,FALSE)&gt;0,"○","×")</f>
        <v>○</v>
      </c>
      <c r="O29" s="67" t="str">
        <f>VLOOKUP(C29,[1]計算シート!$B$3:$BB$29997,29,FALSE)</f>
        <v>株式会社学研ココファン</v>
      </c>
      <c r="P29" s="67" t="str">
        <f>VLOOKUP(C29,[1]計算シート!$B$3:$BB$29997,30,FALSE)</f>
        <v>03-6431-1860</v>
      </c>
      <c r="Q29" s="68">
        <f>VLOOKUP(C29,[1]計算シート!$B$3:$BB$29997,32,FALSE)</f>
        <v>7</v>
      </c>
      <c r="R29" s="69">
        <f>VLOOKUP(C29,[1]計算シート!$B$3:$BB$29997,31,FALSE)</f>
        <v>40945</v>
      </c>
      <c r="S29" s="70" t="str">
        <f>VLOOKUP(C29,[1]計算シート!$B$3:$BB$29997,34,FALSE)</f>
        <v>入居開始済み</v>
      </c>
      <c r="T29" s="66" t="str">
        <f>VLOOKUP(C29,[1]計算シート!$B$3:$BB$29997,33,FALSE)</f>
        <v>○</v>
      </c>
      <c r="U29" s="69">
        <v>42095</v>
      </c>
      <c r="V29" s="68"/>
      <c r="W29" s="71" t="str">
        <f>VLOOKUP(C29,[1]計算シート!$B$3:$BH$2997,59,FALSE)&amp;CHAR(10)&amp;IF(VLOOKUP(C29,[1]計算シート!$B$3:$BH$2997,59,FALSE)="特定","("&amp;VLOOKUP(C29,[1]指定一覧!$B$3:$C84,2,FALSE)&amp;")","")</f>
        <v xml:space="preserve">
</v>
      </c>
      <c r="X29" s="30" t="s">
        <v>36</v>
      </c>
    </row>
    <row r="30" spans="2:24" s="19" customFormat="1" ht="42" customHeight="1">
      <c r="B30" s="20">
        <v>23</v>
      </c>
      <c r="C30" s="66">
        <v>11044</v>
      </c>
      <c r="D30" s="67" t="str">
        <f>VLOOKUP(C30,[1]計算シート!$B$3:$F$29997,5,FALSE)</f>
        <v>ココファン池上</v>
      </c>
      <c r="E30" s="67" t="str">
        <f>VLOOKUP(C30,[1]計算シート!$B$3:$BB$29997,6,FALSE)</f>
        <v>大田区池上2-12-7</v>
      </c>
      <c r="F30" s="66" t="str">
        <f>VLOOKUP(C30,[1]計算シート!$B$3:$BB$29997,7,FALSE)</f>
        <v>11.7-13.5</v>
      </c>
      <c r="G30" s="66" t="str">
        <f>VLOOKUP(C30,[1]計算シート!$B$3:$BB$29997,8,FALSE)</f>
        <v>27.85-36.75</v>
      </c>
      <c r="H30" s="66" t="str">
        <f>VLOOKUP(C30,[1]計算シート!$B$3:$BB$29997,9,FALSE)</f>
        <v>○</v>
      </c>
      <c r="I30" s="66" t="str">
        <f>VLOOKUP(C30,[1]計算シート!$B$3:$BB$29997,10,FALSE)</f>
        <v>○</v>
      </c>
      <c r="J30" s="66" t="str">
        <f>VLOOKUP(C30,[1]計算シート!$B$3:$BB$29997,11,FALSE)</f>
        <v>○</v>
      </c>
      <c r="K30" s="66" t="str">
        <f>VLOOKUP(C30,[1]計算シート!$B$3:$BB$29997,12,FALSE)</f>
        <v>○</v>
      </c>
      <c r="L30" s="66" t="str">
        <f>VLOOKUP(C30,[1]計算シート!$B$3:$BB$29997,13,FALSE)</f>
        <v>○</v>
      </c>
      <c r="M30" s="66" t="str">
        <f>IF(VLOOKUP(C30,[1]計算シート!$B$3:$BB$29997,26,FALSE)&gt;0,"○","×")</f>
        <v>×</v>
      </c>
      <c r="N30" s="66" t="str">
        <f>IF(VLOOKUP(C30,[1]計算シート!$B$3:$BB$29997,27,FALSE)&gt;0,"○","×")</f>
        <v>○</v>
      </c>
      <c r="O30" s="67" t="str">
        <f>VLOOKUP(C30,[1]計算シート!$B$3:$BB$29997,29,FALSE)</f>
        <v>株式会社学研ココファン</v>
      </c>
      <c r="P30" s="67" t="str">
        <f>VLOOKUP(C30,[1]計算シート!$B$3:$BB$29997,30,FALSE)</f>
        <v>03-6431-1860</v>
      </c>
      <c r="Q30" s="68">
        <f>VLOOKUP(C30,[1]計算シート!$B$3:$BB$29997,32,FALSE)</f>
        <v>22</v>
      </c>
      <c r="R30" s="69">
        <f>VLOOKUP(C30,[1]計算シート!$B$3:$BB$29997,31,FALSE)</f>
        <v>40945</v>
      </c>
      <c r="S30" s="70" t="str">
        <f>VLOOKUP(C30,[1]計算シート!$B$3:$BB$29997,34,FALSE)</f>
        <v>入居開始済み</v>
      </c>
      <c r="T30" s="66" t="str">
        <f>VLOOKUP(C30,[1]計算シート!$B$3:$BB$29997,33,FALSE)</f>
        <v>○</v>
      </c>
      <c r="U30" s="69">
        <v>42095</v>
      </c>
      <c r="V30" s="68"/>
      <c r="W30" s="71" t="str">
        <f>VLOOKUP(C30,[1]計算シート!$B$3:$BH$2997,59,FALSE)&amp;CHAR(10)&amp;IF(VLOOKUP(C30,[1]計算シート!$B$3:$BH$2997,59,FALSE)="特定","("&amp;VLOOKUP(C30,[1]指定一覧!$B$3:$C85,2,FALSE)&amp;")","")</f>
        <v xml:space="preserve">
</v>
      </c>
      <c r="X30" s="30" t="s">
        <v>36</v>
      </c>
    </row>
    <row r="31" spans="2:24" s="19" customFormat="1" ht="42" customHeight="1">
      <c r="B31" s="20">
        <v>24</v>
      </c>
      <c r="C31" s="66">
        <v>11058</v>
      </c>
      <c r="D31" s="67" t="str">
        <f>VLOOKUP(C31,[1]計算シート!$B$3:$F$29997,5,FALSE)</f>
        <v>大田幸陽会ラナハウス西糀谷</v>
      </c>
      <c r="E31" s="67" t="str">
        <f>VLOOKUP(C31,[1]計算シート!$B$3:$BB$29997,6,FALSE)</f>
        <v>大田区西糀谷二丁目３１番２号</v>
      </c>
      <c r="F31" s="66" t="str">
        <f>VLOOKUP(C31,[1]計算シート!$B$3:$BB$29997,7,FALSE)</f>
        <v>7.3-12.3</v>
      </c>
      <c r="G31" s="66" t="str">
        <f>VLOOKUP(C31,[1]計算シート!$B$3:$BB$29997,8,FALSE)</f>
        <v>25.16-51.02</v>
      </c>
      <c r="H31" s="66" t="str">
        <f>VLOOKUP(C31,[1]計算シート!$B$3:$BB$29997,9,FALSE)</f>
        <v>×</v>
      </c>
      <c r="I31" s="66" t="str">
        <f>VLOOKUP(C31,[1]計算シート!$B$3:$BB$29997,10,FALSE)</f>
        <v>×</v>
      </c>
      <c r="J31" s="66" t="str">
        <f>VLOOKUP(C31,[1]計算シート!$B$3:$BB$29997,11,FALSE)</f>
        <v>×</v>
      </c>
      <c r="K31" s="66" t="str">
        <f>VLOOKUP(C31,[1]計算シート!$B$3:$BB$29997,12,FALSE)</f>
        <v>×</v>
      </c>
      <c r="L31" s="66" t="str">
        <f>VLOOKUP(C31,[1]計算シート!$B$3:$BB$29997,13,FALSE)</f>
        <v>×</v>
      </c>
      <c r="M31" s="66" t="str">
        <f>IF(VLOOKUP(C31,[1]計算シート!$B$3:$BB$29997,26,FALSE)&gt;0,"○","×")</f>
        <v>×</v>
      </c>
      <c r="N31" s="66" t="str">
        <f>IF(VLOOKUP(C31,[1]計算シート!$B$3:$BB$29997,27,FALSE)&gt;0,"○","×")</f>
        <v>○</v>
      </c>
      <c r="O31" s="67" t="str">
        <f>VLOOKUP(C31,[1]計算シート!$B$3:$BB$29997,29,FALSE)</f>
        <v>社会福祉法人大田幸陽会</v>
      </c>
      <c r="P31" s="67" t="str">
        <f>VLOOKUP(C31,[1]計算シート!$B$3:$BB$29997,30,FALSE)</f>
        <v>03-3745-0808</v>
      </c>
      <c r="Q31" s="68">
        <f>VLOOKUP(C31,[1]計算シート!$B$3:$BB$29997,32,FALSE)</f>
        <v>15</v>
      </c>
      <c r="R31" s="69">
        <f>VLOOKUP(C31,[1]計算シート!$B$3:$BB$29997,31,FALSE)</f>
        <v>40983</v>
      </c>
      <c r="S31" s="70" t="str">
        <f>VLOOKUP(C31,[1]計算シート!$B$3:$BB$29997,34,FALSE)</f>
        <v>入居開始済み</v>
      </c>
      <c r="T31" s="66" t="str">
        <f>VLOOKUP(C31,[1]計算シート!$B$3:$BB$29997,33,FALSE)</f>
        <v/>
      </c>
      <c r="U31" s="69"/>
      <c r="V31" s="68"/>
      <c r="W31" s="71" t="str">
        <f>VLOOKUP(C31,[1]計算シート!$B$3:$BH$2997,59,FALSE)&amp;CHAR(10)&amp;IF(VLOOKUP(C31,[1]計算シート!$B$3:$BH$2997,59,FALSE)="特定","("&amp;VLOOKUP(C31,[1]指定一覧!$B$3:$C86,2,FALSE)&amp;")","")</f>
        <v xml:space="preserve">
</v>
      </c>
      <c r="X31" s="30" t="s">
        <v>36</v>
      </c>
    </row>
    <row r="32" spans="2:24" s="19" customFormat="1" ht="42" customHeight="1">
      <c r="B32" s="20">
        <v>25</v>
      </c>
      <c r="C32" s="66">
        <v>12001</v>
      </c>
      <c r="D32" s="67" t="str">
        <f>VLOOKUP(C32,[1]計算シート!$B$3:$F$29997,5,FALSE)</f>
        <v>デンハウス大森山王</v>
      </c>
      <c r="E32" s="67" t="str">
        <f>VLOOKUP(C32,[1]計算シート!$B$3:$BB$29997,6,FALSE)</f>
        <v>大田区山王３丁目８－３</v>
      </c>
      <c r="F32" s="66" t="str">
        <f>VLOOKUP(C32,[1]計算シート!$B$3:$BB$29997,7,FALSE)</f>
        <v>12-17.5</v>
      </c>
      <c r="G32" s="66" t="str">
        <f>VLOOKUP(C32,[1]計算シート!$B$3:$BB$29997,8,FALSE)</f>
        <v>25.28-48.06</v>
      </c>
      <c r="H32" s="66" t="str">
        <f>VLOOKUP(C32,[1]計算シート!$B$3:$BB$29997,9,FALSE)</f>
        <v>×</v>
      </c>
      <c r="I32" s="66" t="str">
        <f>VLOOKUP(C32,[1]計算シート!$B$3:$BB$29997,10,FALSE)</f>
        <v>×</v>
      </c>
      <c r="J32" s="66" t="str">
        <f>VLOOKUP(C32,[1]計算シート!$B$3:$BB$29997,11,FALSE)</f>
        <v>○</v>
      </c>
      <c r="K32" s="66" t="str">
        <f>VLOOKUP(C32,[1]計算シート!$B$3:$BB$29997,12,FALSE)</f>
        <v>○</v>
      </c>
      <c r="L32" s="66" t="str">
        <f>VLOOKUP(C32,[1]計算シート!$B$3:$BB$29997,13,FALSE)</f>
        <v>×</v>
      </c>
      <c r="M32" s="66" t="str">
        <f>IF(VLOOKUP(C32,[1]計算シート!$B$3:$BB$29997,26,FALSE)&gt;0,"○","×")</f>
        <v>○</v>
      </c>
      <c r="N32" s="66" t="str">
        <f>IF(VLOOKUP(C32,[1]計算シート!$B$3:$BB$29997,27,FALSE)&gt;0,"○","×")</f>
        <v>×</v>
      </c>
      <c r="O32" s="67" t="str">
        <f>VLOOKUP(C32,[1]計算シート!$B$3:$BB$29997,29,FALSE)</f>
        <v>医療法人財団中島記念会</v>
      </c>
      <c r="P32" s="67" t="str">
        <f>VLOOKUP(C32,[1]計算シート!$B$3:$BB$29997,30,FALSE)</f>
        <v>03-3775-7711</v>
      </c>
      <c r="Q32" s="68">
        <f>VLOOKUP(C32,[1]計算シート!$B$3:$BB$29997,32,FALSE)</f>
        <v>10</v>
      </c>
      <c r="R32" s="69">
        <f>VLOOKUP(C32,[1]計算シート!$B$3:$BB$29997,31,FALSE)</f>
        <v>41026</v>
      </c>
      <c r="S32" s="70" t="str">
        <f>VLOOKUP(C32,[1]計算シート!$B$3:$BB$29997,34,FALSE)</f>
        <v>入居開始済み</v>
      </c>
      <c r="T32" s="66" t="str">
        <f>VLOOKUP(C32,[1]計算シート!$B$3:$BB$29997,33,FALSE)</f>
        <v>○</v>
      </c>
      <c r="U32" s="69">
        <v>42095</v>
      </c>
      <c r="V32" s="68"/>
      <c r="W32" s="71" t="str">
        <f>VLOOKUP(C32,[1]計算シート!$B$3:$BH$2997,59,FALSE)&amp;CHAR(10)&amp;IF(VLOOKUP(C32,[1]計算シート!$B$3:$BH$2997,59,FALSE)="特定","("&amp;VLOOKUP(C32,[1]指定一覧!$B$3:$C88,2,FALSE)&amp;")","")</f>
        <v xml:space="preserve">
</v>
      </c>
      <c r="X32" s="30" t="s">
        <v>36</v>
      </c>
    </row>
    <row r="33" spans="2:24" s="19" customFormat="1" ht="42" customHeight="1">
      <c r="B33" s="20">
        <v>26</v>
      </c>
      <c r="C33" s="66">
        <v>13009</v>
      </c>
      <c r="D33" s="67" t="str">
        <f>VLOOKUP(C33,[1]計算シート!$B$3:$F$29997,5,FALSE)</f>
        <v>そんぽの家　大森西</v>
      </c>
      <c r="E33" s="67" t="str">
        <f>VLOOKUP(C33,[1]計算シート!$B$3:$BB$29997,6,FALSE)</f>
        <v>大田区大森西7丁目6番30号</v>
      </c>
      <c r="F33" s="66" t="str">
        <f>VLOOKUP(C33,[1]計算シート!$B$3:$BB$29997,7,FALSE)</f>
        <v>14.7-39.3</v>
      </c>
      <c r="G33" s="66" t="str">
        <f>VLOOKUP(C33,[1]計算シート!$B$3:$BB$29997,8,FALSE)</f>
        <v>18.6-53.67</v>
      </c>
      <c r="H33" s="66" t="str">
        <f>VLOOKUP(C33,[1]計算シート!$B$3:$BB$29997,9,FALSE)</f>
        <v>○</v>
      </c>
      <c r="I33" s="66" t="str">
        <f>VLOOKUP(C33,[1]計算シート!$B$3:$BB$29997,10,FALSE)</f>
        <v>○</v>
      </c>
      <c r="J33" s="66" t="str">
        <f>VLOOKUP(C33,[1]計算シート!$B$3:$BB$29997,11,FALSE)</f>
        <v>○</v>
      </c>
      <c r="K33" s="66" t="str">
        <f>VLOOKUP(C33,[1]計算シート!$B$3:$BB$29997,12,FALSE)</f>
        <v>○</v>
      </c>
      <c r="L33" s="66" t="str">
        <f>VLOOKUP(C33,[1]計算シート!$B$3:$BB$29997,13,FALSE)</f>
        <v>○</v>
      </c>
      <c r="M33" s="66" t="str">
        <f>IF(VLOOKUP(C33,[1]計算シート!$B$3:$BB$29997,26,FALSE)&gt;0,"○","×")</f>
        <v>×</v>
      </c>
      <c r="N33" s="66" t="str">
        <f>IF(VLOOKUP(C33,[1]計算シート!$B$3:$BB$29997,27,FALSE)&gt;0,"○","×")</f>
        <v>×</v>
      </c>
      <c r="O33" s="67" t="str">
        <f>VLOOKUP(C33,[1]計算シート!$B$3:$BB$29997,29,FALSE)</f>
        <v>そんぽの家　大森西</v>
      </c>
      <c r="P33" s="67" t="str">
        <f>VLOOKUP(C33,[1]計算シート!$B$3:$BB$29997,30,FALSE)</f>
        <v>03-6423-0138</v>
      </c>
      <c r="Q33" s="68">
        <f>VLOOKUP(C33,[1]計算シート!$B$3:$BB$29997,32,FALSE)</f>
        <v>56</v>
      </c>
      <c r="R33" s="69">
        <f>VLOOKUP(C33,[1]計算シート!$B$3:$BB$29997,31,FALSE)</f>
        <v>41481</v>
      </c>
      <c r="S33" s="70" t="str">
        <f>VLOOKUP(C33,[1]計算シート!$B$3:$BB$29997,34,FALSE)</f>
        <v>入居開始済み</v>
      </c>
      <c r="T33" s="66" t="str">
        <f>VLOOKUP(C33,[1]計算シート!$B$3:$BB$29997,33,FALSE)</f>
        <v>○</v>
      </c>
      <c r="U33" s="69">
        <v>42095</v>
      </c>
      <c r="V33" s="68"/>
      <c r="W33" s="71" t="str">
        <f>VLOOKUP(C33,[1]計算シート!$B$3:$BH$2997,59,FALSE)&amp;CHAR(10)&amp;IF(VLOOKUP(C33,[1]計算シート!$B$3:$BH$2997,59,FALSE)="特定","("&amp;VLOOKUP(C33,[1]指定一覧!$B$3:$C90,2,FALSE)&amp;")","")</f>
        <v>特定
(1371112275)</v>
      </c>
      <c r="X33" s="30" t="s">
        <v>36</v>
      </c>
    </row>
    <row r="34" spans="2:24" s="19" customFormat="1" ht="42" customHeight="1">
      <c r="B34" s="20">
        <v>27</v>
      </c>
      <c r="C34" s="66">
        <v>13035</v>
      </c>
      <c r="D34" s="67" t="str">
        <f>VLOOKUP(C34,[1]計算シート!$B$3:$F$29997,5,FALSE)</f>
        <v>プライマリー山王</v>
      </c>
      <c r="E34" s="67" t="str">
        <f>VLOOKUP(C34,[1]計算シート!$B$3:$BB$29997,6,FALSE)</f>
        <v>大田区山王1丁目43番2</v>
      </c>
      <c r="F34" s="66">
        <f>VLOOKUP(C34,[1]計算シート!$B$3:$BB$29997,7,FALSE)</f>
        <v>11</v>
      </c>
      <c r="G34" s="66">
        <f>VLOOKUP(C34,[1]計算シート!$B$3:$BB$29997,8,FALSE)</f>
        <v>19.239999999999998</v>
      </c>
      <c r="H34" s="66" t="str">
        <f>VLOOKUP(C34,[1]計算シート!$B$3:$BB$29997,9,FALSE)</f>
        <v>○</v>
      </c>
      <c r="I34" s="66" t="str">
        <f>VLOOKUP(C34,[1]計算シート!$B$3:$BB$29997,10,FALSE)</f>
        <v>○</v>
      </c>
      <c r="J34" s="66" t="str">
        <f>VLOOKUP(C34,[1]計算シート!$B$3:$BB$29997,11,FALSE)</f>
        <v>○</v>
      </c>
      <c r="K34" s="66" t="str">
        <f>VLOOKUP(C34,[1]計算シート!$B$3:$BB$29997,12,FALSE)</f>
        <v>○</v>
      </c>
      <c r="L34" s="66" t="str">
        <f>VLOOKUP(C34,[1]計算シート!$B$3:$BB$29997,13,FALSE)</f>
        <v>×</v>
      </c>
      <c r="M34" s="66" t="str">
        <f>IF(VLOOKUP(C34,[1]計算シート!$B$3:$BB$29997,26,FALSE)&gt;0,"○","×")</f>
        <v>×</v>
      </c>
      <c r="N34" s="66" t="str">
        <f>IF(VLOOKUP(C34,[1]計算シート!$B$3:$BB$29997,27,FALSE)&gt;0,"○","×")</f>
        <v>○</v>
      </c>
      <c r="O34" s="67" t="str">
        <f>VLOOKUP(C34,[1]計算シート!$B$3:$BB$29997,29,FALSE)</f>
        <v>プライマリー山王</v>
      </c>
      <c r="P34" s="67" t="str">
        <f>VLOOKUP(C34,[1]計算シート!$B$3:$BB$29997,30,FALSE)</f>
        <v>03-5728-9380</v>
      </c>
      <c r="Q34" s="68">
        <f>VLOOKUP(C34,[1]計算シート!$B$3:$BB$29997,32,FALSE)</f>
        <v>31</v>
      </c>
      <c r="R34" s="69">
        <f>VLOOKUP(C34,[1]計算シート!$B$3:$BB$29997,31,FALSE)</f>
        <v>41654</v>
      </c>
      <c r="S34" s="70" t="str">
        <f>VLOOKUP(C34,[1]計算シート!$B$3:$BB$29997,34,FALSE)</f>
        <v>入居開始済み</v>
      </c>
      <c r="T34" s="66" t="str">
        <f>VLOOKUP(C34,[1]計算シート!$B$3:$BB$29997,33,FALSE)</f>
        <v>○</v>
      </c>
      <c r="U34" s="69">
        <v>42064</v>
      </c>
      <c r="V34" s="68"/>
      <c r="W34" s="71" t="str">
        <f>VLOOKUP(C34,[1]計算シート!$B$3:$BH$2997,59,FALSE)&amp;CHAR(10)&amp;IF(VLOOKUP(C34,[1]計算シート!$B$3:$BH$2997,59,FALSE)="特定・利用権","("&amp;VLOOKUP(C34,[1]指定一覧!$B$3:$C91,2,FALSE)&amp;")","")</f>
        <v>特定・利用権
(1371110451)</v>
      </c>
      <c r="X34" s="30" t="s">
        <v>36</v>
      </c>
    </row>
    <row r="35" spans="2:24" s="19" customFormat="1" ht="42" customHeight="1">
      <c r="B35" s="20">
        <v>28</v>
      </c>
      <c r="C35" s="66">
        <v>13040</v>
      </c>
      <c r="D35" s="67" t="str">
        <f>VLOOKUP(C35,[1]計算シート!$B$3:$F$29997,5,FALSE)</f>
        <v>メディカルホームセントラル南馬込</v>
      </c>
      <c r="E35" s="67" t="str">
        <f>VLOOKUP(C35,[1]計算シート!$B$3:$BB$29997,6,FALSE)</f>
        <v>大田区南馬込三丁目25番5号</v>
      </c>
      <c r="F35" s="66" t="str">
        <f>VLOOKUP(C35,[1]計算シート!$B$3:$BB$29997,7,FALSE)</f>
        <v>13.5-21.8</v>
      </c>
      <c r="G35" s="66" t="str">
        <f>VLOOKUP(C35,[1]計算シート!$B$3:$BB$29997,8,FALSE)</f>
        <v>18.58-33.7</v>
      </c>
      <c r="H35" s="66" t="str">
        <f>VLOOKUP(C35,[1]計算シート!$B$3:$BB$29997,9,FALSE)</f>
        <v>○</v>
      </c>
      <c r="I35" s="66" t="str">
        <f>VLOOKUP(C35,[1]計算シート!$B$3:$BB$29997,10,FALSE)</f>
        <v>○</v>
      </c>
      <c r="J35" s="66" t="str">
        <f>VLOOKUP(C35,[1]計算シート!$B$3:$BB$29997,11,FALSE)</f>
        <v>○</v>
      </c>
      <c r="K35" s="66" t="str">
        <f>VLOOKUP(C35,[1]計算シート!$B$3:$BB$29997,12,FALSE)</f>
        <v>○</v>
      </c>
      <c r="L35" s="66" t="str">
        <f>VLOOKUP(C35,[1]計算シート!$B$3:$BB$29997,13,FALSE)</f>
        <v>×</v>
      </c>
      <c r="M35" s="66" t="str">
        <f>IF(VLOOKUP(C35,[1]計算シート!$B$3:$BB$29997,26,FALSE)&gt;0,"○","×")</f>
        <v>×</v>
      </c>
      <c r="N35" s="66" t="str">
        <f>IF(VLOOKUP(C35,[1]計算シート!$B$3:$BB$29997,27,FALSE)&gt;0,"○","×")</f>
        <v>×</v>
      </c>
      <c r="O35" s="67" t="str">
        <f>VLOOKUP(C35,[1]計算シート!$B$3:$BB$29997,29,FALSE)</f>
        <v>社会医療法人若竹会</v>
      </c>
      <c r="P35" s="67" t="str">
        <f>VLOOKUP(C35,[1]計算シート!$B$3:$BB$29997,30,FALSE)</f>
        <v>029-872-1771</v>
      </c>
      <c r="Q35" s="68">
        <f>VLOOKUP(C35,[1]計算シート!$B$3:$BB$29997,32,FALSE)</f>
        <v>33</v>
      </c>
      <c r="R35" s="69">
        <f>VLOOKUP(C35,[1]計算シート!$B$3:$BB$29997,31,FALSE)</f>
        <v>41683</v>
      </c>
      <c r="S35" s="70" t="str">
        <f>VLOOKUP(C35,[1]計算シート!$B$3:$BB$29997,34,FALSE)</f>
        <v>入居開始済み</v>
      </c>
      <c r="T35" s="66" t="str">
        <f>VLOOKUP(C35,[1]計算シート!$B$3:$BB$29997,33,FALSE)</f>
        <v>○</v>
      </c>
      <c r="U35" s="69">
        <v>42095</v>
      </c>
      <c r="V35" s="68"/>
      <c r="W35" s="71" t="str">
        <f>VLOOKUP(C35,[1]計算シート!$B$3:$BH$2997,59,FALSE)&amp;CHAR(10)&amp;IF(VLOOKUP(C35,[1]計算シート!$B$3:$BH$2997,59,FALSE)="特定","("&amp;VLOOKUP(C35,[1]指定一覧!$B$3:$C92,2,FALSE)&amp;")","")</f>
        <v>特定
(1371111228)</v>
      </c>
      <c r="X35" s="30" t="s">
        <v>36</v>
      </c>
    </row>
    <row r="36" spans="2:24" s="19" customFormat="1" ht="42" customHeight="1">
      <c r="B36" s="20">
        <v>29</v>
      </c>
      <c r="C36" s="66">
        <v>14009</v>
      </c>
      <c r="D36" s="67" t="str">
        <f>VLOOKUP(C36,[1]計算シート!$B$3:$F$29997,5,FALSE)</f>
        <v>ココファン仲池上</v>
      </c>
      <c r="E36" s="67" t="str">
        <f>VLOOKUP(C36,[1]計算シート!$B$3:$BB$29997,6,FALSE)</f>
        <v>大田区仲池上2-24-20</v>
      </c>
      <c r="F36" s="66" t="str">
        <f>VLOOKUP(C36,[1]計算シート!$B$3:$BB$29997,7,FALSE)</f>
        <v>8.9-18</v>
      </c>
      <c r="G36" s="66" t="str">
        <f>VLOOKUP(C36,[1]計算シート!$B$3:$BB$29997,8,FALSE)</f>
        <v>18-34.24</v>
      </c>
      <c r="H36" s="66" t="str">
        <f>VLOOKUP(C36,[1]計算シート!$B$3:$BB$29997,9,FALSE)</f>
        <v>○</v>
      </c>
      <c r="I36" s="66" t="str">
        <f>VLOOKUP(C36,[1]計算シート!$B$3:$BB$29997,10,FALSE)</f>
        <v>○</v>
      </c>
      <c r="J36" s="66" t="str">
        <f>VLOOKUP(C36,[1]計算シート!$B$3:$BB$29997,11,FALSE)</f>
        <v>○</v>
      </c>
      <c r="K36" s="66" t="str">
        <f>VLOOKUP(C36,[1]計算シート!$B$3:$BB$29997,12,FALSE)</f>
        <v>○</v>
      </c>
      <c r="L36" s="66" t="str">
        <f>VLOOKUP(C36,[1]計算シート!$B$3:$BB$29997,13,FALSE)</f>
        <v>○</v>
      </c>
      <c r="M36" s="66" t="str">
        <f>IF(VLOOKUP(C36,[1]計算シート!$B$3:$BB$29997,26,FALSE)&gt;0,"○","×")</f>
        <v>×</v>
      </c>
      <c r="N36" s="66" t="str">
        <f>IF(VLOOKUP(C36,[1]計算シート!$B$3:$BB$29997,27,FALSE)&gt;0,"○","×")</f>
        <v>○</v>
      </c>
      <c r="O36" s="67" t="str">
        <f>VLOOKUP(C36,[1]計算シート!$B$3:$BB$29997,29,FALSE)</f>
        <v>株式会社学研ココファン</v>
      </c>
      <c r="P36" s="67" t="str">
        <f>VLOOKUP(C36,[1]計算シート!$B$3:$BB$29997,30,FALSE)</f>
        <v>03-6431-1860</v>
      </c>
      <c r="Q36" s="68">
        <f>VLOOKUP(C36,[1]計算シート!$B$3:$BB$29997,32,FALSE)</f>
        <v>50</v>
      </c>
      <c r="R36" s="69">
        <f>VLOOKUP(C36,[1]計算シート!$B$3:$BB$29997,31,FALSE)</f>
        <v>41844</v>
      </c>
      <c r="S36" s="70" t="str">
        <f>VLOOKUP(C36,[1]計算シート!$B$3:$BB$29997,34,FALSE)</f>
        <v>入居開始済み</v>
      </c>
      <c r="T36" s="66" t="str">
        <f>VLOOKUP(C36,[1]計算シート!$B$3:$BB$29997,33,FALSE)</f>
        <v>○</v>
      </c>
      <c r="U36" s="69">
        <v>42125</v>
      </c>
      <c r="V36" s="68"/>
      <c r="W36" s="71" t="str">
        <f>VLOOKUP(C36,[1]計算シート!$B$3:$BH$2997,59,FALSE)&amp;CHAR(10)&amp;IF(VLOOKUP(C36,[1]計算シート!$B$3:$BH$2997,59,FALSE)="特定","("&amp;VLOOKUP(C36,[1]指定一覧!$B$3:$C90,2,FALSE)&amp;")","")</f>
        <v xml:space="preserve">
</v>
      </c>
      <c r="X36" s="30" t="s">
        <v>36</v>
      </c>
    </row>
    <row r="37" spans="2:24" s="19" customFormat="1" ht="42" customHeight="1">
      <c r="B37" s="20">
        <v>30</v>
      </c>
      <c r="C37" s="66">
        <v>14018</v>
      </c>
      <c r="D37" s="67" t="str">
        <f>VLOOKUP(C37,[1]計算シート!$B$3:$F$29997,5,FALSE)</f>
        <v>リハビリホームくらら西馬込</v>
      </c>
      <c r="E37" s="67" t="str">
        <f>VLOOKUP(C37,[1]計算シート!$B$3:$BB$29997,6,FALSE)</f>
        <v>大田区西馬込1丁目29番12号</v>
      </c>
      <c r="F37" s="66">
        <f>VLOOKUP(C37,[1]計算シート!$B$3:$BB$29997,7,FALSE)</f>
        <v>12.5</v>
      </c>
      <c r="G37" s="66">
        <f>VLOOKUP(C37,[1]計算シート!$B$3:$BB$29997,8,FALSE)</f>
        <v>18</v>
      </c>
      <c r="H37" s="66" t="str">
        <f>VLOOKUP(C37,[1]計算シート!$B$3:$BB$29997,9,FALSE)</f>
        <v>○</v>
      </c>
      <c r="I37" s="66" t="str">
        <f>VLOOKUP(C37,[1]計算シート!$B$3:$BB$29997,10,FALSE)</f>
        <v>○</v>
      </c>
      <c r="J37" s="66" t="str">
        <f>VLOOKUP(C37,[1]計算シート!$B$3:$BB$29997,11,FALSE)</f>
        <v>○</v>
      </c>
      <c r="K37" s="66" t="str">
        <f>VLOOKUP(C37,[1]計算シート!$B$3:$BB$29997,12,FALSE)</f>
        <v>○</v>
      </c>
      <c r="L37" s="66" t="str">
        <f>VLOOKUP(C37,[1]計算シート!$B$3:$BB$29997,13,FALSE)</f>
        <v>○</v>
      </c>
      <c r="M37" s="66" t="str">
        <f>IF(VLOOKUP(C37,[1]計算シート!$B$3:$BB$29997,26,FALSE)&gt;0,"○","×")</f>
        <v>×</v>
      </c>
      <c r="N37" s="66" t="str">
        <f>IF(VLOOKUP(C37,[1]計算シート!$B$3:$BB$29997,27,FALSE)&gt;0,"○","×")</f>
        <v>○</v>
      </c>
      <c r="O37" s="67" t="str">
        <f>VLOOKUP(C37,[1]計算シート!$B$3:$BB$29997,29,FALSE)</f>
        <v>株式会社ベネッセスタイルケア</v>
      </c>
      <c r="P37" s="67" t="str">
        <f>VLOOKUP(C37,[1]計算シート!$B$3:$BB$29997,30,FALSE)</f>
        <v>0120-220-880</v>
      </c>
      <c r="Q37" s="68">
        <f>VLOOKUP(C37,[1]計算シート!$B$3:$BB$29997,32,FALSE)</f>
        <v>68</v>
      </c>
      <c r="R37" s="69">
        <f>VLOOKUP(C37,[1]計算シート!$B$3:$BB$29997,31,FALSE)</f>
        <v>41915</v>
      </c>
      <c r="S37" s="70" t="str">
        <f>VLOOKUP(C37,[1]計算シート!$B$3:$BB$29997,34,FALSE)</f>
        <v>入居開始済み</v>
      </c>
      <c r="T37" s="66" t="str">
        <f>VLOOKUP(C37,[1]計算シート!$B$3:$BB$29997,33,FALSE)</f>
        <v>○</v>
      </c>
      <c r="U37" s="69">
        <v>42278</v>
      </c>
      <c r="V37" s="68"/>
      <c r="W37" s="71" t="str">
        <f>VLOOKUP(C37,[1]計算シート!$B$3:$BH$2997,59,FALSE)&amp;CHAR(10)&amp;IF(VLOOKUP(C37,[1]計算シート!$B$3:$BH$2997,59,FALSE)="特定","("&amp;VLOOKUP(C37,[1]指定一覧!$B$3:$C91,2,FALSE)&amp;")","")</f>
        <v>特定
(1371110956)</v>
      </c>
      <c r="X37" s="30" t="s">
        <v>36</v>
      </c>
    </row>
    <row r="38" spans="2:24" s="19" customFormat="1" ht="42" customHeight="1">
      <c r="B38" s="20">
        <v>31</v>
      </c>
      <c r="C38" s="66">
        <v>15022</v>
      </c>
      <c r="D38" s="67" t="str">
        <f>VLOOKUP(C38,[1]計算シート!$B$3:$F$29997,5,FALSE)</f>
        <v>グランディナ嶺町</v>
      </c>
      <c r="E38" s="67" t="str">
        <f>VLOOKUP(C38,[1]計算シート!$B$3:$BB$29997,6,FALSE)</f>
        <v>大田区鵜の木2-20-13</v>
      </c>
      <c r="F38" s="66" t="str">
        <f>VLOOKUP(C38,[1]計算シート!$B$3:$BB$29997,7,FALSE)</f>
        <v>10.5-11.8</v>
      </c>
      <c r="G38" s="66" t="str">
        <f>VLOOKUP(C38,[1]計算シート!$B$3:$BB$29997,8,FALSE)</f>
        <v>27.94-31.36</v>
      </c>
      <c r="H38" s="66" t="str">
        <f>VLOOKUP(C38,[1]計算シート!$B$3:$BB$29997,9,FALSE)</f>
        <v>×</v>
      </c>
      <c r="I38" s="66" t="str">
        <f>VLOOKUP(C38,[1]計算シート!$B$3:$BB$29997,10,FALSE)</f>
        <v>×</v>
      </c>
      <c r="J38" s="66" t="str">
        <f>VLOOKUP(C38,[1]計算シート!$B$3:$BB$29997,11,FALSE)</f>
        <v>×</v>
      </c>
      <c r="K38" s="66" t="str">
        <f>VLOOKUP(C38,[1]計算シート!$B$3:$BB$29997,12,FALSE)</f>
        <v>○</v>
      </c>
      <c r="L38" s="66" t="str">
        <f>VLOOKUP(C38,[1]計算シート!$B$3:$BB$29997,13,FALSE)</f>
        <v>×</v>
      </c>
      <c r="M38" s="66" t="str">
        <f>IF(VLOOKUP(C38,[1]計算シート!$B$3:$BB$29997,26,FALSE)&gt;0,"○","×")</f>
        <v>×</v>
      </c>
      <c r="N38" s="66" t="str">
        <f>IF(VLOOKUP(C38,[1]計算シート!$B$3:$BB$29997,27,FALSE)&gt;0,"○","×")</f>
        <v>○</v>
      </c>
      <c r="O38" s="67" t="str">
        <f>VLOOKUP(C38,[1]計算シート!$B$3:$BB$29997,29,FALSE)</f>
        <v>株式会社　ホームケア井上</v>
      </c>
      <c r="P38" s="67" t="str">
        <f>VLOOKUP(C38,[1]計算シート!$B$3:$BB$29997,30,FALSE)</f>
        <v>03-3750-2077</v>
      </c>
      <c r="Q38" s="68">
        <f>VLOOKUP(C38,[1]計算シート!$B$3:$BB$29997,32,FALSE)</f>
        <v>10</v>
      </c>
      <c r="R38" s="69">
        <f>VLOOKUP(C38,[1]計算シート!$B$3:$BB$29997,31,FALSE)</f>
        <v>42359</v>
      </c>
      <c r="S38" s="70" t="str">
        <f>VLOOKUP(C38,[1]計算シート!$B$3:$BB$29997,34,FALSE)</f>
        <v>入居開始済み</v>
      </c>
      <c r="T38" s="66" t="str">
        <f>VLOOKUP(C38,[1]計算シート!$B$3:$BB$29997,33,FALSE)</f>
        <v>○</v>
      </c>
      <c r="U38" s="69">
        <v>42644</v>
      </c>
      <c r="V38" s="68"/>
      <c r="W38" s="71" t="str">
        <f>VLOOKUP(C38,[1]計算シート!$B$3:$BH$2997,59,FALSE)&amp;CHAR(10)&amp;IF(VLOOKUP(C38,[1]計算シート!$B$3:$BH$2997,59,FALSE)="特定","("&amp;VLOOKUP(C38,[1]指定一覧!$B$3:$C92,2,FALSE)&amp;")","")</f>
        <v xml:space="preserve">
</v>
      </c>
      <c r="X38" s="30" t="s">
        <v>36</v>
      </c>
    </row>
    <row r="39" spans="2:24" s="19" customFormat="1" ht="42" customHeight="1">
      <c r="B39" s="20">
        <v>32</v>
      </c>
      <c r="C39" s="66">
        <v>17017</v>
      </c>
      <c r="D39" s="67" t="str">
        <f>VLOOKUP(C39,[1]計算シート!$B$3:$F$29997,5,FALSE)</f>
        <v>ライブラリ大森東五丁目</v>
      </c>
      <c r="E39" s="67" t="str">
        <f>VLOOKUP(C39,[1]計算シート!$B$3:$BB$29997,6,FALSE)</f>
        <v>大田区大森東五丁目10番3号</v>
      </c>
      <c r="F39" s="66" t="str">
        <f>VLOOKUP(C39,[1]計算シート!$B$3:$BB$29997,7,FALSE)</f>
        <v>9.8-16.1</v>
      </c>
      <c r="G39" s="66" t="str">
        <f>VLOOKUP(C39,[1]計算シート!$B$3:$BB$29997,8,FALSE)</f>
        <v>18-33.04</v>
      </c>
      <c r="H39" s="66" t="str">
        <f>VLOOKUP(C39,[1]計算シート!$B$3:$BB$29997,9,FALSE)</f>
        <v>○</v>
      </c>
      <c r="I39" s="66" t="str">
        <f>VLOOKUP(C39,[1]計算シート!$B$3:$BB$29997,10,FALSE)</f>
        <v>○</v>
      </c>
      <c r="J39" s="66" t="str">
        <f>VLOOKUP(C39,[1]計算シート!$B$3:$BB$29997,11,FALSE)</f>
        <v>○</v>
      </c>
      <c r="K39" s="66" t="str">
        <f>VLOOKUP(C39,[1]計算シート!$B$3:$BB$29997,12,FALSE)</f>
        <v>○</v>
      </c>
      <c r="L39" s="66" t="str">
        <f>VLOOKUP(C39,[1]計算シート!$B$3:$BB$29997,13,FALSE)</f>
        <v>○</v>
      </c>
      <c r="M39" s="66" t="str">
        <f>IF(VLOOKUP(C39,[1]計算シート!$B$3:$BB$29997,26,FALSE)&gt;0,"○","×")</f>
        <v>×</v>
      </c>
      <c r="N39" s="66" t="str">
        <f>IF(VLOOKUP(C39,[1]計算シート!$B$3:$BB$29997,27,FALSE)&gt;0,"○","×")</f>
        <v>○</v>
      </c>
      <c r="O39" s="67" t="str">
        <f>VLOOKUP(C39,[1]計算シート!$B$3:$BB$29997,29,FALSE)</f>
        <v>株式会社リビングプラットフォームケア</v>
      </c>
      <c r="P39" s="67" t="str">
        <f>VLOOKUP(C39,[1]計算シート!$B$3:$BB$29997,30,FALSE)</f>
        <v>011-633-7727</v>
      </c>
      <c r="Q39" s="68">
        <f>VLOOKUP(C39,[1]計算シート!$B$3:$BB$29997,32,FALSE)</f>
        <v>59</v>
      </c>
      <c r="R39" s="69">
        <f>VLOOKUP(C39,[1]計算シート!$B$3:$BB$29997,31,FALSE)</f>
        <v>43126</v>
      </c>
      <c r="S39" s="70" t="str">
        <f>VLOOKUP(C39,[1]計算シート!$B$3:$BB$29997,34,FALSE)</f>
        <v>入居開始済み</v>
      </c>
      <c r="T39" s="66" t="str">
        <f>VLOOKUP(C39,[1]計算シート!$B$3:$BB$29997,33,FALSE)</f>
        <v>○</v>
      </c>
      <c r="U39" s="69">
        <v>43739</v>
      </c>
      <c r="V39" s="68"/>
      <c r="W39" s="71" t="str">
        <f>VLOOKUP(C39,[1]計算シート!$B$3:$BH$2997,59,FALSE)&amp;CHAR(10)&amp;IF(VLOOKUP(C39,[1]計算シート!$B$3:$BH$2997,59,FALSE)="特定","("&amp;VLOOKUP(C39,[1]指定一覧!$B$3:$C93,2,FALSE)&amp;")","")</f>
        <v>特定
(1371112556)</v>
      </c>
      <c r="X39" s="30" t="s">
        <v>36</v>
      </c>
    </row>
    <row r="40" spans="2:24" s="19" customFormat="1" ht="42" customHeight="1">
      <c r="B40" s="20">
        <v>33</v>
      </c>
      <c r="C40" s="66">
        <v>19005</v>
      </c>
      <c r="D40" s="67" t="str">
        <f>VLOOKUP(C40,[1]計算シート!$B$3:$F$29997,5,FALSE)</f>
        <v>ホームステーションらいふ羽田大鳥居</v>
      </c>
      <c r="E40" s="67" t="str">
        <f>VLOOKUP(C40,[1]計算シート!$B$3:$BB$29997,6,FALSE)</f>
        <v>大田区萩中3丁目14-20</v>
      </c>
      <c r="F40" s="66" t="str">
        <f>VLOOKUP(C40,[1]計算シート!$B$3:$BB$29997,7,FALSE)</f>
        <v>10.9-15.9</v>
      </c>
      <c r="G40" s="66" t="str">
        <f>VLOOKUP(C40,[1]計算シート!$B$3:$BB$29997,8,FALSE)</f>
        <v>18-36</v>
      </c>
      <c r="H40" s="66" t="str">
        <f>VLOOKUP(C40,[1]計算シート!$B$3:$BB$29997,9,FALSE)</f>
        <v>○</v>
      </c>
      <c r="I40" s="66" t="str">
        <f>VLOOKUP(C40,[1]計算シート!$B$3:$BB$29997,10,FALSE)</f>
        <v>○</v>
      </c>
      <c r="J40" s="66" t="str">
        <f>VLOOKUP(C40,[1]計算シート!$B$3:$BB$29997,11,FALSE)</f>
        <v>○</v>
      </c>
      <c r="K40" s="66" t="str">
        <f>VLOOKUP(C40,[1]計算シート!$B$3:$BB$29997,12,FALSE)</f>
        <v>○</v>
      </c>
      <c r="L40" s="66" t="str">
        <f>VLOOKUP(C40,[1]計算シート!$B$3:$BB$29997,13,FALSE)</f>
        <v>○</v>
      </c>
      <c r="M40" s="66" t="str">
        <f>IF(VLOOKUP(C40,[1]計算シート!$B$3:$BB$29997,26,FALSE)&gt;0,"○","×")</f>
        <v>×</v>
      </c>
      <c r="N40" s="66" t="str">
        <f>IF(VLOOKUP(C40,[1]計算シート!$B$3:$BB$29997,27,FALSE)&gt;0,"○","×")</f>
        <v>×</v>
      </c>
      <c r="O40" s="67" t="str">
        <f>VLOOKUP(C40,[1]計算シート!$B$3:$BB$29997,29,FALSE)</f>
        <v>株式会社らいふ</v>
      </c>
      <c r="P40" s="67" t="str">
        <f>VLOOKUP(C40,[1]計算シート!$B$3:$BB$29997,30,FALSE)</f>
        <v>03-5769-7268</v>
      </c>
      <c r="Q40" s="68">
        <f>VLOOKUP(C40,[1]計算シート!$B$3:$BB$29997,32,FALSE)</f>
        <v>57</v>
      </c>
      <c r="R40" s="69">
        <f>VLOOKUP(C40,[1]計算シート!$B$3:$BB$29997,31,FALSE)</f>
        <v>43697</v>
      </c>
      <c r="S40" s="70" t="str">
        <f>VLOOKUP(C40,[1]計算シート!$B$3:$BB$29997,34,FALSE)</f>
        <v>入居開始済み</v>
      </c>
      <c r="T40" s="66" t="str">
        <f>VLOOKUP(C40,[1]計算シート!$B$3:$BB$29997,33,FALSE)</f>
        <v>○</v>
      </c>
      <c r="U40" s="69">
        <v>44228</v>
      </c>
      <c r="V40" s="68"/>
      <c r="W40" s="71" t="str">
        <f>VLOOKUP(C40,[1]計算シート!$B$3:$BH$2997,59,FALSE)&amp;CHAR(10)&amp;IF(VLOOKUP(C40,[1]計算シート!$B$3:$BH$2997,59,FALSE)="特定","("&amp;VLOOKUP(C40,[1]指定一覧!$B$3:$C94,2,FALSE)&amp;")","")</f>
        <v>特定
(1371112978)</v>
      </c>
      <c r="X40" s="30" t="s">
        <v>36</v>
      </c>
    </row>
    <row r="41" spans="2:24" s="19" customFormat="1" ht="42" customHeight="1">
      <c r="B41" s="20">
        <v>34</v>
      </c>
      <c r="C41" s="66">
        <v>21012</v>
      </c>
      <c r="D41" s="67" t="str">
        <f>VLOOKUP(C41,[1]計算シート!$B$3:$F$29997,5,FALSE)</f>
        <v>ココファン池上通り</v>
      </c>
      <c r="E41" s="67" t="str">
        <f>VLOOKUP(C41,[1]計算シート!$B$3:$BB$29997,6,FALSE)</f>
        <v>大田区池上8－2－1</v>
      </c>
      <c r="F41" s="66" t="str">
        <f>VLOOKUP(C41,[1]計算シート!$B$3:$BB$29997,7,FALSE)</f>
        <v>9.9-20.8</v>
      </c>
      <c r="G41" s="66" t="str">
        <f>VLOOKUP(C41,[1]計算シート!$B$3:$BB$29997,8,FALSE)</f>
        <v>18.02-36.85</v>
      </c>
      <c r="H41" s="66" t="str">
        <f>VLOOKUP(C41,[1]計算シート!$B$3:$BB$29997,9,FALSE)</f>
        <v>○</v>
      </c>
      <c r="I41" s="66" t="str">
        <f>VLOOKUP(C41,[1]計算シート!$B$3:$BB$29997,10,FALSE)</f>
        <v>○</v>
      </c>
      <c r="J41" s="66" t="str">
        <f>VLOOKUP(C41,[1]計算シート!$B$3:$BB$29997,11,FALSE)</f>
        <v>○</v>
      </c>
      <c r="K41" s="66" t="str">
        <f>VLOOKUP(C41,[1]計算シート!$B$3:$BB$29997,12,FALSE)</f>
        <v>○</v>
      </c>
      <c r="L41" s="66" t="str">
        <f>VLOOKUP(C41,[1]計算シート!$B$3:$BB$29997,13,FALSE)</f>
        <v>○</v>
      </c>
      <c r="M41" s="66" t="str">
        <f>IF(VLOOKUP(C41,[1]計算シート!$B$3:$BB$29997,26,FALSE)&gt;0,"○","×")</f>
        <v>×</v>
      </c>
      <c r="N41" s="66" t="str">
        <f>IF(VLOOKUP(C41,[1]計算シート!$B$3:$BB$29997,27,FALSE)&gt;0,"○","×")</f>
        <v>×</v>
      </c>
      <c r="O41" s="67" t="str">
        <f>VLOOKUP(C41,[1]計算シート!$B$3:$BB$29997,29,FALSE)</f>
        <v>株式会社学研ココファン</v>
      </c>
      <c r="P41" s="67" t="str">
        <f>VLOOKUP(C41,[1]計算シート!$B$3:$BB$29997,30,FALSE)</f>
        <v>03-6431-1860</v>
      </c>
      <c r="Q41" s="68">
        <f>VLOOKUP(C41,[1]計算シート!$B$3:$BB$29997,32,FALSE)</f>
        <v>55</v>
      </c>
      <c r="R41" s="69">
        <f>VLOOKUP(C41,[1]計算シート!$B$3:$BB$29997,31,FALSE)</f>
        <v>44575</v>
      </c>
      <c r="S41" s="70" t="str">
        <f>VLOOKUP(C41,[1]計算シート!$B$3:$BB$29997,34,FALSE)</f>
        <v>入居開始済み</v>
      </c>
      <c r="T41" s="66" t="str">
        <f>VLOOKUP(C41,[1]計算シート!$B$3:$BB$29997,33,FALSE)</f>
        <v>○</v>
      </c>
      <c r="U41" s="69">
        <v>45170</v>
      </c>
      <c r="V41" s="68"/>
      <c r="W41" s="71" t="str">
        <f>VLOOKUP(C41,[1]計算シート!$B$3:$BH$2997,59,FALSE)&amp;CHAR(10)&amp;IF(VLOOKUP(C41,[1]計算シート!$B$3:$BH$2997,59,FALSE)="特定","("&amp;VLOOKUP(C41,[1]指定一覧!$B$3:$C95,2,FALSE)&amp;")","")</f>
        <v>特定
(1371113521)</v>
      </c>
      <c r="X41" s="30" t="s">
        <v>36</v>
      </c>
    </row>
    <row r="42" spans="2:24" s="19" customFormat="1" ht="42" customHeight="1">
      <c r="B42" s="20">
        <v>35</v>
      </c>
      <c r="C42" s="66">
        <v>11007</v>
      </c>
      <c r="D42" s="67" t="str">
        <f>VLOOKUP(C42,[1]計算シート!$B$3:$F$29997,5,FALSE)</f>
        <v>アンジェリカハイツ</v>
      </c>
      <c r="E42" s="67" t="str">
        <f>VLOOKUP(C42,[1]計算シート!$B$3:$BB$29997,6,FALSE)</f>
        <v>世田谷区上用賀6-19-21</v>
      </c>
      <c r="F42" s="66">
        <f>VLOOKUP(C42,[1]計算シート!$B$3:$BB$29997,7,FALSE)</f>
        <v>8</v>
      </c>
      <c r="G42" s="66">
        <f>VLOOKUP(C42,[1]計算シート!$B$3:$BB$29997,8,FALSE)</f>
        <v>30</v>
      </c>
      <c r="H42" s="66" t="str">
        <f>VLOOKUP(C42,[1]計算シート!$B$3:$BB$29997,9,FALSE)</f>
        <v>×</v>
      </c>
      <c r="I42" s="66" t="str">
        <f>VLOOKUP(C42,[1]計算シート!$B$3:$BB$29997,10,FALSE)</f>
        <v>×</v>
      </c>
      <c r="J42" s="66" t="str">
        <f>VLOOKUP(C42,[1]計算シート!$B$3:$BB$29997,11,FALSE)</f>
        <v>×</v>
      </c>
      <c r="K42" s="66" t="str">
        <f>VLOOKUP(C42,[1]計算シート!$B$3:$BB$29997,12,FALSE)</f>
        <v>×</v>
      </c>
      <c r="L42" s="66" t="str">
        <f>VLOOKUP(C42,[1]計算シート!$B$3:$BB$29997,13,FALSE)</f>
        <v>×</v>
      </c>
      <c r="M42" s="66" t="str">
        <f>IF(VLOOKUP(C42,[1]計算シート!$B$3:$BB$29997,26,FALSE)&gt;0,"○","×")</f>
        <v>×</v>
      </c>
      <c r="N42" s="66" t="str">
        <f>IF(VLOOKUP(C42,[1]計算シート!$B$3:$BB$29997,27,FALSE)&gt;0,"○","×")</f>
        <v>○</v>
      </c>
      <c r="O42" s="67" t="str">
        <f>VLOOKUP(C42,[1]計算シート!$B$3:$BB$29997,29,FALSE)</f>
        <v>社会福祉法人ふきのとうの会</v>
      </c>
      <c r="P42" s="67" t="str">
        <f>VLOOKUP(C42,[1]計算シート!$B$3:$BB$29997,30,FALSE)</f>
        <v>03-3706-2545</v>
      </c>
      <c r="Q42" s="68">
        <f>VLOOKUP(C42,[1]計算シート!$B$3:$BB$29997,32,FALSE)</f>
        <v>4</v>
      </c>
      <c r="R42" s="69">
        <f>VLOOKUP(C42,[1]計算シート!$B$3:$BB$29997,31,FALSE)</f>
        <v>40918</v>
      </c>
      <c r="S42" s="70" t="str">
        <f>VLOOKUP(C42,[1]計算シート!$B$3:$BB$29997,34,FALSE)</f>
        <v>入居開始済み</v>
      </c>
      <c r="T42" s="66" t="str">
        <f>VLOOKUP(C42,[1]計算シート!$B$3:$BB$29997,33,FALSE)</f>
        <v/>
      </c>
      <c r="U42" s="69"/>
      <c r="V42" s="68"/>
      <c r="W42" s="71" t="str">
        <f>VLOOKUP(C42,[1]計算シート!$B$3:$BH$2997,59,FALSE)&amp;CHAR(10)&amp;IF(VLOOKUP(C42,[1]計算シート!$B$3:$BH$2997,59,FALSE)="特定","("&amp;VLOOKUP(C42,[1]指定一覧!$B$3:$C94,2,FALSE)&amp;")","")</f>
        <v xml:space="preserve">
</v>
      </c>
      <c r="X42" s="30" t="s">
        <v>36</v>
      </c>
    </row>
    <row r="43" spans="2:24" s="19" customFormat="1" ht="42" customHeight="1">
      <c r="B43" s="20">
        <v>36</v>
      </c>
      <c r="C43" s="66">
        <v>11016</v>
      </c>
      <c r="D43" s="67" t="str">
        <f>VLOOKUP(C43,[1]計算シート!$B$3:$F$29997,5,FALSE)</f>
        <v>そんぽの家Ｓ上野毛</v>
      </c>
      <c r="E43" s="67" t="str">
        <f>VLOOKUP(C43,[1]計算シート!$B$3:$BB$29997,6,FALSE)</f>
        <v>世田谷区中町5-35-7</v>
      </c>
      <c r="F43" s="66">
        <f>VLOOKUP(C43,[1]計算シート!$B$3:$BB$29997,7,FALSE)</f>
        <v>16</v>
      </c>
      <c r="G43" s="66" t="str">
        <f>VLOOKUP(C43,[1]計算シート!$B$3:$BB$29997,8,FALSE)</f>
        <v>25.17-27.18</v>
      </c>
      <c r="H43" s="66" t="str">
        <f>VLOOKUP(C43,[1]計算シート!$B$3:$BB$29997,9,FALSE)</f>
        <v>○</v>
      </c>
      <c r="I43" s="66" t="str">
        <f>VLOOKUP(C43,[1]計算シート!$B$3:$BB$29997,10,FALSE)</f>
        <v>×</v>
      </c>
      <c r="J43" s="66" t="str">
        <f>VLOOKUP(C43,[1]計算シート!$B$3:$BB$29997,11,FALSE)</f>
        <v>×</v>
      </c>
      <c r="K43" s="66" t="str">
        <f>VLOOKUP(C43,[1]計算シート!$B$3:$BB$29997,12,FALSE)</f>
        <v>×</v>
      </c>
      <c r="L43" s="66" t="str">
        <f>VLOOKUP(C43,[1]計算シート!$B$3:$BB$29997,13,FALSE)</f>
        <v>○</v>
      </c>
      <c r="M43" s="66" t="str">
        <f>IF(VLOOKUP(C43,[1]計算シート!$B$3:$BB$29997,26,FALSE)&gt;0,"○","×")</f>
        <v>○</v>
      </c>
      <c r="N43" s="66" t="str">
        <f>IF(VLOOKUP(C43,[1]計算シート!$B$3:$BB$29997,27,FALSE)&gt;0,"○","×")</f>
        <v>○</v>
      </c>
      <c r="O43" s="67" t="str">
        <f>VLOOKUP(C43,[1]計算シート!$B$3:$BB$29997,29,FALSE)</f>
        <v>そんぽの家Ｓ上野毛</v>
      </c>
      <c r="P43" s="67" t="str">
        <f>VLOOKUP(C43,[1]計算シート!$B$3:$BB$29997,30,FALSE)</f>
        <v>03-5752-2121</v>
      </c>
      <c r="Q43" s="68">
        <f>VLOOKUP(C43,[1]計算シート!$B$3:$BB$29997,32,FALSE)</f>
        <v>37</v>
      </c>
      <c r="R43" s="69">
        <f>VLOOKUP(C43,[1]計算シート!$B$3:$BB$29997,31,FALSE)</f>
        <v>40934</v>
      </c>
      <c r="S43" s="70" t="str">
        <f>VLOOKUP(C43,[1]計算シート!$B$3:$BB$29997,34,FALSE)</f>
        <v>入居開始済み</v>
      </c>
      <c r="T43" s="66" t="str">
        <f>VLOOKUP(C43,[1]計算シート!$B$3:$BB$29997,33,FALSE)</f>
        <v>○</v>
      </c>
      <c r="U43" s="69">
        <v>42095</v>
      </c>
      <c r="V43" s="68"/>
      <c r="W43" s="71" t="str">
        <f>VLOOKUP(C43,[1]計算シート!$B$3:$BH$2997,59,FALSE)&amp;CHAR(10)&amp;IF(VLOOKUP(C43,[1]計算シート!$B$3:$BH$2997,59,FALSE)="特定","("&amp;VLOOKUP(C43,[1]指定一覧!$B$3:$C95,2,FALSE)&amp;")","")</f>
        <v xml:space="preserve">
</v>
      </c>
      <c r="X43" s="30" t="s">
        <v>36</v>
      </c>
    </row>
    <row r="44" spans="2:24" s="19" customFormat="1" ht="42" customHeight="1">
      <c r="B44" s="20">
        <v>37</v>
      </c>
      <c r="C44" s="66">
        <v>11027</v>
      </c>
      <c r="D44" s="67" t="str">
        <f>VLOOKUP(C44,[1]計算シート!$B$3:$F$29997,5,FALSE)</f>
        <v>そんぽの家Ｓ烏山</v>
      </c>
      <c r="E44" s="67" t="str">
        <f>VLOOKUP(C44,[1]計算シート!$B$3:$BB$29997,6,FALSE)</f>
        <v>世田谷区北烏山6-9-3</v>
      </c>
      <c r="F44" s="66">
        <f>VLOOKUP(C44,[1]計算シート!$B$3:$BB$29997,7,FALSE)</f>
        <v>13.5</v>
      </c>
      <c r="G44" s="66" t="str">
        <f>VLOOKUP(C44,[1]計算シート!$B$3:$BB$29997,8,FALSE)</f>
        <v>25.17-27.18</v>
      </c>
      <c r="H44" s="66" t="str">
        <f>VLOOKUP(C44,[1]計算シート!$B$3:$BB$29997,9,FALSE)</f>
        <v>○</v>
      </c>
      <c r="I44" s="66" t="str">
        <f>VLOOKUP(C44,[1]計算シート!$B$3:$BB$29997,10,FALSE)</f>
        <v>×</v>
      </c>
      <c r="J44" s="66" t="str">
        <f>VLOOKUP(C44,[1]計算シート!$B$3:$BB$29997,11,FALSE)</f>
        <v>×</v>
      </c>
      <c r="K44" s="66" t="str">
        <f>VLOOKUP(C44,[1]計算シート!$B$3:$BB$29997,12,FALSE)</f>
        <v>×</v>
      </c>
      <c r="L44" s="66" t="str">
        <f>VLOOKUP(C44,[1]計算シート!$B$3:$BB$29997,13,FALSE)</f>
        <v>○</v>
      </c>
      <c r="M44" s="66" t="str">
        <f>IF(VLOOKUP(C44,[1]計算シート!$B$3:$BB$29997,26,FALSE)&gt;0,"○","×")</f>
        <v>○</v>
      </c>
      <c r="N44" s="66" t="str">
        <f>IF(VLOOKUP(C44,[1]計算シート!$B$3:$BB$29997,27,FALSE)&gt;0,"○","×")</f>
        <v>○</v>
      </c>
      <c r="O44" s="67" t="str">
        <f>VLOOKUP(C44,[1]計算シート!$B$3:$BB$29997,29,FALSE)</f>
        <v>そんぽの家Ｓ烏山</v>
      </c>
      <c r="P44" s="67" t="str">
        <f>VLOOKUP(C44,[1]計算シート!$B$3:$BB$29997,30,FALSE)</f>
        <v>03-5314-1020</v>
      </c>
      <c r="Q44" s="68">
        <f>VLOOKUP(C44,[1]計算シート!$B$3:$BB$29997,32,FALSE)</f>
        <v>41</v>
      </c>
      <c r="R44" s="69">
        <f>VLOOKUP(C44,[1]計算シート!$B$3:$BB$29997,31,FALSE)</f>
        <v>40938</v>
      </c>
      <c r="S44" s="70" t="str">
        <f>VLOOKUP(C44,[1]計算シート!$B$3:$BB$29997,34,FALSE)</f>
        <v>入居開始済み</v>
      </c>
      <c r="T44" s="66" t="str">
        <f>VLOOKUP(C44,[1]計算シート!$B$3:$BB$29997,33,FALSE)</f>
        <v>○</v>
      </c>
      <c r="U44" s="69">
        <v>42095</v>
      </c>
      <c r="V44" s="68"/>
      <c r="W44" s="71" t="str">
        <f>VLOOKUP(C44,[1]計算シート!$B$3:$BH$2997,59,FALSE)&amp;CHAR(10)&amp;IF(VLOOKUP(C44,[1]計算シート!$B$3:$BH$2997,59,FALSE)="特定","("&amp;VLOOKUP(C44,[1]指定一覧!$B$3:$C96,2,FALSE)&amp;")","")</f>
        <v xml:space="preserve">
</v>
      </c>
      <c r="X44" s="30" t="s">
        <v>36</v>
      </c>
    </row>
    <row r="45" spans="2:24" s="19" customFormat="1" ht="42" customHeight="1">
      <c r="B45" s="20">
        <v>38</v>
      </c>
      <c r="C45" s="66">
        <v>11038</v>
      </c>
      <c r="D45" s="67" t="str">
        <f>VLOOKUP(C45,[1]計算シート!$B$3:$F$29997,5,FALSE)</f>
        <v>そんぽの家Ｓ成城西</v>
      </c>
      <c r="E45" s="67" t="str">
        <f>VLOOKUP(C45,[1]計算シート!$B$3:$BB$29997,6,FALSE)</f>
        <v>世田谷区喜多見9丁目22番7</v>
      </c>
      <c r="F45" s="66">
        <f>VLOOKUP(C45,[1]計算シート!$B$3:$BB$29997,7,FALSE)</f>
        <v>14.8</v>
      </c>
      <c r="G45" s="66" t="str">
        <f>VLOOKUP(C45,[1]計算シート!$B$3:$BB$29997,8,FALSE)</f>
        <v>25.17-27.18</v>
      </c>
      <c r="H45" s="66" t="str">
        <f>VLOOKUP(C45,[1]計算シート!$B$3:$BB$29997,9,FALSE)</f>
        <v>○</v>
      </c>
      <c r="I45" s="66" t="str">
        <f>VLOOKUP(C45,[1]計算シート!$B$3:$BB$29997,10,FALSE)</f>
        <v>×</v>
      </c>
      <c r="J45" s="66" t="str">
        <f>VLOOKUP(C45,[1]計算シート!$B$3:$BB$29997,11,FALSE)</f>
        <v>×</v>
      </c>
      <c r="K45" s="66" t="str">
        <f>VLOOKUP(C45,[1]計算シート!$B$3:$BB$29997,12,FALSE)</f>
        <v>×</v>
      </c>
      <c r="L45" s="66" t="str">
        <f>VLOOKUP(C45,[1]計算シート!$B$3:$BB$29997,13,FALSE)</f>
        <v>○</v>
      </c>
      <c r="M45" s="66" t="str">
        <f>IF(VLOOKUP(C45,[1]計算シート!$B$3:$BB$29997,26,FALSE)&gt;0,"○","×")</f>
        <v>○</v>
      </c>
      <c r="N45" s="66" t="str">
        <f>IF(VLOOKUP(C45,[1]計算シート!$B$3:$BB$29997,27,FALSE)&gt;0,"○","×")</f>
        <v>○</v>
      </c>
      <c r="O45" s="67" t="str">
        <f>VLOOKUP(C45,[1]計算シート!$B$3:$BB$29997,29,FALSE)</f>
        <v>そんぽの家Ｓ成城西</v>
      </c>
      <c r="P45" s="67" t="str">
        <f>VLOOKUP(C45,[1]計算シート!$B$3:$BB$29997,30,FALSE)</f>
        <v>03-5438-2030</v>
      </c>
      <c r="Q45" s="68">
        <f>VLOOKUP(C45,[1]計算シート!$B$3:$BB$29997,32,FALSE)</f>
        <v>53</v>
      </c>
      <c r="R45" s="69">
        <f>VLOOKUP(C45,[1]計算シート!$B$3:$BB$29997,31,FALSE)</f>
        <v>40942</v>
      </c>
      <c r="S45" s="70" t="str">
        <f>VLOOKUP(C45,[1]計算シート!$B$3:$BB$29997,34,FALSE)</f>
        <v>入居開始済み</v>
      </c>
      <c r="T45" s="66" t="str">
        <f>VLOOKUP(C45,[1]計算シート!$B$3:$BB$29997,33,FALSE)</f>
        <v>○</v>
      </c>
      <c r="U45" s="69">
        <v>42095</v>
      </c>
      <c r="V45" s="68"/>
      <c r="W45" s="71" t="str">
        <f>VLOOKUP(C45,[1]計算シート!$B$3:$BH$2997,59,FALSE)&amp;CHAR(10)&amp;IF(VLOOKUP(C45,[1]計算シート!$B$3:$BH$2997,59,FALSE)="特定","("&amp;VLOOKUP(C45,[1]指定一覧!$B$3:$C97,2,FALSE)&amp;")","")</f>
        <v xml:space="preserve">
</v>
      </c>
      <c r="X45" s="30" t="s">
        <v>36</v>
      </c>
    </row>
    <row r="46" spans="2:24" s="19" customFormat="1" ht="42" customHeight="1">
      <c r="B46" s="20">
        <v>39</v>
      </c>
      <c r="C46" s="66">
        <v>11079</v>
      </c>
      <c r="D46" s="67" t="str">
        <f>VLOOKUP(C46,[1]計算シート!$B$3:$F$29997,5,FALSE)</f>
        <v>祖師谷ケアパークそよ風</v>
      </c>
      <c r="E46" s="67" t="str">
        <f>VLOOKUP(C46,[1]計算シート!$B$3:$BB$29997,6,FALSE)</f>
        <v>世田谷区祖師谷4-3-15</v>
      </c>
      <c r="F46" s="66" t="str">
        <f>VLOOKUP(C46,[1]計算シート!$B$3:$BB$29997,7,FALSE)</f>
        <v>20-24.5</v>
      </c>
      <c r="G46" s="66" t="str">
        <f>VLOOKUP(C46,[1]計算シート!$B$3:$BB$29997,8,FALSE)</f>
        <v>25.92-32.2</v>
      </c>
      <c r="H46" s="66" t="str">
        <f>VLOOKUP(C46,[1]計算シート!$B$3:$BB$29997,9,FALSE)</f>
        <v>○</v>
      </c>
      <c r="I46" s="66" t="str">
        <f>VLOOKUP(C46,[1]計算シート!$B$3:$BB$29997,10,FALSE)</f>
        <v>○</v>
      </c>
      <c r="J46" s="66" t="str">
        <f>VLOOKUP(C46,[1]計算シート!$B$3:$BB$29997,11,FALSE)</f>
        <v>○</v>
      </c>
      <c r="K46" s="66" t="str">
        <f>VLOOKUP(C46,[1]計算シート!$B$3:$BB$29997,12,FALSE)</f>
        <v>○</v>
      </c>
      <c r="L46" s="66" t="str">
        <f>VLOOKUP(C46,[1]計算シート!$B$3:$BB$29997,13,FALSE)</f>
        <v>○</v>
      </c>
      <c r="M46" s="66" t="str">
        <f>IF(VLOOKUP(C46,[1]計算シート!$B$3:$BB$29997,26,FALSE)&gt;0,"○","×")</f>
        <v>×</v>
      </c>
      <c r="N46" s="66" t="str">
        <f>IF(VLOOKUP(C46,[1]計算シート!$B$3:$BB$29997,27,FALSE)&gt;0,"○","×")</f>
        <v>×</v>
      </c>
      <c r="O46" s="67" t="str">
        <f>VLOOKUP(C46,[1]計算シート!$B$3:$BB$29997,29,FALSE)</f>
        <v>株式会社ＳＯＹＯＫＡＺＥ</v>
      </c>
      <c r="P46" s="67" t="str">
        <f>VLOOKUP(C46,[1]計算シート!$B$3:$BB$29997,30,FALSE)</f>
        <v>03-5413-8228</v>
      </c>
      <c r="Q46" s="68">
        <f>VLOOKUP(C46,[1]計算シート!$B$3:$BB$29997,32,FALSE)</f>
        <v>30</v>
      </c>
      <c r="R46" s="69">
        <f>VLOOKUP(C46,[1]計算シート!$B$3:$BB$29997,31,FALSE)</f>
        <v>40996</v>
      </c>
      <c r="S46" s="70" t="str">
        <f>VLOOKUP(C46,[1]計算シート!$B$3:$BB$29997,34,FALSE)</f>
        <v>入居開始済み</v>
      </c>
      <c r="T46" s="66" t="str">
        <f>VLOOKUP(C46,[1]計算シート!$B$3:$BB$29997,33,FALSE)</f>
        <v>○</v>
      </c>
      <c r="U46" s="69">
        <v>40603</v>
      </c>
      <c r="V46" s="68"/>
      <c r="W46" s="71" t="str">
        <f>VLOOKUP(C46,[1]計算シート!$B$3:$BH$2997,59,FALSE)&amp;CHAR(10)&amp;IF(VLOOKUP(C46,[1]計算シート!$B$3:$BH$2997,59,FALSE)="特定","("&amp;VLOOKUP(C46,[1]指定一覧!$B$3:$C98,2,FALSE)&amp;")","")</f>
        <v>特定
(1371209360)</v>
      </c>
      <c r="X46" s="30" t="s">
        <v>36</v>
      </c>
    </row>
    <row r="47" spans="2:24" s="19" customFormat="1" ht="42" customHeight="1">
      <c r="B47" s="20">
        <v>40</v>
      </c>
      <c r="C47" s="66">
        <v>12041</v>
      </c>
      <c r="D47" s="67" t="str">
        <f>VLOOKUP(C47,[1]計算シート!$B$3:$F$29997,5,FALSE)</f>
        <v>コーシャハイム千歳烏山　サービス付き高齢者向け住宅　10号棟</v>
      </c>
      <c r="E47" s="67" t="str">
        <f>VLOOKUP(C47,[1]計算シート!$B$3:$BB$29997,6,FALSE)</f>
        <v>世田谷区南烏山6丁目10番10号</v>
      </c>
      <c r="F47" s="66" t="str">
        <f>VLOOKUP(C47,[1]計算シート!$B$3:$BB$29997,7,FALSE)</f>
        <v>8.72-17.63</v>
      </c>
      <c r="G47" s="66" t="str">
        <f>VLOOKUP(C47,[1]計算シート!$B$3:$BB$29997,8,FALSE)</f>
        <v>26.8-59.2</v>
      </c>
      <c r="H47" s="66" t="str">
        <f>VLOOKUP(C47,[1]計算シート!$B$3:$BB$29997,9,FALSE)</f>
        <v>○</v>
      </c>
      <c r="I47" s="66" t="str">
        <f>VLOOKUP(C47,[1]計算シート!$B$3:$BB$29997,10,FALSE)</f>
        <v>×</v>
      </c>
      <c r="J47" s="66" t="str">
        <f>VLOOKUP(C47,[1]計算シート!$B$3:$BB$29997,11,FALSE)</f>
        <v>×</v>
      </c>
      <c r="K47" s="66" t="str">
        <f>VLOOKUP(C47,[1]計算シート!$B$3:$BB$29997,12,FALSE)</f>
        <v>○</v>
      </c>
      <c r="L47" s="66" t="str">
        <f>VLOOKUP(C47,[1]計算シート!$B$3:$BB$29997,13,FALSE)</f>
        <v>○</v>
      </c>
      <c r="M47" s="66" t="str">
        <f>IF(VLOOKUP(C47,[1]計算シート!$B$3:$BB$29997,26,FALSE)&gt;0,"○","×")</f>
        <v>○</v>
      </c>
      <c r="N47" s="66" t="str">
        <f>IF(VLOOKUP(C47,[1]計算シート!$B$3:$BB$29997,27,FALSE)&gt;0,"○","×")</f>
        <v>○</v>
      </c>
      <c r="O47" s="67" t="str">
        <f>VLOOKUP(C47,[1]計算シート!$B$3:$BB$29997,29,FALSE)</f>
        <v>ＳＯＭＰＯケア株式会社</v>
      </c>
      <c r="P47" s="67" t="str">
        <f>VLOOKUP(C47,[1]計算シート!$B$3:$BB$29997,30,FALSE)</f>
        <v>03-6455-8560</v>
      </c>
      <c r="Q47" s="68">
        <f>VLOOKUP(C47,[1]計算シート!$B$3:$BB$29997,32,FALSE)</f>
        <v>28</v>
      </c>
      <c r="R47" s="69">
        <f>VLOOKUP(C47,[1]計算シート!$B$3:$BB$29997,31,FALSE)</f>
        <v>41257</v>
      </c>
      <c r="S47" s="70" t="str">
        <f>VLOOKUP(C47,[1]計算シート!$B$3:$BB$29997,34,FALSE)</f>
        <v>入居開始済み</v>
      </c>
      <c r="T47" s="66" t="str">
        <f>VLOOKUP(C47,[1]計算シート!$B$3:$BB$29997,33,FALSE)</f>
        <v>○</v>
      </c>
      <c r="U47" s="69">
        <v>42095</v>
      </c>
      <c r="V47" s="68"/>
      <c r="W47" s="71" t="str">
        <f>VLOOKUP(C47,[1]計算シート!$B$3:$BH$2997,59,FALSE)&amp;CHAR(10)&amp;IF(VLOOKUP(C47,[1]計算シート!$B$3:$BH$2997,59,FALSE)="特定","("&amp;VLOOKUP(C47,[1]指定一覧!$B$3:$C99,2,FALSE)&amp;")","")</f>
        <v xml:space="preserve">
</v>
      </c>
      <c r="X47" s="30" t="s">
        <v>36</v>
      </c>
    </row>
    <row r="48" spans="2:24" s="19" customFormat="1" ht="42" customHeight="1">
      <c r="B48" s="20">
        <v>41</v>
      </c>
      <c r="C48" s="66">
        <v>12042</v>
      </c>
      <c r="D48" s="67" t="str">
        <f>VLOOKUP(C48,[1]計算シート!$B$3:$F$29997,5,FALSE)</f>
        <v>コーシャハイム千歳烏山　サービス付き高齢者向け住宅　9号棟</v>
      </c>
      <c r="E48" s="67" t="str">
        <f>VLOOKUP(C48,[1]計算シート!$B$3:$BB$29997,6,FALSE)</f>
        <v>世田谷区南烏山6丁目10番9号</v>
      </c>
      <c r="F48" s="66" t="str">
        <f>VLOOKUP(C48,[1]計算シート!$B$3:$BB$29997,7,FALSE)</f>
        <v>8.42-18.46</v>
      </c>
      <c r="G48" s="66" t="str">
        <f>VLOOKUP(C48,[1]計算シート!$B$3:$BB$29997,8,FALSE)</f>
        <v>25.08-67.24</v>
      </c>
      <c r="H48" s="66" t="str">
        <f>VLOOKUP(C48,[1]計算シート!$B$3:$BB$29997,9,FALSE)</f>
        <v>○</v>
      </c>
      <c r="I48" s="66" t="str">
        <f>VLOOKUP(C48,[1]計算シート!$B$3:$BB$29997,10,FALSE)</f>
        <v>×</v>
      </c>
      <c r="J48" s="66" t="str">
        <f>VLOOKUP(C48,[1]計算シート!$B$3:$BB$29997,11,FALSE)</f>
        <v>×</v>
      </c>
      <c r="K48" s="66" t="str">
        <f>VLOOKUP(C48,[1]計算シート!$B$3:$BB$29997,12,FALSE)</f>
        <v>○</v>
      </c>
      <c r="L48" s="66" t="str">
        <f>VLOOKUP(C48,[1]計算シート!$B$3:$BB$29997,13,FALSE)</f>
        <v>○</v>
      </c>
      <c r="M48" s="66" t="str">
        <f>IF(VLOOKUP(C48,[1]計算シート!$B$3:$BB$29997,26,FALSE)&gt;0,"○","×")</f>
        <v>○</v>
      </c>
      <c r="N48" s="66" t="str">
        <f>IF(VLOOKUP(C48,[1]計算シート!$B$3:$BB$29997,27,FALSE)&gt;0,"○","×")</f>
        <v>○</v>
      </c>
      <c r="O48" s="67" t="str">
        <f>VLOOKUP(C48,[1]計算シート!$B$3:$BB$29997,29,FALSE)</f>
        <v>ＳＯＭＰＯケア株式会社</v>
      </c>
      <c r="P48" s="67" t="str">
        <f>VLOOKUP(C48,[1]計算シート!$B$3:$BB$29997,30,FALSE)</f>
        <v>03-6455-8560</v>
      </c>
      <c r="Q48" s="68">
        <f>VLOOKUP(C48,[1]計算シート!$B$3:$BB$29997,32,FALSE)</f>
        <v>43</v>
      </c>
      <c r="R48" s="69">
        <f>VLOOKUP(C48,[1]計算シート!$B$3:$BB$29997,31,FALSE)</f>
        <v>41257</v>
      </c>
      <c r="S48" s="70" t="str">
        <f>VLOOKUP(C48,[1]計算シート!$B$3:$BB$29997,34,FALSE)</f>
        <v>入居開始済み</v>
      </c>
      <c r="T48" s="66" t="str">
        <f>VLOOKUP(C48,[1]計算シート!$B$3:$BB$29997,33,FALSE)</f>
        <v>○</v>
      </c>
      <c r="U48" s="69">
        <v>42095</v>
      </c>
      <c r="V48" s="68"/>
      <c r="W48" s="71" t="str">
        <f>VLOOKUP(C48,[1]計算シート!$B$3:$BH$2997,59,FALSE)&amp;CHAR(10)&amp;IF(VLOOKUP(C48,[1]計算シート!$B$3:$BH$2997,59,FALSE)="特定","("&amp;VLOOKUP(C48,[1]指定一覧!$B$3:$C100,2,FALSE)&amp;")","")</f>
        <v xml:space="preserve">
</v>
      </c>
      <c r="X48" s="30" t="s">
        <v>36</v>
      </c>
    </row>
    <row r="49" spans="2:24" s="19" customFormat="1" ht="42" customHeight="1">
      <c r="B49" s="20">
        <v>42</v>
      </c>
      <c r="C49" s="66">
        <v>12043</v>
      </c>
      <c r="D49" s="67" t="str">
        <f>VLOOKUP(C49,[1]計算シート!$B$3:$F$29997,5,FALSE)</f>
        <v>コーシャハイム千歳烏山　サービス付き高齢者向け住宅　11号棟</v>
      </c>
      <c r="E49" s="67" t="str">
        <f>VLOOKUP(C49,[1]計算シート!$B$3:$BB$29997,6,FALSE)</f>
        <v>世田谷区南烏山6丁目12番11号</v>
      </c>
      <c r="F49" s="66" t="str">
        <f>VLOOKUP(C49,[1]計算シート!$B$3:$BB$29997,7,FALSE)</f>
        <v>6.78-15.36</v>
      </c>
      <c r="G49" s="66" t="str">
        <f>VLOOKUP(C49,[1]計算シート!$B$3:$BB$29997,8,FALSE)</f>
        <v>25.06-62.79</v>
      </c>
      <c r="H49" s="66" t="str">
        <f>VLOOKUP(C49,[1]計算シート!$B$3:$BB$29997,9,FALSE)</f>
        <v>○</v>
      </c>
      <c r="I49" s="66" t="str">
        <f>VLOOKUP(C49,[1]計算シート!$B$3:$BB$29997,10,FALSE)</f>
        <v>×</v>
      </c>
      <c r="J49" s="66" t="str">
        <f>VLOOKUP(C49,[1]計算シート!$B$3:$BB$29997,11,FALSE)</f>
        <v>×</v>
      </c>
      <c r="K49" s="66" t="str">
        <f>VLOOKUP(C49,[1]計算シート!$B$3:$BB$29997,12,FALSE)</f>
        <v>○</v>
      </c>
      <c r="L49" s="66" t="str">
        <f>VLOOKUP(C49,[1]計算シート!$B$3:$BB$29997,13,FALSE)</f>
        <v>○</v>
      </c>
      <c r="M49" s="66" t="str">
        <f>IF(VLOOKUP(C49,[1]計算シート!$B$3:$BB$29997,26,FALSE)&gt;0,"○","×")</f>
        <v>○</v>
      </c>
      <c r="N49" s="66" t="str">
        <f>IF(VLOOKUP(C49,[1]計算シート!$B$3:$BB$29997,27,FALSE)&gt;0,"○","×")</f>
        <v>○</v>
      </c>
      <c r="O49" s="67" t="str">
        <f>VLOOKUP(C49,[1]計算シート!$B$3:$BB$29997,29,FALSE)</f>
        <v>ＳＯＭＰＯケア株式会社</v>
      </c>
      <c r="P49" s="67" t="str">
        <f>VLOOKUP(C49,[1]計算シート!$B$3:$BB$29997,30,FALSE)</f>
        <v>03-6455-8560</v>
      </c>
      <c r="Q49" s="68">
        <f>VLOOKUP(C49,[1]計算シート!$B$3:$BB$29997,32,FALSE)</f>
        <v>15</v>
      </c>
      <c r="R49" s="69">
        <f>VLOOKUP(C49,[1]計算シート!$B$3:$BB$29997,31,FALSE)</f>
        <v>41257</v>
      </c>
      <c r="S49" s="70" t="str">
        <f>VLOOKUP(C49,[1]計算シート!$B$3:$BB$29997,34,FALSE)</f>
        <v>入居開始済み</v>
      </c>
      <c r="T49" s="66" t="str">
        <f>VLOOKUP(C49,[1]計算シート!$B$3:$BB$29997,33,FALSE)</f>
        <v>○</v>
      </c>
      <c r="U49" s="69">
        <v>42095</v>
      </c>
      <c r="V49" s="68"/>
      <c r="W49" s="71" t="str">
        <f>VLOOKUP(C49,[1]計算シート!$B$3:$BH$2997,59,FALSE)&amp;CHAR(10)&amp;IF(VLOOKUP(C49,[1]計算シート!$B$3:$BH$2997,59,FALSE)="特定","("&amp;VLOOKUP(C49,[1]指定一覧!$B$3:$C101,2,FALSE)&amp;")","")</f>
        <v xml:space="preserve">
</v>
      </c>
      <c r="X49" s="30" t="s">
        <v>36</v>
      </c>
    </row>
    <row r="50" spans="2:24" s="19" customFormat="1" ht="42" customHeight="1">
      <c r="B50" s="20">
        <v>43</v>
      </c>
      <c r="C50" s="66">
        <v>12051</v>
      </c>
      <c r="D50" s="67" t="str">
        <f>VLOOKUP(C50,[1]計算シート!$B$3:$F$29997,5,FALSE)</f>
        <v>グランクレール成城</v>
      </c>
      <c r="E50" s="67" t="str">
        <f>VLOOKUP(C50,[1]計算シート!$B$3:$BB$29997,6,FALSE)</f>
        <v>世田谷区成城八丁目20番1号</v>
      </c>
      <c r="F50" s="66" t="str">
        <f>VLOOKUP(C50,[1]計算シート!$B$3:$BB$29997,7,FALSE)</f>
        <v>31.8-93.7</v>
      </c>
      <c r="G50" s="66" t="str">
        <f>VLOOKUP(C50,[1]計算シート!$B$3:$BB$29997,8,FALSE)</f>
        <v>41.21-87.24</v>
      </c>
      <c r="H50" s="66" t="str">
        <f>VLOOKUP(C50,[1]計算シート!$B$3:$BB$29997,9,FALSE)</f>
        <v>○</v>
      </c>
      <c r="I50" s="66" t="str">
        <f>VLOOKUP(C50,[1]計算シート!$B$3:$BB$29997,10,FALSE)</f>
        <v>○</v>
      </c>
      <c r="J50" s="66" t="str">
        <f>VLOOKUP(C50,[1]計算シート!$B$3:$BB$29997,11,FALSE)</f>
        <v>○</v>
      </c>
      <c r="K50" s="66" t="str">
        <f>VLOOKUP(C50,[1]計算シート!$B$3:$BB$29997,12,FALSE)</f>
        <v>○</v>
      </c>
      <c r="L50" s="66" t="str">
        <f>VLOOKUP(C50,[1]計算シート!$B$3:$BB$29997,13,FALSE)</f>
        <v>○</v>
      </c>
      <c r="M50" s="66" t="str">
        <f>IF(VLOOKUP(C50,[1]計算シート!$B$3:$BB$29997,26,FALSE)&gt;0,"○","×")</f>
        <v>○</v>
      </c>
      <c r="N50" s="66" t="str">
        <f>IF(VLOOKUP(C50,[1]計算シート!$B$3:$BB$29997,27,FALSE)&gt;0,"○","×")</f>
        <v>×</v>
      </c>
      <c r="O50" s="67" t="str">
        <f>VLOOKUP(C50,[1]計算シート!$B$3:$BB$29997,29,FALSE)</f>
        <v>株式会社東急イーライフデザイン</v>
      </c>
      <c r="P50" s="67" t="str">
        <f>VLOOKUP(C50,[1]計算シート!$B$3:$BB$29997,30,FALSE)</f>
        <v>03-6455-1236</v>
      </c>
      <c r="Q50" s="68">
        <f>VLOOKUP(C50,[1]計算シート!$B$3:$BB$29997,32,FALSE)</f>
        <v>79</v>
      </c>
      <c r="R50" s="69">
        <f>VLOOKUP(C50,[1]計算シート!$B$3:$BB$29997,31,FALSE)</f>
        <v>41299</v>
      </c>
      <c r="S50" s="70" t="str">
        <f>VLOOKUP(C50,[1]計算シート!$B$3:$BB$29997,34,FALSE)</f>
        <v>入居開始済み</v>
      </c>
      <c r="T50" s="66" t="str">
        <f>VLOOKUP(C50,[1]計算シート!$B$3:$BB$29997,33,FALSE)</f>
        <v>○</v>
      </c>
      <c r="U50" s="69">
        <v>42095</v>
      </c>
      <c r="V50" s="68"/>
      <c r="W50" s="71" t="str">
        <f>VLOOKUP(C50,[1]計算シート!$B$3:$BH$2997,59,FALSE)&amp;CHAR(10)&amp;IF(VLOOKUP(C50,[1]計算シート!$B$3:$BH$2997,59,FALSE)="特定","("&amp;VLOOKUP(C50,[1]指定一覧!$B$3:$C102,2,FALSE)&amp;")","")</f>
        <v xml:space="preserve">
</v>
      </c>
      <c r="X50" s="30" t="s">
        <v>36</v>
      </c>
    </row>
    <row r="51" spans="2:24" s="19" customFormat="1" ht="42" customHeight="1">
      <c r="B51" s="20">
        <v>44</v>
      </c>
      <c r="C51" s="66">
        <v>12053</v>
      </c>
      <c r="D51" s="67" t="str">
        <f>VLOOKUP(C51,[1]計算シート!$B$3:$F$29997,5,FALSE)</f>
        <v>ぐりーん・さいと　サルビア荘</v>
      </c>
      <c r="E51" s="67" t="str">
        <f>VLOOKUP(C51,[1]計算シート!$B$3:$BB$29997,6,FALSE)</f>
        <v>世田谷区若林3-35-14</v>
      </c>
      <c r="F51" s="66" t="str">
        <f>VLOOKUP(C51,[1]計算シート!$B$3:$BB$29997,7,FALSE)</f>
        <v>12.8-13.2</v>
      </c>
      <c r="G51" s="66" t="str">
        <f>VLOOKUP(C51,[1]計算シート!$B$3:$BB$29997,8,FALSE)</f>
        <v>26.7-27</v>
      </c>
      <c r="H51" s="66" t="str">
        <f>VLOOKUP(C51,[1]計算シート!$B$3:$BB$29997,9,FALSE)</f>
        <v>×</v>
      </c>
      <c r="I51" s="66" t="str">
        <f>VLOOKUP(C51,[1]計算シート!$B$3:$BB$29997,10,FALSE)</f>
        <v>×</v>
      </c>
      <c r="J51" s="66" t="str">
        <f>VLOOKUP(C51,[1]計算シート!$B$3:$BB$29997,11,FALSE)</f>
        <v>×</v>
      </c>
      <c r="K51" s="66" t="str">
        <f>VLOOKUP(C51,[1]計算シート!$B$3:$BB$29997,12,FALSE)</f>
        <v>×</v>
      </c>
      <c r="L51" s="66" t="str">
        <f>VLOOKUP(C51,[1]計算シート!$B$3:$BB$29997,13,FALSE)</f>
        <v>×</v>
      </c>
      <c r="M51" s="66" t="str">
        <f>IF(VLOOKUP(C51,[1]計算シート!$B$3:$BB$29997,26,FALSE)&gt;0,"○","×")</f>
        <v>×</v>
      </c>
      <c r="N51" s="66" t="str">
        <f>IF(VLOOKUP(C51,[1]計算シート!$B$3:$BB$29997,27,FALSE)&gt;0,"○","×")</f>
        <v>○</v>
      </c>
      <c r="O51" s="67" t="str">
        <f>VLOOKUP(C51,[1]計算シート!$B$3:$BB$29997,29,FALSE)</f>
        <v>株式会社　生・活・計・画</v>
      </c>
      <c r="P51" s="67" t="str">
        <f>VLOOKUP(C51,[1]計算シート!$B$3:$BB$29997,30,FALSE)</f>
        <v>03-5787-6153</v>
      </c>
      <c r="Q51" s="68">
        <f>VLOOKUP(C51,[1]計算シート!$B$3:$BB$29997,32,FALSE)</f>
        <v>6</v>
      </c>
      <c r="R51" s="69">
        <f>VLOOKUP(C51,[1]計算シート!$B$3:$BB$29997,31,FALSE)</f>
        <v>41285</v>
      </c>
      <c r="S51" s="70" t="str">
        <f>VLOOKUP(C51,[1]計算シート!$B$3:$BB$29997,34,FALSE)</f>
        <v>入居開始済み</v>
      </c>
      <c r="T51" s="66" t="str">
        <f>VLOOKUP(C51,[1]計算シート!$B$3:$BB$29997,33,FALSE)</f>
        <v/>
      </c>
      <c r="U51" s="69"/>
      <c r="V51" s="68"/>
      <c r="W51" s="71" t="str">
        <f>VLOOKUP(C51,[1]計算シート!$B$3:$BH$2997,59,FALSE)&amp;CHAR(10)&amp;IF(VLOOKUP(C51,[1]計算シート!$B$3:$BH$2997,59,FALSE)="特定","("&amp;VLOOKUP(C51,[1]指定一覧!$B$3:$C103,2,FALSE)&amp;")","")</f>
        <v xml:space="preserve">
</v>
      </c>
      <c r="X51" s="30" t="s">
        <v>36</v>
      </c>
    </row>
    <row r="52" spans="2:24" s="19" customFormat="1" ht="42" customHeight="1">
      <c r="B52" s="20">
        <v>45</v>
      </c>
      <c r="C52" s="66">
        <v>13019</v>
      </c>
      <c r="D52" s="67" t="str">
        <f>VLOOKUP(C52,[1]計算シート!$B$3:$F$29997,5,FALSE)</f>
        <v xml:space="preserve">小田急のサービス付き高齢者向け住宅　レオーダ成城 </v>
      </c>
      <c r="E52" s="67" t="str">
        <f>VLOOKUP(C52,[1]計算シート!$B$3:$BB$29997,6,FALSE)</f>
        <v xml:space="preserve">世田谷区成城六丁目4番19号 </v>
      </c>
      <c r="F52" s="66" t="str">
        <f>VLOOKUP(C52,[1]計算シート!$B$3:$BB$29997,7,FALSE)</f>
        <v>17-19.5</v>
      </c>
      <c r="G52" s="66" t="str">
        <f>VLOOKUP(C52,[1]計算シート!$B$3:$BB$29997,8,FALSE)</f>
        <v>32.95-35.43</v>
      </c>
      <c r="H52" s="66" t="str">
        <f>VLOOKUP(C52,[1]計算シート!$B$3:$BB$29997,9,FALSE)</f>
        <v>○</v>
      </c>
      <c r="I52" s="66" t="str">
        <f>VLOOKUP(C52,[1]計算シート!$B$3:$BB$29997,10,FALSE)</f>
        <v>×</v>
      </c>
      <c r="J52" s="66" t="str">
        <f>VLOOKUP(C52,[1]計算シート!$B$3:$BB$29997,11,FALSE)</f>
        <v>×</v>
      </c>
      <c r="K52" s="66" t="str">
        <f>VLOOKUP(C52,[1]計算シート!$B$3:$BB$29997,12,FALSE)</f>
        <v>○</v>
      </c>
      <c r="L52" s="66" t="str">
        <f>VLOOKUP(C52,[1]計算シート!$B$3:$BB$29997,13,FALSE)</f>
        <v>○</v>
      </c>
      <c r="M52" s="66" t="str">
        <f>IF(VLOOKUP(C52,[1]計算シート!$B$3:$BB$29997,26,FALSE)&gt;0,"○","×")</f>
        <v>×</v>
      </c>
      <c r="N52" s="66" t="str">
        <f>IF(VLOOKUP(C52,[1]計算シート!$B$3:$BB$29997,27,FALSE)&gt;0,"○","×")</f>
        <v>×</v>
      </c>
      <c r="O52" s="67" t="str">
        <f>VLOOKUP(C52,[1]計算シート!$B$3:$BB$29997,29,FALSE)</f>
        <v>小田急不動産株式会社　レオーダ受付係</v>
      </c>
      <c r="P52" s="67" t="str">
        <f>VLOOKUP(C52,[1]計算シート!$B$3:$BB$29997,30,FALSE)</f>
        <v>0120-72-3510</v>
      </c>
      <c r="Q52" s="68">
        <f>VLOOKUP(C52,[1]計算シート!$B$3:$BB$29997,32,FALSE)</f>
        <v>30</v>
      </c>
      <c r="R52" s="69">
        <f>VLOOKUP(C52,[1]計算シート!$B$3:$BB$29997,31,FALSE)</f>
        <v>41516</v>
      </c>
      <c r="S52" s="70" t="str">
        <f>VLOOKUP(C52,[1]計算シート!$B$3:$BB$29997,34,FALSE)</f>
        <v>入居開始済み</v>
      </c>
      <c r="T52" s="66" t="str">
        <f>VLOOKUP(C52,[1]計算シート!$B$3:$BB$29997,33,FALSE)</f>
        <v>○</v>
      </c>
      <c r="U52" s="69">
        <v>42095</v>
      </c>
      <c r="V52" s="68"/>
      <c r="W52" s="71" t="str">
        <f>VLOOKUP(C52,[1]計算シート!$B$3:$BH$2997,59,FALSE)&amp;CHAR(10)&amp;IF(VLOOKUP(C52,[1]計算シート!$B$3:$BH$2997,59,FALSE)="特定","("&amp;VLOOKUP(C52,[1]指定一覧!$B$3:$C104,2,FALSE)&amp;")","")</f>
        <v xml:space="preserve">
</v>
      </c>
      <c r="X52" s="30" t="s">
        <v>36</v>
      </c>
    </row>
    <row r="53" spans="2:24" s="19" customFormat="1" ht="42" customHeight="1">
      <c r="B53" s="20">
        <v>46</v>
      </c>
      <c r="C53" s="66">
        <v>13028</v>
      </c>
      <c r="D53" s="67" t="str">
        <f>VLOOKUP(C53,[1]計算シート!$B$3:$F$29997,5,FALSE)</f>
        <v>小田急のサービス付き高齢者向け住宅　レオーダ経堂</v>
      </c>
      <c r="E53" s="67" t="str">
        <f>VLOOKUP(C53,[1]計算シート!$B$3:$BB$29997,6,FALSE)</f>
        <v>世田谷区宮坂二丁目１１番１３号</v>
      </c>
      <c r="F53" s="66" t="str">
        <f>VLOOKUP(C53,[1]計算シート!$B$3:$BB$29997,7,FALSE)</f>
        <v>13.1-14.7</v>
      </c>
      <c r="G53" s="66" t="str">
        <f>VLOOKUP(C53,[1]計算シート!$B$3:$BB$29997,8,FALSE)</f>
        <v>26.06-28.09</v>
      </c>
      <c r="H53" s="66" t="str">
        <f>VLOOKUP(C53,[1]計算シート!$B$3:$BB$29997,9,FALSE)</f>
        <v>○</v>
      </c>
      <c r="I53" s="66" t="str">
        <f>VLOOKUP(C53,[1]計算シート!$B$3:$BB$29997,10,FALSE)</f>
        <v>×</v>
      </c>
      <c r="J53" s="66" t="str">
        <f>VLOOKUP(C53,[1]計算シート!$B$3:$BB$29997,11,FALSE)</f>
        <v>×</v>
      </c>
      <c r="K53" s="66" t="str">
        <f>VLOOKUP(C53,[1]計算シート!$B$3:$BB$29997,12,FALSE)</f>
        <v>○</v>
      </c>
      <c r="L53" s="66" t="str">
        <f>VLOOKUP(C53,[1]計算シート!$B$3:$BB$29997,13,FALSE)</f>
        <v>○</v>
      </c>
      <c r="M53" s="66" t="str">
        <f>IF(VLOOKUP(C53,[1]計算シート!$B$3:$BB$29997,26,FALSE)&gt;0,"○","×")</f>
        <v>×</v>
      </c>
      <c r="N53" s="66" t="str">
        <f>IF(VLOOKUP(C53,[1]計算シート!$B$3:$BB$29997,27,FALSE)&gt;0,"○","×")</f>
        <v>○</v>
      </c>
      <c r="O53" s="67" t="str">
        <f>VLOOKUP(C53,[1]計算シート!$B$3:$BB$29997,29,FALSE)</f>
        <v>小田急不動産株式会社　レオーダ受付係</v>
      </c>
      <c r="P53" s="67" t="str">
        <f>VLOOKUP(C53,[1]計算シート!$B$3:$BB$29997,30,FALSE)</f>
        <v>0120-72-3510</v>
      </c>
      <c r="Q53" s="68">
        <f>VLOOKUP(C53,[1]計算シート!$B$3:$BB$29997,32,FALSE)</f>
        <v>40</v>
      </c>
      <c r="R53" s="69">
        <f>VLOOKUP(C53,[1]計算シート!$B$3:$BB$29997,31,FALSE)</f>
        <v>41565</v>
      </c>
      <c r="S53" s="70" t="str">
        <f>VLOOKUP(C53,[1]計算シート!$B$3:$BB$29997,34,FALSE)</f>
        <v>入居開始済み</v>
      </c>
      <c r="T53" s="66" t="str">
        <f>VLOOKUP(C53,[1]計算シート!$B$3:$BB$29997,33,FALSE)</f>
        <v>○</v>
      </c>
      <c r="U53" s="69">
        <v>42095</v>
      </c>
      <c r="V53" s="68"/>
      <c r="W53" s="71" t="str">
        <f>VLOOKUP(C53,[1]計算シート!$B$3:$BH$2997,59,FALSE)&amp;CHAR(10)&amp;IF(VLOOKUP(C53,[1]計算シート!$B$3:$BH$2997,59,FALSE)="特定","("&amp;VLOOKUP(C53,[1]指定一覧!$B$3:$C105,2,FALSE)&amp;")","")</f>
        <v xml:space="preserve">
</v>
      </c>
      <c r="X53" s="30" t="s">
        <v>36</v>
      </c>
    </row>
    <row r="54" spans="2:24" s="19" customFormat="1" ht="42" customHeight="1">
      <c r="B54" s="20">
        <v>47</v>
      </c>
      <c r="C54" s="66">
        <v>13045</v>
      </c>
      <c r="D54" s="67" t="str">
        <f>VLOOKUP(C54,[1]計算シート!$B$3:$F$29997,5,FALSE)</f>
        <v>そんぽの家Ｓ上野毛駅前</v>
      </c>
      <c r="E54" s="67" t="str">
        <f>VLOOKUP(C54,[1]計算シート!$B$3:$BB$29997,6,FALSE)</f>
        <v>世田谷区上野毛3丁目12-17</v>
      </c>
      <c r="F54" s="66">
        <f>VLOOKUP(C54,[1]計算シート!$B$3:$BB$29997,7,FALSE)</f>
        <v>16</v>
      </c>
      <c r="G54" s="66" t="str">
        <f>VLOOKUP(C54,[1]計算シート!$B$3:$BB$29997,8,FALSE)</f>
        <v>25.15-27.31</v>
      </c>
      <c r="H54" s="66" t="str">
        <f>VLOOKUP(C54,[1]計算シート!$B$3:$BB$29997,9,FALSE)</f>
        <v>○</v>
      </c>
      <c r="I54" s="66" t="str">
        <f>VLOOKUP(C54,[1]計算シート!$B$3:$BB$29997,10,FALSE)</f>
        <v>×</v>
      </c>
      <c r="J54" s="66" t="str">
        <f>VLOOKUP(C54,[1]計算シート!$B$3:$BB$29997,11,FALSE)</f>
        <v>×</v>
      </c>
      <c r="K54" s="66" t="str">
        <f>VLOOKUP(C54,[1]計算シート!$B$3:$BB$29997,12,FALSE)</f>
        <v>×</v>
      </c>
      <c r="L54" s="66" t="str">
        <f>VLOOKUP(C54,[1]計算シート!$B$3:$BB$29997,13,FALSE)</f>
        <v>○</v>
      </c>
      <c r="M54" s="66" t="str">
        <f>IF(VLOOKUP(C54,[1]計算シート!$B$3:$BB$29997,26,FALSE)&gt;0,"○","×")</f>
        <v>○</v>
      </c>
      <c r="N54" s="66" t="str">
        <f>IF(VLOOKUP(C54,[1]計算シート!$B$3:$BB$29997,27,FALSE)&gt;0,"○","×")</f>
        <v>○</v>
      </c>
      <c r="O54" s="67" t="str">
        <f>VLOOKUP(C54,[1]計算シート!$B$3:$BB$29997,29,FALSE)</f>
        <v>そんぽの家Ｓ上野毛駅前</v>
      </c>
      <c r="P54" s="67" t="str">
        <f>VLOOKUP(C54,[1]計算シート!$B$3:$BB$29997,30,FALSE)</f>
        <v>03-5752-1606</v>
      </c>
      <c r="Q54" s="68">
        <f>VLOOKUP(C54,[1]計算シート!$B$3:$BB$29997,32,FALSE)</f>
        <v>33</v>
      </c>
      <c r="R54" s="69">
        <f>VLOOKUP(C54,[1]計算シート!$B$3:$BB$29997,31,FALSE)</f>
        <v>41691</v>
      </c>
      <c r="S54" s="70" t="str">
        <f>VLOOKUP(C54,[1]計算シート!$B$3:$BB$29997,34,FALSE)</f>
        <v>入居開始済み</v>
      </c>
      <c r="T54" s="66" t="str">
        <f>VLOOKUP(C54,[1]計算シート!$B$3:$BB$29997,33,FALSE)</f>
        <v>○</v>
      </c>
      <c r="U54" s="69">
        <v>42095</v>
      </c>
      <c r="V54" s="68"/>
      <c r="W54" s="71" t="str">
        <f>VLOOKUP(C54,[1]計算シート!$B$3:$BH$2997,59,FALSE)&amp;CHAR(10)&amp;IF(VLOOKUP(C54,[1]計算シート!$B$3:$BH$2997,59,FALSE)="特定","("&amp;VLOOKUP(C54,[1]指定一覧!$B$3:$C106,2,FALSE)&amp;")","")</f>
        <v xml:space="preserve">
</v>
      </c>
      <c r="X54" s="30" t="s">
        <v>36</v>
      </c>
    </row>
    <row r="55" spans="2:24" s="19" customFormat="1" ht="42" customHeight="1">
      <c r="B55" s="20">
        <v>48</v>
      </c>
      <c r="C55" s="66">
        <v>14046</v>
      </c>
      <c r="D55" s="67" t="str">
        <f>VLOOKUP(C55,[1]計算シート!$B$3:$F$29997,5,FALSE)</f>
        <v>アイリスガーデン用賀</v>
      </c>
      <c r="E55" s="67" t="str">
        <f>VLOOKUP(C55,[1]計算シート!$B$3:$BB$29997,6,FALSE)</f>
        <v>世田谷区玉川台二丁目17番20号</v>
      </c>
      <c r="F55" s="66" t="str">
        <f>VLOOKUP(C55,[1]計算シート!$B$3:$BB$29997,7,FALSE)</f>
        <v>12.4-18.6</v>
      </c>
      <c r="G55" s="66" t="str">
        <f>VLOOKUP(C55,[1]計算シート!$B$3:$BB$29997,8,FALSE)</f>
        <v>28.6-47.66</v>
      </c>
      <c r="H55" s="66" t="str">
        <f>VLOOKUP(C55,[1]計算シート!$B$3:$BB$29997,9,FALSE)</f>
        <v>○</v>
      </c>
      <c r="I55" s="66" t="str">
        <f>VLOOKUP(C55,[1]計算シート!$B$3:$BB$29997,10,FALSE)</f>
        <v>×</v>
      </c>
      <c r="J55" s="66" t="str">
        <f>VLOOKUP(C55,[1]計算シート!$B$3:$BB$29997,11,FALSE)</f>
        <v>×</v>
      </c>
      <c r="K55" s="66" t="str">
        <f>VLOOKUP(C55,[1]計算シート!$B$3:$BB$29997,12,FALSE)</f>
        <v>×</v>
      </c>
      <c r="L55" s="66" t="str">
        <f>VLOOKUP(C55,[1]計算シート!$B$3:$BB$29997,13,FALSE)</f>
        <v>×</v>
      </c>
      <c r="M55" s="66" t="str">
        <f>IF(VLOOKUP(C55,[1]計算シート!$B$3:$BB$29997,26,FALSE)&gt;0,"○","×")</f>
        <v>×</v>
      </c>
      <c r="N55" s="66" t="str">
        <f>IF(VLOOKUP(C55,[1]計算シート!$B$3:$BB$29997,27,FALSE)&gt;0,"○","×")</f>
        <v>×</v>
      </c>
      <c r="O55" s="67" t="str">
        <f>VLOOKUP(C55,[1]計算シート!$B$3:$BB$29997,29,FALSE)</f>
        <v>株式会社ニチイケアパレス</v>
      </c>
      <c r="P55" s="67" t="str">
        <f>VLOOKUP(C55,[1]計算シート!$B$3:$BB$29997,30,FALSE)</f>
        <v>03-5834-5200</v>
      </c>
      <c r="Q55" s="68">
        <f>VLOOKUP(C55,[1]計算シート!$B$3:$BB$29997,32,FALSE)</f>
        <v>39</v>
      </c>
      <c r="R55" s="69">
        <f>VLOOKUP(C55,[1]計算シート!$B$3:$BB$29997,31,FALSE)</f>
        <v>42047</v>
      </c>
      <c r="S55" s="70" t="str">
        <f>VLOOKUP(C55,[1]計算シート!$B$3:$BB$29997,34,FALSE)</f>
        <v>入居開始済み</v>
      </c>
      <c r="T55" s="66" t="str">
        <f>VLOOKUP(C55,[1]計算シート!$B$3:$BB$29997,33,FALSE)</f>
        <v>○</v>
      </c>
      <c r="U55" s="69">
        <v>42552</v>
      </c>
      <c r="V55" s="68"/>
      <c r="W55" s="71" t="str">
        <f>VLOOKUP(C55,[1]計算シート!$B$3:$BH$2997,59,FALSE)&amp;CHAR(10)&amp;IF(VLOOKUP(C55,[1]計算シート!$B$3:$BH$2997,59,FALSE)="特定","("&amp;VLOOKUP(C55,[1]指定一覧!$B$3:$C107,2,FALSE)&amp;")","")</f>
        <v xml:space="preserve">
</v>
      </c>
      <c r="X55" s="30" t="s">
        <v>36</v>
      </c>
    </row>
    <row r="56" spans="2:24" s="19" customFormat="1" ht="42" customHeight="1">
      <c r="B56" s="20">
        <v>49</v>
      </c>
      <c r="C56" s="66">
        <v>14050</v>
      </c>
      <c r="D56" s="67" t="str">
        <f>VLOOKUP(C56,[1]計算シート!$B$3:$F$29997,5,FALSE)</f>
        <v>水車の家</v>
      </c>
      <c r="E56" s="67" t="str">
        <f>VLOOKUP(C56,[1]計算シート!$B$3:$BB$29997,6,FALSE)</f>
        <v>世田谷区桜新町2-26-2</v>
      </c>
      <c r="F56" s="66" t="str">
        <f>VLOOKUP(C56,[1]計算シート!$B$3:$BB$29997,7,FALSE)</f>
        <v>19.4-49.5</v>
      </c>
      <c r="G56" s="66" t="str">
        <f>VLOOKUP(C56,[1]計算シート!$B$3:$BB$29997,8,FALSE)</f>
        <v>32.76-71.4</v>
      </c>
      <c r="H56" s="66" t="str">
        <f>VLOOKUP(C56,[1]計算シート!$B$3:$BB$29997,9,FALSE)</f>
        <v>○</v>
      </c>
      <c r="I56" s="66" t="str">
        <f>VLOOKUP(C56,[1]計算シート!$B$3:$BB$29997,10,FALSE)</f>
        <v>×</v>
      </c>
      <c r="J56" s="66" t="str">
        <f>VLOOKUP(C56,[1]計算シート!$B$3:$BB$29997,11,FALSE)</f>
        <v>×</v>
      </c>
      <c r="K56" s="66" t="str">
        <f>VLOOKUP(C56,[1]計算シート!$B$3:$BB$29997,12,FALSE)</f>
        <v>○</v>
      </c>
      <c r="L56" s="66" t="str">
        <f>VLOOKUP(C56,[1]計算シート!$B$3:$BB$29997,13,FALSE)</f>
        <v>○</v>
      </c>
      <c r="M56" s="66" t="str">
        <f>IF(VLOOKUP(C56,[1]計算シート!$B$3:$BB$29997,26,FALSE)&gt;0,"○","×")</f>
        <v>×</v>
      </c>
      <c r="N56" s="66" t="str">
        <f>IF(VLOOKUP(C56,[1]計算シート!$B$3:$BB$29997,27,FALSE)&gt;0,"○","×")</f>
        <v>○</v>
      </c>
      <c r="O56" s="67" t="str">
        <f>VLOOKUP(C56,[1]計算シート!$B$3:$BB$29997,29,FALSE)</f>
        <v>水車の家</v>
      </c>
      <c r="P56" s="67" t="str">
        <f>VLOOKUP(C56,[1]計算シート!$B$3:$BB$29997,30,FALSE)</f>
        <v>03-6413-6700</v>
      </c>
      <c r="Q56" s="68">
        <f>VLOOKUP(C56,[1]計算シート!$B$3:$BB$29997,32,FALSE)</f>
        <v>19</v>
      </c>
      <c r="R56" s="69">
        <f>VLOOKUP(C56,[1]計算シート!$B$3:$BB$29997,31,FALSE)</f>
        <v>42061</v>
      </c>
      <c r="S56" s="70" t="str">
        <f>VLOOKUP(C56,[1]計算シート!$B$3:$BB$29997,34,FALSE)</f>
        <v>入居開始済み</v>
      </c>
      <c r="T56" s="66" t="str">
        <f>VLOOKUP(C56,[1]計算シート!$B$3:$BB$29997,33,FALSE)</f>
        <v>○</v>
      </c>
      <c r="U56" s="69">
        <v>42522</v>
      </c>
      <c r="V56" s="68"/>
      <c r="W56" s="71" t="str">
        <f>VLOOKUP(C56,[1]計算シート!$B$3:$BH$2997,59,FALSE)&amp;CHAR(10)&amp;IF(VLOOKUP(C56,[1]計算シート!$B$3:$BH$2997,59,FALSE)="特定","("&amp;VLOOKUP(C56,[1]指定一覧!$B$3:$C108,2,FALSE)&amp;")","")</f>
        <v xml:space="preserve">
</v>
      </c>
      <c r="X56" s="30" t="s">
        <v>36</v>
      </c>
    </row>
    <row r="57" spans="2:24" s="19" customFormat="1" ht="42" customHeight="1">
      <c r="B57" s="20">
        <v>50</v>
      </c>
      <c r="C57" s="66">
        <v>14053</v>
      </c>
      <c r="D57" s="67" t="str">
        <f>VLOOKUP(C57,[1]計算シート!$B$3:$F$29997,5,FALSE)</f>
        <v>コーシャハイム千歳船橋フロント3号棟サービス付き高齢者向け住宅</v>
      </c>
      <c r="E57" s="67" t="str">
        <f>VLOOKUP(C57,[1]計算シート!$B$3:$BB$29997,6,FALSE)</f>
        <v>世田谷区経堂四丁目7番12号</v>
      </c>
      <c r="F57" s="66" t="str">
        <f>VLOOKUP(C57,[1]計算シート!$B$3:$BB$29997,7,FALSE)</f>
        <v>9.67-10.69</v>
      </c>
      <c r="G57" s="66" t="str">
        <f>VLOOKUP(C57,[1]計算シート!$B$3:$BB$29997,8,FALSE)</f>
        <v>25.31-25.67</v>
      </c>
      <c r="H57" s="66" t="str">
        <f>VLOOKUP(C57,[1]計算シート!$B$3:$BB$29997,9,FALSE)</f>
        <v>○</v>
      </c>
      <c r="I57" s="66" t="str">
        <f>VLOOKUP(C57,[1]計算シート!$B$3:$BB$29997,10,FALSE)</f>
        <v>×</v>
      </c>
      <c r="J57" s="66" t="str">
        <f>VLOOKUP(C57,[1]計算シート!$B$3:$BB$29997,11,FALSE)</f>
        <v>×</v>
      </c>
      <c r="K57" s="66" t="str">
        <f>VLOOKUP(C57,[1]計算シート!$B$3:$BB$29997,12,FALSE)</f>
        <v>○</v>
      </c>
      <c r="L57" s="66" t="str">
        <f>VLOOKUP(C57,[1]計算シート!$B$3:$BB$29997,13,FALSE)</f>
        <v>○</v>
      </c>
      <c r="M57" s="66" t="str">
        <f>IF(VLOOKUP(C57,[1]計算シート!$B$3:$BB$29997,26,FALSE)&gt;0,"○","×")</f>
        <v>×</v>
      </c>
      <c r="N57" s="66" t="str">
        <f>IF(VLOOKUP(C57,[1]計算シート!$B$3:$BB$29997,27,FALSE)&gt;0,"○","×")</f>
        <v>×</v>
      </c>
      <c r="O57" s="67" t="str">
        <f>VLOOKUP(C57,[1]計算シート!$B$3:$BB$29997,29,FALSE)</f>
        <v>コーシャハイム千歳船橋フロント3号棟サービス付き高齢者向け住宅</v>
      </c>
      <c r="P57" s="67" t="str">
        <f>VLOOKUP(C57,[1]計算シート!$B$3:$BB$29997,30,FALSE)</f>
        <v>03-5426-3100</v>
      </c>
      <c r="Q57" s="68">
        <f>VLOOKUP(C57,[1]計算シート!$B$3:$BB$29997,32,FALSE)</f>
        <v>23</v>
      </c>
      <c r="R57" s="69">
        <f>VLOOKUP(C57,[1]計算シート!$B$3:$BB$29997,31,FALSE)</f>
        <v>42080</v>
      </c>
      <c r="S57" s="70" t="str">
        <f>VLOOKUP(C57,[1]計算シート!$B$3:$BB$29997,34,FALSE)</f>
        <v>入居開始済み</v>
      </c>
      <c r="T57" s="66" t="str">
        <f>VLOOKUP(C57,[1]計算シート!$B$3:$BB$29997,33,FALSE)</f>
        <v>○</v>
      </c>
      <c r="U57" s="69">
        <v>43009</v>
      </c>
      <c r="V57" s="68"/>
      <c r="W57" s="71" t="str">
        <f>VLOOKUP(C57,[1]計算シート!$B$3:$BH$2997,59,FALSE)&amp;CHAR(10)&amp;IF(VLOOKUP(C57,[1]計算シート!$B$3:$BH$2997,59,FALSE)="特定","("&amp;VLOOKUP(C57,[1]指定一覧!$B$3:$C109,2,FALSE)&amp;")","")</f>
        <v xml:space="preserve">
</v>
      </c>
      <c r="X57" s="30" t="s">
        <v>36</v>
      </c>
    </row>
    <row r="58" spans="2:24" s="19" customFormat="1" ht="42" customHeight="1">
      <c r="B58" s="20">
        <v>51</v>
      </c>
      <c r="C58" s="66">
        <v>15004</v>
      </c>
      <c r="D58" s="67" t="str">
        <f>VLOOKUP(C58,[1]計算シート!$B$3:$F$29997,5,FALSE)</f>
        <v>グランクレール世田谷中町シニアレジデンス</v>
      </c>
      <c r="E58" s="67" t="str">
        <f>VLOOKUP(C58,[1]計算シート!$B$3:$BB$29997,6,FALSE)</f>
        <v>世田谷区中町5丁目9番9号</v>
      </c>
      <c r="F58" s="66" t="str">
        <f>VLOOKUP(C58,[1]計算シート!$B$3:$BB$29997,7,FALSE)</f>
        <v>25.6-50.7</v>
      </c>
      <c r="G58" s="66" t="str">
        <f>VLOOKUP(C58,[1]計算シート!$B$3:$BB$29997,8,FALSE)</f>
        <v>36.17-62.85</v>
      </c>
      <c r="H58" s="66" t="str">
        <f>VLOOKUP(C58,[1]計算シート!$B$3:$BB$29997,9,FALSE)</f>
        <v>○</v>
      </c>
      <c r="I58" s="66" t="str">
        <f>VLOOKUP(C58,[1]計算シート!$B$3:$BB$29997,10,FALSE)</f>
        <v>×</v>
      </c>
      <c r="J58" s="66" t="str">
        <f>VLOOKUP(C58,[1]計算シート!$B$3:$BB$29997,11,FALSE)</f>
        <v>○</v>
      </c>
      <c r="K58" s="66" t="str">
        <f>VLOOKUP(C58,[1]計算シート!$B$3:$BB$29997,12,FALSE)</f>
        <v>○</v>
      </c>
      <c r="L58" s="66" t="str">
        <f>VLOOKUP(C58,[1]計算シート!$B$3:$BB$29997,13,FALSE)</f>
        <v>○</v>
      </c>
      <c r="M58" s="66" t="str">
        <f>IF(VLOOKUP(C58,[1]計算シート!$B$3:$BB$29997,26,FALSE)&gt;0,"○","×")</f>
        <v>○</v>
      </c>
      <c r="N58" s="66" t="str">
        <f>IF(VLOOKUP(C58,[1]計算シート!$B$3:$BB$29997,27,FALSE)&gt;0,"○","×")</f>
        <v>○</v>
      </c>
      <c r="O58" s="67" t="str">
        <f>VLOOKUP(C58,[1]計算シート!$B$3:$BB$29997,29,FALSE)</f>
        <v>株式会社東急イーライフデザイン</v>
      </c>
      <c r="P58" s="67" t="str">
        <f>VLOOKUP(C58,[1]計算シート!$B$3:$BB$29997,30,FALSE)</f>
        <v>03-6455-1236</v>
      </c>
      <c r="Q58" s="68">
        <f>VLOOKUP(C58,[1]計算シート!$B$3:$BB$29997,32,FALSE)</f>
        <v>176</v>
      </c>
      <c r="R58" s="69">
        <f>VLOOKUP(C58,[1]計算シート!$B$3:$BB$29997,31,FALSE)</f>
        <v>42192</v>
      </c>
      <c r="S58" s="70" t="str">
        <f>VLOOKUP(C58,[1]計算シート!$B$3:$BB$29997,34,FALSE)</f>
        <v>入居開始済み</v>
      </c>
      <c r="T58" s="66" t="str">
        <f>VLOOKUP(C58,[1]計算シート!$B$3:$BB$29997,33,FALSE)</f>
        <v>○</v>
      </c>
      <c r="U58" s="69">
        <v>42917</v>
      </c>
      <c r="V58" s="68"/>
      <c r="W58" s="71" t="str">
        <f>VLOOKUP(C58,[1]計算シート!$B$3:$BH$2997,59,FALSE)&amp;CHAR(10)&amp;IF(VLOOKUP(C58,[1]計算シート!$B$3:$BH$2997,59,FALSE)="特定","("&amp;VLOOKUP(C58,[1]指定一覧!$B$3:$C110,2,FALSE)&amp;")","")</f>
        <v xml:space="preserve">
</v>
      </c>
      <c r="X58" s="30" t="s">
        <v>36</v>
      </c>
    </row>
    <row r="59" spans="2:24" s="19" customFormat="1" ht="42" customHeight="1">
      <c r="B59" s="20">
        <v>52</v>
      </c>
      <c r="C59" s="66">
        <v>15005</v>
      </c>
      <c r="D59" s="67" t="str">
        <f>VLOOKUP(C59,[1]計算シート!$B$3:$F$29997,5,FALSE)</f>
        <v>グランクレール世田谷中町ケアレジデンス</v>
      </c>
      <c r="E59" s="67" t="str">
        <f>VLOOKUP(C59,[1]計算シート!$B$3:$BB$29997,6,FALSE)</f>
        <v>世田谷区中町五丁目9番9号</v>
      </c>
      <c r="F59" s="66" t="str">
        <f>VLOOKUP(C59,[1]計算シート!$B$3:$BB$29997,7,FALSE)</f>
        <v>23-26.4</v>
      </c>
      <c r="G59" s="66" t="str">
        <f>VLOOKUP(C59,[1]計算シート!$B$3:$BB$29997,8,FALSE)</f>
        <v>18-20.77</v>
      </c>
      <c r="H59" s="66" t="str">
        <f>VLOOKUP(C59,[1]計算シート!$B$3:$BB$29997,9,FALSE)</f>
        <v>○</v>
      </c>
      <c r="I59" s="66" t="str">
        <f>VLOOKUP(C59,[1]計算シート!$B$3:$BB$29997,10,FALSE)</f>
        <v>○</v>
      </c>
      <c r="J59" s="66" t="str">
        <f>VLOOKUP(C59,[1]計算シート!$B$3:$BB$29997,11,FALSE)</f>
        <v>○</v>
      </c>
      <c r="K59" s="66" t="str">
        <f>VLOOKUP(C59,[1]計算シート!$B$3:$BB$29997,12,FALSE)</f>
        <v>○</v>
      </c>
      <c r="L59" s="66" t="str">
        <f>VLOOKUP(C59,[1]計算シート!$B$3:$BB$29997,13,FALSE)</f>
        <v>○</v>
      </c>
      <c r="M59" s="66" t="str">
        <f>IF(VLOOKUP(C59,[1]計算シート!$B$3:$BB$29997,26,FALSE)&gt;0,"○","×")</f>
        <v>○</v>
      </c>
      <c r="N59" s="66" t="str">
        <f>IF(VLOOKUP(C59,[1]計算シート!$B$3:$BB$29997,27,FALSE)&gt;0,"○","×")</f>
        <v>○</v>
      </c>
      <c r="O59" s="67" t="str">
        <f>VLOOKUP(C59,[1]計算シート!$B$3:$BB$29997,29,FALSE)</f>
        <v>株式会社東急イーライフデザイン</v>
      </c>
      <c r="P59" s="67" t="str">
        <f>VLOOKUP(C59,[1]計算シート!$B$3:$BB$29997,30,FALSE)</f>
        <v>03-6455-1236</v>
      </c>
      <c r="Q59" s="68">
        <f>VLOOKUP(C59,[1]計算シート!$B$3:$BB$29997,32,FALSE)</f>
        <v>75</v>
      </c>
      <c r="R59" s="69">
        <f>VLOOKUP(C59,[1]計算シート!$B$3:$BB$29997,31,FALSE)</f>
        <v>42192</v>
      </c>
      <c r="S59" s="70" t="str">
        <f>VLOOKUP(C59,[1]計算シート!$B$3:$BB$29997,34,FALSE)</f>
        <v>入居開始済み</v>
      </c>
      <c r="T59" s="66" t="str">
        <f>VLOOKUP(C59,[1]計算シート!$B$3:$BB$29997,33,FALSE)</f>
        <v>○</v>
      </c>
      <c r="U59" s="69">
        <v>42979</v>
      </c>
      <c r="V59" s="68"/>
      <c r="W59" s="71" t="str">
        <f>VLOOKUP(C59,[1]計算シート!$B$3:$BH$2997,59,FALSE)&amp;CHAR(10)&amp;IF(VLOOKUP(C59,[1]計算シート!$B$3:$BH$2997,59,FALSE)="特定","("&amp;VLOOKUP(C59,[1]指定一覧!$B$3:$C111,2,FALSE)&amp;")","")</f>
        <v>特定
(1371214725)</v>
      </c>
      <c r="X59" s="30" t="s">
        <v>36</v>
      </c>
    </row>
    <row r="60" spans="2:24" s="19" customFormat="1" ht="42" customHeight="1">
      <c r="B60" s="20">
        <v>53</v>
      </c>
      <c r="C60" s="66">
        <v>15007</v>
      </c>
      <c r="D60" s="67" t="str">
        <f>VLOOKUP(C60,[1]計算シート!$B$3:$F$29997,5,FALSE)</f>
        <v>グランドマスト八幡山</v>
      </c>
      <c r="E60" s="67" t="str">
        <f>VLOOKUP(C60,[1]計算シート!$B$3:$BB$29997,6,FALSE)</f>
        <v>世田谷区八幡山1丁目20-17</v>
      </c>
      <c r="F60" s="66" t="str">
        <f>VLOOKUP(C60,[1]計算シート!$B$3:$BB$29997,7,FALSE)</f>
        <v>8.5-23.7</v>
      </c>
      <c r="G60" s="66" t="str">
        <f>VLOOKUP(C60,[1]計算シート!$B$3:$BB$29997,8,FALSE)</f>
        <v>33.85-61.66</v>
      </c>
      <c r="H60" s="66" t="str">
        <f>VLOOKUP(C60,[1]計算シート!$B$3:$BB$29997,9,FALSE)</f>
        <v>○</v>
      </c>
      <c r="I60" s="66" t="str">
        <f>VLOOKUP(C60,[1]計算シート!$B$3:$BB$29997,10,FALSE)</f>
        <v>×</v>
      </c>
      <c r="J60" s="66" t="str">
        <f>VLOOKUP(C60,[1]計算シート!$B$3:$BB$29997,11,FALSE)</f>
        <v>×</v>
      </c>
      <c r="K60" s="66" t="str">
        <f>VLOOKUP(C60,[1]計算シート!$B$3:$BB$29997,12,FALSE)</f>
        <v>×</v>
      </c>
      <c r="L60" s="66" t="str">
        <f>VLOOKUP(C60,[1]計算シート!$B$3:$BB$29997,13,FALSE)</f>
        <v>×</v>
      </c>
      <c r="M60" s="66" t="str">
        <f>IF(VLOOKUP(C60,[1]計算シート!$B$3:$BB$29997,26,FALSE)&gt;0,"○","×")</f>
        <v>×</v>
      </c>
      <c r="N60" s="66" t="str">
        <f>IF(VLOOKUP(C60,[1]計算シート!$B$3:$BB$29997,27,FALSE)&gt;0,"○","×")</f>
        <v>×</v>
      </c>
      <c r="O60" s="67" t="str">
        <f>VLOOKUP(C60,[1]計算シート!$B$3:$BB$29997,29,FALSE)</f>
        <v>積水ハウス不動産東京株式会社　グランドマスト事業部</v>
      </c>
      <c r="P60" s="67" t="str">
        <f>VLOOKUP(C60,[1]計算シート!$B$3:$BB$29997,30,FALSE)</f>
        <v>0120-815-823</v>
      </c>
      <c r="Q60" s="68">
        <f>VLOOKUP(C60,[1]計算シート!$B$3:$BB$29997,32,FALSE)</f>
        <v>37</v>
      </c>
      <c r="R60" s="69">
        <f>VLOOKUP(C60,[1]計算シート!$B$3:$BB$29997,31,FALSE)</f>
        <v>42263</v>
      </c>
      <c r="S60" s="70" t="str">
        <f>VLOOKUP(C60,[1]計算シート!$B$3:$BB$29997,34,FALSE)</f>
        <v>入居開始済み</v>
      </c>
      <c r="T60" s="66" t="str">
        <f>VLOOKUP(C60,[1]計算シート!$B$3:$BB$29997,33,FALSE)</f>
        <v>○</v>
      </c>
      <c r="U60" s="69">
        <v>42705</v>
      </c>
      <c r="V60" s="68"/>
      <c r="W60" s="71" t="str">
        <f>VLOOKUP(C60,[1]計算シート!$B$3:$BH$2997,59,FALSE)&amp;CHAR(10)&amp;IF(VLOOKUP(C60,[1]計算シート!$B$3:$BH$2997,59,FALSE)="特定","("&amp;VLOOKUP(C60,[1]指定一覧!$B$3:$C112,2,FALSE)&amp;")","")</f>
        <v xml:space="preserve">
</v>
      </c>
      <c r="X60" s="30" t="s">
        <v>36</v>
      </c>
    </row>
    <row r="61" spans="2:24" s="19" customFormat="1" ht="42" customHeight="1">
      <c r="B61" s="20">
        <v>54</v>
      </c>
      <c r="C61" s="66">
        <v>15011</v>
      </c>
      <c r="D61" s="67" t="str">
        <f>VLOOKUP(C61,[1]計算シート!$B$3:$F$29997,5,FALSE)</f>
        <v>リハビリホームまどか上祖師谷</v>
      </c>
      <c r="E61" s="67" t="str">
        <f>VLOOKUP(C61,[1]計算シート!$B$3:$BB$29997,6,FALSE)</f>
        <v>世田谷区上祖師谷六丁目7番15号</v>
      </c>
      <c r="F61" s="66">
        <f>VLOOKUP(C61,[1]計算シート!$B$3:$BB$29997,7,FALSE)</f>
        <v>16</v>
      </c>
      <c r="G61" s="66" t="str">
        <f>VLOOKUP(C61,[1]計算シート!$B$3:$BB$29997,8,FALSE)</f>
        <v>18-18.02</v>
      </c>
      <c r="H61" s="66" t="str">
        <f>VLOOKUP(C61,[1]計算シート!$B$3:$BB$29997,9,FALSE)</f>
        <v>○</v>
      </c>
      <c r="I61" s="66" t="str">
        <f>VLOOKUP(C61,[1]計算シート!$B$3:$BB$29997,10,FALSE)</f>
        <v>○</v>
      </c>
      <c r="J61" s="66" t="str">
        <f>VLOOKUP(C61,[1]計算シート!$B$3:$BB$29997,11,FALSE)</f>
        <v>○</v>
      </c>
      <c r="K61" s="66" t="str">
        <f>VLOOKUP(C61,[1]計算シート!$B$3:$BB$29997,12,FALSE)</f>
        <v>○</v>
      </c>
      <c r="L61" s="66" t="str">
        <f>VLOOKUP(C61,[1]計算シート!$B$3:$BB$29997,13,FALSE)</f>
        <v>○</v>
      </c>
      <c r="M61" s="66" t="str">
        <f>IF(VLOOKUP(C61,[1]計算シート!$B$3:$BB$29997,26,FALSE)&gt;0,"○","×")</f>
        <v>×</v>
      </c>
      <c r="N61" s="66" t="str">
        <f>IF(VLOOKUP(C61,[1]計算シート!$B$3:$BB$29997,27,FALSE)&gt;0,"○","×")</f>
        <v>×</v>
      </c>
      <c r="O61" s="67" t="str">
        <f>VLOOKUP(C61,[1]計算シート!$B$3:$BB$29997,29,FALSE)</f>
        <v>株式会社ベネッセスタイルケア</v>
      </c>
      <c r="P61" s="67" t="str">
        <f>VLOOKUP(C61,[1]計算シート!$B$3:$BB$29997,30,FALSE)</f>
        <v>0120-17-1165</v>
      </c>
      <c r="Q61" s="68">
        <f>VLOOKUP(C61,[1]計算シート!$B$3:$BB$29997,32,FALSE)</f>
        <v>64</v>
      </c>
      <c r="R61" s="69">
        <f>VLOOKUP(C61,[1]計算シート!$B$3:$BB$29997,31,FALSE)</f>
        <v>42317</v>
      </c>
      <c r="S61" s="70" t="str">
        <f>VLOOKUP(C61,[1]計算シート!$B$3:$BB$29997,34,FALSE)</f>
        <v>入居開始済み</v>
      </c>
      <c r="T61" s="66" t="str">
        <f>VLOOKUP(C61,[1]計算シート!$B$3:$BB$29997,33,FALSE)</f>
        <v>○</v>
      </c>
      <c r="U61" s="69">
        <v>42767</v>
      </c>
      <c r="V61" s="68"/>
      <c r="W61" s="71" t="str">
        <f>VLOOKUP(C61,[1]計算シート!$B$3:$BH$2997,59,FALSE)&amp;CHAR(10)&amp;IF(VLOOKUP(C61,[1]計算シート!$B$3:$BH$2997,59,FALSE)="特定","("&amp;VLOOKUP(C61,[1]指定一覧!$B$3:$C113,2,FALSE)&amp;")","")</f>
        <v>特定
(1371214238)</v>
      </c>
      <c r="X61" s="30" t="s">
        <v>36</v>
      </c>
    </row>
    <row r="62" spans="2:24" s="19" customFormat="1" ht="42" customHeight="1">
      <c r="B62" s="20">
        <v>55</v>
      </c>
      <c r="C62" s="66">
        <v>15017</v>
      </c>
      <c r="D62" s="67" t="str">
        <f>VLOOKUP(C62,[1]計算シート!$B$3:$F$29997,5,FALSE)</f>
        <v>ＳＯＭＰＯケア　ラヴィーレレジデンス用賀</v>
      </c>
      <c r="E62" s="67" t="str">
        <f>VLOOKUP(C62,[1]計算シート!$B$3:$BB$29997,6,FALSE)</f>
        <v>世田谷区用賀三丁目6番3号</v>
      </c>
      <c r="F62" s="66" t="str">
        <f>VLOOKUP(C62,[1]計算シート!$B$3:$BB$29997,7,FALSE)</f>
        <v>14.287-42.825</v>
      </c>
      <c r="G62" s="66" t="str">
        <f>VLOOKUP(C62,[1]計算シート!$B$3:$BB$29997,8,FALSE)</f>
        <v>28.02-73.16</v>
      </c>
      <c r="H62" s="66" t="str">
        <f>VLOOKUP(C62,[1]計算シート!$B$3:$BB$29997,9,FALSE)</f>
        <v>○</v>
      </c>
      <c r="I62" s="66" t="str">
        <f>VLOOKUP(C62,[1]計算シート!$B$3:$BB$29997,10,FALSE)</f>
        <v>×</v>
      </c>
      <c r="J62" s="66" t="str">
        <f>VLOOKUP(C62,[1]計算シート!$B$3:$BB$29997,11,FALSE)</f>
        <v>×</v>
      </c>
      <c r="K62" s="66" t="str">
        <f>VLOOKUP(C62,[1]計算シート!$B$3:$BB$29997,12,FALSE)</f>
        <v>○</v>
      </c>
      <c r="L62" s="66" t="str">
        <f>VLOOKUP(C62,[1]計算シート!$B$3:$BB$29997,13,FALSE)</f>
        <v>○</v>
      </c>
      <c r="M62" s="66" t="str">
        <f>IF(VLOOKUP(C62,[1]計算シート!$B$3:$BB$29997,26,FALSE)&gt;0,"○","×")</f>
        <v>○</v>
      </c>
      <c r="N62" s="66" t="str">
        <f>IF(VLOOKUP(C62,[1]計算シート!$B$3:$BB$29997,27,FALSE)&gt;0,"○","×")</f>
        <v>○</v>
      </c>
      <c r="O62" s="67" t="str">
        <f>VLOOKUP(C62,[1]計算シート!$B$3:$BB$29997,29,FALSE)</f>
        <v>ＳＯＭＰＯケア　ラヴィーレレジデンス用賀</v>
      </c>
      <c r="P62" s="67" t="str">
        <f>VLOOKUP(C62,[1]計算シート!$B$3:$BB$29997,30,FALSE)</f>
        <v>03-6411-7286</v>
      </c>
      <c r="Q62" s="68">
        <f>VLOOKUP(C62,[1]計算シート!$B$3:$BB$29997,32,FALSE)</f>
        <v>120</v>
      </c>
      <c r="R62" s="69">
        <f>VLOOKUP(C62,[1]計算シート!$B$3:$BB$29997,31,FALSE)</f>
        <v>42348</v>
      </c>
      <c r="S62" s="70" t="str">
        <f>VLOOKUP(C62,[1]計算シート!$B$3:$BB$29997,34,FALSE)</f>
        <v>入居開始済み</v>
      </c>
      <c r="T62" s="66" t="str">
        <f>VLOOKUP(C62,[1]計算シート!$B$3:$BB$29997,33,FALSE)</f>
        <v>○</v>
      </c>
      <c r="U62" s="69">
        <v>42874</v>
      </c>
      <c r="V62" s="68"/>
      <c r="W62" s="71" t="str">
        <f>VLOOKUP(C62,[1]計算シート!$B$3:$BH$2997,59,FALSE)&amp;CHAR(10)&amp;IF(VLOOKUP(C62,[1]計算シート!$B$3:$BH$2997,59,FALSE)="特定","("&amp;VLOOKUP(C62,[1]指定一覧!$B$3:$C114,2,FALSE)&amp;")","")</f>
        <v xml:space="preserve">
</v>
      </c>
      <c r="X62" s="30" t="s">
        <v>36</v>
      </c>
    </row>
    <row r="63" spans="2:24" s="19" customFormat="1" ht="42" customHeight="1">
      <c r="B63" s="20">
        <v>56</v>
      </c>
      <c r="C63" s="66">
        <v>15019</v>
      </c>
      <c r="D63" s="67" t="str">
        <f>VLOOKUP(C63,[1]計算シート!$B$3:$F$29997,5,FALSE)</f>
        <v>四季菜館</v>
      </c>
      <c r="E63" s="67" t="str">
        <f>VLOOKUP(C63,[1]計算シート!$B$3:$BB$29997,6,FALSE)</f>
        <v>世田谷区北烏山8丁目23番10号</v>
      </c>
      <c r="F63" s="66" t="str">
        <f>VLOOKUP(C63,[1]計算シート!$B$3:$BB$29997,7,FALSE)</f>
        <v>7.8-9</v>
      </c>
      <c r="G63" s="66" t="str">
        <f>VLOOKUP(C63,[1]計算シート!$B$3:$BB$29997,8,FALSE)</f>
        <v>18.88-25.6</v>
      </c>
      <c r="H63" s="66" t="str">
        <f>VLOOKUP(C63,[1]計算シート!$B$3:$BB$29997,9,FALSE)</f>
        <v>○</v>
      </c>
      <c r="I63" s="66" t="str">
        <f>VLOOKUP(C63,[1]計算シート!$B$3:$BB$29997,10,FALSE)</f>
        <v>×</v>
      </c>
      <c r="J63" s="66" t="str">
        <f>VLOOKUP(C63,[1]計算シート!$B$3:$BB$29997,11,FALSE)</f>
        <v>○</v>
      </c>
      <c r="K63" s="66" t="str">
        <f>VLOOKUP(C63,[1]計算シート!$B$3:$BB$29997,12,FALSE)</f>
        <v>○</v>
      </c>
      <c r="L63" s="66" t="str">
        <f>VLOOKUP(C63,[1]計算シート!$B$3:$BB$29997,13,FALSE)</f>
        <v>○</v>
      </c>
      <c r="M63" s="66" t="str">
        <f>IF(VLOOKUP(C63,[1]計算シート!$B$3:$BB$29997,26,FALSE)&gt;0,"○","×")</f>
        <v>×</v>
      </c>
      <c r="N63" s="66" t="str">
        <f>IF(VLOOKUP(C63,[1]計算シート!$B$3:$BB$29997,27,FALSE)&gt;0,"○","×")</f>
        <v>×</v>
      </c>
      <c r="O63" s="67" t="str">
        <f>VLOOKUP(C63,[1]計算シート!$B$3:$BB$29997,29,FALSE)</f>
        <v>リリィパワーズレジデンス北烏山・四季菜館</v>
      </c>
      <c r="P63" s="67" t="str">
        <f>VLOOKUP(C63,[1]計算シート!$B$3:$BB$29997,30,FALSE)</f>
        <v>050-1753-4249</v>
      </c>
      <c r="Q63" s="68">
        <f>VLOOKUP(C63,[1]計算シート!$B$3:$BB$29997,32,FALSE)</f>
        <v>34</v>
      </c>
      <c r="R63" s="69">
        <f>VLOOKUP(C63,[1]計算シート!$B$3:$BB$29997,31,FALSE)</f>
        <v>42352</v>
      </c>
      <c r="S63" s="70" t="str">
        <f>VLOOKUP(C63,[1]計算シート!$B$3:$BB$29997,34,FALSE)</f>
        <v>入居開始済み</v>
      </c>
      <c r="T63" s="66" t="str">
        <f>VLOOKUP(C63,[1]計算シート!$B$3:$BB$29997,33,FALSE)</f>
        <v>○</v>
      </c>
      <c r="U63" s="69">
        <v>42795</v>
      </c>
      <c r="V63" s="68"/>
      <c r="W63" s="71" t="str">
        <f>VLOOKUP(C63,[1]計算シート!$B$3:$BH$2997,59,FALSE)&amp;CHAR(10)&amp;IF(VLOOKUP(C63,[1]計算シート!$B$3:$BH$2997,59,FALSE)="特定","("&amp;VLOOKUP(C63,[1]指定一覧!$B$3:$C115,2,FALSE)&amp;")","")</f>
        <v xml:space="preserve">
</v>
      </c>
      <c r="X63" s="30" t="s">
        <v>36</v>
      </c>
    </row>
    <row r="64" spans="2:24" s="19" customFormat="1" ht="42" customHeight="1">
      <c r="B64" s="20">
        <v>57</v>
      </c>
      <c r="C64" s="66">
        <v>15027</v>
      </c>
      <c r="D64" s="67" t="str">
        <f>VLOOKUP(C64,[1]計算シート!$B$3:$F$29997,5,FALSE)</f>
        <v>ハーモニーライフ八幡山</v>
      </c>
      <c r="E64" s="67" t="str">
        <f>VLOOKUP(C64,[1]計算シート!$B$3:$BB$29997,6,FALSE)</f>
        <v>世田谷区八幡山３丁目24番4号</v>
      </c>
      <c r="F64" s="66" t="str">
        <f>VLOOKUP(C64,[1]計算シート!$B$3:$BB$29997,7,FALSE)</f>
        <v>12.5-13.5</v>
      </c>
      <c r="G64" s="66" t="str">
        <f>VLOOKUP(C64,[1]計算シート!$B$3:$BB$29997,8,FALSE)</f>
        <v>18.39-20</v>
      </c>
      <c r="H64" s="66" t="str">
        <f>VLOOKUP(C64,[1]計算シート!$B$3:$BB$29997,9,FALSE)</f>
        <v>○</v>
      </c>
      <c r="I64" s="66" t="str">
        <f>VLOOKUP(C64,[1]計算シート!$B$3:$BB$29997,10,FALSE)</f>
        <v>○</v>
      </c>
      <c r="J64" s="66" t="str">
        <f>VLOOKUP(C64,[1]計算シート!$B$3:$BB$29997,11,FALSE)</f>
        <v>○</v>
      </c>
      <c r="K64" s="66" t="str">
        <f>VLOOKUP(C64,[1]計算シート!$B$3:$BB$29997,12,FALSE)</f>
        <v>○</v>
      </c>
      <c r="L64" s="66" t="str">
        <f>VLOOKUP(C64,[1]計算シート!$B$3:$BB$29997,13,FALSE)</f>
        <v>○</v>
      </c>
      <c r="M64" s="66" t="str">
        <f>IF(VLOOKUP(C64,[1]計算シート!$B$3:$BB$29997,26,FALSE)&gt;0,"○","×")</f>
        <v>×</v>
      </c>
      <c r="N64" s="66" t="str">
        <f>IF(VLOOKUP(C64,[1]計算シート!$B$3:$BB$29997,27,FALSE)&gt;0,"○","×")</f>
        <v>×</v>
      </c>
      <c r="O64" s="67" t="str">
        <f>VLOOKUP(C64,[1]計算シート!$B$3:$BB$29997,29,FALSE)</f>
        <v>メディカル・ケア・プランニング株式会社</v>
      </c>
      <c r="P64" s="67" t="str">
        <f>VLOOKUP(C64,[1]計算シート!$B$3:$BB$29997,30,FALSE)</f>
        <v>03-6663-6036</v>
      </c>
      <c r="Q64" s="68">
        <f>VLOOKUP(C64,[1]計算シート!$B$3:$BB$29997,32,FALSE)</f>
        <v>40</v>
      </c>
      <c r="R64" s="69">
        <f>VLOOKUP(C64,[1]計算シート!$B$3:$BB$29997,31,FALSE)</f>
        <v>42404</v>
      </c>
      <c r="S64" s="70" t="str">
        <f>VLOOKUP(C64,[1]計算シート!$B$3:$BB$29997,34,FALSE)</f>
        <v>入居開始済み</v>
      </c>
      <c r="T64" s="66" t="str">
        <f>VLOOKUP(C64,[1]計算シート!$B$3:$BB$29997,33,FALSE)</f>
        <v>○</v>
      </c>
      <c r="U64" s="69">
        <v>42767</v>
      </c>
      <c r="V64" s="68"/>
      <c r="W64" s="71" t="str">
        <f>VLOOKUP(C64,[1]計算シート!$B$3:$BH$2997,59,FALSE)&amp;CHAR(10)&amp;IF(VLOOKUP(C64,[1]計算シート!$B$3:$BH$2997,59,FALSE)="特定","("&amp;VLOOKUP(C64,[1]指定一覧!$B$3:$C116,2,FALSE)&amp;")","")</f>
        <v>特定
(1371215532)</v>
      </c>
      <c r="X64" s="30" t="s">
        <v>36</v>
      </c>
    </row>
    <row r="65" spans="2:24" s="19" customFormat="1" ht="42" customHeight="1">
      <c r="B65" s="20">
        <v>58</v>
      </c>
      <c r="C65" s="66">
        <v>15029</v>
      </c>
      <c r="D65" s="67" t="str">
        <f>VLOOKUP(C65,[1]計算シート!$B$3:$F$29997,5,FALSE)</f>
        <v>ＳＯＭＰＯケア　ラヴィーレレジデンス世田谷千歳台</v>
      </c>
      <c r="E65" s="67" t="str">
        <f>VLOOKUP(C65,[1]計算シート!$B$3:$BB$29997,6,FALSE)</f>
        <v>世田谷区千歳台六丁目11番55号</v>
      </c>
      <c r="F65" s="66" t="str">
        <f>VLOOKUP(C65,[1]計算シート!$B$3:$BB$29997,7,FALSE)</f>
        <v>14.905-31.805</v>
      </c>
      <c r="G65" s="66" t="str">
        <f>VLOOKUP(C65,[1]計算シート!$B$3:$BB$29997,8,FALSE)</f>
        <v>25.69-63.52</v>
      </c>
      <c r="H65" s="66" t="str">
        <f>VLOOKUP(C65,[1]計算シート!$B$3:$BB$29997,9,FALSE)</f>
        <v>○</v>
      </c>
      <c r="I65" s="66" t="str">
        <f>VLOOKUP(C65,[1]計算シート!$B$3:$BB$29997,10,FALSE)</f>
        <v>×</v>
      </c>
      <c r="J65" s="66" t="str">
        <f>VLOOKUP(C65,[1]計算シート!$B$3:$BB$29997,11,FALSE)</f>
        <v>×</v>
      </c>
      <c r="K65" s="66" t="str">
        <f>VLOOKUP(C65,[1]計算シート!$B$3:$BB$29997,12,FALSE)</f>
        <v>○</v>
      </c>
      <c r="L65" s="66" t="str">
        <f>VLOOKUP(C65,[1]計算シート!$B$3:$BB$29997,13,FALSE)</f>
        <v>○</v>
      </c>
      <c r="M65" s="66" t="str">
        <f>IF(VLOOKUP(C65,[1]計算シート!$B$3:$BB$29997,26,FALSE)&gt;0,"○","×")</f>
        <v>○</v>
      </c>
      <c r="N65" s="66" t="str">
        <f>IF(VLOOKUP(C65,[1]計算シート!$B$3:$BB$29997,27,FALSE)&gt;0,"○","×")</f>
        <v>○</v>
      </c>
      <c r="O65" s="67" t="str">
        <f>VLOOKUP(C65,[1]計算シート!$B$3:$BB$29997,29,FALSE)</f>
        <v>ＳＯＭＰＯケア　ラヴィーレレジデンス世田谷千歳台</v>
      </c>
      <c r="P65" s="67" t="str">
        <f>VLOOKUP(C65,[1]計算シート!$B$3:$BB$29997,30,FALSE)</f>
        <v>03-5969-9701</v>
      </c>
      <c r="Q65" s="68">
        <f>VLOOKUP(C65,[1]計算シート!$B$3:$BB$29997,32,FALSE)</f>
        <v>83</v>
      </c>
      <c r="R65" s="69">
        <f>VLOOKUP(C65,[1]計算シート!$B$3:$BB$29997,31,FALSE)</f>
        <v>42447</v>
      </c>
      <c r="S65" s="70" t="str">
        <f>VLOOKUP(C65,[1]計算シート!$B$3:$BB$29997,34,FALSE)</f>
        <v>入居開始済み</v>
      </c>
      <c r="T65" s="66" t="str">
        <f>VLOOKUP(C65,[1]計算シート!$B$3:$BB$29997,33,FALSE)</f>
        <v>○</v>
      </c>
      <c r="U65" s="69">
        <v>43007</v>
      </c>
      <c r="V65" s="68"/>
      <c r="W65" s="71" t="str">
        <f>VLOOKUP(C65,[1]計算シート!$B$3:$BH$2997,59,FALSE)&amp;CHAR(10)&amp;IF(VLOOKUP(C65,[1]計算シート!$B$3:$BH$2997,59,FALSE)="特定","("&amp;VLOOKUP(C65,[1]指定一覧!$B$3:$C117,2,FALSE)&amp;")","")</f>
        <v xml:space="preserve">
</v>
      </c>
      <c r="X65" s="30" t="s">
        <v>36</v>
      </c>
    </row>
    <row r="66" spans="2:24" s="19" customFormat="1" ht="42" customHeight="1">
      <c r="B66" s="20">
        <v>59</v>
      </c>
      <c r="C66" s="66">
        <v>16004</v>
      </c>
      <c r="D66" s="67" t="str">
        <f>VLOOKUP(C66,[1]計算シート!$B$3:$F$29997,5,FALSE)</f>
        <v>グランドマスト成城北</v>
      </c>
      <c r="E66" s="67" t="str">
        <f>VLOOKUP(C66,[1]計算シート!$B$3:$BB$29997,6,FALSE)</f>
        <v>世田谷区上祖師谷4-38-16</v>
      </c>
      <c r="F66" s="66" t="str">
        <f>VLOOKUP(C66,[1]計算シート!$B$3:$BB$29997,7,FALSE)</f>
        <v>10-30.7</v>
      </c>
      <c r="G66" s="66" t="str">
        <f>VLOOKUP(C66,[1]計算シート!$B$3:$BB$29997,8,FALSE)</f>
        <v>39.54-66.44</v>
      </c>
      <c r="H66" s="66" t="str">
        <f>VLOOKUP(C66,[1]計算シート!$B$3:$BB$29997,9,FALSE)</f>
        <v>○</v>
      </c>
      <c r="I66" s="66" t="str">
        <f>VLOOKUP(C66,[1]計算シート!$B$3:$BB$29997,10,FALSE)</f>
        <v>×</v>
      </c>
      <c r="J66" s="66" t="str">
        <f>VLOOKUP(C66,[1]計算シート!$B$3:$BB$29997,11,FALSE)</f>
        <v>×</v>
      </c>
      <c r="K66" s="66" t="str">
        <f>VLOOKUP(C66,[1]計算シート!$B$3:$BB$29997,12,FALSE)</f>
        <v>×</v>
      </c>
      <c r="L66" s="66" t="str">
        <f>VLOOKUP(C66,[1]計算シート!$B$3:$BB$29997,13,FALSE)</f>
        <v>×</v>
      </c>
      <c r="M66" s="66" t="str">
        <f>IF(VLOOKUP(C66,[1]計算シート!$B$3:$BB$29997,26,FALSE)&gt;0,"○","×")</f>
        <v>×</v>
      </c>
      <c r="N66" s="66" t="str">
        <f>IF(VLOOKUP(C66,[1]計算シート!$B$3:$BB$29997,27,FALSE)&gt;0,"○","×")</f>
        <v>×</v>
      </c>
      <c r="O66" s="67" t="str">
        <f>VLOOKUP(C66,[1]計算シート!$B$3:$BB$29997,29,FALSE)</f>
        <v>積水ハウスシャーメゾンPM東京株式会社　グランドマスト事業部</v>
      </c>
      <c r="P66" s="67" t="str">
        <f>VLOOKUP(C66,[1]計算シート!$B$3:$BB$29997,30,FALSE)</f>
        <v>03-5350-3900</v>
      </c>
      <c r="Q66" s="68">
        <f>VLOOKUP(C66,[1]計算シート!$B$3:$BB$29997,32,FALSE)</f>
        <v>36</v>
      </c>
      <c r="R66" s="69">
        <f>VLOOKUP(C66,[1]計算シート!$B$3:$BB$29997,31,FALSE)</f>
        <v>42562</v>
      </c>
      <c r="S66" s="70" t="str">
        <f>VLOOKUP(C66,[1]計算シート!$B$3:$BB$29997,34,FALSE)</f>
        <v>入居開始済み</v>
      </c>
      <c r="T66" s="66" t="str">
        <f>VLOOKUP(C66,[1]計算シート!$B$3:$BB$29997,33,FALSE)</f>
        <v>○</v>
      </c>
      <c r="U66" s="69">
        <v>42979</v>
      </c>
      <c r="V66" s="68"/>
      <c r="W66" s="71" t="str">
        <f>VLOOKUP(C66,[1]計算シート!$B$3:$BH$2997,59,FALSE)&amp;CHAR(10)&amp;IF(VLOOKUP(C66,[1]計算シート!$B$3:$BH$2997,59,FALSE)="特定","("&amp;VLOOKUP(C66,[1]指定一覧!$B$3:$C118,2,FALSE)&amp;")","")</f>
        <v xml:space="preserve">
</v>
      </c>
      <c r="X66" s="30" t="s">
        <v>36</v>
      </c>
    </row>
    <row r="67" spans="2:24" s="19" customFormat="1" ht="42" customHeight="1">
      <c r="B67" s="20">
        <v>60</v>
      </c>
      <c r="C67" s="66">
        <v>16003</v>
      </c>
      <c r="D67" s="67" t="str">
        <f>VLOOKUP(C67,[1]計算シート!$B$3:$F$29997,5,FALSE)</f>
        <v>エイジフリーハウス世田谷千歳烏山プレミア</v>
      </c>
      <c r="E67" s="67" t="str">
        <f>VLOOKUP(C67,[1]計算シート!$B$3:$BB$29997,6,FALSE)</f>
        <v>世田谷区南烏山二丁目19番1号</v>
      </c>
      <c r="F67" s="66" t="str">
        <f>VLOOKUP(C67,[1]計算シート!$B$3:$BB$29997,7,FALSE)</f>
        <v>12-15.6</v>
      </c>
      <c r="G67" s="66" t="str">
        <f>VLOOKUP(C67,[1]計算シート!$B$3:$BB$29997,8,FALSE)</f>
        <v>18.1-25.83</v>
      </c>
      <c r="H67" s="66" t="str">
        <f>VLOOKUP(C67,[1]計算シート!$B$3:$BB$29997,9,FALSE)</f>
        <v>○</v>
      </c>
      <c r="I67" s="66" t="str">
        <f>VLOOKUP(C67,[1]計算シート!$B$3:$BB$29997,10,FALSE)</f>
        <v>○</v>
      </c>
      <c r="J67" s="66" t="str">
        <f>VLOOKUP(C67,[1]計算シート!$B$3:$BB$29997,11,FALSE)</f>
        <v>○</v>
      </c>
      <c r="K67" s="66" t="str">
        <f>VLOOKUP(C67,[1]計算シート!$B$3:$BB$29997,12,FALSE)</f>
        <v>○</v>
      </c>
      <c r="L67" s="66" t="str">
        <f>VLOOKUP(C67,[1]計算シート!$B$3:$BB$29997,13,FALSE)</f>
        <v>○</v>
      </c>
      <c r="M67" s="66" t="str">
        <f>IF(VLOOKUP(C67,[1]計算シート!$B$3:$BB$29997,26,FALSE)&gt;0,"○","×")</f>
        <v>○</v>
      </c>
      <c r="N67" s="66" t="str">
        <f>IF(VLOOKUP(C67,[1]計算シート!$B$3:$BB$29997,27,FALSE)&gt;0,"○","×")</f>
        <v>○</v>
      </c>
      <c r="O67" s="67" t="str">
        <f>VLOOKUP(C67,[1]計算シート!$B$3:$BB$29997,29,FALSE)</f>
        <v>パナソニック エイジフリー株式会社</v>
      </c>
      <c r="P67" s="67" t="str">
        <f>VLOOKUP(C67,[1]計算シート!$B$3:$BB$29997,30,FALSE)</f>
        <v>06-6900-9831</v>
      </c>
      <c r="Q67" s="68">
        <f>VLOOKUP(C67,[1]計算シート!$B$3:$BB$29997,32,FALSE)</f>
        <v>36</v>
      </c>
      <c r="R67" s="69">
        <f>VLOOKUP(C67,[1]計算シート!$B$3:$BB$29997,31,FALSE)</f>
        <v>42587</v>
      </c>
      <c r="S67" s="70" t="str">
        <f>VLOOKUP(C67,[1]計算シート!$B$3:$BB$29997,34,FALSE)</f>
        <v>入居開始済み</v>
      </c>
      <c r="T67" s="66" t="str">
        <f>VLOOKUP(C67,[1]計算シート!$B$3:$BB$29997,33,FALSE)</f>
        <v>○</v>
      </c>
      <c r="U67" s="69">
        <v>43070</v>
      </c>
      <c r="V67" s="68"/>
      <c r="W67" s="71" t="str">
        <f>VLOOKUP(C67,[1]計算シート!$B$3:$BH$2997,59,FALSE)&amp;CHAR(10)&amp;IF(VLOOKUP(C67,[1]計算シート!$B$3:$BH$2997,59,FALSE)="特定","("&amp;VLOOKUP(C67,[1]指定一覧!$B$3:$C119,2,FALSE)&amp;")","")</f>
        <v xml:space="preserve">
</v>
      </c>
      <c r="X67" s="30" t="s">
        <v>36</v>
      </c>
    </row>
    <row r="68" spans="2:24" s="19" customFormat="1" ht="42" customHeight="1">
      <c r="B68" s="20">
        <v>61</v>
      </c>
      <c r="C68" s="66">
        <v>16015</v>
      </c>
      <c r="D68" s="67" t="str">
        <f>VLOOKUP(C68,[1]計算シート!$B$3:$F$29997,5,FALSE)</f>
        <v>リアンレーヴ世田谷</v>
      </c>
      <c r="E68" s="67" t="str">
        <f>VLOOKUP(C68,[1]計算シート!$B$3:$BB$29997,6,FALSE)</f>
        <v>世田谷区上用賀一丁目26番20号</v>
      </c>
      <c r="F68" s="66">
        <f>VLOOKUP(C68,[1]計算シート!$B$3:$BB$29997,7,FALSE)</f>
        <v>12.8</v>
      </c>
      <c r="G68" s="66" t="str">
        <f>VLOOKUP(C68,[1]計算シート!$B$3:$BB$29997,8,FALSE)</f>
        <v>18-18.75</v>
      </c>
      <c r="H68" s="66" t="str">
        <f>VLOOKUP(C68,[1]計算シート!$B$3:$BB$29997,9,FALSE)</f>
        <v>○</v>
      </c>
      <c r="I68" s="66" t="str">
        <f>VLOOKUP(C68,[1]計算シート!$B$3:$BB$29997,10,FALSE)</f>
        <v>○</v>
      </c>
      <c r="J68" s="66" t="str">
        <f>VLOOKUP(C68,[1]計算シート!$B$3:$BB$29997,11,FALSE)</f>
        <v>○</v>
      </c>
      <c r="K68" s="66" t="str">
        <f>VLOOKUP(C68,[1]計算シート!$B$3:$BB$29997,12,FALSE)</f>
        <v>○</v>
      </c>
      <c r="L68" s="66" t="str">
        <f>VLOOKUP(C68,[1]計算シート!$B$3:$BB$29997,13,FALSE)</f>
        <v>○</v>
      </c>
      <c r="M68" s="66" t="str">
        <f>IF(VLOOKUP(C68,[1]計算シート!$B$3:$BB$29997,26,FALSE)&gt;0,"○","×")</f>
        <v>×</v>
      </c>
      <c r="N68" s="66" t="str">
        <f>IF(VLOOKUP(C68,[1]計算シート!$B$3:$BB$29997,27,FALSE)&gt;0,"○","×")</f>
        <v>×</v>
      </c>
      <c r="O68" s="67" t="str">
        <f>VLOOKUP(C68,[1]計算シート!$B$3:$BB$29997,29,FALSE)</f>
        <v>株式会社　木下の介護</v>
      </c>
      <c r="P68" s="67" t="str">
        <f>VLOOKUP(C68,[1]計算シート!$B$3:$BB$29997,30,FALSE)</f>
        <v>03-5908-1310</v>
      </c>
      <c r="Q68" s="68">
        <f>VLOOKUP(C68,[1]計算シート!$B$3:$BB$29997,32,FALSE)</f>
        <v>62</v>
      </c>
      <c r="R68" s="69">
        <f>VLOOKUP(C68,[1]計算シート!$B$3:$BB$29997,31,FALSE)</f>
        <v>42726</v>
      </c>
      <c r="S68" s="70" t="str">
        <f>VLOOKUP(C68,[1]計算シート!$B$3:$BB$29997,34,FALSE)</f>
        <v>入居開始済み</v>
      </c>
      <c r="T68" s="66" t="str">
        <f>VLOOKUP(C68,[1]計算シート!$B$3:$BB$29997,33,FALSE)</f>
        <v>○</v>
      </c>
      <c r="U68" s="69">
        <v>43435</v>
      </c>
      <c r="V68" s="68"/>
      <c r="W68" s="71" t="str">
        <f>VLOOKUP(C68,[1]計算シート!$B$3:$BH$2997,59,FALSE)&amp;CHAR(10)&amp;IF(VLOOKUP(C68,[1]計算シート!$B$3:$BH$2997,59,FALSE)="特定・利用権","("&amp;VLOOKUP(C68,[1]指定一覧!$B$3:$C120,2,FALSE)&amp;")","")</f>
        <v>特定・利用権
(1371216670)</v>
      </c>
      <c r="X68" s="30" t="s">
        <v>36</v>
      </c>
    </row>
    <row r="69" spans="2:24" s="19" customFormat="1" ht="42" customHeight="1">
      <c r="B69" s="20">
        <v>62</v>
      </c>
      <c r="C69" s="66">
        <v>17004</v>
      </c>
      <c r="D69" s="67" t="str">
        <f>VLOOKUP(C69,[1]計算シート!$B$3:$F$29997,5,FALSE)</f>
        <v>グランドマスト赤堤</v>
      </c>
      <c r="E69" s="67" t="str">
        <f>VLOOKUP(C69,[1]計算シート!$B$3:$BB$29997,6,FALSE)</f>
        <v>世田谷区赤堤5-13-1</v>
      </c>
      <c r="F69" s="66" t="str">
        <f>VLOOKUP(C69,[1]計算シート!$B$3:$BB$29997,7,FALSE)</f>
        <v>12.7-24</v>
      </c>
      <c r="G69" s="66" t="str">
        <f>VLOOKUP(C69,[1]計算シート!$B$3:$BB$29997,8,FALSE)</f>
        <v>36.89-58.24</v>
      </c>
      <c r="H69" s="66" t="str">
        <f>VLOOKUP(C69,[1]計算シート!$B$3:$BB$29997,9,FALSE)</f>
        <v>○</v>
      </c>
      <c r="I69" s="66" t="str">
        <f>VLOOKUP(C69,[1]計算シート!$B$3:$BB$29997,10,FALSE)</f>
        <v>×</v>
      </c>
      <c r="J69" s="66" t="str">
        <f>VLOOKUP(C69,[1]計算シート!$B$3:$BB$29997,11,FALSE)</f>
        <v>×</v>
      </c>
      <c r="K69" s="66" t="str">
        <f>VLOOKUP(C69,[1]計算シート!$B$3:$BB$29997,12,FALSE)</f>
        <v>×</v>
      </c>
      <c r="L69" s="66" t="str">
        <f>VLOOKUP(C69,[1]計算シート!$B$3:$BB$29997,13,FALSE)</f>
        <v>×</v>
      </c>
      <c r="M69" s="66" t="str">
        <f>IF(VLOOKUP(C69,[1]計算シート!$B$3:$BB$29997,26,FALSE)&gt;0,"○","×")</f>
        <v>×</v>
      </c>
      <c r="N69" s="66" t="str">
        <f>IF(VLOOKUP(C69,[1]計算シート!$B$3:$BB$29997,27,FALSE)&gt;0,"○","×")</f>
        <v>×</v>
      </c>
      <c r="O69" s="67" t="str">
        <f>VLOOKUP(C69,[1]計算シート!$B$3:$BB$29997,29,FALSE)</f>
        <v>積水ハウス不動産東京株式会社</v>
      </c>
      <c r="P69" s="67" t="str">
        <f>VLOOKUP(C69,[1]計算シート!$B$3:$BB$29997,30,FALSE)</f>
        <v>03-5350-3366</v>
      </c>
      <c r="Q69" s="68">
        <f>VLOOKUP(C69,[1]計算シート!$B$3:$BB$29997,32,FALSE)</f>
        <v>33</v>
      </c>
      <c r="R69" s="69">
        <f>VLOOKUP(C69,[1]計算シート!$B$3:$BB$29997,31,FALSE)</f>
        <v>42895</v>
      </c>
      <c r="S69" s="70" t="str">
        <f>VLOOKUP(C69,[1]計算シート!$B$3:$BB$29997,34,FALSE)</f>
        <v>入居開始済み</v>
      </c>
      <c r="T69" s="66" t="str">
        <f>VLOOKUP(C69,[1]計算シート!$B$3:$BB$29997,33,FALSE)</f>
        <v>○</v>
      </c>
      <c r="U69" s="69">
        <v>43282</v>
      </c>
      <c r="V69" s="68"/>
      <c r="W69" s="71" t="str">
        <f>VLOOKUP(C69,[1]計算シート!$B$3:$BH$2997,59,FALSE)&amp;CHAR(10)&amp;IF(VLOOKUP(C69,[1]計算シート!$B$3:$BH$2997,59,FALSE)="特定","("&amp;VLOOKUP(C69,[1]指定一覧!$B$3:$C121,2,FALSE)&amp;")","")</f>
        <v xml:space="preserve">
</v>
      </c>
      <c r="X69" s="30" t="s">
        <v>36</v>
      </c>
    </row>
    <row r="70" spans="2:24" s="19" customFormat="1" ht="42" customHeight="1">
      <c r="B70" s="20">
        <v>63</v>
      </c>
      <c r="C70" s="66">
        <v>18005</v>
      </c>
      <c r="D70" s="67" t="str">
        <f>VLOOKUP(C70,[1]計算シート!$B$3:$F$29997,5,FALSE)</f>
        <v>ココファン世田谷砧</v>
      </c>
      <c r="E70" s="67" t="str">
        <f>VLOOKUP(C70,[1]計算シート!$B$3:$BB$29997,6,FALSE)</f>
        <v>世田谷区砧5-1-6</v>
      </c>
      <c r="F70" s="66" t="str">
        <f>VLOOKUP(C70,[1]計算シート!$B$3:$BB$29997,7,FALSE)</f>
        <v>13-29.6</v>
      </c>
      <c r="G70" s="66" t="str">
        <f>VLOOKUP(C70,[1]計算シート!$B$3:$BB$29997,8,FALSE)</f>
        <v>18-42.65</v>
      </c>
      <c r="H70" s="66" t="str">
        <f>VLOOKUP(C70,[1]計算シート!$B$3:$BB$29997,9,FALSE)</f>
        <v>○</v>
      </c>
      <c r="I70" s="66" t="str">
        <f>VLOOKUP(C70,[1]計算シート!$B$3:$BB$29997,10,FALSE)</f>
        <v>○</v>
      </c>
      <c r="J70" s="66" t="str">
        <f>VLOOKUP(C70,[1]計算シート!$B$3:$BB$29997,11,FALSE)</f>
        <v>○</v>
      </c>
      <c r="K70" s="66" t="str">
        <f>VLOOKUP(C70,[1]計算シート!$B$3:$BB$29997,12,FALSE)</f>
        <v>○</v>
      </c>
      <c r="L70" s="66" t="str">
        <f>VLOOKUP(C70,[1]計算シート!$B$3:$BB$29997,13,FALSE)</f>
        <v>○</v>
      </c>
      <c r="M70" s="66" t="str">
        <f>IF(VLOOKUP(C70,[1]計算シート!$B$3:$BB$29997,26,FALSE)&gt;0,"○","×")</f>
        <v>×</v>
      </c>
      <c r="N70" s="66" t="str">
        <f>IF(VLOOKUP(C70,[1]計算シート!$B$3:$BB$29997,27,FALSE)&gt;0,"○","×")</f>
        <v>×</v>
      </c>
      <c r="O70" s="67" t="str">
        <f>VLOOKUP(C70,[1]計算シート!$B$3:$BB$29997,29,FALSE)</f>
        <v>株式会社学研ココファン</v>
      </c>
      <c r="P70" s="67" t="str">
        <f>VLOOKUP(C70,[1]計算シート!$B$3:$BB$29997,30,FALSE)</f>
        <v>03-6431-1860</v>
      </c>
      <c r="Q70" s="68">
        <f>VLOOKUP(C70,[1]計算シート!$B$3:$BB$29997,32,FALSE)</f>
        <v>51</v>
      </c>
      <c r="R70" s="69">
        <f>VLOOKUP(C70,[1]計算シート!$B$3:$BB$29997,31,FALSE)</f>
        <v>43389</v>
      </c>
      <c r="S70" s="70" t="str">
        <f>VLOOKUP(C70,[1]計算シート!$B$3:$BB$29997,34,FALSE)</f>
        <v>入居開始済み</v>
      </c>
      <c r="T70" s="66" t="str">
        <f>VLOOKUP(C70,[1]計算シート!$B$3:$BB$29997,33,FALSE)</f>
        <v>○</v>
      </c>
      <c r="U70" s="69">
        <v>43983</v>
      </c>
      <c r="V70" s="68"/>
      <c r="W70" s="71" t="str">
        <f>VLOOKUP(C70,[1]計算シート!$B$3:$BH$2997,59,FALSE)&amp;CHAR(10)&amp;IF(VLOOKUP(C70,[1]計算シート!$B$3:$BH$2997,59,FALSE)="特定","("&amp;VLOOKUP(C70,[1]指定一覧!$B$3:$C122,2,FALSE)&amp;")","")</f>
        <v>特定
(1371216134)</v>
      </c>
      <c r="X70" s="30" t="s">
        <v>36</v>
      </c>
    </row>
    <row r="71" spans="2:24" s="19" customFormat="1" ht="42" customHeight="1">
      <c r="B71" s="20">
        <v>64</v>
      </c>
      <c r="C71" s="66">
        <v>18009</v>
      </c>
      <c r="D71" s="67" t="str">
        <f>VLOOKUP(C71,[1]計算シート!$B$3:$F$29997,5,FALSE)</f>
        <v>グランジュール尾山台</v>
      </c>
      <c r="E71" s="67" t="str">
        <f>VLOOKUP(C71,[1]計算シート!$B$3:$BB$29997,6,FALSE)</f>
        <v>世田谷区玉堤2丁目8-16</v>
      </c>
      <c r="F71" s="66" t="str">
        <f>VLOOKUP(C71,[1]計算シート!$B$3:$BB$29997,7,FALSE)</f>
        <v>8.4-19.5</v>
      </c>
      <c r="G71" s="66" t="str">
        <f>VLOOKUP(C71,[1]計算シート!$B$3:$BB$29997,8,FALSE)</f>
        <v>25.31-47.23</v>
      </c>
      <c r="H71" s="66" t="str">
        <f>VLOOKUP(C71,[1]計算シート!$B$3:$BB$29997,9,FALSE)</f>
        <v>×</v>
      </c>
      <c r="I71" s="66" t="str">
        <f>VLOOKUP(C71,[1]計算シート!$B$3:$BB$29997,10,FALSE)</f>
        <v>×</v>
      </c>
      <c r="J71" s="66" t="str">
        <f>VLOOKUP(C71,[1]計算シート!$B$3:$BB$29997,11,FALSE)</f>
        <v>×</v>
      </c>
      <c r="K71" s="66" t="str">
        <f>VLOOKUP(C71,[1]計算シート!$B$3:$BB$29997,12,FALSE)</f>
        <v>×</v>
      </c>
      <c r="L71" s="66" t="str">
        <f>VLOOKUP(C71,[1]計算シート!$B$3:$BB$29997,13,FALSE)</f>
        <v>○</v>
      </c>
      <c r="M71" s="66" t="str">
        <f>IF(VLOOKUP(C71,[1]計算シート!$B$3:$BB$29997,26,FALSE)&gt;0,"○","×")</f>
        <v>×</v>
      </c>
      <c r="N71" s="66" t="str">
        <f>IF(VLOOKUP(C71,[1]計算シート!$B$3:$BB$29997,27,FALSE)&gt;0,"○","×")</f>
        <v>×</v>
      </c>
      <c r="O71" s="67" t="str">
        <f>VLOOKUP(C71,[1]計算シート!$B$3:$BB$29997,29,FALSE)</f>
        <v>シマダリビングパートナーズ株式会社</v>
      </c>
      <c r="P71" s="67" t="str">
        <f>VLOOKUP(C71,[1]計算シート!$B$3:$BB$29997,30,FALSE)</f>
        <v>03-6275-1182</v>
      </c>
      <c r="Q71" s="68">
        <f>VLOOKUP(C71,[1]計算シート!$B$3:$BB$29997,32,FALSE)</f>
        <v>32</v>
      </c>
      <c r="R71" s="69">
        <f>VLOOKUP(C71,[1]計算シート!$B$3:$BB$29997,31,FALSE)</f>
        <v>43469</v>
      </c>
      <c r="S71" s="70" t="str">
        <f>VLOOKUP(C71,[1]計算シート!$B$3:$BB$29997,34,FALSE)</f>
        <v>入居開始済み</v>
      </c>
      <c r="T71" s="66" t="str">
        <f>VLOOKUP(C71,[1]計算シート!$B$3:$BB$29997,33,FALSE)</f>
        <v/>
      </c>
      <c r="U71" s="69"/>
      <c r="V71" s="68"/>
      <c r="W71" s="71" t="str">
        <f>VLOOKUP(C71,[1]計算シート!$B$3:$BH$2997,59,FALSE)&amp;CHAR(10)&amp;IF(VLOOKUP(C71,[1]計算シート!$B$3:$BH$2997,59,FALSE)="特定","("&amp;VLOOKUP(C71,[1]指定一覧!$B$3:$C123,2,FALSE)&amp;")","")</f>
        <v xml:space="preserve">
</v>
      </c>
      <c r="X71" s="30" t="s">
        <v>36</v>
      </c>
    </row>
    <row r="72" spans="2:24" s="19" customFormat="1" ht="42" customHeight="1">
      <c r="B72" s="20">
        <v>65</v>
      </c>
      <c r="C72" s="66">
        <v>18015</v>
      </c>
      <c r="D72" s="67" t="str">
        <f>VLOOKUP(C72,[1]計算シート!$B$3:$F$29997,5,FALSE)</f>
        <v>ガーデンテラス砧公園</v>
      </c>
      <c r="E72" s="67" t="str">
        <f>VLOOKUP(C72,[1]計算シート!$B$3:$BB$29997,6,FALSE)</f>
        <v>世田谷区大蔵1丁目6番18号</v>
      </c>
      <c r="F72" s="66" t="str">
        <f>VLOOKUP(C72,[1]計算シート!$B$3:$BB$29997,7,FALSE)</f>
        <v>12.7-35.2</v>
      </c>
      <c r="G72" s="66" t="str">
        <f>VLOOKUP(C72,[1]計算シート!$B$3:$BB$29997,8,FALSE)</f>
        <v>18.2-62.58</v>
      </c>
      <c r="H72" s="66" t="str">
        <f>VLOOKUP(C72,[1]計算シート!$B$3:$BB$29997,9,FALSE)</f>
        <v>○</v>
      </c>
      <c r="I72" s="66" t="str">
        <f>VLOOKUP(C72,[1]計算シート!$B$3:$BB$29997,10,FALSE)</f>
        <v>×</v>
      </c>
      <c r="J72" s="66" t="str">
        <f>VLOOKUP(C72,[1]計算シート!$B$3:$BB$29997,11,FALSE)</f>
        <v>×</v>
      </c>
      <c r="K72" s="66" t="str">
        <f>VLOOKUP(C72,[1]計算シート!$B$3:$BB$29997,12,FALSE)</f>
        <v>○</v>
      </c>
      <c r="L72" s="66" t="str">
        <f>VLOOKUP(C72,[1]計算シート!$B$3:$BB$29997,13,FALSE)</f>
        <v>○</v>
      </c>
      <c r="M72" s="66" t="str">
        <f>IF(VLOOKUP(C72,[1]計算シート!$B$3:$BB$29997,26,FALSE)&gt;0,"○","×")</f>
        <v>×</v>
      </c>
      <c r="N72" s="66" t="str">
        <f>IF(VLOOKUP(C72,[1]計算シート!$B$3:$BB$29997,27,FALSE)&gt;0,"○","×")</f>
        <v>○</v>
      </c>
      <c r="O72" s="67" t="str">
        <f>VLOOKUP(C72,[1]計算シート!$B$3:$BB$29997,29,FALSE)</f>
        <v>シマダリビングパートナーズ株式会社</v>
      </c>
      <c r="P72" s="67" t="str">
        <f>VLOOKUP(C72,[1]計算シート!$B$3:$BB$29997,30,FALSE)</f>
        <v>03-6275-1182</v>
      </c>
      <c r="Q72" s="68">
        <f>VLOOKUP(C72,[1]計算シート!$B$3:$BB$29997,32,FALSE)</f>
        <v>64</v>
      </c>
      <c r="R72" s="69">
        <f>VLOOKUP(C72,[1]計算シート!$B$3:$BB$29997,31,FALSE)</f>
        <v>43500</v>
      </c>
      <c r="S72" s="70" t="str">
        <f>VLOOKUP(C72,[1]計算シート!$B$3:$BB$29997,34,FALSE)</f>
        <v>入居開始済み</v>
      </c>
      <c r="T72" s="66" t="str">
        <f>VLOOKUP(C72,[1]計算シート!$B$3:$BB$29997,33,FALSE)</f>
        <v>○</v>
      </c>
      <c r="U72" s="69">
        <v>44228</v>
      </c>
      <c r="V72" s="68"/>
      <c r="W72" s="71" t="str">
        <f>VLOOKUP(C72,[1]計算シート!$B$3:$BH$2997,59,FALSE)&amp;CHAR(10)&amp;IF(VLOOKUP(C72,[1]計算シート!$B$3:$BH$2997,59,FALSE)="特定","("&amp;VLOOKUP(C72,[1]指定一覧!$B$3:$C400,2,FALSE)&amp;")","")</f>
        <v xml:space="preserve">
</v>
      </c>
      <c r="X72" s="30" t="s">
        <v>36</v>
      </c>
    </row>
    <row r="73" spans="2:24" s="19" customFormat="1" ht="42" customHeight="1">
      <c r="B73" s="20">
        <v>66</v>
      </c>
      <c r="C73" s="66">
        <v>20004</v>
      </c>
      <c r="D73" s="67" t="str">
        <f>VLOOKUP(C73,[1]計算シート!$B$3:$F$29997,5,FALSE)</f>
        <v>紫陽花館</v>
      </c>
      <c r="E73" s="67" t="str">
        <f>VLOOKUP(C73,[1]計算シート!$B$3:$BB$29997,6,FALSE)</f>
        <v>世田谷区北烏山8丁目31番18号</v>
      </c>
      <c r="F73" s="66" t="str">
        <f>VLOOKUP(C73,[1]計算シート!$B$3:$BB$29997,7,FALSE)</f>
        <v>8.5-12</v>
      </c>
      <c r="G73" s="66" t="str">
        <f>VLOOKUP(C73,[1]計算シート!$B$3:$BB$29997,8,FALSE)</f>
        <v>25.94-38.51</v>
      </c>
      <c r="H73" s="66" t="str">
        <f>VLOOKUP(C73,[1]計算シート!$B$3:$BB$29997,9,FALSE)</f>
        <v>○</v>
      </c>
      <c r="I73" s="66" t="str">
        <f>VLOOKUP(C73,[1]計算シート!$B$3:$BB$29997,10,FALSE)</f>
        <v>×</v>
      </c>
      <c r="J73" s="66" t="str">
        <f>VLOOKUP(C73,[1]計算シート!$B$3:$BB$29997,11,FALSE)</f>
        <v>○</v>
      </c>
      <c r="K73" s="66" t="str">
        <f>VLOOKUP(C73,[1]計算シート!$B$3:$BB$29997,12,FALSE)</f>
        <v>×</v>
      </c>
      <c r="L73" s="66" t="s">
        <v>41</v>
      </c>
      <c r="M73" s="66" t="str">
        <f>IF(VLOOKUP(C73,[1]計算シート!$B$3:$BB$29997,26,FALSE)&gt;0,"○","×")</f>
        <v>×</v>
      </c>
      <c r="N73" s="66" t="str">
        <f>IF(VLOOKUP(C73,[1]計算シート!$B$3:$BB$29997,27,FALSE)&gt;0,"○","×")</f>
        <v>×</v>
      </c>
      <c r="O73" s="67" t="str">
        <f>VLOOKUP(C73,[1]計算シート!$B$3:$BB$29997,29,FALSE)</f>
        <v>紫陽花館</v>
      </c>
      <c r="P73" s="67" t="str">
        <f>VLOOKUP(C73,[1]計算シート!$B$3:$BB$29997,30,FALSE)</f>
        <v>03-6382-9399</v>
      </c>
      <c r="Q73" s="68">
        <f>VLOOKUP(C73,[1]計算シート!$B$3:$BB$29997,32,FALSE)</f>
        <v>35</v>
      </c>
      <c r="R73" s="69">
        <f>VLOOKUP(C73,[1]計算シート!$B$3:$BB$29997,31,FALSE)</f>
        <v>44075</v>
      </c>
      <c r="S73" s="70" t="str">
        <f>VLOOKUP(C73,[1]計算シート!$B$3:$BB$29997,34,FALSE)</f>
        <v>入居開始済み</v>
      </c>
      <c r="T73" s="66" t="str">
        <f>VLOOKUP(C73,[1]計算シート!$B$3:$BB$29997,33,FALSE)</f>
        <v>○</v>
      </c>
      <c r="U73" s="69">
        <v>44501</v>
      </c>
      <c r="V73" s="68"/>
      <c r="W73" s="71" t="str">
        <f>VLOOKUP(C73,[1]計算シート!$B$3:$BH$2997,59,FALSE)&amp;CHAR(10)&amp;IF(VLOOKUP(C73,[1]計算シート!$B$3:$BH$2997,59,FALSE)="特定","("&amp;VLOOKUP(C73,[1]指定一覧!$B$3:$C126,2,FALSE)&amp;")","")</f>
        <v xml:space="preserve">
</v>
      </c>
      <c r="X73" s="30" t="s">
        <v>36</v>
      </c>
    </row>
    <row r="74" spans="2:24" s="19" customFormat="1" ht="42" customHeight="1">
      <c r="B74" s="20">
        <v>67</v>
      </c>
      <c r="C74" s="66">
        <v>20014</v>
      </c>
      <c r="D74" s="67" t="str">
        <f>VLOOKUP(C74,[1]計算シート!$B$3:$F$29997,5,FALSE)</f>
        <v>サービス付き高齢者向け住宅　ゆめてらす三軒茶屋</v>
      </c>
      <c r="E74" s="67" t="str">
        <f>VLOOKUP(C74,[1]計算シート!$B$3:$BB$29997,6,FALSE)</f>
        <v>世田谷区太子堂三丁目38番20号</v>
      </c>
      <c r="F74" s="66" t="str">
        <f>VLOOKUP(C74,[1]計算シート!$B$3:$BB$29997,7,FALSE)</f>
        <v>10-15.5</v>
      </c>
      <c r="G74" s="66" t="str">
        <f>VLOOKUP(C74,[1]計算シート!$B$3:$BB$29997,8,FALSE)</f>
        <v>13.6-20.47</v>
      </c>
      <c r="H74" s="66" t="str">
        <f>VLOOKUP(C74,[1]計算シート!$B$3:$BB$29997,9,FALSE)</f>
        <v>○</v>
      </c>
      <c r="I74" s="66" t="str">
        <f>VLOOKUP(C74,[1]計算シート!$B$3:$BB$29997,10,FALSE)</f>
        <v>○</v>
      </c>
      <c r="J74" s="66" t="str">
        <f>VLOOKUP(C74,[1]計算シート!$B$3:$BB$29997,11,FALSE)</f>
        <v>○</v>
      </c>
      <c r="K74" s="66" t="str">
        <f>VLOOKUP(C74,[1]計算シート!$B$3:$BB$29997,12,FALSE)</f>
        <v>○</v>
      </c>
      <c r="L74" s="66" t="str">
        <f>VLOOKUP(C74,[1]計算シート!$B$3:$BB$29997,13,FALSE)</f>
        <v>○</v>
      </c>
      <c r="M74" s="66" t="str">
        <f>IF(VLOOKUP(C74,[1]計算シート!$B$3:$BB$29997,26,FALSE)&gt;0,"○","×")</f>
        <v>○</v>
      </c>
      <c r="N74" s="66" t="str">
        <f>IF(VLOOKUP(C74,[1]計算シート!$B$3:$BB$29997,27,FALSE)&gt;0,"○","×")</f>
        <v>○</v>
      </c>
      <c r="O74" s="67" t="str">
        <f>VLOOKUP(C74,[1]計算シート!$B$3:$BB$29997,29,FALSE)</f>
        <v>株式会社やさしい手</v>
      </c>
      <c r="P74" s="67" t="str">
        <f>VLOOKUP(C74,[1]計算シート!$B$3:$BB$29997,30,FALSE)</f>
        <v>03-5433-5513</v>
      </c>
      <c r="Q74" s="68">
        <f>VLOOKUP(C74,[1]計算シート!$B$3:$BB$29997,32,FALSE)</f>
        <v>60</v>
      </c>
      <c r="R74" s="69">
        <f>VLOOKUP(C74,[1]計算シート!$B$3:$BB$29997,31,FALSE)</f>
        <v>44210</v>
      </c>
      <c r="S74" s="70" t="str">
        <f>VLOOKUP(C74,[1]計算シート!$B$3:$BB$29997,34,FALSE)</f>
        <v>入居開始済み</v>
      </c>
      <c r="T74" s="66" t="str">
        <f>VLOOKUP(C74,[1]計算シート!$B$3:$BB$29997,33,FALSE)</f>
        <v>○</v>
      </c>
      <c r="U74" s="69">
        <v>44470</v>
      </c>
      <c r="V74" s="68"/>
      <c r="W74" s="71" t="str">
        <f>VLOOKUP(C74,[1]計算シート!$B$3:$BH$2997,59,FALSE)&amp;CHAR(10)&amp;IF(VLOOKUP(C74,[1]計算シート!$B$3:$BH$2997,59,FALSE)="特定","("&amp;VLOOKUP(C74,[1]指定一覧!$B$3:$C127,2,FALSE)&amp;")","")</f>
        <v xml:space="preserve">
</v>
      </c>
      <c r="X74" s="30" t="s">
        <v>36</v>
      </c>
    </row>
    <row r="75" spans="2:24" s="19" customFormat="1" ht="42" customHeight="1">
      <c r="B75" s="20">
        <v>68</v>
      </c>
      <c r="C75" s="66">
        <v>21006</v>
      </c>
      <c r="D75" s="67" t="str">
        <f>VLOOKUP(C75,[1]計算シート!$B$3:$F$29997,5,FALSE)</f>
        <v>オウカス世田谷仙川</v>
      </c>
      <c r="E75" s="67" t="str">
        <f>VLOOKUP(C75,[1]計算シート!$B$3:$BB$29997,6,FALSE)</f>
        <v>世田谷区給田1丁目1-11</v>
      </c>
      <c r="F75" s="66" t="str">
        <f>VLOOKUP(C75,[1]計算シート!$B$3:$BB$29997,7,FALSE)</f>
        <v>10-49.1</v>
      </c>
      <c r="G75" s="66" t="str">
        <f>VLOOKUP(C75,[1]計算シート!$B$3:$BB$29997,8,FALSE)</f>
        <v>20.04-60.6</v>
      </c>
      <c r="H75" s="66" t="str">
        <f>VLOOKUP(C75,[1]計算シート!$B$3:$BB$29997,9,FALSE)</f>
        <v>○</v>
      </c>
      <c r="I75" s="66" t="str">
        <f>VLOOKUP(C75,[1]計算シート!$B$3:$BB$29997,10,FALSE)</f>
        <v>×</v>
      </c>
      <c r="J75" s="66" t="str">
        <f>VLOOKUP(C75,[1]計算シート!$B$3:$BB$29997,11,FALSE)</f>
        <v>×</v>
      </c>
      <c r="K75" s="66" t="str">
        <f>VLOOKUP(C75,[1]計算シート!$B$3:$BB$29997,12,FALSE)</f>
        <v>×</v>
      </c>
      <c r="L75" s="66" t="str">
        <f>VLOOKUP(C75,[1]計算シート!$B$3:$BB$29997,13,FALSE)</f>
        <v>○</v>
      </c>
      <c r="M75" s="66" t="str">
        <f>IF(VLOOKUP(C75,[1]計算シート!$B$3:$BB$29997,26,FALSE)&gt;0,"○","×")</f>
        <v>○</v>
      </c>
      <c r="N75" s="66" t="str">
        <f>IF(VLOOKUP(C75,[1]計算シート!$B$3:$BB$29997,27,FALSE)&gt;0,"○","×")</f>
        <v>○</v>
      </c>
      <c r="O75" s="67" t="str">
        <f>VLOOKUP(C75,[1]計算シート!$B$3:$BB$29997,29,FALSE)</f>
        <v>野村不動産株式会社</v>
      </c>
      <c r="P75" s="67" t="str">
        <f>VLOOKUP(C75,[1]計算シート!$B$3:$BB$29997,30,FALSE)</f>
        <v>03-3348-8856</v>
      </c>
      <c r="Q75" s="68">
        <f>VLOOKUP(C75,[1]計算シート!$B$3:$BB$29997,32,FALSE)</f>
        <v>186</v>
      </c>
      <c r="R75" s="69">
        <f>VLOOKUP(C75,[1]計算シート!$B$3:$BB$29997,31,FALSE)</f>
        <v>44470</v>
      </c>
      <c r="S75" s="70" t="str">
        <f>VLOOKUP(C75,[1]計算シート!$B$3:$BB$29997,34,FALSE)</f>
        <v>入居開始済み</v>
      </c>
      <c r="T75" s="66" t="str">
        <f>VLOOKUP(C75,[1]計算シート!$B$3:$BB$29997,33,FALSE)</f>
        <v>○</v>
      </c>
      <c r="U75" s="69">
        <v>45158</v>
      </c>
      <c r="V75" s="68"/>
      <c r="W75" s="71" t="str">
        <f>VLOOKUP(C75,[1]計算シート!$B$3:$BH$2997,59,FALSE)&amp;CHAR(10)&amp;IF(VLOOKUP(C75,[1]計算シート!$B$3:$BH$2997,59,FALSE)="特定","("&amp;VLOOKUP(C75,[1]指定一覧!$B$3:$C128,2,FALSE)&amp;")","")</f>
        <v xml:space="preserve">
</v>
      </c>
      <c r="X75" s="30" t="s">
        <v>36</v>
      </c>
    </row>
    <row r="76" spans="2:24" s="19" customFormat="1" ht="42" customHeight="1">
      <c r="B76" s="20">
        <v>69</v>
      </c>
      <c r="C76" s="66">
        <v>21013</v>
      </c>
      <c r="D76" s="67" t="str">
        <f>VLOOKUP(C76,[1]計算シート!$B$3:$F$29997,5,FALSE)</f>
        <v>グランジュール世田谷船橋</v>
      </c>
      <c r="E76" s="67" t="str">
        <f>VLOOKUP(C76,[1]計算シート!$B$3:$BB$29997,6,FALSE)</f>
        <v>世田谷区船橋7丁目14-9</v>
      </c>
      <c r="F76" s="66" t="str">
        <f>VLOOKUP(C76,[1]計算シート!$B$3:$BB$29997,7,FALSE)</f>
        <v>9.7-21.5</v>
      </c>
      <c r="G76" s="66" t="str">
        <f>VLOOKUP(C76,[1]計算シート!$B$3:$BB$29997,8,FALSE)</f>
        <v>28.58-60.03</v>
      </c>
      <c r="H76" s="66" t="str">
        <f>VLOOKUP(C76,[1]計算シート!$B$3:$BB$29997,9,FALSE)</f>
        <v>×</v>
      </c>
      <c r="I76" s="66" t="str">
        <f>VLOOKUP(C76,[1]計算シート!$B$3:$BB$29997,10,FALSE)</f>
        <v>×</v>
      </c>
      <c r="J76" s="66" t="str">
        <f>VLOOKUP(C76,[1]計算シート!$B$3:$BB$29997,11,FALSE)</f>
        <v>×</v>
      </c>
      <c r="K76" s="66" t="str">
        <f>VLOOKUP(C76,[1]計算シート!$B$3:$BB$29997,12,FALSE)</f>
        <v>×</v>
      </c>
      <c r="L76" s="66" t="str">
        <f>VLOOKUP(C76,[1]計算シート!$B$3:$BB$29997,13,FALSE)</f>
        <v>×</v>
      </c>
      <c r="M76" s="66" t="str">
        <f>IF(VLOOKUP(C76,[1]計算シート!$B$3:$BB$29997,26,FALSE)&gt;0,"○","×")</f>
        <v>×</v>
      </c>
      <c r="N76" s="66" t="str">
        <f>IF(VLOOKUP(C76,[1]計算シート!$B$3:$BB$29997,27,FALSE)&gt;0,"○","×")</f>
        <v>×</v>
      </c>
      <c r="O76" s="67" t="str">
        <f>VLOOKUP(C76,[1]計算シート!$B$3:$BB$29997,29,FALSE)</f>
        <v>シマダリビングパートナーズ株式会社</v>
      </c>
      <c r="P76" s="67" t="str">
        <f>VLOOKUP(C76,[1]計算シート!$B$3:$BB$29997,30,FALSE)</f>
        <v>03-6275-1182</v>
      </c>
      <c r="Q76" s="68">
        <f>VLOOKUP(C76,[1]計算シート!$B$3:$BB$29997,32,FALSE)</f>
        <v>36</v>
      </c>
      <c r="R76" s="69">
        <f>VLOOKUP(C76,[1]計算シート!$B$3:$BB$29997,31,FALSE)</f>
        <v>44582</v>
      </c>
      <c r="S76" s="70">
        <f>VLOOKUP(C76,[1]計算シート!$B$3:$BB$29997,34,FALSE)</f>
        <v>45047</v>
      </c>
      <c r="T76" s="66" t="str">
        <f>VLOOKUP(C76,[1]計算シート!$B$3:$BB$29997,33,FALSE)</f>
        <v/>
      </c>
      <c r="U76" s="69"/>
      <c r="V76" s="68"/>
      <c r="W76" s="71" t="str">
        <f>VLOOKUP(C76,[1]計算シート!$B$3:$BH$2997,59,FALSE)&amp;CHAR(10)&amp;IF(VLOOKUP(C76,[1]計算シート!$B$3:$BH$2997,59,FALSE)="特定","("&amp;VLOOKUP(C76,[1]指定一覧!$B$3:$C129,2,FALSE)&amp;")","")</f>
        <v xml:space="preserve">
</v>
      </c>
      <c r="X76" s="30" t="s">
        <v>36</v>
      </c>
    </row>
    <row r="77" spans="2:24" s="19" customFormat="1" ht="42" customHeight="1">
      <c r="B77" s="20">
        <v>70</v>
      </c>
      <c r="C77" s="66">
        <v>22001</v>
      </c>
      <c r="D77" s="67" t="str">
        <f>VLOOKUP(C77,[1]計算シート!$B$3:$F$29997,5,FALSE)</f>
        <v>ＰＤハウス用賀</v>
      </c>
      <c r="E77" s="67" t="str">
        <f>VLOOKUP(C77,[1]計算シート!$B$3:$BB$29997,6,FALSE)</f>
        <v>世田谷区瀬田5丁目33番22号</v>
      </c>
      <c r="F77" s="66">
        <f>VLOOKUP(C77,[1]計算シート!$B$3:$BB$29997,7,FALSE)</f>
        <v>18.829999999999998</v>
      </c>
      <c r="G77" s="66" t="str">
        <f>VLOOKUP(C77,[1]計算シート!$B$3:$BB$29997,8,FALSE)</f>
        <v>18-18.24</v>
      </c>
      <c r="H77" s="66" t="str">
        <f>VLOOKUP(C77,[1]計算シート!$B$3:$BB$29997,9,FALSE)</f>
        <v>○</v>
      </c>
      <c r="I77" s="66" t="str">
        <f>VLOOKUP(C77,[1]計算シート!$B$3:$BB$29997,10,FALSE)</f>
        <v>×</v>
      </c>
      <c r="J77" s="66" t="str">
        <f>VLOOKUP(C77,[1]計算シート!$B$3:$BB$29997,11,FALSE)</f>
        <v>×</v>
      </c>
      <c r="K77" s="66" t="str">
        <f>VLOOKUP(C77,[1]計算シート!$B$3:$BB$29997,12,FALSE)</f>
        <v>×</v>
      </c>
      <c r="L77" s="66" t="str">
        <f>VLOOKUP(C77,[1]計算シート!$B$3:$BB$29997,13,FALSE)</f>
        <v>○</v>
      </c>
      <c r="M77" s="66" t="str">
        <f>IF(VLOOKUP(C77,[1]計算シート!$B$3:$BB$29997,26,FALSE)&gt;0,"○","×")</f>
        <v>○</v>
      </c>
      <c r="N77" s="66" t="str">
        <f>IF(VLOOKUP(C77,[1]計算シート!$B$3:$BB$29997,27,FALSE)&gt;0,"○","×")</f>
        <v>○</v>
      </c>
      <c r="O77" s="67" t="str">
        <f>VLOOKUP(C77,[1]計算シート!$B$3:$BB$29997,29,FALSE)</f>
        <v>株式会社サンウェルズ</v>
      </c>
      <c r="P77" s="67" t="str">
        <f>VLOOKUP(C77,[1]計算シート!$B$3:$BB$29997,30,FALSE)</f>
        <v>076-272-8982</v>
      </c>
      <c r="Q77" s="68">
        <f>VLOOKUP(C77,[1]計算シート!$B$3:$BB$29997,32,FALSE)</f>
        <v>68</v>
      </c>
      <c r="R77" s="69">
        <f>VLOOKUP(C77,[1]計算シート!$B$3:$BB$29997,31,FALSE)</f>
        <v>44719</v>
      </c>
      <c r="S77" s="70" t="str">
        <f>VLOOKUP(C77,[1]計算シート!$B$3:$BB$29997,34,FALSE)</f>
        <v>入居開始済み</v>
      </c>
      <c r="T77" s="66" t="str">
        <f>VLOOKUP(C77,[1]計算シート!$B$3:$BB$29997,33,FALSE)</f>
        <v>○</v>
      </c>
      <c r="U77" s="69">
        <v>45200</v>
      </c>
      <c r="V77" s="68"/>
      <c r="W77" s="71" t="str">
        <f>VLOOKUP(C77,[1]計算シート!$B$3:$BH$2997,59,FALSE)&amp;CHAR(10)&amp;IF(VLOOKUP(C77,[1]計算シート!$B$3:$BH$2997,59,FALSE)="特定","("&amp;VLOOKUP(C77,[1]指定一覧!$B$3:$C130,2,FALSE)&amp;")","")</f>
        <v xml:space="preserve">
</v>
      </c>
      <c r="X77" s="30" t="s">
        <v>36</v>
      </c>
    </row>
    <row r="78" spans="2:24" s="19" customFormat="1" ht="42" customHeight="1">
      <c r="B78" s="20">
        <v>71</v>
      </c>
      <c r="C78" s="66">
        <v>22002</v>
      </c>
      <c r="D78" s="67" t="str">
        <f>VLOOKUP(C78,[1]計算シート!$B$3:$F$29997,5,FALSE)</f>
        <v>リリィパワーズレジデンス千歳台</v>
      </c>
      <c r="E78" s="67" t="str">
        <f>VLOOKUP(C78,[1]計算シート!$B$3:$BB$29997,6,FALSE)</f>
        <v>世田谷区千歳台1丁目40番12号</v>
      </c>
      <c r="F78" s="66" t="str">
        <f>VLOOKUP(C78,[1]計算シート!$B$3:$BB$29997,7,FALSE)</f>
        <v>8.4-12.5</v>
      </c>
      <c r="G78" s="66" t="str">
        <f>VLOOKUP(C78,[1]計算シート!$B$3:$BB$29997,8,FALSE)</f>
        <v>25.31-34.75</v>
      </c>
      <c r="H78" s="66" t="str">
        <f>VLOOKUP(C78,[1]計算シート!$B$3:$BB$29997,9,FALSE)</f>
        <v>○</v>
      </c>
      <c r="I78" s="66" t="str">
        <f>VLOOKUP(C78,[1]計算シート!$B$3:$BB$29997,10,FALSE)</f>
        <v>×</v>
      </c>
      <c r="J78" s="66" t="str">
        <f>VLOOKUP(C78,[1]計算シート!$B$3:$BB$29997,11,FALSE)</f>
        <v>○</v>
      </c>
      <c r="K78" s="66" t="str">
        <f>VLOOKUP(C78,[1]計算シート!$B$3:$BB$29997,12,FALSE)</f>
        <v>×</v>
      </c>
      <c r="L78" s="66" t="s">
        <v>41</v>
      </c>
      <c r="M78" s="66" t="str">
        <f>IF(VLOOKUP(C78,[1]計算シート!$B$3:$BB$29997,26,FALSE)&gt;0,"○","×")</f>
        <v>×</v>
      </c>
      <c r="N78" s="66" t="str">
        <f>IF(VLOOKUP(C78,[1]計算シート!$B$3:$BB$29997,27,FALSE)&gt;0,"○","×")</f>
        <v>×</v>
      </c>
      <c r="O78" s="67" t="str">
        <f>VLOOKUP(C78,[1]計算シート!$B$3:$BB$29997,29,FALSE)</f>
        <v>リリィパワーズレジデンス千歳台</v>
      </c>
      <c r="P78" s="67" t="str">
        <f>VLOOKUP(C78,[1]計算シート!$B$3:$BB$29997,30,FALSE)</f>
        <v>03-5349-1515</v>
      </c>
      <c r="Q78" s="68">
        <f>VLOOKUP(C78,[1]計算シート!$B$3:$BB$29997,32,FALSE)</f>
        <v>50</v>
      </c>
      <c r="R78" s="69">
        <f>VLOOKUP(C78,[1]計算シート!$B$3:$BB$29997,31,FALSE)</f>
        <v>44853</v>
      </c>
      <c r="S78" s="70" t="str">
        <f>VLOOKUP(C78,[1]計算シート!$B$3:$BB$29997,34,FALSE)</f>
        <v>入居開始済み</v>
      </c>
      <c r="T78" s="66" t="str">
        <f>VLOOKUP(C78,[1]計算シート!$B$3:$BB$29997,33,FALSE)</f>
        <v>○</v>
      </c>
      <c r="U78" s="69">
        <v>45337</v>
      </c>
      <c r="V78" s="68"/>
      <c r="W78" s="71" t="str">
        <f>VLOOKUP(C78,[1]計算シート!$B$3:$BH$2997,59,FALSE)&amp;CHAR(10)&amp;IF(VLOOKUP(C78,[1]計算シート!$B$3:$BH$2997,59,FALSE)="特定","("&amp;VLOOKUP(C78,[1]指定一覧!$B$3:$C131,2,FALSE)&amp;")","")</f>
        <v xml:space="preserve">
</v>
      </c>
      <c r="X78" s="30" t="s">
        <v>36</v>
      </c>
    </row>
    <row r="79" spans="2:24" s="19" customFormat="1" ht="42" customHeight="1">
      <c r="B79" s="20">
        <v>72</v>
      </c>
      <c r="C79" s="66">
        <v>22007</v>
      </c>
      <c r="D79" s="67" t="str">
        <f>VLOOKUP(C79,[1]計算シート!$B$3:$F$29997,5,FALSE)</f>
        <v>ガーデンテラス千歳烏山</v>
      </c>
      <c r="E79" s="67" t="str">
        <f>VLOOKUP(C79,[1]計算シート!$B$3:$BB$29997,6,FALSE)</f>
        <v>世田谷区北烏山3丁目14番19号</v>
      </c>
      <c r="F79" s="66" t="str">
        <f>VLOOKUP(C79,[1]計算シート!$B$3:$BB$29997,7,FALSE)</f>
        <v>11.8-20</v>
      </c>
      <c r="G79" s="66" t="str">
        <f>VLOOKUP(C79,[1]計算シート!$B$3:$BB$29997,8,FALSE)</f>
        <v>19.61-30.96</v>
      </c>
      <c r="H79" s="66" t="str">
        <f>VLOOKUP(C79,[1]計算シート!$B$3:$BB$29997,9,FALSE)</f>
        <v>○</v>
      </c>
      <c r="I79" s="66" t="str">
        <f>VLOOKUP(C79,[1]計算シート!$B$3:$BB$29997,10,FALSE)</f>
        <v>×</v>
      </c>
      <c r="J79" s="66" t="str">
        <f>VLOOKUP(C79,[1]計算シート!$B$3:$BB$29997,11,FALSE)</f>
        <v>×</v>
      </c>
      <c r="K79" s="66" t="str">
        <f>VLOOKUP(C79,[1]計算シート!$B$3:$BB$29997,12,FALSE)</f>
        <v>○</v>
      </c>
      <c r="L79" s="66" t="str">
        <f>VLOOKUP(C79,[1]計算シート!$B$3:$BB$29997,13,FALSE)</f>
        <v>○</v>
      </c>
      <c r="M79" s="66" t="str">
        <f>IF(VLOOKUP(C79,[1]計算シート!$B$3:$BB$29997,26,FALSE)&gt;0,"○","×")</f>
        <v>×</v>
      </c>
      <c r="N79" s="66" t="str">
        <f>IF(VLOOKUP(C79,[1]計算シート!$B$3:$BB$29997,27,FALSE)&gt;0,"○","×")</f>
        <v>○</v>
      </c>
      <c r="O79" s="67" t="str">
        <f>VLOOKUP(C79,[1]計算シート!$B$3:$BB$29997,29,FALSE)</f>
        <v>シマダリビングパートナーズ株式会社</v>
      </c>
      <c r="P79" s="67" t="str">
        <f>VLOOKUP(C79,[1]計算シート!$B$3:$BB$29997,30,FALSE)</f>
        <v>03-6275-1182</v>
      </c>
      <c r="Q79" s="68">
        <f>VLOOKUP(C79,[1]計算シート!$B$3:$BB$29997,32,FALSE)</f>
        <v>57</v>
      </c>
      <c r="R79" s="69">
        <f>VLOOKUP(C79,[1]計算シート!$B$3:$BB$29997,31,FALSE)</f>
        <v>44922</v>
      </c>
      <c r="S79" s="70" t="str">
        <f>VLOOKUP(C79,[1]計算シート!$B$3:$BB$29997,34,FALSE)</f>
        <v>入居開始済み</v>
      </c>
      <c r="T79" s="66" t="str">
        <f>VLOOKUP(C79,[1]計算シート!$B$3:$BB$29997,33,FALSE)</f>
        <v>○</v>
      </c>
      <c r="U79" s="69">
        <v>45443</v>
      </c>
      <c r="V79" s="68"/>
      <c r="W79" s="71" t="str">
        <f>VLOOKUP(C79,[1]計算シート!$B$3:$BH$2997,59,FALSE)&amp;CHAR(10)&amp;IF(VLOOKUP(C79,[1]計算シート!$B$3:$BH$2997,59,FALSE)="特定","("&amp;VLOOKUP(C79,[1]指定一覧!$B$3:$C131,2,FALSE)&amp;")","")</f>
        <v xml:space="preserve">
</v>
      </c>
      <c r="X79" s="30" t="s">
        <v>36</v>
      </c>
    </row>
    <row r="80" spans="2:24" s="19" customFormat="1" ht="42" customHeight="1">
      <c r="B80" s="20">
        <v>73</v>
      </c>
      <c r="C80" s="66">
        <v>23003</v>
      </c>
      <c r="D80" s="67" t="str">
        <f>VLOOKUP(C80,[1]計算シート!$B$3:$F$29997,5,FALSE)</f>
        <v>グランジュール駒沢公園</v>
      </c>
      <c r="E80" s="67" t="str">
        <f>VLOOKUP(C80,[1]計算シート!$B$3:$BB$29997,6,FALSE)</f>
        <v>世田谷区深沢5丁目3-7</v>
      </c>
      <c r="F80" s="66" t="str">
        <f>VLOOKUP(C80,[1]計算シート!$B$3:$BB$29997,7,FALSE)</f>
        <v>13.2-27.8</v>
      </c>
      <c r="G80" s="66" t="str">
        <f>VLOOKUP(C80,[1]計算シート!$B$3:$BB$29997,8,FALSE)</f>
        <v>25.27-50.31</v>
      </c>
      <c r="H80" s="66" t="str">
        <f>VLOOKUP(C80,[1]計算シート!$B$3:$BB$29997,9,FALSE)</f>
        <v>×</v>
      </c>
      <c r="I80" s="66" t="str">
        <f>VLOOKUP(C80,[1]計算シート!$B$3:$BB$29997,10,FALSE)</f>
        <v>×</v>
      </c>
      <c r="J80" s="66" t="str">
        <f>VLOOKUP(C80,[1]計算シート!$B$3:$BB$29997,11,FALSE)</f>
        <v>×</v>
      </c>
      <c r="K80" s="66" t="str">
        <f>VLOOKUP(C80,[1]計算シート!$B$3:$BB$29997,12,FALSE)</f>
        <v>×</v>
      </c>
      <c r="L80" s="66" t="str">
        <f>VLOOKUP(C80,[1]計算シート!$B$3:$BB$29997,13,FALSE)</f>
        <v>×</v>
      </c>
      <c r="M80" s="66" t="str">
        <f>IF(VLOOKUP(C80,[1]計算シート!$B$3:$BB$29997,26,FALSE)&gt;0,"○","×")</f>
        <v>×</v>
      </c>
      <c r="N80" s="66" t="str">
        <f>IF(VLOOKUP(C80,[1]計算シート!$B$3:$BB$29997,27,FALSE)&gt;0,"○","×")</f>
        <v>×</v>
      </c>
      <c r="O80" s="67" t="str">
        <f>VLOOKUP(C80,[1]計算シート!$B$3:$BB$29997,29,FALSE)</f>
        <v xml:space="preserve">シマダリビングパートナーズ株式会社 </v>
      </c>
      <c r="P80" s="67" t="str">
        <f>VLOOKUP(C80,[1]計算シート!$B$3:$BB$29997,30,FALSE)</f>
        <v>03-6275-1182</v>
      </c>
      <c r="Q80" s="68">
        <f>VLOOKUP(C80,[1]計算シート!$B$3:$BB$29997,32,FALSE)</f>
        <v>32</v>
      </c>
      <c r="R80" s="69">
        <f>VLOOKUP(C80,[1]計算シート!$B$3:$BB$29997,31,FALSE)</f>
        <v>45147</v>
      </c>
      <c r="S80" s="70">
        <f>VLOOKUP(C80,[1]計算シート!$B$3:$BB$29997,34,FALSE)</f>
        <v>45745</v>
      </c>
      <c r="T80" s="66" t="str">
        <f>VLOOKUP(C80,[1]計算シート!$B$3:$BB$29997,33,FALSE)</f>
        <v/>
      </c>
      <c r="U80" s="69"/>
      <c r="V80" s="68"/>
      <c r="W80" s="71" t="str">
        <f>VLOOKUP(C80,[1]計算シート!$B$3:$BH$2997,59,FALSE)&amp;CHAR(10)&amp;IF(VLOOKUP(C80,[1]計算シート!$B$3:$BH$2997,59,FALSE)="特定","("&amp;VLOOKUP(C80,[1]指定一覧!$B$3:$C132,2,FALSE)&amp;")","")</f>
        <v xml:space="preserve">
</v>
      </c>
      <c r="X80" s="30" t="s">
        <v>37</v>
      </c>
    </row>
    <row r="81" spans="2:24" s="19" customFormat="1" ht="42" customHeight="1">
      <c r="B81" s="20">
        <v>74</v>
      </c>
      <c r="C81" s="66">
        <v>23004</v>
      </c>
      <c r="D81" s="67" t="str">
        <f>VLOOKUP(C81,[1]計算シート!$B$3:$F$29997,5,FALSE)</f>
        <v>ハートランド・エミシア二子玉川</v>
      </c>
      <c r="E81" s="67" t="str">
        <f>VLOOKUP(C81,[1]計算シート!$B$3:$BB$29997,6,FALSE)</f>
        <v>世田谷区鎌田</v>
      </c>
      <c r="F81" s="66">
        <f>VLOOKUP(C81,[1]計算シート!$B$3:$BB$29997,7,FALSE)</f>
        <v>13</v>
      </c>
      <c r="G81" s="66">
        <f>VLOOKUP(C81,[1]計算シート!$B$3:$BB$29997,8,FALSE)</f>
        <v>18</v>
      </c>
      <c r="H81" s="66" t="str">
        <f>VLOOKUP(C81,[1]計算シート!$B$3:$BB$29997,9,FALSE)</f>
        <v>○</v>
      </c>
      <c r="I81" s="66" t="str">
        <f>VLOOKUP(C81,[1]計算シート!$B$3:$BB$29997,10,FALSE)</f>
        <v>×</v>
      </c>
      <c r="J81" s="66" t="str">
        <f>VLOOKUP(C81,[1]計算シート!$B$3:$BB$29997,11,FALSE)</f>
        <v>×</v>
      </c>
      <c r="K81" s="66" t="str">
        <f>VLOOKUP(C81,[1]計算シート!$B$3:$BB$29997,12,FALSE)</f>
        <v>○</v>
      </c>
      <c r="L81" s="66" t="str">
        <f>VLOOKUP(C81,[1]計算シート!$B$3:$BB$29997,13,FALSE)</f>
        <v>○</v>
      </c>
      <c r="M81" s="66" t="str">
        <f>IF(VLOOKUP(C81,[1]計算シート!$B$3:$BB$29997,26,FALSE)&gt;0,"○","×")</f>
        <v>×</v>
      </c>
      <c r="N81" s="66" t="str">
        <f>IF(VLOOKUP(C81,[1]計算シート!$B$3:$BB$29997,27,FALSE)&gt;0,"○","×")</f>
        <v>○</v>
      </c>
      <c r="O81" s="67" t="str">
        <f>VLOOKUP(C81,[1]計算シート!$B$3:$BB$29997,29,FALSE)</f>
        <v>株式会社ワイグッドケア</v>
      </c>
      <c r="P81" s="67" t="str">
        <f>VLOOKUP(C81,[1]計算シート!$B$3:$BB$29997,30,FALSE)</f>
        <v>0495-71-6551</v>
      </c>
      <c r="Q81" s="68">
        <f>VLOOKUP(C81,[1]計算シート!$B$3:$BB$29997,32,FALSE)</f>
        <v>39</v>
      </c>
      <c r="R81" s="69">
        <f>VLOOKUP(C81,[1]計算シート!$B$3:$BB$29997,31,FALSE)</f>
        <v>45173</v>
      </c>
      <c r="S81" s="70">
        <f>VLOOKUP(C81,[1]計算シート!$B$3:$BB$29997,34,FALSE)</f>
        <v>45901</v>
      </c>
      <c r="T81" s="66" t="str">
        <f>VLOOKUP(C81,[1]計算シート!$B$3:$BB$29997,33,FALSE)</f>
        <v>○</v>
      </c>
      <c r="U81" s="69">
        <f>S81</f>
        <v>45901</v>
      </c>
      <c r="V81" s="68"/>
      <c r="W81" s="71" t="str">
        <f>VLOOKUP(C81,[1]計算シート!$B$3:$BH$2997,59,FALSE)&amp;CHAR(10)&amp;IF(VLOOKUP(C81,[1]計算シート!$B$3:$BH$2997,59,FALSE)="特定","("&amp;VLOOKUP(C81,[1]指定一覧!$B$3:$C133,2,FALSE)&amp;")","")</f>
        <v xml:space="preserve">
</v>
      </c>
      <c r="X81" s="30" t="s">
        <v>36</v>
      </c>
    </row>
    <row r="82" spans="2:24" s="19" customFormat="1" ht="42" customHeight="1">
      <c r="B82" s="20">
        <v>75</v>
      </c>
      <c r="C82" s="66">
        <v>24002</v>
      </c>
      <c r="D82" s="67" t="str">
        <f>VLOOKUP(C82,[1]計算シート!$B$3:$F$29997,5,FALSE)</f>
        <v>ココファン世田谷弦巻</v>
      </c>
      <c r="E82" s="67" t="str">
        <f>VLOOKUP(C82,[1]計算シート!$B$3:$BB$29997,6,FALSE)</f>
        <v>世田谷区弦巻1丁目3‐20</v>
      </c>
      <c r="F82" s="66" t="str">
        <f>VLOOKUP(C82,[1]計算シート!$B$3:$BB$29997,7,FALSE)</f>
        <v>16.2-43.2</v>
      </c>
      <c r="G82" s="66" t="str">
        <f>VLOOKUP(C82,[1]計算シート!$B$3:$BB$29997,8,FALSE)</f>
        <v>18.41-48.8</v>
      </c>
      <c r="H82" s="66" t="str">
        <f>VLOOKUP(C82,[1]計算シート!$B$3:$BB$29997,9,FALSE)</f>
        <v>○</v>
      </c>
      <c r="I82" s="66" t="str">
        <f>VLOOKUP(C82,[1]計算シート!$B$3:$BB$29997,10,FALSE)</f>
        <v>○</v>
      </c>
      <c r="J82" s="66" t="str">
        <f>VLOOKUP(C82,[1]計算シート!$B$3:$BB$29997,11,FALSE)</f>
        <v>○</v>
      </c>
      <c r="K82" s="66" t="str">
        <f>VLOOKUP(C82,[1]計算シート!$B$3:$BB$29997,12,FALSE)</f>
        <v>○</v>
      </c>
      <c r="L82" s="66" t="str">
        <f>VLOOKUP(C82,[1]計算シート!$B$3:$BB$29997,13,FALSE)</f>
        <v>○</v>
      </c>
      <c r="M82" s="66" t="str">
        <f>IF(VLOOKUP(C82,[1]計算シート!$B$3:$BB$29997,26,FALSE)&gt;0,"○","×")</f>
        <v>×</v>
      </c>
      <c r="N82" s="66" t="str">
        <f>IF(VLOOKUP(C82,[1]計算シート!$B$3:$BB$29997,27,FALSE)&gt;0,"○","×")</f>
        <v>○</v>
      </c>
      <c r="O82" s="67" t="str">
        <f>VLOOKUP(C82,[1]計算シート!$B$3:$BB$29997,29,FALSE)</f>
        <v>株式会社学研ココファン</v>
      </c>
      <c r="P82" s="67" t="str">
        <f>VLOOKUP(C82,[1]計算シート!$B$3:$BB$29997,30,FALSE)</f>
        <v>03-6431-1860</v>
      </c>
      <c r="Q82" s="68">
        <f>VLOOKUP(C82,[1]計算シート!$B$3:$BB$29997,32,FALSE)</f>
        <v>47</v>
      </c>
      <c r="R82" s="69">
        <f>VLOOKUP(C82,[1]計算シート!$B$3:$BB$29997,31,FALSE)</f>
        <v>45513</v>
      </c>
      <c r="S82" s="70">
        <f>VLOOKUP(C82,[1]計算シート!$B$3:$BB$29997,34,FALSE)</f>
        <v>46082</v>
      </c>
      <c r="T82" s="66" t="str">
        <f>VLOOKUP(C82,[1]計算シート!$B$3:$BB$29997,33,FALSE)</f>
        <v>○</v>
      </c>
      <c r="U82" s="69">
        <f>S82</f>
        <v>46082</v>
      </c>
      <c r="V82" s="68"/>
      <c r="W82" s="71" t="str">
        <f>VLOOKUP(C82,[1]計算シート!$B$3:$BH$2997,59,FALSE)&amp;CHAR(10)&amp;IF(VLOOKUP(C82,[1]計算シート!$B$3:$BH$2997,59,FALSE)="特定","("&amp;VLOOKUP(C82,[1]指定一覧!$B$3:$C134,2,FALSE)&amp;")","")</f>
        <v xml:space="preserve">
</v>
      </c>
      <c r="X82" s="30" t="s">
        <v>37</v>
      </c>
    </row>
    <row r="83" spans="2:24" s="19" customFormat="1" ht="42" customHeight="1">
      <c r="B83" s="20">
        <v>76</v>
      </c>
      <c r="C83" s="66">
        <v>15008</v>
      </c>
      <c r="D83" s="67" t="str">
        <f>VLOOKUP(C83,[1]計算シート!$B$3:$F$29997,5,FALSE)</f>
        <v>ニチイホーム 渋谷本町</v>
      </c>
      <c r="E83" s="67" t="str">
        <f>VLOOKUP(C83,[1]計算シート!$B$3:$BB$29997,6,FALSE)</f>
        <v>渋谷区本町4-49-15</v>
      </c>
      <c r="F83" s="66">
        <f>VLOOKUP(C83,[1]計算シート!$B$3:$BB$29997,7,FALSE)</f>
        <v>31.4</v>
      </c>
      <c r="G83" s="66" t="str">
        <f>VLOOKUP(C83,[1]計算シート!$B$3:$BB$29997,8,FALSE)</f>
        <v>18.25-22.16</v>
      </c>
      <c r="H83" s="66" t="str">
        <f>VLOOKUP(C83,[1]計算シート!$B$3:$BB$29997,9,FALSE)</f>
        <v>○</v>
      </c>
      <c r="I83" s="66" t="str">
        <f>VLOOKUP(C83,[1]計算シート!$B$3:$BB$29997,10,FALSE)</f>
        <v>○</v>
      </c>
      <c r="J83" s="66" t="str">
        <f>VLOOKUP(C83,[1]計算シート!$B$3:$BB$29997,11,FALSE)</f>
        <v>○</v>
      </c>
      <c r="K83" s="66" t="str">
        <f>VLOOKUP(C83,[1]計算シート!$B$3:$BB$29997,12,FALSE)</f>
        <v>○</v>
      </c>
      <c r="L83" s="66" t="str">
        <f>VLOOKUP(C83,[1]計算シート!$B$3:$BB$29997,13,FALSE)</f>
        <v>○</v>
      </c>
      <c r="M83" s="66" t="str">
        <f>IF(VLOOKUP(C83,[1]計算シート!$B$3:$BB$29997,26,FALSE)&gt;0,"○","×")</f>
        <v>×</v>
      </c>
      <c r="N83" s="66" t="str">
        <f>IF(VLOOKUP(C83,[1]計算シート!$B$3:$BB$29997,27,FALSE)&gt;0,"○","×")</f>
        <v>×</v>
      </c>
      <c r="O83" s="67" t="str">
        <f>VLOOKUP(C83,[1]計算シート!$B$3:$BB$29997,29,FALSE)</f>
        <v>株式会社ニチイケアパレス</v>
      </c>
      <c r="P83" s="67" t="str">
        <f>VLOOKUP(C83,[1]計算シート!$B$3:$BB$29997,30,FALSE)</f>
        <v>03-5834-5200</v>
      </c>
      <c r="Q83" s="68">
        <f>VLOOKUP(C83,[1]計算シート!$B$3:$BB$29997,32,FALSE)</f>
        <v>44</v>
      </c>
      <c r="R83" s="69">
        <f>VLOOKUP(C83,[1]計算シート!$B$3:$BB$29997,31,FALSE)</f>
        <v>42314</v>
      </c>
      <c r="S83" s="70" t="str">
        <f>VLOOKUP(C83,[1]計算シート!$B$3:$BB$29997,34,FALSE)</f>
        <v>入居開始済み</v>
      </c>
      <c r="T83" s="66" t="str">
        <f>VLOOKUP(C83,[1]計算シート!$B$3:$BB$29997,33,FALSE)</f>
        <v>○</v>
      </c>
      <c r="U83" s="69">
        <v>42705</v>
      </c>
      <c r="V83" s="68"/>
      <c r="W83" s="71" t="str">
        <f>VLOOKUP(C83,[1]計算シート!$B$3:$BH$2997,59,FALSE)&amp;CHAR(10)&amp;IF(VLOOKUP(C83,[1]計算シート!$B$3:$BH$2997,59,FALSE)="特定・利用権","("&amp;VLOOKUP(C83,[1]指定一覧!$B$3:$C132,2,FALSE)&amp;")","")</f>
        <v>特定・利用権
(1371303692)</v>
      </c>
      <c r="X83" s="30" t="s">
        <v>36</v>
      </c>
    </row>
    <row r="84" spans="2:24" s="19" customFormat="1" ht="42" customHeight="1">
      <c r="B84" s="20">
        <v>77</v>
      </c>
      <c r="C84" s="66">
        <v>11005</v>
      </c>
      <c r="D84" s="67" t="str">
        <f>VLOOKUP(C84,[1]計算シート!$B$3:$F$29997,5,FALSE)</f>
        <v>ＨＤケア高田馬場</v>
      </c>
      <c r="E84" s="67" t="str">
        <f>VLOOKUP(C84,[1]計算シート!$B$3:$BB$29997,6,FALSE)</f>
        <v>新宿区高田馬場二丁目８番3号　</v>
      </c>
      <c r="F84" s="66" t="str">
        <f>VLOOKUP(C84,[1]計算シート!$B$3:$BB$29997,7,FALSE)</f>
        <v>9.1-16.5</v>
      </c>
      <c r="G84" s="66" t="str">
        <f>VLOOKUP(C84,[1]計算シート!$B$3:$BB$29997,8,FALSE)</f>
        <v>25.18-56.85</v>
      </c>
      <c r="H84" s="66" t="str">
        <f>VLOOKUP(C84,[1]計算シート!$B$3:$BB$29997,9,FALSE)</f>
        <v>×</v>
      </c>
      <c r="I84" s="66" t="str">
        <f>VLOOKUP(C84,[1]計算シート!$B$3:$BB$29997,10,FALSE)</f>
        <v>○</v>
      </c>
      <c r="J84" s="66" t="str">
        <f>VLOOKUP(C84,[1]計算シート!$B$3:$BB$29997,11,FALSE)</f>
        <v>×</v>
      </c>
      <c r="K84" s="66" t="str">
        <f>VLOOKUP(C84,[1]計算シート!$B$3:$BB$29997,12,FALSE)</f>
        <v>○</v>
      </c>
      <c r="L84" s="66" t="str">
        <f>VLOOKUP(C84,[1]計算シート!$B$3:$BB$29997,13,FALSE)</f>
        <v>×</v>
      </c>
      <c r="M84" s="66" t="str">
        <f>IF(VLOOKUP(C84,[1]計算シート!$B$3:$BB$29997,26,FALSE)&gt;0,"○","×")</f>
        <v>○</v>
      </c>
      <c r="N84" s="66" t="str">
        <f>IF(VLOOKUP(C84,[1]計算シート!$B$3:$BB$29997,27,FALSE)&gt;0,"○","×")</f>
        <v>×</v>
      </c>
      <c r="O84" s="67" t="str">
        <f>VLOOKUP(C84,[1]計算シート!$B$3:$BB$29997,29,FALSE)</f>
        <v>HDケア高田馬場</v>
      </c>
      <c r="P84" s="67" t="str">
        <f>VLOOKUP(C84,[1]計算シート!$B$3:$BB$29997,30,FALSE)</f>
        <v>03-5273-6996</v>
      </c>
      <c r="Q84" s="68">
        <f>VLOOKUP(C84,[1]計算シート!$B$3:$BB$29997,32,FALSE)</f>
        <v>11</v>
      </c>
      <c r="R84" s="69">
        <f>VLOOKUP(C84,[1]計算シート!$B$3:$BB$29997,31,FALSE)</f>
        <v>40903</v>
      </c>
      <c r="S84" s="70" t="str">
        <f>VLOOKUP(C84,[1]計算シート!$B$3:$BB$29997,34,FALSE)</f>
        <v>入居開始済み</v>
      </c>
      <c r="T84" s="66" t="str">
        <f>VLOOKUP(C84,[1]計算シート!$B$3:$BB$29997,33,FALSE)</f>
        <v>○</v>
      </c>
      <c r="U84" s="69">
        <v>42095</v>
      </c>
      <c r="V84" s="68"/>
      <c r="W84" s="73" t="str">
        <f>VLOOKUP(C84,[1]計算シート!$B$3:$BH$2997,59,FALSE)&amp;CHAR(10)&amp;IF(VLOOKUP(C84,[1]計算シート!$B$3:$BH$2997,59,FALSE)="特定","("&amp;VLOOKUP(C84,[1]指定一覧!$B$3:$C125,2,FALSE)&amp;")","")</f>
        <v xml:space="preserve">
</v>
      </c>
      <c r="X84" s="30" t="s">
        <v>36</v>
      </c>
    </row>
    <row r="85" spans="2:24" s="19" customFormat="1" ht="42" customHeight="1">
      <c r="B85" s="20">
        <v>78</v>
      </c>
      <c r="C85" s="66">
        <v>12068</v>
      </c>
      <c r="D85" s="67" t="str">
        <f>VLOOKUP(C85,[1]計算シート!$B$3:$F$29997,5,FALSE)</f>
        <v>ココファン四谷</v>
      </c>
      <c r="E85" s="67" t="str">
        <f>VLOOKUP(C85,[1]計算シート!$B$3:$BB$29997,6,FALSE)</f>
        <v>新宿区愛住町3-7</v>
      </c>
      <c r="F85" s="66" t="str">
        <f>VLOOKUP(C85,[1]計算シート!$B$3:$BB$29997,7,FALSE)</f>
        <v>21-27</v>
      </c>
      <c r="G85" s="66" t="str">
        <f>VLOOKUP(C85,[1]計算シート!$B$3:$BB$29997,8,FALSE)</f>
        <v>27-36</v>
      </c>
      <c r="H85" s="66" t="str">
        <f>VLOOKUP(C85,[1]計算シート!$B$3:$BB$29997,9,FALSE)</f>
        <v>○</v>
      </c>
      <c r="I85" s="66" t="str">
        <f>VLOOKUP(C85,[1]計算シート!$B$3:$BB$29997,10,FALSE)</f>
        <v>○</v>
      </c>
      <c r="J85" s="66" t="str">
        <f>VLOOKUP(C85,[1]計算シート!$B$3:$BB$29997,11,FALSE)</f>
        <v>○</v>
      </c>
      <c r="K85" s="66" t="str">
        <f>VLOOKUP(C85,[1]計算シート!$B$3:$BB$29997,12,FALSE)</f>
        <v>○</v>
      </c>
      <c r="L85" s="66" t="str">
        <f>VLOOKUP(C85,[1]計算シート!$B$3:$BB$29997,13,FALSE)</f>
        <v>○</v>
      </c>
      <c r="M85" s="66" t="str">
        <f>IF(VLOOKUP(C85,[1]計算シート!$B$3:$BB$29997,26,FALSE)&gt;0,"○","×")</f>
        <v>×</v>
      </c>
      <c r="N85" s="66" t="str">
        <f>IF(VLOOKUP(C85,[1]計算シート!$B$3:$BB$29997,27,FALSE)&gt;0,"○","×")</f>
        <v>○</v>
      </c>
      <c r="O85" s="67" t="str">
        <f>VLOOKUP(C85,[1]計算シート!$B$3:$BB$29997,29,FALSE)</f>
        <v>株式会社学研ココファン</v>
      </c>
      <c r="P85" s="67" t="str">
        <f>VLOOKUP(C85,[1]計算シート!$B$3:$BB$29997,30,FALSE)</f>
        <v>03-6431-1860</v>
      </c>
      <c r="Q85" s="68">
        <f>VLOOKUP(C85,[1]計算シート!$B$3:$BB$29997,32,FALSE)</f>
        <v>26</v>
      </c>
      <c r="R85" s="69">
        <f>VLOOKUP(C85,[1]計算シート!$B$3:$BB$29997,31,FALSE)</f>
        <v>41327</v>
      </c>
      <c r="S85" s="70" t="str">
        <f>VLOOKUP(C85,[1]計算シート!$B$3:$BB$29997,34,FALSE)</f>
        <v>入居開始済み</v>
      </c>
      <c r="T85" s="66" t="str">
        <f>VLOOKUP(C85,[1]計算シート!$B$3:$BB$29997,33,FALSE)</f>
        <v>○</v>
      </c>
      <c r="U85" s="69">
        <v>42095</v>
      </c>
      <c r="V85" s="68"/>
      <c r="W85" s="71" t="str">
        <f>VLOOKUP(C85,[1]計算シート!$B$3:$BH$2997,59,FALSE)&amp;CHAR(10)&amp;IF(VLOOKUP(C85,[1]計算シート!$B$3:$BH$2997,59,FALSE)="特定","("&amp;VLOOKUP(C85,[1]指定一覧!$B$3:$C126,2,FALSE)&amp;")","")</f>
        <v xml:space="preserve">
</v>
      </c>
      <c r="X85" s="30" t="s">
        <v>36</v>
      </c>
    </row>
    <row r="86" spans="2:24" s="19" customFormat="1" ht="42" customHeight="1">
      <c r="B86" s="20">
        <v>79</v>
      </c>
      <c r="C86" s="66">
        <v>13010</v>
      </c>
      <c r="D86" s="67" t="str">
        <f>VLOOKUP(C86,[1]計算シート!$B$3:$F$29997,5,FALSE)</f>
        <v>マストクレリアン神楽坂</v>
      </c>
      <c r="E86" s="67" t="str">
        <f>VLOOKUP(C86,[1]計算シート!$B$3:$BB$29997,6,FALSE)</f>
        <v>新宿区東五軒町4-8</v>
      </c>
      <c r="F86" s="66" t="str">
        <f>VLOOKUP(C86,[1]計算シート!$B$3:$BB$29997,7,FALSE)</f>
        <v>19.2-32</v>
      </c>
      <c r="G86" s="66" t="str">
        <f>VLOOKUP(C86,[1]計算シート!$B$3:$BB$29997,8,FALSE)</f>
        <v>51.32-84.35</v>
      </c>
      <c r="H86" s="66" t="str">
        <f>VLOOKUP(C86,[1]計算シート!$B$3:$BB$29997,9,FALSE)</f>
        <v>○</v>
      </c>
      <c r="I86" s="66" t="str">
        <f>VLOOKUP(C86,[1]計算シート!$B$3:$BB$29997,10,FALSE)</f>
        <v>×</v>
      </c>
      <c r="J86" s="66" t="str">
        <f>VLOOKUP(C86,[1]計算シート!$B$3:$BB$29997,11,FALSE)</f>
        <v>×</v>
      </c>
      <c r="K86" s="66" t="str">
        <f>VLOOKUP(C86,[1]計算シート!$B$3:$BB$29997,12,FALSE)</f>
        <v>×</v>
      </c>
      <c r="L86" s="66" t="str">
        <f>VLOOKUP(C86,[1]計算シート!$B$3:$BB$29997,13,FALSE)</f>
        <v>×</v>
      </c>
      <c r="M86" s="66" t="str">
        <f>IF(VLOOKUP(C86,[1]計算シート!$B$3:$BB$29997,26,FALSE)&gt;0,"○","×")</f>
        <v>×</v>
      </c>
      <c r="N86" s="66" t="str">
        <f>IF(VLOOKUP(C86,[1]計算シート!$B$3:$BB$29997,27,FALSE)&gt;0,"○","×")</f>
        <v>×</v>
      </c>
      <c r="O86" s="67" t="str">
        <f>VLOOKUP(C86,[1]計算シート!$B$3:$BB$29997,29,FALSE)</f>
        <v>積水ハウス不動産東京株式会社</v>
      </c>
      <c r="P86" s="67" t="str">
        <f>VLOOKUP(C86,[1]計算シート!$B$3:$BB$29997,30,FALSE)</f>
        <v>03-5350-3366</v>
      </c>
      <c r="Q86" s="68">
        <f>VLOOKUP(C86,[1]計算シート!$B$3:$BB$29997,32,FALSE)</f>
        <v>45</v>
      </c>
      <c r="R86" s="69">
        <f>VLOOKUP(C86,[1]計算シート!$B$3:$BB$29997,31,FALSE)</f>
        <v>41481</v>
      </c>
      <c r="S86" s="70" t="str">
        <f>VLOOKUP(C86,[1]計算シート!$B$3:$BB$29997,34,FALSE)</f>
        <v>入居開始済み</v>
      </c>
      <c r="T86" s="66" t="str">
        <f>VLOOKUP(C86,[1]計算シート!$B$3:$BB$29997,33,FALSE)</f>
        <v>○</v>
      </c>
      <c r="U86" s="69">
        <v>42095</v>
      </c>
      <c r="V86" s="68"/>
      <c r="W86" s="71" t="str">
        <f>VLOOKUP(C86,[1]計算シート!$B$3:$BH$2997,59,FALSE)&amp;CHAR(10)&amp;IF(VLOOKUP(C86,[1]計算シート!$B$3:$BH$2997,59,FALSE)="特定","("&amp;VLOOKUP(C86,[1]指定一覧!$B$3:$C127,2,FALSE)&amp;")","")</f>
        <v xml:space="preserve">
</v>
      </c>
      <c r="X86" s="30" t="s">
        <v>36</v>
      </c>
    </row>
    <row r="87" spans="2:24" s="19" customFormat="1" ht="42" customHeight="1">
      <c r="B87" s="20">
        <v>80</v>
      </c>
      <c r="C87" s="66">
        <v>14004</v>
      </c>
      <c r="D87" s="67" t="str">
        <f>VLOOKUP(C87,[1]計算シート!$B$3:$F$29997,5,FALSE)</f>
        <v>かがやきの季　中野南台</v>
      </c>
      <c r="E87" s="67" t="str">
        <f>VLOOKUP(C87,[1]計算シート!$B$3:$BB$29997,6,FALSE)</f>
        <v>中野区南台三丁目46番5号</v>
      </c>
      <c r="F87" s="66" t="str">
        <f>VLOOKUP(C87,[1]計算シート!$B$3:$BB$29997,7,FALSE)</f>
        <v>9.5-11.1</v>
      </c>
      <c r="G87" s="66" t="str">
        <f>VLOOKUP(C87,[1]計算シート!$B$3:$BB$29997,8,FALSE)</f>
        <v>19.11-19.16</v>
      </c>
      <c r="H87" s="66" t="str">
        <f>VLOOKUP(C87,[1]計算シート!$B$3:$BB$29997,9,FALSE)</f>
        <v>○</v>
      </c>
      <c r="I87" s="66" t="str">
        <f>VLOOKUP(C87,[1]計算シート!$B$3:$BB$29997,10,FALSE)</f>
        <v>×</v>
      </c>
      <c r="J87" s="66" t="str">
        <f>VLOOKUP(C87,[1]計算シート!$B$3:$BB$29997,11,FALSE)</f>
        <v>×</v>
      </c>
      <c r="K87" s="66" t="str">
        <f>VLOOKUP(C87,[1]計算シート!$B$3:$BB$29997,12,FALSE)</f>
        <v>×</v>
      </c>
      <c r="L87" s="66" t="str">
        <f>VLOOKUP(C87,[1]計算シート!$B$3:$BB$29997,13,FALSE)</f>
        <v>○</v>
      </c>
      <c r="M87" s="66" t="str">
        <f>IF(VLOOKUP(C87,[1]計算シート!$B$3:$BB$29997,26,FALSE)&gt;0,"○","×")</f>
        <v>×</v>
      </c>
      <c r="N87" s="66" t="str">
        <f>IF(VLOOKUP(C87,[1]計算シート!$B$3:$BB$29997,27,FALSE)&gt;0,"○","×")</f>
        <v>○</v>
      </c>
      <c r="O87" s="67" t="str">
        <f>VLOOKUP(C87,[1]計算シート!$B$3:$BB$29997,29,FALSE)</f>
        <v>株式会社大京</v>
      </c>
      <c r="P87" s="67" t="str">
        <f>VLOOKUP(C87,[1]計算シート!$B$3:$BB$29997,30,FALSE)</f>
        <v>03-3475-3063</v>
      </c>
      <c r="Q87" s="68">
        <f>VLOOKUP(C87,[1]計算シート!$B$3:$BB$29997,32,FALSE)</f>
        <v>28</v>
      </c>
      <c r="R87" s="69">
        <f>VLOOKUP(C87,[1]計算シート!$B$3:$BB$29997,31,FALSE)</f>
        <v>41782</v>
      </c>
      <c r="S87" s="70" t="str">
        <f>VLOOKUP(C87,[1]計算シート!$B$3:$BB$29997,34,FALSE)</f>
        <v>入居開始済み</v>
      </c>
      <c r="T87" s="66" t="str">
        <f>VLOOKUP(C87,[1]計算シート!$B$3:$BB$29997,33,FALSE)</f>
        <v>○</v>
      </c>
      <c r="U87" s="69">
        <v>42095</v>
      </c>
      <c r="V87" s="68"/>
      <c r="W87" s="71" t="str">
        <f>VLOOKUP(C87,[1]計算シート!$B$3:$BH$2997,59,FALSE)&amp;CHAR(10)&amp;IF(VLOOKUP(C87,[1]計算シート!$B$3:$BH$2997,59,FALSE)="特定","("&amp;VLOOKUP(C87,[1]指定一覧!$B$3:$C128,2,FALSE)&amp;")","")</f>
        <v xml:space="preserve">
</v>
      </c>
      <c r="X87" s="30" t="s">
        <v>36</v>
      </c>
    </row>
    <row r="88" spans="2:24" s="19" customFormat="1" ht="42" customHeight="1">
      <c r="B88" s="20">
        <v>81</v>
      </c>
      <c r="C88" s="66">
        <v>14042</v>
      </c>
      <c r="D88" s="67" t="str">
        <f>VLOOKUP(C88,[1]計算シート!$B$3:$F$29997,5,FALSE)</f>
        <v>コープみらいサービス付き高齢者向け住宅コープみらいえ中野</v>
      </c>
      <c r="E88" s="67" t="str">
        <f>VLOOKUP(C88,[1]計算シート!$B$3:$BB$29997,6,FALSE)</f>
        <v>中野区中央5丁目41-18</v>
      </c>
      <c r="F88" s="66" t="str">
        <f>VLOOKUP(C88,[1]計算シート!$B$3:$BB$29997,7,FALSE)</f>
        <v>10-21</v>
      </c>
      <c r="G88" s="66" t="str">
        <f>VLOOKUP(C88,[1]計算シート!$B$3:$BB$29997,8,FALSE)</f>
        <v>18.69-37.98</v>
      </c>
      <c r="H88" s="66" t="str">
        <f>VLOOKUP(C88,[1]計算シート!$B$3:$BB$29997,9,FALSE)</f>
        <v>○</v>
      </c>
      <c r="I88" s="66" t="str">
        <f>VLOOKUP(C88,[1]計算シート!$B$3:$BB$29997,10,FALSE)</f>
        <v>○</v>
      </c>
      <c r="J88" s="66" t="str">
        <f>VLOOKUP(C88,[1]計算シート!$B$3:$BB$29997,11,FALSE)</f>
        <v>○</v>
      </c>
      <c r="K88" s="66" t="str">
        <f>VLOOKUP(C88,[1]計算シート!$B$3:$BB$29997,12,FALSE)</f>
        <v>○</v>
      </c>
      <c r="L88" s="66" t="str">
        <f>VLOOKUP(C88,[1]計算シート!$B$3:$BB$29997,13,FALSE)</f>
        <v>○</v>
      </c>
      <c r="M88" s="66" t="str">
        <f>IF(VLOOKUP(C88,[1]計算シート!$B$3:$BB$29997,26,FALSE)&gt;0,"○","×")</f>
        <v>○</v>
      </c>
      <c r="N88" s="66" t="str">
        <f>IF(VLOOKUP(C88,[1]計算シート!$B$3:$BB$29997,27,FALSE)&gt;0,"○","×")</f>
        <v>○</v>
      </c>
      <c r="O88" s="67" t="str">
        <f>VLOOKUP(C88,[1]計算シート!$B$3:$BB$29997,29,FALSE)</f>
        <v>生活協同組合コープみらい福祉事業部</v>
      </c>
      <c r="P88" s="67" t="str">
        <f>VLOOKUP(C88,[1]計算シート!$B$3:$BB$29997,30,FALSE)</f>
        <v>048-755-9801</v>
      </c>
      <c r="Q88" s="68">
        <f>VLOOKUP(C88,[1]計算シート!$B$3:$BB$29997,32,FALSE)</f>
        <v>52</v>
      </c>
      <c r="R88" s="69">
        <f>VLOOKUP(C88,[1]計算シート!$B$3:$BB$29997,31,FALSE)</f>
        <v>42041</v>
      </c>
      <c r="S88" s="70" t="str">
        <f>VLOOKUP(C88,[1]計算シート!$B$3:$BB$29997,34,FALSE)</f>
        <v>入居開始済み</v>
      </c>
      <c r="T88" s="66" t="str">
        <f>VLOOKUP(C88,[1]計算シート!$B$3:$BB$29997,33,FALSE)</f>
        <v>○</v>
      </c>
      <c r="U88" s="69">
        <v>42697</v>
      </c>
      <c r="V88" s="68"/>
      <c r="W88" s="71" t="str">
        <f>VLOOKUP(C88,[1]計算シート!$B$3:$BH$2997,59,FALSE)&amp;CHAR(10)&amp;IF(VLOOKUP(C88,[1]計算シート!$B$3:$BH$2997,59,FALSE)="特定","("&amp;VLOOKUP(C88,[1]指定一覧!$B$3:$C129,2,FALSE)&amp;")","")</f>
        <v xml:space="preserve">
</v>
      </c>
      <c r="X88" s="30" t="s">
        <v>36</v>
      </c>
    </row>
    <row r="89" spans="2:24" s="19" customFormat="1" ht="42" customHeight="1">
      <c r="B89" s="20">
        <v>82</v>
      </c>
      <c r="C89" s="66">
        <v>15013</v>
      </c>
      <c r="D89" s="67" t="str">
        <f>VLOOKUP(C89,[1]計算シート!$B$3:$F$29997,5,FALSE)</f>
        <v>グランドマスト中野若宮</v>
      </c>
      <c r="E89" s="67" t="str">
        <f>VLOOKUP(C89,[1]計算シート!$B$3:$BB$29997,6,FALSE)</f>
        <v>中野区若宮3-27-2</v>
      </c>
      <c r="F89" s="66" t="str">
        <f>VLOOKUP(C89,[1]計算シート!$B$3:$BB$29997,7,FALSE)</f>
        <v>9.4-21.2</v>
      </c>
      <c r="G89" s="66" t="str">
        <f>VLOOKUP(C89,[1]計算シート!$B$3:$BB$29997,8,FALSE)</f>
        <v>37-47.21</v>
      </c>
      <c r="H89" s="66" t="str">
        <f>VLOOKUP(C89,[1]計算シート!$B$3:$BB$29997,9,FALSE)</f>
        <v>○</v>
      </c>
      <c r="I89" s="66" t="str">
        <f>VLOOKUP(C89,[1]計算シート!$B$3:$BB$29997,10,FALSE)</f>
        <v>×</v>
      </c>
      <c r="J89" s="66" t="str">
        <f>VLOOKUP(C89,[1]計算シート!$B$3:$BB$29997,11,FALSE)</f>
        <v>×</v>
      </c>
      <c r="K89" s="66" t="str">
        <f>VLOOKUP(C89,[1]計算シート!$B$3:$BB$29997,12,FALSE)</f>
        <v>×</v>
      </c>
      <c r="L89" s="66" t="str">
        <f>VLOOKUP(C89,[1]計算シート!$B$3:$BB$29997,13,FALSE)</f>
        <v>×</v>
      </c>
      <c r="M89" s="66" t="str">
        <f>IF(VLOOKUP(C89,[1]計算シート!$B$3:$BB$29997,26,FALSE)&gt;0,"○","×")</f>
        <v>×</v>
      </c>
      <c r="N89" s="66" t="str">
        <f>IF(VLOOKUP(C89,[1]計算シート!$B$3:$BB$29997,27,FALSE)&gt;0,"○","×")</f>
        <v>×</v>
      </c>
      <c r="O89" s="67" t="str">
        <f>VLOOKUP(C89,[1]計算シート!$B$3:$BB$29997,29,FALSE)</f>
        <v>積水ハウスシャーメゾンPM東京株式会社　グランドマスト事業部</v>
      </c>
      <c r="P89" s="67" t="str">
        <f>VLOOKUP(C89,[1]計算シート!$B$3:$BB$29997,30,FALSE)</f>
        <v>03-5350-3900</v>
      </c>
      <c r="Q89" s="68">
        <f>VLOOKUP(C89,[1]計算シート!$B$3:$BB$29997,32,FALSE)</f>
        <v>30</v>
      </c>
      <c r="R89" s="69">
        <f>VLOOKUP(C89,[1]計算シート!$B$3:$BB$29997,31,FALSE)</f>
        <v>42349</v>
      </c>
      <c r="S89" s="70" t="str">
        <f>VLOOKUP(C89,[1]計算シート!$B$3:$BB$29997,34,FALSE)</f>
        <v>入居開始済み</v>
      </c>
      <c r="T89" s="66" t="str">
        <f>VLOOKUP(C89,[1]計算シート!$B$3:$BB$29997,33,FALSE)</f>
        <v>○</v>
      </c>
      <c r="U89" s="69">
        <v>42856</v>
      </c>
      <c r="V89" s="68"/>
      <c r="W89" s="71" t="str">
        <f>VLOOKUP(C89,[1]計算シート!$B$3:$BH$2997,59,FALSE)&amp;CHAR(10)&amp;IF(VLOOKUP(C89,[1]計算シート!$B$3:$BH$2997,59,FALSE)="特定","("&amp;VLOOKUP(C89,[1]指定一覧!$B$3:$C130,2,FALSE)&amp;")","")</f>
        <v xml:space="preserve">
</v>
      </c>
      <c r="X89" s="30" t="s">
        <v>36</v>
      </c>
    </row>
    <row r="90" spans="2:24" s="19" customFormat="1" ht="42" customHeight="1">
      <c r="B90" s="20">
        <v>83</v>
      </c>
      <c r="C90" s="66">
        <v>15028</v>
      </c>
      <c r="D90" s="67" t="str">
        <f>VLOOKUP(C90,[1]計算シート!$B$3:$F$29997,5,FALSE)</f>
        <v>グランドマスト江古田の杜</v>
      </c>
      <c r="E90" s="67" t="str">
        <f>VLOOKUP(C90,[1]計算シート!$B$3:$BB$29997,6,FALSE)</f>
        <v>中野区江古田3丁目14-2</v>
      </c>
      <c r="F90" s="66" t="str">
        <f>VLOOKUP(C90,[1]計算シート!$B$3:$BB$29997,7,FALSE)</f>
        <v>14-32.5</v>
      </c>
      <c r="G90" s="66" t="str">
        <f>VLOOKUP(C90,[1]計算シート!$B$3:$BB$29997,8,FALSE)</f>
        <v>45.69-71.1</v>
      </c>
      <c r="H90" s="66" t="str">
        <f>VLOOKUP(C90,[1]計算シート!$B$3:$BB$29997,9,FALSE)</f>
        <v>×</v>
      </c>
      <c r="I90" s="66" t="str">
        <f>VLOOKUP(C90,[1]計算シート!$B$3:$BB$29997,10,FALSE)</f>
        <v>×</v>
      </c>
      <c r="J90" s="66" t="str">
        <f>VLOOKUP(C90,[1]計算シート!$B$3:$BB$29997,11,FALSE)</f>
        <v>×</v>
      </c>
      <c r="K90" s="66" t="str">
        <f>VLOOKUP(C90,[1]計算シート!$B$3:$BB$29997,12,FALSE)</f>
        <v>×</v>
      </c>
      <c r="L90" s="66" t="str">
        <f>VLOOKUP(C90,[1]計算シート!$B$3:$BB$29997,13,FALSE)</f>
        <v>×</v>
      </c>
      <c r="M90" s="66" t="str">
        <f>IF(VLOOKUP(C90,[1]計算シート!$B$3:$BB$29997,26,FALSE)&gt;0,"○","×")</f>
        <v>×</v>
      </c>
      <c r="N90" s="66" t="str">
        <f>IF(VLOOKUP(C90,[1]計算シート!$B$3:$BB$29997,27,FALSE)&gt;0,"○","×")</f>
        <v>×</v>
      </c>
      <c r="O90" s="67" t="str">
        <f>VLOOKUP(C90,[1]計算シート!$B$3:$BB$29997,29,FALSE)</f>
        <v>積水ハウス不動産東京株式会社　グランドマスト事業部</v>
      </c>
      <c r="P90" s="67" t="str">
        <f>VLOOKUP(C90,[1]計算シート!$B$3:$BB$29997,30,FALSE)</f>
        <v>03-5350-3900</v>
      </c>
      <c r="Q90" s="68">
        <f>VLOOKUP(C90,[1]計算シート!$B$3:$BB$29997,32,FALSE)</f>
        <v>121</v>
      </c>
      <c r="R90" s="69">
        <f>VLOOKUP(C90,[1]計算シート!$B$3:$BB$29997,31,FALSE)</f>
        <v>42429</v>
      </c>
      <c r="S90" s="70" t="str">
        <f>VLOOKUP(C90,[1]計算シート!$B$3:$BB$29997,34,FALSE)</f>
        <v>入居開始済み</v>
      </c>
      <c r="T90" s="66"/>
      <c r="U90" s="69"/>
      <c r="V90" s="68"/>
      <c r="W90" s="71" t="str">
        <f>VLOOKUP(C90,[1]計算シート!$B$3:$BH$2997,59,FALSE)&amp;CHAR(10)&amp;IF(VLOOKUP(C90,[1]計算シート!$B$3:$BH$2997,59,FALSE)="特定","("&amp;VLOOKUP(C90,[1]指定一覧!$B$3:$C131,2,FALSE)&amp;")","")</f>
        <v xml:space="preserve">
</v>
      </c>
      <c r="X90" s="30" t="s">
        <v>36</v>
      </c>
    </row>
    <row r="91" spans="2:24" s="19" customFormat="1" ht="42" customHeight="1">
      <c r="B91" s="20">
        <v>84</v>
      </c>
      <c r="C91" s="66">
        <v>11017</v>
      </c>
      <c r="D91" s="67" t="str">
        <f>VLOOKUP(C91,[1]計算シート!$B$3:$F$29997,5,FALSE)</f>
        <v>そんぽの家Ｓ井荻</v>
      </c>
      <c r="E91" s="67" t="str">
        <f>VLOOKUP(C91,[1]計算シート!$B$3:$BB$29997,6,FALSE)</f>
        <v>杉並区井草3丁目17-13</v>
      </c>
      <c r="F91" s="66">
        <f>VLOOKUP(C91,[1]計算シート!$B$3:$BB$29997,7,FALSE)</f>
        <v>14.1</v>
      </c>
      <c r="G91" s="66" t="str">
        <f>VLOOKUP(C91,[1]計算シート!$B$3:$BB$29997,8,FALSE)</f>
        <v>25.02-25.17</v>
      </c>
      <c r="H91" s="66" t="str">
        <f>VLOOKUP(C91,[1]計算シート!$B$3:$BB$29997,9,FALSE)</f>
        <v>○</v>
      </c>
      <c r="I91" s="66" t="str">
        <f>VLOOKUP(C91,[1]計算シート!$B$3:$BB$29997,10,FALSE)</f>
        <v>×</v>
      </c>
      <c r="J91" s="66" t="str">
        <f>VLOOKUP(C91,[1]計算シート!$B$3:$BB$29997,11,FALSE)</f>
        <v>×</v>
      </c>
      <c r="K91" s="66" t="str">
        <f>VLOOKUP(C91,[1]計算シート!$B$3:$BB$29997,12,FALSE)</f>
        <v>×</v>
      </c>
      <c r="L91" s="66" t="str">
        <f>VLOOKUP(C91,[1]計算シート!$B$3:$BB$29997,13,FALSE)</f>
        <v>○</v>
      </c>
      <c r="M91" s="66" t="str">
        <f>IF(VLOOKUP(C91,[1]計算シート!$B$3:$BB$29997,26,FALSE)&gt;0,"○","×")</f>
        <v>○</v>
      </c>
      <c r="N91" s="66" t="str">
        <f>IF(VLOOKUP(C91,[1]計算シート!$B$3:$BB$29997,27,FALSE)&gt;0,"○","×")</f>
        <v>○</v>
      </c>
      <c r="O91" s="67" t="str">
        <f>VLOOKUP(C91,[1]計算シート!$B$3:$BB$29997,29,FALSE)</f>
        <v>そんぽの家Ｓ井荻</v>
      </c>
      <c r="P91" s="67" t="str">
        <f>VLOOKUP(C91,[1]計算シート!$B$3:$BB$29997,30,FALSE)</f>
        <v>03-5311-7880</v>
      </c>
      <c r="Q91" s="68">
        <f>VLOOKUP(C91,[1]計算シート!$B$3:$BB$29997,32,FALSE)</f>
        <v>32</v>
      </c>
      <c r="R91" s="69">
        <f>VLOOKUP(C91,[1]計算シート!$B$3:$BB$29997,31,FALSE)</f>
        <v>40934</v>
      </c>
      <c r="S91" s="70" t="str">
        <f>VLOOKUP(C91,[1]計算シート!$B$3:$BB$29997,34,FALSE)</f>
        <v>入居開始済み</v>
      </c>
      <c r="T91" s="66" t="str">
        <f>VLOOKUP(C91,[1]計算シート!$B$3:$BB$29997,33,FALSE)</f>
        <v>○</v>
      </c>
      <c r="U91" s="69">
        <v>42095</v>
      </c>
      <c r="V91" s="68"/>
      <c r="W91" s="71" t="str">
        <f>VLOOKUP(C91,[1]計算シート!$B$3:$BH$2997,59,FALSE)&amp;CHAR(10)&amp;IF(VLOOKUP(C91,[1]計算シート!$B$3:$BH$2997,59,FALSE)="特定","("&amp;VLOOKUP(C91,[1]指定一覧!$B$3:$C132,2,FALSE)&amp;")","")</f>
        <v xml:space="preserve">
</v>
      </c>
      <c r="X91" s="30" t="s">
        <v>36</v>
      </c>
    </row>
    <row r="92" spans="2:24" s="19" customFormat="1" ht="42" customHeight="1">
      <c r="B92" s="20">
        <v>85</v>
      </c>
      <c r="C92" s="66">
        <v>14034</v>
      </c>
      <c r="D92" s="67" t="str">
        <f>VLOOKUP(C92,[1]計算シート!$B$3:$F$29997,5,FALSE)</f>
        <v>グランドマスト浜田山</v>
      </c>
      <c r="E92" s="67" t="str">
        <f>VLOOKUP(C92,[1]計算シート!$B$3:$BB$29997,6,FALSE)</f>
        <v>杉並区成田西3-16-2</v>
      </c>
      <c r="F92" s="66" t="str">
        <f>VLOOKUP(C92,[1]計算シート!$B$3:$BB$29997,7,FALSE)</f>
        <v>13.8-22.2</v>
      </c>
      <c r="G92" s="66" t="str">
        <f>VLOOKUP(C92,[1]計算シート!$B$3:$BB$29997,8,FALSE)</f>
        <v>35.31-62.65</v>
      </c>
      <c r="H92" s="66" t="str">
        <f>VLOOKUP(C92,[1]計算シート!$B$3:$BB$29997,9,FALSE)</f>
        <v>○</v>
      </c>
      <c r="I92" s="66" t="str">
        <f>VLOOKUP(C92,[1]計算シート!$B$3:$BB$29997,10,FALSE)</f>
        <v>×</v>
      </c>
      <c r="J92" s="66" t="str">
        <f>VLOOKUP(C92,[1]計算シート!$B$3:$BB$29997,11,FALSE)</f>
        <v>×</v>
      </c>
      <c r="K92" s="66" t="str">
        <f>VLOOKUP(C92,[1]計算シート!$B$3:$BB$29997,12,FALSE)</f>
        <v>×</v>
      </c>
      <c r="L92" s="66" t="str">
        <f>VLOOKUP(C92,[1]計算シート!$B$3:$BB$29997,13,FALSE)</f>
        <v>×</v>
      </c>
      <c r="M92" s="66" t="str">
        <f>IF(VLOOKUP(C92,[1]計算シート!$B$3:$BB$29997,26,FALSE)&gt;0,"○","×")</f>
        <v>×</v>
      </c>
      <c r="N92" s="66" t="str">
        <f>IF(VLOOKUP(C92,[1]計算シート!$B$3:$BB$29997,27,FALSE)&gt;0,"○","×")</f>
        <v>×</v>
      </c>
      <c r="O92" s="67" t="str">
        <f>VLOOKUP(C92,[1]計算シート!$B$3:$BB$29997,29,FALSE)</f>
        <v>積水ハウス不動産東京株式会社</v>
      </c>
      <c r="P92" s="67" t="str">
        <f>VLOOKUP(C92,[1]計算シート!$B$3:$BB$29997,30,FALSE)</f>
        <v>03-5350-3366</v>
      </c>
      <c r="Q92" s="68">
        <f>VLOOKUP(C92,[1]計算シート!$B$3:$BB$29997,32,FALSE)</f>
        <v>32</v>
      </c>
      <c r="R92" s="69">
        <f>VLOOKUP(C92,[1]計算シート!$B$3:$BB$29997,31,FALSE)</f>
        <v>42010</v>
      </c>
      <c r="S92" s="70" t="str">
        <f>VLOOKUP(C92,[1]計算シート!$B$3:$BB$29997,34,FALSE)</f>
        <v>入居開始済み</v>
      </c>
      <c r="T92" s="66" t="str">
        <f>VLOOKUP(C92,[1]計算シート!$B$3:$BB$29997,33,FALSE)</f>
        <v>○</v>
      </c>
      <c r="U92" s="69">
        <v>42444</v>
      </c>
      <c r="V92" s="68"/>
      <c r="W92" s="71" t="str">
        <f>VLOOKUP(C92,[1]計算シート!$B$3:$BH$2997,59,FALSE)&amp;CHAR(10)&amp;IF(VLOOKUP(C92,[1]計算シート!$B$3:$BH$2997,59,FALSE)="特定","("&amp;VLOOKUP(C92,[1]指定一覧!$B$3:$C134,2,FALSE)&amp;")","")</f>
        <v xml:space="preserve">
</v>
      </c>
      <c r="X92" s="30" t="s">
        <v>36</v>
      </c>
    </row>
    <row r="93" spans="2:24" s="19" customFormat="1" ht="42" customHeight="1">
      <c r="B93" s="20">
        <v>86</v>
      </c>
      <c r="C93" s="66">
        <v>17021</v>
      </c>
      <c r="D93" s="67" t="str">
        <f>VLOOKUP(C93,[1]計算シート!$B$3:$F$29997,5,FALSE)</f>
        <v>パークウェルステイト浜田山</v>
      </c>
      <c r="E93" s="67" t="str">
        <f>VLOOKUP(C93,[1]計算シート!$B$3:$BB$29997,6,FALSE)</f>
        <v>杉並区高井戸東4丁目27番17号</v>
      </c>
      <c r="F93" s="66" t="str">
        <f>VLOOKUP(C93,[1]計算シート!$B$3:$BB$29997,7,FALSE)</f>
        <v>33.5-201.3</v>
      </c>
      <c r="G93" s="66" t="str">
        <f>VLOOKUP(C93,[1]計算シート!$B$3:$BB$29997,8,FALSE)</f>
        <v>25-160.9</v>
      </c>
      <c r="H93" s="66" t="str">
        <f>VLOOKUP(C93,[1]計算シート!$B$3:$BB$29997,9,FALSE)</f>
        <v>○</v>
      </c>
      <c r="I93" s="66" t="str">
        <f>VLOOKUP(C93,[1]計算シート!$B$3:$BB$29997,10,FALSE)</f>
        <v>○</v>
      </c>
      <c r="J93" s="66" t="str">
        <f>VLOOKUP(C93,[1]計算シート!$B$3:$BB$29997,11,FALSE)</f>
        <v>×</v>
      </c>
      <c r="K93" s="66" t="str">
        <f>VLOOKUP(C93,[1]計算シート!$B$3:$BB$29997,12,FALSE)</f>
        <v>○</v>
      </c>
      <c r="L93" s="66" t="str">
        <f>VLOOKUP(C93,[1]計算シート!$B$3:$BB$29997,13,FALSE)</f>
        <v>○</v>
      </c>
      <c r="M93" s="66" t="str">
        <f>IF(VLOOKUP(C93,[1]計算シート!$B$3:$BB$29997,26,FALSE)&gt;0,"○","×")</f>
        <v>○</v>
      </c>
      <c r="N93" s="66" t="str">
        <f>IF(VLOOKUP(C93,[1]計算シート!$B$3:$BB$29997,27,FALSE)&gt;0,"○","×")</f>
        <v>○</v>
      </c>
      <c r="O93" s="67" t="str">
        <f>VLOOKUP(C93,[1]計算シート!$B$3:$BB$29997,29,FALSE)</f>
        <v>三井不動産レジデンシャルウェルネス株式会社</v>
      </c>
      <c r="P93" s="67" t="str">
        <f>VLOOKUP(C93,[1]計算シート!$B$3:$BB$29997,30,FALSE)</f>
        <v>03-3246-3969</v>
      </c>
      <c r="Q93" s="68">
        <f>VLOOKUP(C93,[1]計算シート!$B$3:$BB$29997,32,FALSE)</f>
        <v>70</v>
      </c>
      <c r="R93" s="69">
        <f>VLOOKUP(C93,[1]計算シート!$B$3:$BB$29997,31,FALSE)</f>
        <v>43186</v>
      </c>
      <c r="S93" s="70" t="str">
        <f>VLOOKUP(C93,[1]計算シート!$B$3:$BB$29997,34,FALSE)</f>
        <v>入居開始済み</v>
      </c>
      <c r="T93" s="66" t="str">
        <f>VLOOKUP(C93,[1]計算シート!$B$3:$BB$29997,33,FALSE)</f>
        <v>○</v>
      </c>
      <c r="U93" s="69">
        <v>43619</v>
      </c>
      <c r="V93" s="68"/>
      <c r="W93" s="71" t="str">
        <f>VLOOKUP(C93,[1]計算シート!$B$3:$BH$2997,59,FALSE)&amp;CHAR(10)&amp;IF(VLOOKUP(C93,[1]計算シート!$B$3:$BH$2997,59,FALSE)="特定","("&amp;VLOOKUP(C93,[1]指定一覧!$B$3:$C400,2,FALSE)&amp;")","")</f>
        <v xml:space="preserve">
</v>
      </c>
      <c r="X93" s="30" t="s">
        <v>36</v>
      </c>
    </row>
    <row r="94" spans="2:24" s="19" customFormat="1" ht="42" customHeight="1">
      <c r="B94" s="20">
        <v>87</v>
      </c>
      <c r="C94" s="66">
        <v>18017</v>
      </c>
      <c r="D94" s="67" t="str">
        <f>VLOOKUP(C94,[1]計算シート!$B$3:$F$29997,5,FALSE)</f>
        <v>ハートランド・エミシア久我山</v>
      </c>
      <c r="E94" s="67" t="str">
        <f>VLOOKUP(C94,[1]計算シート!$B$3:$BB$29997,6,FALSE)</f>
        <v>杉並区久我山4丁目14番20号</v>
      </c>
      <c r="F94" s="66">
        <f>VLOOKUP(C94,[1]計算シート!$B$3:$BB$29997,7,FALSE)</f>
        <v>8.4</v>
      </c>
      <c r="G94" s="66">
        <f>VLOOKUP(C94,[1]計算シート!$B$3:$BB$29997,8,FALSE)</f>
        <v>25.05</v>
      </c>
      <c r="H94" s="66" t="str">
        <f>VLOOKUP(C94,[1]計算シート!$B$3:$BB$29997,9,FALSE)</f>
        <v>○</v>
      </c>
      <c r="I94" s="66" t="str">
        <f>VLOOKUP(C94,[1]計算シート!$B$3:$BB$29997,10,FALSE)</f>
        <v>×</v>
      </c>
      <c r="J94" s="66" t="str">
        <f>VLOOKUP(C94,[1]計算シート!$B$3:$BB$29997,11,FALSE)</f>
        <v>×</v>
      </c>
      <c r="K94" s="66" t="str">
        <f>VLOOKUP(C94,[1]計算シート!$B$3:$BB$29997,12,FALSE)</f>
        <v>○</v>
      </c>
      <c r="L94" s="66" t="str">
        <f>VLOOKUP(C94,[1]計算シート!$B$3:$BB$29997,13,FALSE)</f>
        <v>○</v>
      </c>
      <c r="M94" s="66" t="str">
        <f>IF(VLOOKUP(C94,[1]計算シート!$B$3:$BB$29997,26,FALSE)&gt;0,"○","×")</f>
        <v>×</v>
      </c>
      <c r="N94" s="66" t="str">
        <f>IF(VLOOKUP(C94,[1]計算シート!$B$3:$BB$29997,27,FALSE)&gt;0,"○","×")</f>
        <v>○</v>
      </c>
      <c r="O94" s="67" t="str">
        <f>VLOOKUP(C94,[1]計算シート!$B$3:$BB$29997,29,FALSE)</f>
        <v>株式会社ワイグッドケア</v>
      </c>
      <c r="P94" s="67" t="str">
        <f>VLOOKUP(C94,[1]計算シート!$B$3:$BB$29997,30,FALSE)</f>
        <v>0495-71-6551</v>
      </c>
      <c r="Q94" s="68">
        <f>VLOOKUP(C94,[1]計算シート!$B$3:$BB$29997,32,FALSE)</f>
        <v>21</v>
      </c>
      <c r="R94" s="69">
        <f>VLOOKUP(C94,[1]計算シート!$B$3:$BB$29997,31,FALSE)</f>
        <v>43508</v>
      </c>
      <c r="S94" s="70" t="str">
        <f>VLOOKUP(C94,[1]計算シート!$B$3:$BB$29997,34,FALSE)</f>
        <v>入居開始済み</v>
      </c>
      <c r="T94" s="66" t="str">
        <f>VLOOKUP(C94,[1]計算シート!$B$3:$BB$29997,33,FALSE)</f>
        <v>○</v>
      </c>
      <c r="U94" s="69">
        <v>43922</v>
      </c>
      <c r="V94" s="68"/>
      <c r="W94" s="71" t="str">
        <f>VLOOKUP(C94,[1]計算シート!$B$3:$BH$2997,59,FALSE)&amp;CHAR(10)&amp;IF(VLOOKUP(C94,[1]計算シート!$B$3:$BH$2997,59,FALSE)="特定","("&amp;VLOOKUP(C94,[1]指定一覧!$B$3:$C401,2,FALSE)&amp;")","")</f>
        <v xml:space="preserve">
</v>
      </c>
      <c r="X94" s="30" t="s">
        <v>36</v>
      </c>
    </row>
    <row r="95" spans="2:24" s="19" customFormat="1" ht="42" customHeight="1">
      <c r="B95" s="20">
        <v>88</v>
      </c>
      <c r="C95" s="66">
        <v>19008</v>
      </c>
      <c r="D95" s="67" t="str">
        <f>VLOOKUP(C95,[1]計算シート!$B$3:$F$29997,5,FALSE)</f>
        <v>ローベル西荻窪</v>
      </c>
      <c r="E95" s="67" t="str">
        <f>VLOOKUP(C95,[1]計算シート!$B$3:$BB$29997,6,FALSE)</f>
        <v>杉並区西荻北3丁目11番25号</v>
      </c>
      <c r="F95" s="66" t="str">
        <f>VLOOKUP(C95,[1]計算シート!$B$3:$BB$29997,7,FALSE)</f>
        <v>23.6-35.6</v>
      </c>
      <c r="G95" s="66" t="str">
        <f>VLOOKUP(C95,[1]計算シート!$B$3:$BB$29997,8,FALSE)</f>
        <v>18-26.6</v>
      </c>
      <c r="H95" s="66" t="str">
        <f>VLOOKUP(C95,[1]計算シート!$B$3:$BB$29997,9,FALSE)</f>
        <v>○</v>
      </c>
      <c r="I95" s="66" t="str">
        <f>VLOOKUP(C95,[1]計算シート!$B$3:$BB$29997,10,FALSE)</f>
        <v>○</v>
      </c>
      <c r="J95" s="66" t="str">
        <f>VLOOKUP(C95,[1]計算シート!$B$3:$BB$29997,11,FALSE)</f>
        <v>○</v>
      </c>
      <c r="K95" s="66" t="str">
        <f>VLOOKUP(C95,[1]計算シート!$B$3:$BB$29997,12,FALSE)</f>
        <v>○</v>
      </c>
      <c r="L95" s="66" t="str">
        <f>VLOOKUP(C95,[1]計算シート!$B$3:$BB$29997,13,FALSE)</f>
        <v>○</v>
      </c>
      <c r="M95" s="66" t="str">
        <f>IF(VLOOKUP(C95,[1]計算シート!$B$3:$BB$29997,26,FALSE)&gt;0,"○","×")</f>
        <v>×</v>
      </c>
      <c r="N95" s="66" t="str">
        <f>IF(VLOOKUP(C95,[1]計算シート!$B$3:$BB$29997,27,FALSE)&gt;0,"○","×")</f>
        <v>×</v>
      </c>
      <c r="O95" s="67" t="str">
        <f>VLOOKUP(C95,[1]計算シート!$B$3:$BB$29997,29,FALSE)</f>
        <v>株式会社東日本福祉経営サービス</v>
      </c>
      <c r="P95" s="67" t="str">
        <f>VLOOKUP(C95,[1]計算シート!$B$3:$BB$29997,30,FALSE)</f>
        <v>025-381-8256</v>
      </c>
      <c r="Q95" s="68">
        <f>VLOOKUP(C95,[1]計算シート!$B$3:$BB$29997,32,FALSE)</f>
        <v>42</v>
      </c>
      <c r="R95" s="69">
        <f>VLOOKUP(C95,[1]計算シート!$B$3:$BB$29997,31,FALSE)</f>
        <v>43763</v>
      </c>
      <c r="S95" s="70" t="str">
        <f>VLOOKUP(C95,[1]計算シート!$B$3:$BB$29997,34,FALSE)</f>
        <v>入居開始済み</v>
      </c>
      <c r="T95" s="66" t="str">
        <f>VLOOKUP(C95,[1]計算シート!$B$3:$BB$29997,33,FALSE)</f>
        <v>○</v>
      </c>
      <c r="U95" s="69">
        <v>44256</v>
      </c>
      <c r="V95" s="68"/>
      <c r="W95" s="71" t="str">
        <f>VLOOKUP(C95,[1]計算シート!$B$3:$BH$2997,59,FALSE)&amp;CHAR(10)&amp;IF(VLOOKUP(C95,[1]計算シート!$B$3:$BH$2997,59,FALSE)="特定","("&amp;VLOOKUP(C95,[1]指定一覧!$B$3:$C132,2,FALSE)&amp;")","")</f>
        <v>特定
(1371510726)</v>
      </c>
      <c r="X95" s="30" t="s">
        <v>36</v>
      </c>
    </row>
    <row r="96" spans="2:24" s="19" customFormat="1" ht="42" customHeight="1">
      <c r="B96" s="20">
        <v>89</v>
      </c>
      <c r="C96" s="66">
        <v>20015</v>
      </c>
      <c r="D96" s="67" t="str">
        <f>VLOOKUP(C96,[1]計算シート!$B$3:$F$29997,5,FALSE)</f>
        <v>ホームステーションらいふ高井戸</v>
      </c>
      <c r="E96" s="67" t="str">
        <f>VLOOKUP(C96,[1]計算シート!$B$3:$BB$29997,6,FALSE)</f>
        <v>杉並区上高井戸1-25-14</v>
      </c>
      <c r="F96" s="66">
        <f>VLOOKUP(C96,[1]計算シート!$B$3:$BB$29997,7,FALSE)</f>
        <v>16.72</v>
      </c>
      <c r="G96" s="66" t="str">
        <f>VLOOKUP(C96,[1]計算シート!$B$3:$BB$29997,8,FALSE)</f>
        <v>19.15-21.47</v>
      </c>
      <c r="H96" s="66" t="str">
        <f>VLOOKUP(C96,[1]計算シート!$B$3:$BB$29997,9,FALSE)</f>
        <v>○</v>
      </c>
      <c r="I96" s="66" t="str">
        <f>VLOOKUP(C96,[1]計算シート!$B$3:$BB$29997,10,FALSE)</f>
        <v>○</v>
      </c>
      <c r="J96" s="66" t="str">
        <f>VLOOKUP(C96,[1]計算シート!$B$3:$BB$29997,11,FALSE)</f>
        <v>○</v>
      </c>
      <c r="K96" s="66" t="str">
        <f>VLOOKUP(C96,[1]計算シート!$B$3:$BB$29997,12,FALSE)</f>
        <v>○</v>
      </c>
      <c r="L96" s="66" t="str">
        <f>VLOOKUP(C96,[1]計算シート!$B$3:$BB$29997,13,FALSE)</f>
        <v>○</v>
      </c>
      <c r="M96" s="66" t="str">
        <f>IF(VLOOKUP(C96,[1]計算シート!$B$3:$BB$29997,26,FALSE)&gt;0,"○","×")</f>
        <v>×</v>
      </c>
      <c r="N96" s="66" t="str">
        <f>IF(VLOOKUP(C96,[1]計算シート!$B$3:$BB$29997,27,FALSE)&gt;0,"○","×")</f>
        <v>×</v>
      </c>
      <c r="O96" s="67" t="str">
        <f>VLOOKUP(C96,[1]計算シート!$B$3:$BB$29997,29,FALSE)</f>
        <v>株式会社らいふ</v>
      </c>
      <c r="P96" s="67" t="str">
        <f>VLOOKUP(C96,[1]計算シート!$B$3:$BB$29997,30,FALSE)</f>
        <v>03-5769-7268</v>
      </c>
      <c r="Q96" s="68">
        <f>VLOOKUP(C96,[1]計算シート!$B$3:$BB$29997,32,FALSE)</f>
        <v>82</v>
      </c>
      <c r="R96" s="69">
        <f>VLOOKUP(C96,[1]計算シート!$B$3:$BB$29997,31,FALSE)</f>
        <v>44211</v>
      </c>
      <c r="S96" s="70" t="str">
        <f>VLOOKUP(C96,[1]計算シート!$B$3:$BB$29997,34,FALSE)</f>
        <v>入居開始済み</v>
      </c>
      <c r="T96" s="66" t="str">
        <f>VLOOKUP(C96,[1]計算シート!$B$3:$BB$29997,33,FALSE)</f>
        <v>○</v>
      </c>
      <c r="U96" s="69">
        <v>44652</v>
      </c>
      <c r="V96" s="68"/>
      <c r="W96" s="71" t="str">
        <f>VLOOKUP(C96,[1]計算シート!$B$3:$BH$2997,59,FALSE)&amp;CHAR(10)&amp;IF(VLOOKUP(C96,[1]計算シート!$B$3:$BH$2997,59,FALSE)="特定","("&amp;VLOOKUP(C96,[1]指定一覧!$B$3:$C404,2,FALSE)&amp;")","")</f>
        <v>特定
(1371510890)</v>
      </c>
      <c r="X96" s="30" t="s">
        <v>36</v>
      </c>
    </row>
    <row r="97" spans="2:24" s="19" customFormat="1" ht="42" customHeight="1">
      <c r="B97" s="20">
        <v>90</v>
      </c>
      <c r="C97" s="66">
        <v>20018</v>
      </c>
      <c r="D97" s="67" t="str">
        <f>VLOOKUP(C97,[1]計算シート!$B$3:$F$29997,5,FALSE)</f>
        <v>ローベル上井草</v>
      </c>
      <c r="E97" s="67" t="str">
        <f>VLOOKUP(C97,[1]計算シート!$B$3:$BB$29997,6,FALSE)</f>
        <v>杉並区上井草三丁目25番4号</v>
      </c>
      <c r="F97" s="66">
        <f>VLOOKUP(C97,[1]計算シート!$B$3:$BB$29997,7,FALSE)</f>
        <v>13.984999999999999</v>
      </c>
      <c r="G97" s="66" t="str">
        <f>VLOOKUP(C97,[1]計算シート!$B$3:$BB$29997,8,FALSE)</f>
        <v>19.54-20.1</v>
      </c>
      <c r="H97" s="66" t="str">
        <f>VLOOKUP(C97,[1]計算シート!$B$3:$BB$29997,9,FALSE)</f>
        <v>○</v>
      </c>
      <c r="I97" s="66" t="str">
        <f>VLOOKUP(C97,[1]計算シート!$B$3:$BB$29997,10,FALSE)</f>
        <v>○</v>
      </c>
      <c r="J97" s="66" t="str">
        <f>VLOOKUP(C97,[1]計算シート!$B$3:$BB$29997,11,FALSE)</f>
        <v>○</v>
      </c>
      <c r="K97" s="66" t="str">
        <f>VLOOKUP(C97,[1]計算シート!$B$3:$BB$29997,12,FALSE)</f>
        <v>○</v>
      </c>
      <c r="L97" s="66" t="str">
        <f>VLOOKUP(C97,[1]計算シート!$B$3:$BB$29997,13,FALSE)</f>
        <v>○</v>
      </c>
      <c r="M97" s="66" t="str">
        <f>IF(VLOOKUP(C97,[1]計算シート!$B$3:$BB$29997,26,FALSE)&gt;0,"○","×")</f>
        <v>×</v>
      </c>
      <c r="N97" s="66" t="str">
        <f>IF(VLOOKUP(C97,[1]計算シート!$B$3:$BB$29997,27,FALSE)&gt;0,"○","×")</f>
        <v>×</v>
      </c>
      <c r="O97" s="67" t="str">
        <f>VLOOKUP(C97,[1]計算シート!$B$3:$BB$29997,29,FALSE)</f>
        <v>株式会社東日本福祉経営サービス</v>
      </c>
      <c r="P97" s="67" t="str">
        <f>VLOOKUP(C97,[1]計算シート!$B$3:$BB$29997,30,FALSE)</f>
        <v>025-381-8256</v>
      </c>
      <c r="Q97" s="68">
        <f>VLOOKUP(C97,[1]計算シート!$B$3:$BB$29997,32,FALSE)</f>
        <v>68</v>
      </c>
      <c r="R97" s="69">
        <f>VLOOKUP(C97,[1]計算シート!$B$3:$BB$29997,31,FALSE)</f>
        <v>44229</v>
      </c>
      <c r="S97" s="70" t="str">
        <f>VLOOKUP(C97,[1]計算シート!$B$3:$BB$29997,34,FALSE)</f>
        <v>入居開始済み</v>
      </c>
      <c r="T97" s="66" t="str">
        <f>VLOOKUP(C97,[1]計算シート!$B$3:$BB$29997,33,FALSE)</f>
        <v>○</v>
      </c>
      <c r="U97" s="69">
        <v>44713</v>
      </c>
      <c r="V97" s="68"/>
      <c r="W97" s="71" t="str">
        <f>VLOOKUP(C97,[1]計算シート!$B$3:$BH$2997,59,FALSE)&amp;CHAR(10)&amp;IF(VLOOKUP(C97,[1]計算シート!$B$3:$BH$2997,59,FALSE)="特定","("&amp;VLOOKUP(C97,[1]指定一覧!$B$3:$C405,2,FALSE)&amp;")","")</f>
        <v>特定
(1371510932)</v>
      </c>
      <c r="X97" s="30" t="s">
        <v>36</v>
      </c>
    </row>
    <row r="98" spans="2:24" s="19" customFormat="1" ht="42" customHeight="1">
      <c r="B98" s="20">
        <v>91</v>
      </c>
      <c r="C98" s="66">
        <v>23002</v>
      </c>
      <c r="D98" s="67" t="str">
        <f>VLOOKUP(C98,[1]計算シート!$B$3:$F$29997,5,FALSE)</f>
        <v>イリーゼ明大前</v>
      </c>
      <c r="E98" s="67" t="str">
        <f>VLOOKUP(C98,[1]計算シート!$B$3:$BB$29997,6,FALSE)</f>
        <v>杉並区和泉2丁目22番22号</v>
      </c>
      <c r="F98" s="66" t="str">
        <f>VLOOKUP(C98,[1]計算シート!$B$3:$BB$29997,7,FALSE)</f>
        <v>12-18.4</v>
      </c>
      <c r="G98" s="66" t="str">
        <f>VLOOKUP(C98,[1]計算シート!$B$3:$BB$29997,8,FALSE)</f>
        <v>19.21-19.84</v>
      </c>
      <c r="H98" s="66" t="str">
        <f>VLOOKUP(C98,[1]計算シート!$B$3:$BB$29997,9,FALSE)</f>
        <v>○</v>
      </c>
      <c r="I98" s="66" t="str">
        <f>VLOOKUP(C98,[1]計算シート!$B$3:$BB$29997,10,FALSE)</f>
        <v>○</v>
      </c>
      <c r="J98" s="66" t="str">
        <f>VLOOKUP(C98,[1]計算シート!$B$3:$BB$29997,11,FALSE)</f>
        <v>○</v>
      </c>
      <c r="K98" s="66" t="str">
        <f>VLOOKUP(C98,[1]計算シート!$B$3:$BB$29997,12,FALSE)</f>
        <v>○</v>
      </c>
      <c r="L98" s="66" t="str">
        <f>VLOOKUP(C98,[1]計算シート!$B$3:$BB$29997,13,FALSE)</f>
        <v>○</v>
      </c>
      <c r="M98" s="66" t="str">
        <f>IF(VLOOKUP(C98,[1]計算シート!$B$3:$BB$29997,26,FALSE)&gt;0,"○","×")</f>
        <v>×</v>
      </c>
      <c r="N98" s="66" t="str">
        <f>IF(VLOOKUP(C98,[1]計算シート!$B$3:$BB$29997,27,FALSE)&gt;0,"○","×")</f>
        <v>×</v>
      </c>
      <c r="O98" s="67" t="str">
        <f>VLOOKUP(C98,[1]計算シート!$B$3:$BB$29997,29,FALSE)</f>
        <v>HITOWAケアサービス株式会社</v>
      </c>
      <c r="P98" s="67" t="str">
        <f>VLOOKUP(C98,[1]計算シート!$B$3:$BB$29997,30,FALSE)</f>
        <v>03-6632-7702</v>
      </c>
      <c r="Q98" s="68">
        <f>VLOOKUP(C98,[1]計算シート!$B$3:$BB$29997,32,FALSE)</f>
        <v>70</v>
      </c>
      <c r="R98" s="69">
        <f>VLOOKUP(C98,[1]計算シート!$B$3:$BB$29997,31,FALSE)</f>
        <v>45103</v>
      </c>
      <c r="S98" s="70" t="str">
        <f>VLOOKUP(C98,[1]計算シート!$B$3:$BB$29997,34,FALSE)</f>
        <v>入居開始済み</v>
      </c>
      <c r="T98" s="66" t="str">
        <f>VLOOKUP(C98,[1]計算シート!$B$3:$BB$29997,33,FALSE)</f>
        <v>○</v>
      </c>
      <c r="U98" s="69">
        <v>45566</v>
      </c>
      <c r="V98" s="68"/>
      <c r="W98" s="71" t="str">
        <f>VLOOKUP(C98,[1]計算シート!$B$3:$BH$2997,59,FALSE)&amp;CHAR(10)&amp;IF(VLOOKUP(C98,[1]計算シート!$B$3:$BH$2997,59,FALSE)="特定・利用権","("&amp;VLOOKUP(C98,[1]指定一覧!$B$3:$C147,2,FALSE)&amp;")","")</f>
        <v>特定・利用権
(1371511526)</v>
      </c>
      <c r="X98" s="30" t="s">
        <v>36</v>
      </c>
    </row>
    <row r="99" spans="2:24" s="19" customFormat="1" ht="42" customHeight="1">
      <c r="B99" s="20">
        <v>92</v>
      </c>
      <c r="C99" s="66">
        <v>12022</v>
      </c>
      <c r="D99" s="67" t="str">
        <f>VLOOKUP(C99,[1]計算シート!$B$3:$F$29997,5,FALSE)</f>
        <v>グランドマスト椎名町</v>
      </c>
      <c r="E99" s="67" t="str">
        <f>VLOOKUP(C99,[1]計算シート!$B$3:$BB$29997,6,FALSE)</f>
        <v>豊島区南長崎1丁目25-26</v>
      </c>
      <c r="F99" s="66" t="str">
        <f>VLOOKUP(C99,[1]計算シート!$B$3:$BB$29997,7,FALSE)</f>
        <v>12.3-16.6</v>
      </c>
      <c r="G99" s="66" t="str">
        <f>VLOOKUP(C99,[1]計算シート!$B$3:$BB$29997,8,FALSE)</f>
        <v>33.43-40.9</v>
      </c>
      <c r="H99" s="66" t="str">
        <f>VLOOKUP(C99,[1]計算シート!$B$3:$BB$29997,9,FALSE)</f>
        <v>○</v>
      </c>
      <c r="I99" s="66" t="str">
        <f>VLOOKUP(C99,[1]計算シート!$B$3:$BB$29997,10,FALSE)</f>
        <v>×</v>
      </c>
      <c r="J99" s="66" t="str">
        <f>VLOOKUP(C99,[1]計算シート!$B$3:$BB$29997,11,FALSE)</f>
        <v>×</v>
      </c>
      <c r="K99" s="66" t="str">
        <f>VLOOKUP(C99,[1]計算シート!$B$3:$BB$29997,12,FALSE)</f>
        <v>×</v>
      </c>
      <c r="L99" s="66" t="str">
        <f>VLOOKUP(C99,[1]計算シート!$B$3:$BB$29997,13,FALSE)</f>
        <v>×</v>
      </c>
      <c r="M99" s="66" t="str">
        <f>IF(VLOOKUP(C99,[1]計算シート!$B$3:$BB$29997,26,FALSE)&gt;0,"○","×")</f>
        <v>○</v>
      </c>
      <c r="N99" s="66" t="str">
        <f>IF(VLOOKUP(C99,[1]計算シート!$B$3:$BB$29997,27,FALSE)&gt;0,"○","×")</f>
        <v>×</v>
      </c>
      <c r="O99" s="67" t="str">
        <f>VLOOKUP(C99,[1]計算シート!$B$3:$BB$29997,29,FALSE)</f>
        <v>積水ハウス不動産東京株式会社</v>
      </c>
      <c r="P99" s="67" t="str">
        <f>VLOOKUP(C99,[1]計算シート!$B$3:$BB$29997,30,FALSE)</f>
        <v>03-5350-3366</v>
      </c>
      <c r="Q99" s="68">
        <f>VLOOKUP(C99,[1]計算シート!$B$3:$BB$29997,32,FALSE)</f>
        <v>35</v>
      </c>
      <c r="R99" s="69">
        <f>VLOOKUP(C99,[1]計算シート!$B$3:$BB$29997,31,FALSE)</f>
        <v>41180</v>
      </c>
      <c r="S99" s="70" t="str">
        <f>VLOOKUP(C99,[1]計算シート!$B$3:$BB$29997,34,FALSE)</f>
        <v>入居開始済み</v>
      </c>
      <c r="T99" s="66" t="str">
        <f>VLOOKUP(C99,[1]計算シート!$B$3:$BB$29997,33,FALSE)</f>
        <v>○</v>
      </c>
      <c r="U99" s="69">
        <v>42095</v>
      </c>
      <c r="V99" s="68"/>
      <c r="W99" s="71" t="str">
        <f>VLOOKUP(C99,[1]計算シート!$B$3:$BH$2997,59,FALSE)&amp;CHAR(10)&amp;IF(VLOOKUP(C99,[1]計算シート!$B$3:$BH$2997,59,FALSE)="特定","("&amp;VLOOKUP(C99,[1]指定一覧!$B$3:$C135,2,FALSE)&amp;")","")</f>
        <v xml:space="preserve">
</v>
      </c>
      <c r="X99" s="30" t="s">
        <v>36</v>
      </c>
    </row>
    <row r="100" spans="2:24" s="19" customFormat="1" ht="42" customHeight="1">
      <c r="B100" s="20">
        <v>93</v>
      </c>
      <c r="C100" s="66">
        <v>13013</v>
      </c>
      <c r="D100" s="67" t="str">
        <f>VLOOKUP(C100,[1]計算シート!$B$3:$F$29997,5,FALSE)</f>
        <v>ＳＯＭＰＯケア　ラヴィーレ東池袋</v>
      </c>
      <c r="E100" s="67" t="str">
        <f>VLOOKUP(C100,[1]計算シート!$B$3:$BB$29997,6,FALSE)</f>
        <v>豊島区東池袋5丁目43番6号</v>
      </c>
      <c r="F100" s="66" t="str">
        <f>VLOOKUP(C100,[1]計算シート!$B$3:$BB$29997,7,FALSE)</f>
        <v>19.8-21.8</v>
      </c>
      <c r="G100" s="66" t="str">
        <f>VLOOKUP(C100,[1]計算シート!$B$3:$BB$29997,8,FALSE)</f>
        <v>18.07-19.89</v>
      </c>
      <c r="H100" s="66" t="str">
        <f>VLOOKUP(C100,[1]計算シート!$B$3:$BB$29997,9,FALSE)</f>
        <v>○</v>
      </c>
      <c r="I100" s="66" t="str">
        <f>VLOOKUP(C100,[1]計算シート!$B$3:$BB$29997,10,FALSE)</f>
        <v>○</v>
      </c>
      <c r="J100" s="66" t="str">
        <f>VLOOKUP(C100,[1]計算シート!$B$3:$BB$29997,11,FALSE)</f>
        <v>○</v>
      </c>
      <c r="K100" s="66" t="str">
        <f>VLOOKUP(C100,[1]計算シート!$B$3:$BB$29997,12,FALSE)</f>
        <v>○</v>
      </c>
      <c r="L100" s="66" t="str">
        <f>VLOOKUP(C100,[1]計算シート!$B$3:$BB$29997,13,FALSE)</f>
        <v>○</v>
      </c>
      <c r="M100" s="66" t="str">
        <f>IF(VLOOKUP(C100,[1]計算シート!$B$3:$BB$29997,26,FALSE)&gt;0,"○","×")</f>
        <v>×</v>
      </c>
      <c r="N100" s="66" t="str">
        <f>IF(VLOOKUP(C100,[1]計算シート!$B$3:$BB$29997,27,FALSE)&gt;0,"○","×")</f>
        <v>×</v>
      </c>
      <c r="O100" s="67" t="str">
        <f>VLOOKUP(C100,[1]計算シート!$B$3:$BB$29997,29,FALSE)</f>
        <v>ＳＯＭＰＯケア　ラヴィーレ東池袋</v>
      </c>
      <c r="P100" s="67" t="str">
        <f>VLOOKUP(C100,[1]計算シート!$B$3:$BB$29997,30,FALSE)</f>
        <v>03-5396-7151</v>
      </c>
      <c r="Q100" s="68">
        <f>VLOOKUP(C100,[1]計算シート!$B$3:$BB$29997,32,FALSE)</f>
        <v>50</v>
      </c>
      <c r="R100" s="69">
        <f>VLOOKUP(C100,[1]計算シート!$B$3:$BB$29997,31,FALSE)</f>
        <v>41495</v>
      </c>
      <c r="S100" s="70" t="str">
        <f>VLOOKUP(C100,[1]計算シート!$B$3:$BB$29997,34,FALSE)</f>
        <v>入居開始済み</v>
      </c>
      <c r="T100" s="66" t="str">
        <f>VLOOKUP(C100,[1]計算シート!$B$3:$BB$29997,33,FALSE)</f>
        <v>○</v>
      </c>
      <c r="U100" s="69">
        <v>42095</v>
      </c>
      <c r="V100" s="68"/>
      <c r="W100" s="71" t="str">
        <f>VLOOKUP(C100,[1]計算シート!$B$3:$BH$2997,59,FALSE)&amp;CHAR(10)&amp;IF(VLOOKUP(C100,[1]計算シート!$B$3:$BH$2997,59,FALSE)="特定","("&amp;VLOOKUP(C100,[1]指定一覧!$B$3:$C136,2,FALSE)&amp;")","")</f>
        <v>特定
(1371606037)</v>
      </c>
      <c r="X100" s="30" t="s">
        <v>36</v>
      </c>
    </row>
    <row r="101" spans="2:24" s="19" customFormat="1" ht="42" customHeight="1">
      <c r="B101" s="20">
        <v>94</v>
      </c>
      <c r="C101" s="66">
        <v>16021</v>
      </c>
      <c r="D101" s="67" t="str">
        <f>VLOOKUP(C101,[1]計算シート!$B$3:$F$29997,5,FALSE)</f>
        <v>グランドマスト大塚駅前</v>
      </c>
      <c r="E101" s="67" t="str">
        <f>VLOOKUP(C101,[1]計算シート!$B$3:$BB$29997,6,FALSE)</f>
        <v>豊島区北大塚1-13-10</v>
      </c>
      <c r="F101" s="66" t="str">
        <f>VLOOKUP(C101,[1]計算シート!$B$3:$BB$29997,7,FALSE)</f>
        <v>11.5-31</v>
      </c>
      <c r="G101" s="66" t="str">
        <f>VLOOKUP(C101,[1]計算シート!$B$3:$BB$29997,8,FALSE)</f>
        <v>25.84-63.03</v>
      </c>
      <c r="H101" s="66" t="str">
        <f>VLOOKUP(C101,[1]計算シート!$B$3:$BB$29997,9,FALSE)</f>
        <v>○</v>
      </c>
      <c r="I101" s="66" t="str">
        <f>VLOOKUP(C101,[1]計算シート!$B$3:$BB$29997,10,FALSE)</f>
        <v>×</v>
      </c>
      <c r="J101" s="66" t="str">
        <f>VLOOKUP(C101,[1]計算シート!$B$3:$BB$29997,11,FALSE)</f>
        <v>×</v>
      </c>
      <c r="K101" s="66" t="str">
        <f>VLOOKUP(C101,[1]計算シート!$B$3:$BB$29997,12,FALSE)</f>
        <v>×</v>
      </c>
      <c r="L101" s="66" t="str">
        <f>VLOOKUP(C101,[1]計算シート!$B$3:$BB$29997,13,FALSE)</f>
        <v>×</v>
      </c>
      <c r="M101" s="66" t="str">
        <f>IF(VLOOKUP(C101,[1]計算シート!$B$3:$BB$29997,26,FALSE)&gt;0,"○","×")</f>
        <v>×</v>
      </c>
      <c r="N101" s="66" t="str">
        <f>IF(VLOOKUP(C101,[1]計算シート!$B$3:$BB$29997,27,FALSE)&gt;0,"○","×")</f>
        <v>×</v>
      </c>
      <c r="O101" s="67" t="str">
        <f>VLOOKUP(C101,[1]計算シート!$B$3:$BB$29997,29,FALSE)</f>
        <v>積水ハウス不動産東京株式会社</v>
      </c>
      <c r="P101" s="67" t="str">
        <f>VLOOKUP(C101,[1]計算シート!$B$3:$BB$29997,30,FALSE)</f>
        <v>03-5350-3366</v>
      </c>
      <c r="Q101" s="68">
        <f>VLOOKUP(C101,[1]計算シート!$B$3:$BB$29997,32,FALSE)</f>
        <v>78</v>
      </c>
      <c r="R101" s="69">
        <f>VLOOKUP(C101,[1]計算シート!$B$3:$BB$29997,31,FALSE)</f>
        <v>42767</v>
      </c>
      <c r="S101" s="70" t="str">
        <f>VLOOKUP(C101,[1]計算シート!$B$3:$BB$29997,34,FALSE)</f>
        <v>入居開始済み</v>
      </c>
      <c r="T101" s="66" t="str">
        <f>VLOOKUP(C101,[1]計算シート!$B$3:$BB$29997,33,FALSE)</f>
        <v>○</v>
      </c>
      <c r="U101" s="69">
        <v>43647</v>
      </c>
      <c r="V101" s="68"/>
      <c r="W101" s="71" t="str">
        <f>VLOOKUP(C101,[1]計算シート!$B$3:$BH$2997,59,FALSE)&amp;CHAR(10)&amp;IF(VLOOKUP(C101,[1]計算シート!$B$3:$BH$2997,59,FALSE)="特定","("&amp;VLOOKUP(C101,[1]指定一覧!$B$3:$C137,2,FALSE)&amp;")","")</f>
        <v xml:space="preserve">
</v>
      </c>
      <c r="X101" s="30" t="s">
        <v>36</v>
      </c>
    </row>
    <row r="102" spans="2:24" s="19" customFormat="1" ht="42" customHeight="1">
      <c r="B102" s="20">
        <v>95</v>
      </c>
      <c r="C102" s="66">
        <v>11081</v>
      </c>
      <c r="D102" s="67" t="str">
        <f>VLOOKUP(C102,[1]計算シート!$B$3:$F$29997,5,FALSE)</f>
        <v>マストライフ古河庭園</v>
      </c>
      <c r="E102" s="67" t="str">
        <f>VLOOKUP(C102,[1]計算シート!$B$3:$BB$29997,6,FALSE)</f>
        <v>北区西ヶ原1-31-6</v>
      </c>
      <c r="F102" s="66" t="str">
        <f>VLOOKUP(C102,[1]計算シート!$B$3:$BB$29997,7,FALSE)</f>
        <v>13-25</v>
      </c>
      <c r="G102" s="66" t="str">
        <f>VLOOKUP(C102,[1]計算シート!$B$3:$BB$29997,8,FALSE)</f>
        <v>34.58-70.62</v>
      </c>
      <c r="H102" s="66" t="str">
        <f>VLOOKUP(C102,[1]計算シート!$B$3:$BB$29997,9,FALSE)</f>
        <v>○</v>
      </c>
      <c r="I102" s="66" t="str">
        <f>VLOOKUP(C102,[1]計算シート!$B$3:$BB$29997,10,FALSE)</f>
        <v>×</v>
      </c>
      <c r="J102" s="66" t="str">
        <f>VLOOKUP(C102,[1]計算シート!$B$3:$BB$29997,11,FALSE)</f>
        <v>×</v>
      </c>
      <c r="K102" s="66" t="str">
        <f>VLOOKUP(C102,[1]計算シート!$B$3:$BB$29997,12,FALSE)</f>
        <v>×</v>
      </c>
      <c r="L102" s="66" t="str">
        <f>VLOOKUP(C102,[1]計算シート!$B$3:$BB$29997,13,FALSE)</f>
        <v>×</v>
      </c>
      <c r="M102" s="66" t="str">
        <f>IF(VLOOKUP(C102,[1]計算シート!$B$3:$BB$29997,26,FALSE)&gt;0,"○","×")</f>
        <v>×</v>
      </c>
      <c r="N102" s="66" t="str">
        <f>IF(VLOOKUP(C102,[1]計算シート!$B$3:$BB$29997,27,FALSE)&gt;0,"○","×")</f>
        <v>×</v>
      </c>
      <c r="O102" s="67" t="str">
        <f>VLOOKUP(C102,[1]計算シート!$B$3:$BB$29997,29,FALSE)</f>
        <v>積水ハウス不動産東京株式会社　グランドマスト事業部</v>
      </c>
      <c r="P102" s="67" t="str">
        <f>VLOOKUP(C102,[1]計算シート!$B$3:$BB$29997,30,FALSE)</f>
        <v>03-5350-3900</v>
      </c>
      <c r="Q102" s="68">
        <f>VLOOKUP(C102,[1]計算シート!$B$3:$BB$29997,32,FALSE)</f>
        <v>62</v>
      </c>
      <c r="R102" s="69">
        <f>VLOOKUP(C102,[1]計算シート!$B$3:$BB$29997,31,FALSE)</f>
        <v>40998</v>
      </c>
      <c r="S102" s="70" t="str">
        <f>VLOOKUP(C102,[1]計算シート!$B$3:$BB$29997,34,FALSE)</f>
        <v>入居開始済み</v>
      </c>
      <c r="T102" s="66" t="str">
        <f>VLOOKUP(C102,[1]計算シート!$B$3:$BB$29997,33,FALSE)</f>
        <v>○</v>
      </c>
      <c r="U102" s="69">
        <v>42095</v>
      </c>
      <c r="V102" s="68"/>
      <c r="W102" s="71" t="str">
        <f>VLOOKUP(C102,[1]計算シート!$B$3:$BH$2997,59,FALSE)&amp;CHAR(10)&amp;IF(VLOOKUP(C102,[1]計算シート!$B$3:$BH$2997,59,FALSE)="特定","("&amp;VLOOKUP(C102,[1]指定一覧!$B$3:$C138,2,FALSE)&amp;")","")</f>
        <v xml:space="preserve">
</v>
      </c>
      <c r="X102" s="30" t="s">
        <v>36</v>
      </c>
    </row>
    <row r="103" spans="2:24" s="19" customFormat="1" ht="42" customHeight="1">
      <c r="B103" s="20">
        <v>96</v>
      </c>
      <c r="C103" s="66">
        <v>12009</v>
      </c>
      <c r="D103" s="67" t="str">
        <f>VLOOKUP(C103,[1]計算シート!$B$3:$F$29997,5,FALSE)</f>
        <v>ヨウコーフォレスト北赤羽</v>
      </c>
      <c r="E103" s="67" t="str">
        <f>VLOOKUP(C103,[1]計算シート!$B$3:$BB$29997,6,FALSE)</f>
        <v>北区浮間3-24-10</v>
      </c>
      <c r="F103" s="66">
        <f>VLOOKUP(C103,[1]計算シート!$B$3:$BB$29997,7,FALSE)</f>
        <v>7.5</v>
      </c>
      <c r="G103" s="66">
        <f>VLOOKUP(C103,[1]計算シート!$B$3:$BB$29997,8,FALSE)</f>
        <v>19.16</v>
      </c>
      <c r="H103" s="66" t="str">
        <f>VLOOKUP(C103,[1]計算シート!$B$3:$BB$29997,9,FALSE)</f>
        <v>○</v>
      </c>
      <c r="I103" s="66" t="str">
        <f>VLOOKUP(C103,[1]計算シート!$B$3:$BB$29997,10,FALSE)</f>
        <v>○</v>
      </c>
      <c r="J103" s="66" t="str">
        <f>VLOOKUP(C103,[1]計算シート!$B$3:$BB$29997,11,FALSE)</f>
        <v>○</v>
      </c>
      <c r="K103" s="66" t="str">
        <f>VLOOKUP(C103,[1]計算シート!$B$3:$BB$29997,12,FALSE)</f>
        <v>○</v>
      </c>
      <c r="L103" s="66" t="str">
        <f>VLOOKUP(C103,[1]計算シート!$B$3:$BB$29997,13,FALSE)</f>
        <v>○</v>
      </c>
      <c r="M103" s="66" t="str">
        <f>IF(VLOOKUP(C103,[1]計算シート!$B$3:$BB$29997,26,FALSE)&gt;0,"○","×")</f>
        <v>×</v>
      </c>
      <c r="N103" s="66" t="str">
        <f>IF(VLOOKUP(C103,[1]計算シート!$B$3:$BB$29997,27,FALSE)&gt;0,"○","×")</f>
        <v>○</v>
      </c>
      <c r="O103" s="67" t="str">
        <f>VLOOKUP(C103,[1]計算シート!$B$3:$BB$29997,29,FALSE)</f>
        <v>ヨウコーフォレスト北赤羽</v>
      </c>
      <c r="P103" s="67" t="str">
        <f>VLOOKUP(C103,[1]計算シート!$B$3:$BB$29997,30,FALSE)</f>
        <v>03-3969-3630</v>
      </c>
      <c r="Q103" s="68">
        <f>VLOOKUP(C103,[1]計算シート!$B$3:$BB$29997,32,FALSE)</f>
        <v>21</v>
      </c>
      <c r="R103" s="69">
        <f>VLOOKUP(C103,[1]計算シート!$B$3:$BB$29997,31,FALSE)</f>
        <v>41050</v>
      </c>
      <c r="S103" s="70" t="str">
        <f>VLOOKUP(C103,[1]計算シート!$B$3:$BB$29997,34,FALSE)</f>
        <v>入居開始済み</v>
      </c>
      <c r="T103" s="66" t="str">
        <f>VLOOKUP(C103,[1]計算シート!$B$3:$BB$29997,33,FALSE)</f>
        <v>○</v>
      </c>
      <c r="U103" s="69">
        <v>42095</v>
      </c>
      <c r="V103" s="68"/>
      <c r="W103" s="71" t="str">
        <f>VLOOKUP(C103,[1]計算シート!$B$3:$BH$2997,59,FALSE)&amp;CHAR(10)&amp;IF(VLOOKUP(C103,[1]計算シート!$B$3:$BH$2997,59,FALSE)="特定","("&amp;VLOOKUP(C103,[1]指定一覧!$B$3:$C139,2,FALSE)&amp;")","")</f>
        <v xml:space="preserve">
</v>
      </c>
      <c r="X103" s="30" t="s">
        <v>36</v>
      </c>
    </row>
    <row r="104" spans="2:24" s="19" customFormat="1" ht="42" customHeight="1">
      <c r="B104" s="20">
        <v>97</v>
      </c>
      <c r="C104" s="66">
        <v>13050</v>
      </c>
      <c r="D104" s="67" t="str">
        <f>VLOOKUP(C104,[1]計算シート!$B$3:$F$29997,5,FALSE)</f>
        <v>ふれあいはうす 昴</v>
      </c>
      <c r="E104" s="67" t="str">
        <f>VLOOKUP(C104,[1]計算シート!$B$3:$BB$29997,6,FALSE)</f>
        <v>北区王子３－８－１　エレガンス王子2F</v>
      </c>
      <c r="F104" s="66" t="str">
        <f>VLOOKUP(C104,[1]計算シート!$B$3:$BB$29997,7,FALSE)</f>
        <v>7.3-7.6</v>
      </c>
      <c r="G104" s="66" t="str">
        <f>VLOOKUP(C104,[1]計算シート!$B$3:$BB$29997,8,FALSE)</f>
        <v>18.08-21.17</v>
      </c>
      <c r="H104" s="66" t="str">
        <f>VLOOKUP(C104,[1]計算シート!$B$3:$BB$29997,9,FALSE)</f>
        <v>×</v>
      </c>
      <c r="I104" s="66" t="str">
        <f>VLOOKUP(C104,[1]計算シート!$B$3:$BB$29997,10,FALSE)</f>
        <v>○</v>
      </c>
      <c r="J104" s="66" t="str">
        <f>VLOOKUP(C104,[1]計算シート!$B$3:$BB$29997,11,FALSE)</f>
        <v>○</v>
      </c>
      <c r="K104" s="66" t="str">
        <f>VLOOKUP(C104,[1]計算シート!$B$3:$BB$29997,12,FALSE)</f>
        <v>○</v>
      </c>
      <c r="L104" s="66" t="str">
        <f>VLOOKUP(C104,[1]計算シート!$B$3:$BB$29997,13,FALSE)</f>
        <v>○</v>
      </c>
      <c r="M104" s="66" t="str">
        <f>IF(VLOOKUP(C104,[1]計算シート!$B$3:$BB$29997,26,FALSE)&gt;0,"○","×")</f>
        <v>×</v>
      </c>
      <c r="N104" s="66" t="str">
        <f>IF(VLOOKUP(C104,[1]計算シート!$B$3:$BB$29997,27,FALSE)&gt;0,"○","×")</f>
        <v>○</v>
      </c>
      <c r="O104" s="67" t="str">
        <f>VLOOKUP(C104,[1]計算シート!$B$3:$BB$29997,29,FALSE)</f>
        <v>株式会社　園修会</v>
      </c>
      <c r="P104" s="67" t="str">
        <f>VLOOKUP(C104,[1]計算シート!$B$3:$BB$29997,30,FALSE)</f>
        <v>03-6903-2372</v>
      </c>
      <c r="Q104" s="68">
        <f>VLOOKUP(C104,[1]計算シート!$B$3:$BB$29997,32,FALSE)</f>
        <v>7</v>
      </c>
      <c r="R104" s="69">
        <f>VLOOKUP(C104,[1]計算シート!$B$3:$BB$29997,31,FALSE)</f>
        <v>41729</v>
      </c>
      <c r="S104" s="70" t="str">
        <f>VLOOKUP(C104,[1]計算シート!$B$3:$BB$29997,34,FALSE)</f>
        <v>入居開始済み</v>
      </c>
      <c r="T104" s="66" t="str">
        <f>VLOOKUP(C104,[1]計算シート!$B$3:$BB$29997,33,FALSE)</f>
        <v>○</v>
      </c>
      <c r="U104" s="69">
        <v>42095</v>
      </c>
      <c r="V104" s="68"/>
      <c r="W104" s="71" t="str">
        <f>VLOOKUP(C104,[1]計算シート!$B$3:$BH$2997,59,FALSE)&amp;CHAR(10)&amp;IF(VLOOKUP(C104,[1]計算シート!$B$3:$BH$2997,59,FALSE)="特定","("&amp;VLOOKUP(C104,[1]指定一覧!$B$3:$C140,2,FALSE)&amp;")","")</f>
        <v xml:space="preserve">
</v>
      </c>
      <c r="X104" s="30" t="s">
        <v>36</v>
      </c>
    </row>
    <row r="105" spans="2:24" s="19" customFormat="1" ht="42" customHeight="1">
      <c r="B105" s="20">
        <v>98</v>
      </c>
      <c r="C105" s="66">
        <v>14006</v>
      </c>
      <c r="D105" s="67" t="str">
        <f>VLOOKUP(C105,[1]計算シート!$B$3:$F$29997,5,FALSE)</f>
        <v>グランドマスト西ヶ原</v>
      </c>
      <c r="E105" s="67" t="str">
        <f>VLOOKUP(C105,[1]計算シート!$B$3:$BB$29997,6,FALSE)</f>
        <v>北区西ケ原1－31－25</v>
      </c>
      <c r="F105" s="66" t="str">
        <f>VLOOKUP(C105,[1]計算シート!$B$3:$BB$29997,7,FALSE)</f>
        <v>6.4-26</v>
      </c>
      <c r="G105" s="66" t="str">
        <f>VLOOKUP(C105,[1]計算シート!$B$3:$BB$29997,8,FALSE)</f>
        <v>25.13-66.76</v>
      </c>
      <c r="H105" s="66" t="str">
        <f>VLOOKUP(C105,[1]計算シート!$B$3:$BB$29997,9,FALSE)</f>
        <v>○</v>
      </c>
      <c r="I105" s="66" t="str">
        <f>VLOOKUP(C105,[1]計算シート!$B$3:$BB$29997,10,FALSE)</f>
        <v>×</v>
      </c>
      <c r="J105" s="66" t="str">
        <f>VLOOKUP(C105,[1]計算シート!$B$3:$BB$29997,11,FALSE)</f>
        <v>×</v>
      </c>
      <c r="K105" s="66" t="str">
        <f>VLOOKUP(C105,[1]計算シート!$B$3:$BB$29997,12,FALSE)</f>
        <v>×</v>
      </c>
      <c r="L105" s="66" t="str">
        <f>VLOOKUP(C105,[1]計算シート!$B$3:$BB$29997,13,FALSE)</f>
        <v>×</v>
      </c>
      <c r="M105" s="66" t="str">
        <f>IF(VLOOKUP(C105,[1]計算シート!$B$3:$BB$29997,26,FALSE)&gt;0,"○","×")</f>
        <v>×</v>
      </c>
      <c r="N105" s="66" t="str">
        <f>IF(VLOOKUP(C105,[1]計算シート!$B$3:$BB$29997,27,FALSE)&gt;0,"○","×")</f>
        <v>×</v>
      </c>
      <c r="O105" s="67" t="str">
        <f>VLOOKUP(C105,[1]計算シート!$B$3:$BB$29997,29,FALSE)</f>
        <v>積水ハウス不動産東京株式会社</v>
      </c>
      <c r="P105" s="67" t="str">
        <f>VLOOKUP(C105,[1]計算シート!$B$3:$BB$29997,30,FALSE)</f>
        <v>03-5350-3366</v>
      </c>
      <c r="Q105" s="68">
        <f>VLOOKUP(C105,[1]計算シート!$B$3:$BB$29997,32,FALSE)</f>
        <v>77</v>
      </c>
      <c r="R105" s="69">
        <f>VLOOKUP(C105,[1]計算シート!$B$3:$BB$29997,31,FALSE)</f>
        <v>41792</v>
      </c>
      <c r="S105" s="70" t="str">
        <f>VLOOKUP(C105,[1]計算シート!$B$3:$BB$29997,34,FALSE)</f>
        <v>入居開始済み</v>
      </c>
      <c r="T105" s="66" t="str">
        <f>VLOOKUP(C105,[1]計算シート!$B$3:$BB$29997,33,FALSE)</f>
        <v>○</v>
      </c>
      <c r="U105" s="69">
        <v>42382</v>
      </c>
      <c r="V105" s="68"/>
      <c r="W105" s="71" t="str">
        <f>VLOOKUP(C105,[1]計算シート!$B$3:$BH$2997,59,FALSE)&amp;CHAR(10)&amp;IF(VLOOKUP(C105,[1]計算シート!$B$3:$BH$2997,59,FALSE)="特定","("&amp;VLOOKUP(C105,[1]指定一覧!$B$3:$C141,2,FALSE)&amp;")","")</f>
        <v xml:space="preserve">
</v>
      </c>
      <c r="X105" s="30" t="s">
        <v>36</v>
      </c>
    </row>
    <row r="106" spans="2:24" s="19" customFormat="1" ht="42" customHeight="1">
      <c r="B106" s="20">
        <v>99</v>
      </c>
      <c r="C106" s="66">
        <v>15020</v>
      </c>
      <c r="D106" s="67" t="str">
        <f>VLOOKUP(C106,[1]計算シート!$B$3:$F$29997,5,FALSE)</f>
        <v>ガーデンテラス赤羽</v>
      </c>
      <c r="E106" s="67" t="str">
        <f>VLOOKUP(C106,[1]計算シート!$B$3:$BB$29997,6,FALSE)</f>
        <v>北区桐ヶ丘2-11-28</v>
      </c>
      <c r="F106" s="66" t="str">
        <f>VLOOKUP(C106,[1]計算シート!$B$3:$BB$29997,7,FALSE)</f>
        <v>6.4-20.4</v>
      </c>
      <c r="G106" s="66" t="str">
        <f>VLOOKUP(C106,[1]計算シート!$B$3:$BB$29997,8,FALSE)</f>
        <v>18.7-42.61</v>
      </c>
      <c r="H106" s="66" t="str">
        <f>VLOOKUP(C106,[1]計算シート!$B$3:$BB$29997,9,FALSE)</f>
        <v>○</v>
      </c>
      <c r="I106" s="66" t="str">
        <f>VLOOKUP(C106,[1]計算シート!$B$3:$BB$29997,10,FALSE)</f>
        <v>×</v>
      </c>
      <c r="J106" s="66" t="str">
        <f>VLOOKUP(C106,[1]計算シート!$B$3:$BB$29997,11,FALSE)</f>
        <v>×</v>
      </c>
      <c r="K106" s="66" t="str">
        <f>VLOOKUP(C106,[1]計算シート!$B$3:$BB$29997,12,FALSE)</f>
        <v>○</v>
      </c>
      <c r="L106" s="66" t="str">
        <f>VLOOKUP(C106,[1]計算シート!$B$3:$BB$29997,13,FALSE)</f>
        <v>○</v>
      </c>
      <c r="M106" s="66" t="str">
        <f>IF(VLOOKUP(C106,[1]計算シート!$B$3:$BB$29997,26,FALSE)&gt;0,"○","×")</f>
        <v>×</v>
      </c>
      <c r="N106" s="66" t="str">
        <f>IF(VLOOKUP(C106,[1]計算シート!$B$3:$BB$29997,27,FALSE)&gt;0,"○","×")</f>
        <v>○</v>
      </c>
      <c r="O106" s="67" t="str">
        <f>VLOOKUP(C106,[1]計算シート!$B$3:$BB$29997,29,FALSE)</f>
        <v>シマダリビングパートナーズ株式会社</v>
      </c>
      <c r="P106" s="67" t="str">
        <f>VLOOKUP(C106,[1]計算シート!$B$3:$BB$29997,30,FALSE)</f>
        <v>03-6275-1182</v>
      </c>
      <c r="Q106" s="68">
        <f>VLOOKUP(C106,[1]計算シート!$B$3:$BB$29997,32,FALSE)</f>
        <v>66</v>
      </c>
      <c r="R106" s="69">
        <f>VLOOKUP(C106,[1]計算シート!$B$3:$BB$29997,31,FALSE)</f>
        <v>42354</v>
      </c>
      <c r="S106" s="70" t="str">
        <f>VLOOKUP(C106,[1]計算シート!$B$3:$BB$29997,34,FALSE)</f>
        <v>入居開始済み</v>
      </c>
      <c r="T106" s="66" t="str">
        <f>VLOOKUP(C106,[1]計算シート!$B$3:$BB$29997,33,FALSE)</f>
        <v>○</v>
      </c>
      <c r="U106" s="69">
        <v>43009</v>
      </c>
      <c r="V106" s="68"/>
      <c r="W106" s="71" t="str">
        <f>VLOOKUP(C106,[1]計算シート!$B$3:$BH$2997,59,FALSE)&amp;CHAR(10)&amp;IF(VLOOKUP(C106,[1]計算シート!$B$3:$BH$2997,59,FALSE)="特定","("&amp;VLOOKUP(C106,[1]指定一覧!$B$3:$C142,2,FALSE)&amp;")","")</f>
        <v xml:space="preserve">
</v>
      </c>
      <c r="X106" s="30" t="s">
        <v>36</v>
      </c>
    </row>
    <row r="107" spans="2:24" s="19" customFormat="1" ht="42" customHeight="1">
      <c r="B107" s="20">
        <v>100</v>
      </c>
      <c r="C107" s="66">
        <v>11006</v>
      </c>
      <c r="D107" s="67" t="str">
        <f>VLOOKUP(C107,[1]計算シート!$B$3:$F$29997,5,FALSE)</f>
        <v>サンベストビレッジ浮間公園</v>
      </c>
      <c r="E107" s="67" t="str">
        <f>VLOOKUP(C107,[1]計算シート!$B$3:$BB$29997,6,FALSE)</f>
        <v>板橋区舟渡1－19－9</v>
      </c>
      <c r="F107" s="66" t="str">
        <f>VLOOKUP(C107,[1]計算シート!$B$3:$BB$29997,7,FALSE)</f>
        <v>7.7-10.5</v>
      </c>
      <c r="G107" s="66" t="str">
        <f>VLOOKUP(C107,[1]計算シート!$B$3:$BB$29997,8,FALSE)</f>
        <v>25.02-40.37</v>
      </c>
      <c r="H107" s="66" t="str">
        <f>VLOOKUP(C107,[1]計算シート!$B$3:$BB$29997,9,FALSE)</f>
        <v>○</v>
      </c>
      <c r="I107" s="66" t="str">
        <f>VLOOKUP(C107,[1]計算シート!$B$3:$BB$29997,10,FALSE)</f>
        <v>○</v>
      </c>
      <c r="J107" s="66" t="str">
        <f>VLOOKUP(C107,[1]計算シート!$B$3:$BB$29997,11,FALSE)</f>
        <v>○</v>
      </c>
      <c r="K107" s="66" t="str">
        <f>VLOOKUP(C107,[1]計算シート!$B$3:$BB$29997,12,FALSE)</f>
        <v>○</v>
      </c>
      <c r="L107" s="66" t="str">
        <f>VLOOKUP(C107,[1]計算シート!$B$3:$BB$29997,13,FALSE)</f>
        <v>○</v>
      </c>
      <c r="M107" s="66" t="str">
        <f>IF(VLOOKUP(C107,[1]計算シート!$B$3:$BB$29997,26,FALSE)&gt;0,"○","×")</f>
        <v>×</v>
      </c>
      <c r="N107" s="66" t="str">
        <f>IF(VLOOKUP(C107,[1]計算シート!$B$3:$BB$29997,27,FALSE)&gt;0,"○","×")</f>
        <v>○</v>
      </c>
      <c r="O107" s="67" t="str">
        <f>VLOOKUP(C107,[1]計算シート!$B$3:$BB$29997,29,FALSE)</f>
        <v>株式会社　サンベスト東信</v>
      </c>
      <c r="P107" s="67" t="str">
        <f>VLOOKUP(C107,[1]計算シート!$B$3:$BB$29997,30,FALSE)</f>
        <v>03-5914-3133</v>
      </c>
      <c r="Q107" s="68">
        <f>VLOOKUP(C107,[1]計算シート!$B$3:$BB$29997,32,FALSE)</f>
        <v>23</v>
      </c>
      <c r="R107" s="69">
        <f>VLOOKUP(C107,[1]計算シート!$B$3:$BB$29997,31,FALSE)</f>
        <v>40914</v>
      </c>
      <c r="S107" s="70" t="str">
        <f>VLOOKUP(C107,[1]計算シート!$B$3:$BB$29997,34,FALSE)</f>
        <v>入居開始済み</v>
      </c>
      <c r="T107" s="66" t="str">
        <f>VLOOKUP(C107,[1]計算シート!$B$3:$BB$29997,33,FALSE)</f>
        <v>○</v>
      </c>
      <c r="U107" s="69">
        <v>42095</v>
      </c>
      <c r="V107" s="68"/>
      <c r="W107" s="71" t="str">
        <f>VLOOKUP(C107,[1]計算シート!$B$3:$BH$2997,59,FALSE)&amp;CHAR(10)&amp;IF(VLOOKUP(C107,[1]計算シート!$B$3:$BH$2997,59,FALSE)="特定","("&amp;VLOOKUP(C107,[1]指定一覧!$B$3:$C144,2,FALSE)&amp;")","")</f>
        <v xml:space="preserve">
</v>
      </c>
      <c r="X107" s="30" t="s">
        <v>36</v>
      </c>
    </row>
    <row r="108" spans="2:24" s="19" customFormat="1" ht="42" customHeight="1">
      <c r="B108" s="20">
        <v>101</v>
      </c>
      <c r="C108" s="66">
        <v>11035</v>
      </c>
      <c r="D108" s="67" t="str">
        <f>VLOOKUP(C108,[1]計算シート!$B$3:$F$29997,5,FALSE)</f>
        <v>そんぽの家Ｓ新高島平</v>
      </c>
      <c r="E108" s="67" t="str">
        <f>VLOOKUP(C108,[1]計算シート!$B$3:$BB$29997,6,FALSE)</f>
        <v>板橋区高島平7-17-9</v>
      </c>
      <c r="F108" s="66">
        <f>VLOOKUP(C108,[1]計算シート!$B$3:$BB$29997,7,FALSE)</f>
        <v>9.8000000000000007</v>
      </c>
      <c r="G108" s="66" t="str">
        <f>VLOOKUP(C108,[1]計算シート!$B$3:$BB$29997,8,FALSE)</f>
        <v>25.05-25.32</v>
      </c>
      <c r="H108" s="66" t="str">
        <f>VLOOKUP(C108,[1]計算シート!$B$3:$BB$29997,9,FALSE)</f>
        <v>○</v>
      </c>
      <c r="I108" s="66" t="str">
        <f>VLOOKUP(C108,[1]計算シート!$B$3:$BB$29997,10,FALSE)</f>
        <v>×</v>
      </c>
      <c r="J108" s="66" t="str">
        <f>VLOOKUP(C108,[1]計算シート!$B$3:$BB$29997,11,FALSE)</f>
        <v>×</v>
      </c>
      <c r="K108" s="66" t="str">
        <f>VLOOKUP(C108,[1]計算シート!$B$3:$BB$29997,12,FALSE)</f>
        <v>×</v>
      </c>
      <c r="L108" s="66" t="str">
        <f>VLOOKUP(C108,[1]計算シート!$B$3:$BB$29997,13,FALSE)</f>
        <v>○</v>
      </c>
      <c r="M108" s="66" t="str">
        <f>IF(VLOOKUP(C108,[1]計算シート!$B$3:$BB$29997,26,FALSE)&gt;0,"○","×")</f>
        <v>○</v>
      </c>
      <c r="N108" s="66" t="str">
        <f>IF(VLOOKUP(C108,[1]計算シート!$B$3:$BB$29997,27,FALSE)&gt;0,"○","×")</f>
        <v>○</v>
      </c>
      <c r="O108" s="67" t="str">
        <f>VLOOKUP(C108,[1]計算シート!$B$3:$BB$29997,29,FALSE)</f>
        <v>そんぽの家Ｓ新高島平</v>
      </c>
      <c r="P108" s="67" t="str">
        <f>VLOOKUP(C108,[1]計算シート!$B$3:$BB$29997,30,FALSE)</f>
        <v>03-5968-5181</v>
      </c>
      <c r="Q108" s="68">
        <f>VLOOKUP(C108,[1]計算シート!$B$3:$BB$29997,32,FALSE)</f>
        <v>42</v>
      </c>
      <c r="R108" s="69">
        <f>VLOOKUP(C108,[1]計算シート!$B$3:$BB$29997,31,FALSE)</f>
        <v>40942</v>
      </c>
      <c r="S108" s="70" t="str">
        <f>VLOOKUP(C108,[1]計算シート!$B$3:$BB$29997,34,FALSE)</f>
        <v>入居開始済み</v>
      </c>
      <c r="T108" s="66" t="str">
        <f>VLOOKUP(C108,[1]計算シート!$B$3:$BB$29997,33,FALSE)</f>
        <v>○</v>
      </c>
      <c r="U108" s="69">
        <v>42095</v>
      </c>
      <c r="V108" s="68"/>
      <c r="W108" s="71" t="str">
        <f>VLOOKUP(C108,[1]計算シート!$B$3:$BH$2997,59,FALSE)&amp;CHAR(10)&amp;IF(VLOOKUP(C108,[1]計算シート!$B$3:$BH$2997,59,FALSE)="特定","("&amp;VLOOKUP(C108,[1]指定一覧!$B$3:$C145,2,FALSE)&amp;")","")</f>
        <v xml:space="preserve">
</v>
      </c>
      <c r="X108" s="30" t="s">
        <v>36</v>
      </c>
    </row>
    <row r="109" spans="2:24" s="19" customFormat="1" ht="42" customHeight="1">
      <c r="B109" s="20">
        <v>102</v>
      </c>
      <c r="C109" s="66">
        <v>11036</v>
      </c>
      <c r="D109" s="67" t="str">
        <f>VLOOKUP(C109,[1]計算シート!$B$3:$F$29997,5,FALSE)</f>
        <v>そんぽの家Ｓ板橋仲宿</v>
      </c>
      <c r="E109" s="67" t="str">
        <f>VLOOKUP(C109,[1]計算シート!$B$3:$BB$29997,6,FALSE)</f>
        <v>板橋区仲宿50-1</v>
      </c>
      <c r="F109" s="66">
        <f>VLOOKUP(C109,[1]計算シート!$B$3:$BB$29997,7,FALSE)</f>
        <v>13.2</v>
      </c>
      <c r="G109" s="66" t="str">
        <f>VLOOKUP(C109,[1]計算シート!$B$3:$BB$29997,8,FALSE)</f>
        <v>25.17-27.36</v>
      </c>
      <c r="H109" s="66" t="str">
        <f>VLOOKUP(C109,[1]計算シート!$B$3:$BB$29997,9,FALSE)</f>
        <v>○</v>
      </c>
      <c r="I109" s="66" t="str">
        <f>VLOOKUP(C109,[1]計算シート!$B$3:$BB$29997,10,FALSE)</f>
        <v>×</v>
      </c>
      <c r="J109" s="66" t="str">
        <f>VLOOKUP(C109,[1]計算シート!$B$3:$BB$29997,11,FALSE)</f>
        <v>×</v>
      </c>
      <c r="K109" s="66" t="str">
        <f>VLOOKUP(C109,[1]計算シート!$B$3:$BB$29997,12,FALSE)</f>
        <v>×</v>
      </c>
      <c r="L109" s="66" t="str">
        <f>VLOOKUP(C109,[1]計算シート!$B$3:$BB$29997,13,FALSE)</f>
        <v>○</v>
      </c>
      <c r="M109" s="66" t="str">
        <f>IF(VLOOKUP(C109,[1]計算シート!$B$3:$BB$29997,26,FALSE)&gt;0,"○","×")</f>
        <v>○</v>
      </c>
      <c r="N109" s="66" t="str">
        <f>IF(VLOOKUP(C109,[1]計算シート!$B$3:$BB$29997,27,FALSE)&gt;0,"○","×")</f>
        <v>○</v>
      </c>
      <c r="O109" s="67" t="str">
        <f>VLOOKUP(C109,[1]計算シート!$B$3:$BB$29997,29,FALSE)</f>
        <v>そんぽの家Ｓ板橋仲宿</v>
      </c>
      <c r="P109" s="67" t="str">
        <f>VLOOKUP(C109,[1]計算シート!$B$3:$BB$29997,30,FALSE)</f>
        <v>03-5944-3481</v>
      </c>
      <c r="Q109" s="68">
        <f>VLOOKUP(C109,[1]計算シート!$B$3:$BB$29997,32,FALSE)</f>
        <v>54</v>
      </c>
      <c r="R109" s="69">
        <f>VLOOKUP(C109,[1]計算シート!$B$3:$BB$29997,31,FALSE)</f>
        <v>40942</v>
      </c>
      <c r="S109" s="70" t="str">
        <f>VLOOKUP(C109,[1]計算シート!$B$3:$BB$29997,34,FALSE)</f>
        <v>入居開始済み</v>
      </c>
      <c r="T109" s="66" t="str">
        <f>VLOOKUP(C109,[1]計算シート!$B$3:$BB$29997,33,FALSE)</f>
        <v>○</v>
      </c>
      <c r="U109" s="69">
        <v>42095</v>
      </c>
      <c r="V109" s="68"/>
      <c r="W109" s="71" t="str">
        <f>VLOOKUP(C109,[1]計算シート!$B$3:$BH$2997,59,FALSE)&amp;CHAR(10)&amp;IF(VLOOKUP(C109,[1]計算シート!$B$3:$BH$2997,59,FALSE)="特定","("&amp;VLOOKUP(C109,[1]指定一覧!$B$3:$C146,2,FALSE)&amp;")","")</f>
        <v xml:space="preserve">
</v>
      </c>
      <c r="X109" s="30" t="s">
        <v>36</v>
      </c>
    </row>
    <row r="110" spans="2:24" s="19" customFormat="1" ht="42" customHeight="1">
      <c r="B110" s="20">
        <v>103</v>
      </c>
      <c r="C110" s="66">
        <v>11052</v>
      </c>
      <c r="D110" s="67" t="str">
        <f>VLOOKUP(C110,[1]計算シート!$B$3:$F$29997,5,FALSE)</f>
        <v>そんぽの家Ｓときわ台南</v>
      </c>
      <c r="E110" s="67" t="str">
        <f>VLOOKUP(C110,[1]計算シート!$B$3:$BB$29997,6,FALSE)</f>
        <v>板橋区東新町1丁目29-6</v>
      </c>
      <c r="F110" s="66">
        <f>VLOOKUP(C110,[1]計算シート!$B$3:$BB$29997,7,FALSE)</f>
        <v>11.2</v>
      </c>
      <c r="G110" s="66">
        <f>VLOOKUP(C110,[1]計算シート!$B$3:$BB$29997,8,FALSE)</f>
        <v>25.02</v>
      </c>
      <c r="H110" s="66" t="str">
        <f>VLOOKUP(C110,[1]計算シート!$B$3:$BB$29997,9,FALSE)</f>
        <v>○</v>
      </c>
      <c r="I110" s="66" t="str">
        <f>VLOOKUP(C110,[1]計算シート!$B$3:$BB$29997,10,FALSE)</f>
        <v>×</v>
      </c>
      <c r="J110" s="66" t="str">
        <f>VLOOKUP(C110,[1]計算シート!$B$3:$BB$29997,11,FALSE)</f>
        <v>×</v>
      </c>
      <c r="K110" s="66" t="str">
        <f>VLOOKUP(C110,[1]計算シート!$B$3:$BB$29997,12,FALSE)</f>
        <v>×</v>
      </c>
      <c r="L110" s="66" t="str">
        <f>VLOOKUP(C110,[1]計算シート!$B$3:$BB$29997,13,FALSE)</f>
        <v>○</v>
      </c>
      <c r="M110" s="66" t="str">
        <f>IF(VLOOKUP(C110,[1]計算シート!$B$3:$BB$29997,26,FALSE)&gt;0,"○","×")</f>
        <v>○</v>
      </c>
      <c r="N110" s="66" t="str">
        <f>IF(VLOOKUP(C110,[1]計算シート!$B$3:$BB$29997,27,FALSE)&gt;0,"○","×")</f>
        <v>○</v>
      </c>
      <c r="O110" s="67" t="str">
        <f>VLOOKUP(C110,[1]計算シート!$B$3:$BB$29997,29,FALSE)</f>
        <v>そんぽの家Ｓときわ台南</v>
      </c>
      <c r="P110" s="67" t="str">
        <f>VLOOKUP(C110,[1]計算シート!$B$3:$BB$29997,30,FALSE)</f>
        <v>03-5964-5515</v>
      </c>
      <c r="Q110" s="68">
        <f>VLOOKUP(C110,[1]計算シート!$B$3:$BB$29997,32,FALSE)</f>
        <v>48</v>
      </c>
      <c r="R110" s="69">
        <f>VLOOKUP(C110,[1]計算シート!$B$3:$BB$29997,31,FALSE)</f>
        <v>40962</v>
      </c>
      <c r="S110" s="70" t="str">
        <f>VLOOKUP(C110,[1]計算シート!$B$3:$BB$29997,34,FALSE)</f>
        <v>入居開始済み</v>
      </c>
      <c r="T110" s="66" t="str">
        <f>VLOOKUP(C110,[1]計算シート!$B$3:$BB$29997,33,FALSE)</f>
        <v>○</v>
      </c>
      <c r="U110" s="69">
        <v>42095</v>
      </c>
      <c r="V110" s="68"/>
      <c r="W110" s="71" t="str">
        <f>VLOOKUP(C110,[1]計算シート!$B$3:$BH$2997,59,FALSE)&amp;CHAR(10)&amp;IF(VLOOKUP(C110,[1]計算シート!$B$3:$BH$2997,59,FALSE)="特定","("&amp;VLOOKUP(C110,[1]指定一覧!$B$3:$C147,2,FALSE)&amp;")","")</f>
        <v xml:space="preserve">
</v>
      </c>
      <c r="X110" s="30" t="s">
        <v>36</v>
      </c>
    </row>
    <row r="111" spans="2:24" s="19" customFormat="1" ht="42" customHeight="1">
      <c r="B111" s="20">
        <v>104</v>
      </c>
      <c r="C111" s="66">
        <v>11057</v>
      </c>
      <c r="D111" s="67" t="str">
        <f>VLOOKUP(C111,[1]計算シート!$B$3:$F$29997,5,FALSE)</f>
        <v xml:space="preserve">プラチナ・シニアホーム板橋徳丸 </v>
      </c>
      <c r="E111" s="67" t="str">
        <f>VLOOKUP(C111,[1]計算シート!$B$3:$BB$29997,6,FALSE)</f>
        <v>板橋区徳丸３丁目３８番１９号</v>
      </c>
      <c r="F111" s="66">
        <f>VLOOKUP(C111,[1]計算シート!$B$3:$BB$29997,7,FALSE)</f>
        <v>7.5</v>
      </c>
      <c r="G111" s="66" t="str">
        <f>VLOOKUP(C111,[1]計算シート!$B$3:$BB$29997,8,FALSE)</f>
        <v>18-18.2</v>
      </c>
      <c r="H111" s="66" t="str">
        <f>VLOOKUP(C111,[1]計算シート!$B$3:$BB$29997,9,FALSE)</f>
        <v>○</v>
      </c>
      <c r="I111" s="66" t="str">
        <f>VLOOKUP(C111,[1]計算シート!$B$3:$BB$29997,10,FALSE)</f>
        <v>○</v>
      </c>
      <c r="J111" s="66" t="str">
        <f>VLOOKUP(C111,[1]計算シート!$B$3:$BB$29997,11,FALSE)</f>
        <v>○</v>
      </c>
      <c r="K111" s="66" t="str">
        <f>VLOOKUP(C111,[1]計算シート!$B$3:$BB$29997,12,FALSE)</f>
        <v>○</v>
      </c>
      <c r="L111" s="66" t="str">
        <f>VLOOKUP(C111,[1]計算シート!$B$3:$BB$29997,13,FALSE)</f>
        <v>○</v>
      </c>
      <c r="M111" s="66" t="str">
        <f>IF(VLOOKUP(C111,[1]計算シート!$B$3:$BB$29997,26,FALSE)&gt;0,"○","×")</f>
        <v>×</v>
      </c>
      <c r="N111" s="66" t="str">
        <f>IF(VLOOKUP(C111,[1]計算シート!$B$3:$BB$29997,27,FALSE)&gt;0,"○","×")</f>
        <v>×</v>
      </c>
      <c r="O111" s="67" t="str">
        <f>VLOOKUP(C111,[1]計算シート!$B$3:$BB$29997,29,FALSE)</f>
        <v>プラチナ・シニアホーム板橋徳丸</v>
      </c>
      <c r="P111" s="67" t="str">
        <f>VLOOKUP(C111,[1]計算シート!$B$3:$BB$29997,30,FALSE)</f>
        <v>03-5922-1305</v>
      </c>
      <c r="Q111" s="68">
        <f>VLOOKUP(C111,[1]計算シート!$B$3:$BB$29997,32,FALSE)</f>
        <v>34</v>
      </c>
      <c r="R111" s="69">
        <f>VLOOKUP(C111,[1]計算シート!$B$3:$BB$29997,31,FALSE)</f>
        <v>40983</v>
      </c>
      <c r="S111" s="70" t="str">
        <f>VLOOKUP(C111,[1]計算シート!$B$3:$BB$29997,34,FALSE)</f>
        <v>入居開始済み</v>
      </c>
      <c r="T111" s="66" t="str">
        <f>VLOOKUP(C111,[1]計算シート!$B$3:$BB$29997,33,FALSE)</f>
        <v>○</v>
      </c>
      <c r="U111" s="69">
        <v>40725</v>
      </c>
      <c r="V111" s="68"/>
      <c r="W111" s="71" t="str">
        <f>VLOOKUP(C111,[1]計算シート!$B$3:$BH$2997,59,FALSE)&amp;CHAR(10)&amp;IF(VLOOKUP(C111,[1]計算シート!$B$3:$BH$2997,59,FALSE)="特定","("&amp;VLOOKUP(C111,[1]指定一覧!$B$3:$C148,2,FALSE)&amp;")","")</f>
        <v>特定
(1371907492)</v>
      </c>
      <c r="X111" s="30" t="s">
        <v>36</v>
      </c>
    </row>
    <row r="112" spans="2:24" s="19" customFormat="1" ht="42" customHeight="1">
      <c r="B112" s="20">
        <v>105</v>
      </c>
      <c r="C112" s="66">
        <v>11061</v>
      </c>
      <c r="D112" s="67" t="str">
        <f>VLOOKUP(C112,[1]計算シート!$B$3:$F$29997,5,FALSE)</f>
        <v>グリーンヒルズときわ台</v>
      </c>
      <c r="E112" s="67" t="str">
        <f>VLOOKUP(C112,[1]計算シート!$B$3:$BB$29997,6,FALSE)</f>
        <v>板橋区前野町二丁目8番1</v>
      </c>
      <c r="F112" s="66" t="str">
        <f>VLOOKUP(C112,[1]計算シート!$B$3:$BB$29997,7,FALSE)</f>
        <v>9-11</v>
      </c>
      <c r="G112" s="66" t="str">
        <f>VLOOKUP(C112,[1]計算シート!$B$3:$BB$29997,8,FALSE)</f>
        <v>25.56-26.15</v>
      </c>
      <c r="H112" s="66" t="str">
        <f>VLOOKUP(C112,[1]計算シート!$B$3:$BB$29997,9,FALSE)</f>
        <v>○</v>
      </c>
      <c r="I112" s="66" t="str">
        <f>VLOOKUP(C112,[1]計算シート!$B$3:$BB$29997,10,FALSE)</f>
        <v>×</v>
      </c>
      <c r="J112" s="66" t="str">
        <f>VLOOKUP(C112,[1]計算シート!$B$3:$BB$29997,11,FALSE)</f>
        <v>×</v>
      </c>
      <c r="K112" s="66" t="str">
        <f>VLOOKUP(C112,[1]計算シート!$B$3:$BB$29997,12,FALSE)</f>
        <v>×</v>
      </c>
      <c r="L112" s="66" t="str">
        <f>VLOOKUP(C112,[1]計算シート!$B$3:$BB$29997,13,FALSE)</f>
        <v>○</v>
      </c>
      <c r="M112" s="66" t="str">
        <f>IF(VLOOKUP(C112,[1]計算シート!$B$3:$BB$29997,26,FALSE)&gt;0,"○","×")</f>
        <v>×</v>
      </c>
      <c r="N112" s="66" t="str">
        <f>IF(VLOOKUP(C112,[1]計算シート!$B$3:$BB$29997,27,FALSE)&gt;0,"○","×")</f>
        <v>×</v>
      </c>
      <c r="O112" s="67" t="str">
        <f>VLOOKUP(C112,[1]計算シート!$B$3:$BB$29997,29,FALSE)</f>
        <v>有限会社石田ビル</v>
      </c>
      <c r="P112" s="67" t="str">
        <f>VLOOKUP(C112,[1]計算シート!$B$3:$BB$29997,30,FALSE)</f>
        <v>03-6763-8656</v>
      </c>
      <c r="Q112" s="68">
        <f>VLOOKUP(C112,[1]計算シート!$B$3:$BB$29997,32,FALSE)</f>
        <v>42</v>
      </c>
      <c r="R112" s="69">
        <f>VLOOKUP(C112,[1]計算シート!$B$3:$BB$29997,31,FALSE)</f>
        <v>40996</v>
      </c>
      <c r="S112" s="70" t="str">
        <f>VLOOKUP(C112,[1]計算シート!$B$3:$BB$29997,34,FALSE)</f>
        <v>入居開始済み</v>
      </c>
      <c r="T112" s="66" t="str">
        <f>VLOOKUP(C112,[1]計算シート!$B$3:$BB$29997,33,FALSE)</f>
        <v>○</v>
      </c>
      <c r="U112" s="69">
        <v>42095</v>
      </c>
      <c r="V112" s="68"/>
      <c r="W112" s="71" t="str">
        <f>VLOOKUP(C112,[1]計算シート!$B$3:$BH$2997,59,FALSE)&amp;CHAR(10)&amp;IF(VLOOKUP(C112,[1]計算シート!$B$3:$BH$2997,59,FALSE)="特定","("&amp;VLOOKUP(C112,[1]指定一覧!$B$3:$C149,2,FALSE)&amp;")","")</f>
        <v xml:space="preserve">
</v>
      </c>
      <c r="X112" s="30" t="s">
        <v>36</v>
      </c>
    </row>
    <row r="113" spans="2:24" s="19" customFormat="1" ht="42" customHeight="1">
      <c r="B113" s="20">
        <v>106</v>
      </c>
      <c r="C113" s="66">
        <v>12025</v>
      </c>
      <c r="D113" s="67" t="str">
        <f>VLOOKUP(C113,[1]計算シート!$B$3:$F$29997,5,FALSE)</f>
        <v>そんぽの家Ｓ板橋若木</v>
      </c>
      <c r="E113" s="67" t="str">
        <f>VLOOKUP(C113,[1]計算シート!$B$3:$BB$29997,6,FALSE)</f>
        <v>板橋区若木3丁目3-1</v>
      </c>
      <c r="F113" s="66">
        <f>VLOOKUP(C113,[1]計算シート!$B$3:$BB$29997,7,FALSE)</f>
        <v>9</v>
      </c>
      <c r="G113" s="66" t="str">
        <f>VLOOKUP(C113,[1]計算シート!$B$3:$BB$29997,8,FALSE)</f>
        <v>25.17-27.27</v>
      </c>
      <c r="H113" s="66" t="str">
        <f>VLOOKUP(C113,[1]計算シート!$B$3:$BB$29997,9,FALSE)</f>
        <v>○</v>
      </c>
      <c r="I113" s="66" t="str">
        <f>VLOOKUP(C113,[1]計算シート!$B$3:$BB$29997,10,FALSE)</f>
        <v>×</v>
      </c>
      <c r="J113" s="66" t="str">
        <f>VLOOKUP(C113,[1]計算シート!$B$3:$BB$29997,11,FALSE)</f>
        <v>×</v>
      </c>
      <c r="K113" s="66" t="str">
        <f>VLOOKUP(C113,[1]計算シート!$B$3:$BB$29997,12,FALSE)</f>
        <v>×</v>
      </c>
      <c r="L113" s="66" t="str">
        <f>VLOOKUP(C113,[1]計算シート!$B$3:$BB$29997,13,FALSE)</f>
        <v>○</v>
      </c>
      <c r="M113" s="66" t="str">
        <f>IF(VLOOKUP(C113,[1]計算シート!$B$3:$BB$29997,26,FALSE)&gt;0,"○","×")</f>
        <v>○</v>
      </c>
      <c r="N113" s="66" t="str">
        <f>IF(VLOOKUP(C113,[1]計算シート!$B$3:$BB$29997,27,FALSE)&gt;0,"○","×")</f>
        <v>○</v>
      </c>
      <c r="O113" s="67" t="str">
        <f>VLOOKUP(C113,[1]計算シート!$B$3:$BB$29997,29,FALSE)</f>
        <v>そんぽの家Ｓ板橋若木</v>
      </c>
      <c r="P113" s="67" t="str">
        <f>VLOOKUP(C113,[1]計算シート!$B$3:$BB$29997,30,FALSE)</f>
        <v>03-5922-3397</v>
      </c>
      <c r="Q113" s="68">
        <f>VLOOKUP(C113,[1]計算シート!$B$3:$BB$29997,32,FALSE)</f>
        <v>45</v>
      </c>
      <c r="R113" s="69">
        <f>VLOOKUP(C113,[1]計算シート!$B$3:$BB$29997,31,FALSE)</f>
        <v>41180</v>
      </c>
      <c r="S113" s="70" t="str">
        <f>VLOOKUP(C113,[1]計算シート!$B$3:$BB$29997,34,FALSE)</f>
        <v>入居開始済み</v>
      </c>
      <c r="T113" s="66" t="str">
        <f>VLOOKUP(C113,[1]計算シート!$B$3:$BB$29997,33,FALSE)</f>
        <v>○</v>
      </c>
      <c r="U113" s="69">
        <v>42095</v>
      </c>
      <c r="V113" s="68"/>
      <c r="W113" s="71" t="str">
        <f>VLOOKUP(C113,[1]計算シート!$B$3:$BH$2997,59,FALSE)&amp;CHAR(10)&amp;IF(VLOOKUP(C113,[1]計算シート!$B$3:$BH$2997,59,FALSE)="特定","("&amp;VLOOKUP(C113,[1]指定一覧!$B$3:$C150,2,FALSE)&amp;")","")</f>
        <v xml:space="preserve">
</v>
      </c>
      <c r="X113" s="30" t="s">
        <v>36</v>
      </c>
    </row>
    <row r="114" spans="2:24" s="19" customFormat="1" ht="42" customHeight="1">
      <c r="B114" s="20">
        <v>107</v>
      </c>
      <c r="C114" s="66">
        <v>12030</v>
      </c>
      <c r="D114" s="67" t="str">
        <f>VLOOKUP(C114,[1]計算シート!$B$3:$F$29997,5,FALSE)</f>
        <v>サービス付き高齢者向け住宅　みどりの杜</v>
      </c>
      <c r="E114" s="67" t="str">
        <f>VLOOKUP(C114,[1]計算シート!$B$3:$BB$29997,6,FALSE)</f>
        <v>板橋区成増5丁目6番3号</v>
      </c>
      <c r="F114" s="66">
        <f>VLOOKUP(C114,[1]計算シート!$B$3:$BB$29997,7,FALSE)</f>
        <v>7.65</v>
      </c>
      <c r="G114" s="66">
        <f>VLOOKUP(C114,[1]計算シート!$B$3:$BB$29997,8,FALSE)</f>
        <v>18.84</v>
      </c>
      <c r="H114" s="66" t="str">
        <f>VLOOKUP(C114,[1]計算シート!$B$3:$BB$29997,9,FALSE)</f>
        <v>○</v>
      </c>
      <c r="I114" s="66" t="str">
        <f>VLOOKUP(C114,[1]計算シート!$B$3:$BB$29997,10,FALSE)</f>
        <v>○</v>
      </c>
      <c r="J114" s="66" t="str">
        <f>VLOOKUP(C114,[1]計算シート!$B$3:$BB$29997,11,FALSE)</f>
        <v>○</v>
      </c>
      <c r="K114" s="66" t="str">
        <f>VLOOKUP(C114,[1]計算シート!$B$3:$BB$29997,12,FALSE)</f>
        <v>○</v>
      </c>
      <c r="L114" s="66" t="str">
        <f>VLOOKUP(C114,[1]計算シート!$B$3:$BB$29997,13,FALSE)</f>
        <v>○</v>
      </c>
      <c r="M114" s="66" t="str">
        <f>IF(VLOOKUP(C114,[1]計算シート!$B$3:$BB$29997,26,FALSE)&gt;0,"○","×")</f>
        <v>○</v>
      </c>
      <c r="N114" s="66" t="str">
        <f>IF(VLOOKUP(C114,[1]計算シート!$B$3:$BB$29997,27,FALSE)&gt;0,"○","×")</f>
        <v>○</v>
      </c>
      <c r="O114" s="67" t="str">
        <f>VLOOKUP(C114,[1]計算シート!$B$3:$BB$29997,29,FALSE)</f>
        <v>サービス付き高齢者向け住宅　みどりの杜</v>
      </c>
      <c r="P114" s="67" t="str">
        <f>VLOOKUP(C114,[1]計算シート!$B$3:$BB$29997,30,FALSE)</f>
        <v>03-5383-2772</v>
      </c>
      <c r="Q114" s="68">
        <f>VLOOKUP(C114,[1]計算シート!$B$3:$BB$29997,32,FALSE)</f>
        <v>48</v>
      </c>
      <c r="R114" s="69">
        <f>VLOOKUP(C114,[1]計算シート!$B$3:$BB$29997,31,FALSE)</f>
        <v>41201</v>
      </c>
      <c r="S114" s="70" t="str">
        <f>VLOOKUP(C114,[1]計算シート!$B$3:$BB$29997,34,FALSE)</f>
        <v>入居開始済み</v>
      </c>
      <c r="T114" s="66" t="str">
        <f>VLOOKUP(C114,[1]計算シート!$B$3:$BB$29997,33,FALSE)</f>
        <v>○</v>
      </c>
      <c r="U114" s="69">
        <v>42095</v>
      </c>
      <c r="V114" s="68"/>
      <c r="W114" s="71" t="str">
        <f>VLOOKUP(C114,[1]計算シート!$B$3:$BH$2997,59,FALSE)&amp;CHAR(10)&amp;IF(VLOOKUP(C114,[1]計算シート!$B$3:$BH$2997,59,FALSE)="特定","("&amp;VLOOKUP(C114,[1]指定一覧!$B$3:$C151,2,FALSE)&amp;")","")</f>
        <v xml:space="preserve">
</v>
      </c>
      <c r="X114" s="30" t="s">
        <v>36</v>
      </c>
    </row>
    <row r="115" spans="2:24" s="19" customFormat="1" ht="42" customHeight="1">
      <c r="B115" s="20">
        <v>108</v>
      </c>
      <c r="C115" s="66">
        <v>12031</v>
      </c>
      <c r="D115" s="67" t="str">
        <f>VLOOKUP(C115,[1]計算シート!$B$3:$F$29997,5,FALSE)</f>
        <v>そんぽの家Ｓ奈美木成増</v>
      </c>
      <c r="E115" s="67" t="str">
        <f>VLOOKUP(C115,[1]計算シート!$B$3:$BB$29997,6,FALSE)</f>
        <v>板橋区赤塚３－１３－１</v>
      </c>
      <c r="F115" s="66">
        <f>VLOOKUP(C115,[1]計算シート!$B$3:$BB$29997,7,FALSE)</f>
        <v>9.5</v>
      </c>
      <c r="G115" s="66" t="str">
        <f>VLOOKUP(C115,[1]計算シート!$B$3:$BB$29997,8,FALSE)</f>
        <v>25.02-25.17</v>
      </c>
      <c r="H115" s="66" t="str">
        <f>VLOOKUP(C115,[1]計算シート!$B$3:$BB$29997,9,FALSE)</f>
        <v>○</v>
      </c>
      <c r="I115" s="66" t="str">
        <f>VLOOKUP(C115,[1]計算シート!$B$3:$BB$29997,10,FALSE)</f>
        <v>×</v>
      </c>
      <c r="J115" s="66" t="str">
        <f>VLOOKUP(C115,[1]計算シート!$B$3:$BB$29997,11,FALSE)</f>
        <v>×</v>
      </c>
      <c r="K115" s="66" t="str">
        <f>VLOOKUP(C115,[1]計算シート!$B$3:$BB$29997,12,FALSE)</f>
        <v>×</v>
      </c>
      <c r="L115" s="66" t="str">
        <f>VLOOKUP(C115,[1]計算シート!$B$3:$BB$29997,13,FALSE)</f>
        <v>○</v>
      </c>
      <c r="M115" s="66" t="str">
        <f>IF(VLOOKUP(C115,[1]計算シート!$B$3:$BB$29997,26,FALSE)&gt;0,"○","×")</f>
        <v>○</v>
      </c>
      <c r="N115" s="66" t="str">
        <f>IF(VLOOKUP(C115,[1]計算シート!$B$3:$BB$29997,27,FALSE)&gt;0,"○","×")</f>
        <v>○</v>
      </c>
      <c r="O115" s="67" t="str">
        <f>VLOOKUP(C115,[1]計算シート!$B$3:$BB$29997,29,FALSE)</f>
        <v>シニア住宅プラザ株式会社</v>
      </c>
      <c r="P115" s="67" t="str">
        <f>VLOOKUP(C115,[1]計算シート!$B$3:$BB$29997,30,FALSE)</f>
        <v>03-5383-9333</v>
      </c>
      <c r="Q115" s="68">
        <f>VLOOKUP(C115,[1]計算シート!$B$3:$BB$29997,32,FALSE)</f>
        <v>72</v>
      </c>
      <c r="R115" s="69">
        <f>VLOOKUP(C115,[1]計算シート!$B$3:$BB$29997,31,FALSE)</f>
        <v>41208</v>
      </c>
      <c r="S115" s="70" t="str">
        <f>VLOOKUP(C115,[1]計算シート!$B$3:$BB$29997,34,FALSE)</f>
        <v>入居開始済み</v>
      </c>
      <c r="T115" s="66" t="str">
        <f>VLOOKUP(C115,[1]計算シート!$B$3:$BB$29997,33,FALSE)</f>
        <v>○</v>
      </c>
      <c r="U115" s="69">
        <v>42095</v>
      </c>
      <c r="V115" s="68"/>
      <c r="W115" s="71" t="str">
        <f>VLOOKUP(C115,[1]計算シート!$B$3:$BH$2997,59,FALSE)&amp;CHAR(10)&amp;IF(VLOOKUP(C115,[1]計算シート!$B$3:$BH$2997,59,FALSE)="特定","("&amp;VLOOKUP(C115,[1]指定一覧!$B$3:$C152,2,FALSE)&amp;")","")</f>
        <v xml:space="preserve">
</v>
      </c>
      <c r="X115" s="30" t="s">
        <v>36</v>
      </c>
    </row>
    <row r="116" spans="2:24" s="19" customFormat="1" ht="42" customHeight="1">
      <c r="B116" s="20">
        <v>109</v>
      </c>
      <c r="C116" s="66">
        <v>12036</v>
      </c>
      <c r="D116" s="67" t="str">
        <f>VLOOKUP(C116,[1]計算シート!$B$3:$F$29997,5,FALSE)</f>
        <v>コーシャハイム向原7号棟(サービス付き高齢者向け住宅）</v>
      </c>
      <c r="E116" s="67" t="str">
        <f>VLOOKUP(C116,[1]計算シート!$B$3:$BB$29997,6,FALSE)</f>
        <v>板橋区向原３－７－７</v>
      </c>
      <c r="F116" s="66" t="str">
        <f>VLOOKUP(C116,[1]計算シート!$B$3:$BB$29997,7,FALSE)</f>
        <v>7.3-12.17</v>
      </c>
      <c r="G116" s="66" t="str">
        <f>VLOOKUP(C116,[1]計算シート!$B$3:$BB$29997,8,FALSE)</f>
        <v>25.02-45.27</v>
      </c>
      <c r="H116" s="66" t="str">
        <f>VLOOKUP(C116,[1]計算シート!$B$3:$BB$29997,9,FALSE)</f>
        <v>○</v>
      </c>
      <c r="I116" s="66" t="str">
        <f>VLOOKUP(C116,[1]計算シート!$B$3:$BB$29997,10,FALSE)</f>
        <v>○</v>
      </c>
      <c r="J116" s="66" t="str">
        <f>VLOOKUP(C116,[1]計算シート!$B$3:$BB$29997,11,FALSE)</f>
        <v>○</v>
      </c>
      <c r="K116" s="66" t="str">
        <f>VLOOKUP(C116,[1]計算シート!$B$3:$BB$29997,12,FALSE)</f>
        <v>○</v>
      </c>
      <c r="L116" s="66" t="str">
        <f>VLOOKUP(C116,[1]計算シート!$B$3:$BB$29997,13,FALSE)</f>
        <v>○</v>
      </c>
      <c r="M116" s="66" t="str">
        <f>IF(VLOOKUP(C116,[1]計算シート!$B$3:$BB$29997,26,FALSE)&gt;0,"○","×")</f>
        <v>○</v>
      </c>
      <c r="N116" s="66" t="str">
        <f>IF(VLOOKUP(C116,[1]計算シート!$B$3:$BB$29997,27,FALSE)&gt;0,"○","×")</f>
        <v>○</v>
      </c>
      <c r="O116" s="67" t="str">
        <f>VLOOKUP(C116,[1]計算シート!$B$3:$BB$29997,29,FALSE)</f>
        <v>社会福祉法人こうほうえん</v>
      </c>
      <c r="P116" s="67" t="str">
        <f>VLOOKUP(C116,[1]計算シート!$B$3:$BB$29997,30,FALSE)</f>
        <v>03-5917-0753</v>
      </c>
      <c r="Q116" s="68">
        <f>VLOOKUP(C116,[1]計算シート!$B$3:$BB$29997,32,FALSE)</f>
        <v>50</v>
      </c>
      <c r="R116" s="69">
        <f>VLOOKUP(C116,[1]計算シート!$B$3:$BB$29997,31,FALSE)</f>
        <v>41235</v>
      </c>
      <c r="S116" s="70" t="str">
        <f>VLOOKUP(C116,[1]計算シート!$B$3:$BB$29997,34,FALSE)</f>
        <v>入居開始済み</v>
      </c>
      <c r="T116" s="66" t="str">
        <f>VLOOKUP(C116,[1]計算シート!$B$3:$BB$29997,33,FALSE)</f>
        <v>○</v>
      </c>
      <c r="U116" s="69">
        <v>42095</v>
      </c>
      <c r="V116" s="68"/>
      <c r="W116" s="71" t="str">
        <f>VLOOKUP(C116,[1]計算シート!$B$3:$BH$2997,59,FALSE)&amp;CHAR(10)&amp;IF(VLOOKUP(C116,[1]計算シート!$B$3:$BH$2997,59,FALSE)="特定","("&amp;VLOOKUP(C116,[1]指定一覧!$B$3:$C153,2,FALSE)&amp;")","")</f>
        <v xml:space="preserve">
</v>
      </c>
      <c r="X116" s="30" t="s">
        <v>36</v>
      </c>
    </row>
    <row r="117" spans="2:24" s="19" customFormat="1" ht="42" customHeight="1">
      <c r="B117" s="20">
        <v>110</v>
      </c>
      <c r="C117" s="66">
        <v>12047</v>
      </c>
      <c r="D117" s="67" t="str">
        <f>VLOOKUP(C117,[1]計算シート!$B$3:$F$29997,5,FALSE)</f>
        <v>サービス付き高齢者向け住宅　シニアコートビオラ</v>
      </c>
      <c r="E117" s="67" t="str">
        <f>VLOOKUP(C117,[1]計算シート!$B$3:$BB$29997,6,FALSE)</f>
        <v>板橋区前野町3-36-10</v>
      </c>
      <c r="F117" s="66" t="str">
        <f>VLOOKUP(C117,[1]計算シート!$B$3:$BB$29997,7,FALSE)</f>
        <v>7.5-8.5</v>
      </c>
      <c r="G117" s="66" t="str">
        <f>VLOOKUP(C117,[1]計算シート!$B$3:$BB$29997,8,FALSE)</f>
        <v>18.48-22.92</v>
      </c>
      <c r="H117" s="66" t="str">
        <f>VLOOKUP(C117,[1]計算シート!$B$3:$BB$29997,9,FALSE)</f>
        <v>○</v>
      </c>
      <c r="I117" s="66" t="str">
        <f>VLOOKUP(C117,[1]計算シート!$B$3:$BB$29997,10,FALSE)</f>
        <v>○</v>
      </c>
      <c r="J117" s="66" t="str">
        <f>VLOOKUP(C117,[1]計算シート!$B$3:$BB$29997,11,FALSE)</f>
        <v>○</v>
      </c>
      <c r="K117" s="66" t="str">
        <f>VLOOKUP(C117,[1]計算シート!$B$3:$BB$29997,12,FALSE)</f>
        <v>○</v>
      </c>
      <c r="L117" s="66" t="str">
        <f>VLOOKUP(C117,[1]計算シート!$B$3:$BB$29997,13,FALSE)</f>
        <v>○</v>
      </c>
      <c r="M117" s="66" t="str">
        <f>IF(VLOOKUP(C117,[1]計算シート!$B$3:$BB$29997,26,FALSE)&gt;0,"○","×")</f>
        <v>○</v>
      </c>
      <c r="N117" s="66" t="str">
        <f>IF(VLOOKUP(C117,[1]計算シート!$B$3:$BB$29997,27,FALSE)&gt;0,"○","×")</f>
        <v>○</v>
      </c>
      <c r="O117" s="67" t="str">
        <f>VLOOKUP(C117,[1]計算シート!$B$3:$BB$29997,29,FALSE)</f>
        <v>医療法人財団　朔望会</v>
      </c>
      <c r="P117" s="67" t="str">
        <f>VLOOKUP(C117,[1]計算シート!$B$3:$BB$29997,30,FALSE)</f>
        <v>03-3960-7211</v>
      </c>
      <c r="Q117" s="68">
        <f>VLOOKUP(C117,[1]計算シート!$B$3:$BB$29997,32,FALSE)</f>
        <v>24</v>
      </c>
      <c r="R117" s="69">
        <f>VLOOKUP(C117,[1]計算シート!$B$3:$BB$29997,31,FALSE)</f>
        <v>41271</v>
      </c>
      <c r="S117" s="70" t="str">
        <f>VLOOKUP(C117,[1]計算シート!$B$3:$BB$29997,34,FALSE)</f>
        <v>入居開始済み</v>
      </c>
      <c r="T117" s="66" t="str">
        <f>VLOOKUP(C117,[1]計算シート!$B$3:$BB$29997,33,FALSE)</f>
        <v>○</v>
      </c>
      <c r="U117" s="69">
        <v>42095</v>
      </c>
      <c r="V117" s="68"/>
      <c r="W117" s="71" t="str">
        <f>VLOOKUP(C117,[1]計算シート!$B$3:$BH$2997,59,FALSE)&amp;CHAR(10)&amp;IF(VLOOKUP(C117,[1]計算シート!$B$3:$BH$2997,59,FALSE)="特定","("&amp;VLOOKUP(C117,[1]指定一覧!$B$3:$C154,2,FALSE)&amp;")","")</f>
        <v xml:space="preserve">
</v>
      </c>
      <c r="X117" s="30" t="s">
        <v>36</v>
      </c>
    </row>
    <row r="118" spans="2:24" s="19" customFormat="1" ht="42" customHeight="1">
      <c r="B118" s="20">
        <v>111</v>
      </c>
      <c r="C118" s="66">
        <v>12070</v>
      </c>
      <c r="D118" s="67" t="str">
        <f>VLOOKUP(C118,[1]計算シート!$B$3:$F$29997,5,FALSE)</f>
        <v>プラチナ・シニアホーム高島平</v>
      </c>
      <c r="E118" s="67" t="str">
        <f>VLOOKUP(C118,[1]計算シート!$B$3:$BB$29997,6,FALSE)</f>
        <v>板橋区新河岸三丁目11番11号</v>
      </c>
      <c r="F118" s="66">
        <f>VLOOKUP(C118,[1]計算シート!$B$3:$BB$29997,7,FALSE)</f>
        <v>7.5</v>
      </c>
      <c r="G118" s="66">
        <f>VLOOKUP(C118,[1]計算シート!$B$3:$BB$29997,8,FALSE)</f>
        <v>18</v>
      </c>
      <c r="H118" s="66" t="str">
        <f>VLOOKUP(C118,[1]計算シート!$B$3:$BB$29997,9,FALSE)</f>
        <v>○</v>
      </c>
      <c r="I118" s="66" t="str">
        <f>VLOOKUP(C118,[1]計算シート!$B$3:$BB$29997,10,FALSE)</f>
        <v>○</v>
      </c>
      <c r="J118" s="66" t="str">
        <f>VLOOKUP(C118,[1]計算シート!$B$3:$BB$29997,11,FALSE)</f>
        <v>○</v>
      </c>
      <c r="K118" s="66" t="str">
        <f>VLOOKUP(C118,[1]計算シート!$B$3:$BB$29997,12,FALSE)</f>
        <v>○</v>
      </c>
      <c r="L118" s="66" t="str">
        <f>VLOOKUP(C118,[1]計算シート!$B$3:$BB$29997,13,FALSE)</f>
        <v>○</v>
      </c>
      <c r="M118" s="66" t="str">
        <f>IF(VLOOKUP(C118,[1]計算シート!$B$3:$BB$29997,26,FALSE)&gt;0,"○","×")</f>
        <v>×</v>
      </c>
      <c r="N118" s="66" t="str">
        <f>IF(VLOOKUP(C118,[1]計算シート!$B$3:$BB$29997,27,FALSE)&gt;0,"○","×")</f>
        <v>×</v>
      </c>
      <c r="O118" s="67" t="str">
        <f>VLOOKUP(C118,[1]計算シート!$B$3:$BB$29997,29,FALSE)</f>
        <v>プラチナ・シニアホーム高島平</v>
      </c>
      <c r="P118" s="67" t="str">
        <f>VLOOKUP(C118,[1]計算シート!$B$3:$BB$29997,30,FALSE)</f>
        <v>03-5968-3337</v>
      </c>
      <c r="Q118" s="68">
        <f>VLOOKUP(C118,[1]計算シート!$B$3:$BB$29997,32,FALSE)</f>
        <v>40</v>
      </c>
      <c r="R118" s="69">
        <f>VLOOKUP(C118,[1]計算シート!$B$3:$BB$29997,31,FALSE)</f>
        <v>41334</v>
      </c>
      <c r="S118" s="70" t="str">
        <f>VLOOKUP(C118,[1]計算シート!$B$3:$BB$29997,34,FALSE)</f>
        <v>入居開始済み</v>
      </c>
      <c r="T118" s="66" t="str">
        <f>VLOOKUP(C118,[1]計算シート!$B$3:$BB$29997,33,FALSE)</f>
        <v>○</v>
      </c>
      <c r="U118" s="69">
        <v>41548</v>
      </c>
      <c r="V118" s="68"/>
      <c r="W118" s="71" t="str">
        <f>VLOOKUP(C118,[1]計算シート!$B$3:$BH$2997,59,FALSE)&amp;CHAR(10)&amp;IF(VLOOKUP(C118,[1]計算シート!$B$3:$BH$2997,59,FALSE)="特定","("&amp;VLOOKUP(C118,[1]指定一覧!$B$3:$C155,2,FALSE)&amp;")","")</f>
        <v>特定
(1371908896)</v>
      </c>
      <c r="X118" s="30" t="s">
        <v>36</v>
      </c>
    </row>
    <row r="119" spans="2:24" s="19" customFormat="1" ht="42" customHeight="1">
      <c r="B119" s="20">
        <v>112</v>
      </c>
      <c r="C119" s="66">
        <v>12072</v>
      </c>
      <c r="D119" s="67" t="str">
        <f>VLOOKUP(C119,[1]計算シート!$B$3:$F$29997,5,FALSE)</f>
        <v>寿らいふときわ台</v>
      </c>
      <c r="E119" s="67" t="str">
        <f>VLOOKUP(C119,[1]計算シート!$B$3:$BB$29997,6,FALSE)</f>
        <v>板橋区東新町一丁目33番5号</v>
      </c>
      <c r="F119" s="66" t="str">
        <f>VLOOKUP(C119,[1]計算シート!$B$3:$BB$29997,7,FALSE)</f>
        <v>5.3-7</v>
      </c>
      <c r="G119" s="66" t="str">
        <f>VLOOKUP(C119,[1]計算シート!$B$3:$BB$29997,8,FALSE)</f>
        <v>16.6-17.01</v>
      </c>
      <c r="H119" s="66" t="str">
        <f>VLOOKUP(C119,[1]計算シート!$B$3:$BB$29997,9,FALSE)</f>
        <v>○</v>
      </c>
      <c r="I119" s="66" t="str">
        <f>VLOOKUP(C119,[1]計算シート!$B$3:$BB$29997,10,FALSE)</f>
        <v>×</v>
      </c>
      <c r="J119" s="66" t="str">
        <f>VLOOKUP(C119,[1]計算シート!$B$3:$BB$29997,11,FALSE)</f>
        <v>×</v>
      </c>
      <c r="K119" s="66" t="str">
        <f>VLOOKUP(C119,[1]計算シート!$B$3:$BB$29997,12,FALSE)</f>
        <v>×</v>
      </c>
      <c r="L119" s="66" t="str">
        <f>VLOOKUP(C119,[1]計算シート!$B$3:$BB$29997,13,FALSE)</f>
        <v>○</v>
      </c>
      <c r="M119" s="66" t="str">
        <f>IF(VLOOKUP(C119,[1]計算シート!$B$3:$BB$29997,26,FALSE)&gt;0,"○","×")</f>
        <v>×</v>
      </c>
      <c r="N119" s="66" t="str">
        <f>IF(VLOOKUP(C119,[1]計算シート!$B$3:$BB$29997,27,FALSE)&gt;0,"○","×")</f>
        <v>×</v>
      </c>
      <c r="O119" s="67" t="str">
        <f>VLOOKUP(C119,[1]計算シート!$B$3:$BB$29997,29,FALSE)</f>
        <v>株式会社シノケンウェルネス</v>
      </c>
      <c r="P119" s="67" t="str">
        <f>VLOOKUP(C119,[1]計算シート!$B$3:$BB$29997,30,FALSE)</f>
        <v>03-5777-0175</v>
      </c>
      <c r="Q119" s="68">
        <f>VLOOKUP(C119,[1]計算シート!$B$3:$BB$29997,32,FALSE)</f>
        <v>57</v>
      </c>
      <c r="R119" s="69">
        <f>VLOOKUP(C119,[1]計算シート!$B$3:$BB$29997,31,FALSE)</f>
        <v>41334</v>
      </c>
      <c r="S119" s="70" t="str">
        <f>VLOOKUP(C119,[1]計算シート!$B$3:$BB$29997,34,FALSE)</f>
        <v>入居開始済み</v>
      </c>
      <c r="T119" s="66" t="str">
        <f>VLOOKUP(C119,[1]計算シート!$B$3:$BB$29997,33,FALSE)</f>
        <v>○</v>
      </c>
      <c r="U119" s="69">
        <v>42095</v>
      </c>
      <c r="V119" s="68"/>
      <c r="W119" s="71" t="str">
        <f>VLOOKUP(C119,[1]計算シート!$B$3:$BH$2997,59,FALSE)&amp;CHAR(10)&amp;IF(VLOOKUP(C119,[1]計算シート!$B$3:$BH$2997,59,FALSE)="特定","("&amp;VLOOKUP(C119,[1]指定一覧!$B$3:$C156,2,FALSE)&amp;")","")</f>
        <v xml:space="preserve">
</v>
      </c>
      <c r="X119" s="30" t="s">
        <v>36</v>
      </c>
    </row>
    <row r="120" spans="2:24" s="19" customFormat="1" ht="42" customHeight="1">
      <c r="B120" s="20">
        <v>113</v>
      </c>
      <c r="C120" s="66">
        <v>13025</v>
      </c>
      <c r="D120" s="67" t="str">
        <f>VLOOKUP(C120,[1]計算シート!$B$3:$F$29997,5,FALSE)</f>
        <v>寿らいふ高島平</v>
      </c>
      <c r="E120" s="67" t="str">
        <f>VLOOKUP(C120,[1]計算シート!$B$3:$BB$29997,6,FALSE)</f>
        <v>板橋区新河岸一丁目6番1号</v>
      </c>
      <c r="F120" s="66" t="str">
        <f>VLOOKUP(C120,[1]計算シート!$B$3:$BB$29997,7,FALSE)</f>
        <v>4.7-6.7</v>
      </c>
      <c r="G120" s="66">
        <f>VLOOKUP(C120,[1]計算シート!$B$3:$BB$29997,8,FALSE)</f>
        <v>16.09</v>
      </c>
      <c r="H120" s="66" t="str">
        <f>VLOOKUP(C120,[1]計算シート!$B$3:$BB$29997,9,FALSE)</f>
        <v>○</v>
      </c>
      <c r="I120" s="66" t="str">
        <f>VLOOKUP(C120,[1]計算シート!$B$3:$BB$29997,10,FALSE)</f>
        <v>×</v>
      </c>
      <c r="J120" s="66" t="str">
        <f>VLOOKUP(C120,[1]計算シート!$B$3:$BB$29997,11,FALSE)</f>
        <v>×</v>
      </c>
      <c r="K120" s="66" t="str">
        <f>VLOOKUP(C120,[1]計算シート!$B$3:$BB$29997,12,FALSE)</f>
        <v>×</v>
      </c>
      <c r="L120" s="66" t="str">
        <f>VLOOKUP(C120,[1]計算シート!$B$3:$BB$29997,13,FALSE)</f>
        <v>○</v>
      </c>
      <c r="M120" s="66" t="str">
        <f>IF(VLOOKUP(C120,[1]計算シート!$B$3:$BB$29997,26,FALSE)&gt;0,"○","×")</f>
        <v>×</v>
      </c>
      <c r="N120" s="66" t="str">
        <f>IF(VLOOKUP(C120,[1]計算シート!$B$3:$BB$29997,27,FALSE)&gt;0,"○","×")</f>
        <v>○</v>
      </c>
      <c r="O120" s="67" t="str">
        <f>VLOOKUP(C120,[1]計算シート!$B$3:$BB$29997,29,FALSE)</f>
        <v>株式会社シノケンウェルネス</v>
      </c>
      <c r="P120" s="67" t="str">
        <f>VLOOKUP(C120,[1]計算シート!$B$3:$BB$29997,30,FALSE)</f>
        <v>03-5777-0175</v>
      </c>
      <c r="Q120" s="68">
        <f>VLOOKUP(C120,[1]計算シート!$B$3:$BB$29997,32,FALSE)</f>
        <v>46</v>
      </c>
      <c r="R120" s="69">
        <f>VLOOKUP(C120,[1]計算シート!$B$3:$BB$29997,31,FALSE)</f>
        <v>41563</v>
      </c>
      <c r="S120" s="70" t="str">
        <f>VLOOKUP(C120,[1]計算シート!$B$3:$BB$29997,34,FALSE)</f>
        <v>入居開始済み</v>
      </c>
      <c r="T120" s="66" t="str">
        <f>VLOOKUP(C120,[1]計算シート!$B$3:$BB$29997,33,FALSE)</f>
        <v>○</v>
      </c>
      <c r="U120" s="69">
        <v>42095</v>
      </c>
      <c r="V120" s="68"/>
      <c r="W120" s="71" t="str">
        <f>VLOOKUP(C120,[1]計算シート!$B$3:$BH$2997,59,FALSE)&amp;CHAR(10)&amp;IF(VLOOKUP(C120,[1]計算シート!$B$3:$BH$2997,59,FALSE)="特定","("&amp;VLOOKUP(C120,[1]指定一覧!$B$3:$C157,2,FALSE)&amp;")","")</f>
        <v xml:space="preserve">
</v>
      </c>
      <c r="X120" s="30" t="s">
        <v>36</v>
      </c>
    </row>
    <row r="121" spans="2:24" s="19" customFormat="1" ht="42" customHeight="1">
      <c r="B121" s="20">
        <v>114</v>
      </c>
      <c r="C121" s="66">
        <v>13031</v>
      </c>
      <c r="D121" s="67" t="str">
        <f>VLOOKUP(C121,[1]計算シート!$B$3:$F$29997,5,FALSE)</f>
        <v>小茂根さつきハイム</v>
      </c>
      <c r="E121" s="67" t="str">
        <f>VLOOKUP(C121,[1]計算シート!$B$3:$BB$29997,6,FALSE)</f>
        <v>板橋区小茂根二丁目２番３号</v>
      </c>
      <c r="F121" s="66" t="str">
        <f>VLOOKUP(C121,[1]計算シート!$B$3:$BB$29997,7,FALSE)</f>
        <v>6.9-8</v>
      </c>
      <c r="G121" s="66" t="str">
        <f>VLOOKUP(C121,[1]計算シート!$B$3:$BB$29997,8,FALSE)</f>
        <v>25.11-27.03</v>
      </c>
      <c r="H121" s="66" t="str">
        <f>VLOOKUP(C121,[1]計算シート!$B$3:$BB$29997,9,FALSE)</f>
        <v>○</v>
      </c>
      <c r="I121" s="66" t="str">
        <f>VLOOKUP(C121,[1]計算シート!$B$3:$BB$29997,10,FALSE)</f>
        <v>○</v>
      </c>
      <c r="J121" s="66" t="str">
        <f>VLOOKUP(C121,[1]計算シート!$B$3:$BB$29997,11,FALSE)</f>
        <v>○</v>
      </c>
      <c r="K121" s="66" t="str">
        <f>VLOOKUP(C121,[1]計算シート!$B$3:$BB$29997,12,FALSE)</f>
        <v>○</v>
      </c>
      <c r="L121" s="66" t="str">
        <f>VLOOKUP(C121,[1]計算シート!$B$3:$BB$29997,13,FALSE)</f>
        <v>×</v>
      </c>
      <c r="M121" s="66" t="str">
        <f>IF(VLOOKUP(C121,[1]計算シート!$B$3:$BB$29997,26,FALSE)&gt;0,"○","×")</f>
        <v>×</v>
      </c>
      <c r="N121" s="66" t="str">
        <f>IF(VLOOKUP(C121,[1]計算シート!$B$3:$BB$29997,27,FALSE)&gt;0,"○","×")</f>
        <v>○</v>
      </c>
      <c r="O121" s="67" t="str">
        <f>VLOOKUP(C121,[1]計算シート!$B$3:$BB$29997,29,FALSE)</f>
        <v>有限会社城北メディコン</v>
      </c>
      <c r="P121" s="67" t="str">
        <f>VLOOKUP(C121,[1]計算シート!$B$3:$BB$29997,30,FALSE)</f>
        <v>03-5926-4711</v>
      </c>
      <c r="Q121" s="68">
        <f>VLOOKUP(C121,[1]計算シート!$B$3:$BB$29997,32,FALSE)</f>
        <v>17</v>
      </c>
      <c r="R121" s="69">
        <f>VLOOKUP(C121,[1]計算シート!$B$3:$BB$29997,31,FALSE)</f>
        <v>41600</v>
      </c>
      <c r="S121" s="70" t="str">
        <f>VLOOKUP(C121,[1]計算シート!$B$3:$BB$29997,34,FALSE)</f>
        <v>入居開始済み</v>
      </c>
      <c r="T121" s="66" t="str">
        <f>VLOOKUP(C121,[1]計算シート!$B$3:$BB$29997,33,FALSE)</f>
        <v>○</v>
      </c>
      <c r="U121" s="69">
        <v>42095</v>
      </c>
      <c r="V121" s="68"/>
      <c r="W121" s="71" t="str">
        <f>VLOOKUP(C121,[1]計算シート!$B$3:$BH$2997,59,FALSE)&amp;CHAR(10)&amp;IF(VLOOKUP(C121,[1]計算シート!$B$3:$BH$2997,59,FALSE)="特定","("&amp;VLOOKUP(C121,[1]指定一覧!$B$3:$C158,2,FALSE)&amp;")","")</f>
        <v xml:space="preserve">
</v>
      </c>
      <c r="X121" s="30" t="s">
        <v>36</v>
      </c>
    </row>
    <row r="122" spans="2:24" s="19" customFormat="1" ht="42" customHeight="1">
      <c r="B122" s="20">
        <v>115</v>
      </c>
      <c r="C122" s="66">
        <v>13046</v>
      </c>
      <c r="D122" s="67" t="str">
        <f>VLOOKUP(C122,[1]計算シート!$B$3:$F$29997,5,FALSE)</f>
        <v>ホームステーションらいふ蓮根</v>
      </c>
      <c r="E122" s="67" t="str">
        <f>VLOOKUP(C122,[1]計算シート!$B$3:$BB$29997,6,FALSE)</f>
        <v>板橋区坂下3-30-17</v>
      </c>
      <c r="F122" s="66" t="str">
        <f>VLOOKUP(C122,[1]計算シート!$B$3:$BB$29997,7,FALSE)</f>
        <v>6.98-8.24</v>
      </c>
      <c r="G122" s="66" t="str">
        <f>VLOOKUP(C122,[1]計算シート!$B$3:$BB$29997,8,FALSE)</f>
        <v>20.61-21.39</v>
      </c>
      <c r="H122" s="66" t="str">
        <f>VLOOKUP(C122,[1]計算シート!$B$3:$BB$29997,9,FALSE)</f>
        <v>○</v>
      </c>
      <c r="I122" s="66" t="str">
        <f>VLOOKUP(C122,[1]計算シート!$B$3:$BB$29997,10,FALSE)</f>
        <v>○</v>
      </c>
      <c r="J122" s="66" t="str">
        <f>VLOOKUP(C122,[1]計算シート!$B$3:$BB$29997,11,FALSE)</f>
        <v>○</v>
      </c>
      <c r="K122" s="66" t="str">
        <f>VLOOKUP(C122,[1]計算シート!$B$3:$BB$29997,12,FALSE)</f>
        <v>○</v>
      </c>
      <c r="L122" s="66" t="str">
        <f>VLOOKUP(C122,[1]計算シート!$B$3:$BB$29997,13,FALSE)</f>
        <v>○</v>
      </c>
      <c r="M122" s="66" t="str">
        <f>IF(VLOOKUP(C122,[1]計算シート!$B$3:$BB$29997,26,FALSE)&gt;0,"○","×")</f>
        <v>×</v>
      </c>
      <c r="N122" s="66" t="str">
        <f>IF(VLOOKUP(C122,[1]計算シート!$B$3:$BB$29997,27,FALSE)&gt;0,"○","×")</f>
        <v>×</v>
      </c>
      <c r="O122" s="67" t="str">
        <f>VLOOKUP(C122,[1]計算シート!$B$3:$BB$29997,29,FALSE)</f>
        <v>株式会社らいふ</v>
      </c>
      <c r="P122" s="67" t="str">
        <f>VLOOKUP(C122,[1]計算シート!$B$3:$BB$29997,30,FALSE)</f>
        <v>03-5769-7268</v>
      </c>
      <c r="Q122" s="68">
        <f>VLOOKUP(C122,[1]計算シート!$B$3:$BB$29997,32,FALSE)</f>
        <v>48</v>
      </c>
      <c r="R122" s="69">
        <f>VLOOKUP(C122,[1]計算シート!$B$3:$BB$29997,31,FALSE)</f>
        <v>41695</v>
      </c>
      <c r="S122" s="70" t="str">
        <f>VLOOKUP(C122,[1]計算シート!$B$3:$BB$29997,34,FALSE)</f>
        <v>入居開始済み</v>
      </c>
      <c r="T122" s="66" t="str">
        <f>VLOOKUP(C122,[1]計算シート!$B$3:$BB$29997,33,FALSE)</f>
        <v>○</v>
      </c>
      <c r="U122" s="69">
        <v>41974</v>
      </c>
      <c r="V122" s="68"/>
      <c r="W122" s="71" t="str">
        <f>VLOOKUP(C122,[1]計算シート!$B$3:$BH$2997,59,FALSE)&amp;CHAR(10)&amp;IF(VLOOKUP(C122,[1]計算シート!$B$3:$BH$2997,59,FALSE)="特定","("&amp;VLOOKUP(C122,[1]指定一覧!$B$3:$C159,2,FALSE)&amp;")","")</f>
        <v>特定
(1371909522)</v>
      </c>
      <c r="X122" s="30" t="s">
        <v>36</v>
      </c>
    </row>
    <row r="123" spans="2:24" s="19" customFormat="1" ht="42" customHeight="1">
      <c r="B123" s="20">
        <v>116</v>
      </c>
      <c r="C123" s="66">
        <v>13051</v>
      </c>
      <c r="D123" s="67" t="str">
        <f>VLOOKUP(C123,[1]計算シート!$B$3:$F$29997,5,FALSE)</f>
        <v>ゆいま～る高島平</v>
      </c>
      <c r="E123" s="67" t="str">
        <f>VLOOKUP(C123,[1]計算シート!$B$3:$BB$29997,6,FALSE)</f>
        <v>板橋区高島平2丁目26-2</v>
      </c>
      <c r="F123" s="66" t="str">
        <f>VLOOKUP(C123,[1]計算シート!$B$3:$BB$29997,7,FALSE)</f>
        <v>9.48-9.99</v>
      </c>
      <c r="G123" s="66" t="str">
        <f>VLOOKUP(C123,[1]計算シート!$B$3:$BB$29997,8,FALSE)</f>
        <v>42.34-43.51</v>
      </c>
      <c r="H123" s="66" t="str">
        <f>VLOOKUP(C123,[1]計算シート!$B$3:$BB$29997,9,FALSE)</f>
        <v>×</v>
      </c>
      <c r="I123" s="66" t="str">
        <f>VLOOKUP(C123,[1]計算シート!$B$3:$BB$29997,10,FALSE)</f>
        <v>×</v>
      </c>
      <c r="J123" s="66" t="str">
        <f>VLOOKUP(C123,[1]計算シート!$B$3:$BB$29997,11,FALSE)</f>
        <v>×</v>
      </c>
      <c r="K123" s="66" t="str">
        <f>VLOOKUP(C123,[1]計算シート!$B$3:$BB$29997,12,FALSE)</f>
        <v>×</v>
      </c>
      <c r="L123" s="66" t="str">
        <f>VLOOKUP(C123,[1]計算シート!$B$3:$BB$29997,13,FALSE)</f>
        <v>○</v>
      </c>
      <c r="M123" s="66" t="str">
        <f>IF(VLOOKUP(C123,[1]計算シート!$B$3:$BB$29997,26,FALSE)&gt;0,"○","×")</f>
        <v>×</v>
      </c>
      <c r="N123" s="66" t="str">
        <f>IF(VLOOKUP(C123,[1]計算シート!$B$3:$BB$29997,27,FALSE)&gt;0,"○","×")</f>
        <v>×</v>
      </c>
      <c r="O123" s="67" t="str">
        <f>VLOOKUP(C123,[1]計算シート!$B$3:$BB$29997,29,FALSE)</f>
        <v>株式会社コミュニティネット</v>
      </c>
      <c r="P123" s="67" t="str">
        <f>VLOOKUP(C123,[1]計算シート!$B$3:$BB$29997,30,FALSE)</f>
        <v>03-6256-0574</v>
      </c>
      <c r="Q123" s="68">
        <f>VLOOKUP(C123,[1]計算シート!$B$3:$BB$29997,32,FALSE)</f>
        <v>45</v>
      </c>
      <c r="R123" s="69">
        <f>VLOOKUP(C123,[1]計算シート!$B$3:$BB$29997,31,FALSE)</f>
        <v>41729</v>
      </c>
      <c r="S123" s="70" t="str">
        <f>VLOOKUP(C123,[1]計算シート!$B$3:$BB$29997,34,FALSE)</f>
        <v>入居開始済み</v>
      </c>
      <c r="T123" s="66" t="str">
        <f>VLOOKUP(C123,[1]計算シート!$B$3:$BB$29997,33,FALSE)</f>
        <v/>
      </c>
      <c r="U123" s="69"/>
      <c r="V123" s="68"/>
      <c r="W123" s="71" t="str">
        <f>VLOOKUP(C123,[1]計算シート!$B$3:$BH$2997,59,FALSE)&amp;CHAR(10)&amp;IF(VLOOKUP(C123,[1]計算シート!$B$3:$BH$2997,59,FALSE)="特定","("&amp;VLOOKUP(C123,[1]指定一覧!$B$3:$C160,2,FALSE)&amp;")","")</f>
        <v xml:space="preserve">
</v>
      </c>
      <c r="X123" s="30" t="s">
        <v>36</v>
      </c>
    </row>
    <row r="124" spans="2:24" s="19" customFormat="1" ht="42" customHeight="1">
      <c r="B124" s="20">
        <v>117</v>
      </c>
      <c r="C124" s="66">
        <v>14005</v>
      </c>
      <c r="D124" s="67" t="str">
        <f>VLOOKUP(C124,[1]計算シート!$B$3:$F$29997,5,FALSE)</f>
        <v>プラチナ・シニアホーム板橋徳丸弐番館</v>
      </c>
      <c r="E124" s="67" t="str">
        <f>VLOOKUP(C124,[1]計算シート!$B$3:$BB$29997,6,FALSE)</f>
        <v>板橋区徳丸五丁目29番16号</v>
      </c>
      <c r="F124" s="66">
        <f>VLOOKUP(C124,[1]計算シート!$B$3:$BB$29997,7,FALSE)</f>
        <v>7.5</v>
      </c>
      <c r="G124" s="66">
        <f>VLOOKUP(C124,[1]計算シート!$B$3:$BB$29997,8,FALSE)</f>
        <v>18</v>
      </c>
      <c r="H124" s="66" t="str">
        <f>VLOOKUP(C124,[1]計算シート!$B$3:$BB$29997,9,FALSE)</f>
        <v>○</v>
      </c>
      <c r="I124" s="66" t="str">
        <f>VLOOKUP(C124,[1]計算シート!$B$3:$BB$29997,10,FALSE)</f>
        <v>○</v>
      </c>
      <c r="J124" s="66" t="str">
        <f>VLOOKUP(C124,[1]計算シート!$B$3:$BB$29997,11,FALSE)</f>
        <v>○</v>
      </c>
      <c r="K124" s="66" t="str">
        <f>VLOOKUP(C124,[1]計算シート!$B$3:$BB$29997,12,FALSE)</f>
        <v>○</v>
      </c>
      <c r="L124" s="66" t="str">
        <f>VLOOKUP(C124,[1]計算シート!$B$3:$BB$29997,13,FALSE)</f>
        <v>○</v>
      </c>
      <c r="M124" s="66" t="str">
        <f>IF(VLOOKUP(C124,[1]計算シート!$B$3:$BB$29997,26,FALSE)&gt;0,"○","×")</f>
        <v>×</v>
      </c>
      <c r="N124" s="66" t="str">
        <f>IF(VLOOKUP(C124,[1]計算シート!$B$3:$BB$29997,27,FALSE)&gt;0,"○","×")</f>
        <v>×</v>
      </c>
      <c r="O124" s="67" t="str">
        <f>VLOOKUP(C124,[1]計算シート!$B$3:$BB$29997,29,FALSE)</f>
        <v>プラチナ・シニアホーム板橋徳丸弐番館</v>
      </c>
      <c r="P124" s="67" t="str">
        <f>VLOOKUP(C124,[1]計算シート!$B$3:$BB$29997,30,FALSE)</f>
        <v>03-6906-8103</v>
      </c>
      <c r="Q124" s="68">
        <f>VLOOKUP(C124,[1]計算シート!$B$3:$BB$29997,32,FALSE)</f>
        <v>34</v>
      </c>
      <c r="R124" s="69">
        <f>VLOOKUP(C124,[1]計算シート!$B$3:$BB$29997,31,FALSE)</f>
        <v>41780</v>
      </c>
      <c r="S124" s="70" t="str">
        <f>VLOOKUP(C124,[1]計算シート!$B$3:$BB$29997,34,FALSE)</f>
        <v>入居開始済み</v>
      </c>
      <c r="T124" s="66" t="str">
        <f>VLOOKUP(C124,[1]計算シート!$B$3:$BB$29997,33,FALSE)</f>
        <v>○</v>
      </c>
      <c r="U124" s="69">
        <v>42005</v>
      </c>
      <c r="V124" s="68"/>
      <c r="W124" s="71" t="str">
        <f>VLOOKUP(C124,[1]計算シート!$B$3:$BH$2997,59,FALSE)&amp;CHAR(10)&amp;IF(VLOOKUP(C124,[1]計算シート!$B$3:$BH$2997,59,FALSE)="特定","("&amp;VLOOKUP(C124,[1]指定一覧!$B$3:$C161,2,FALSE)&amp;")","")</f>
        <v>特定
(1371909589)</v>
      </c>
      <c r="X124" s="30" t="s">
        <v>36</v>
      </c>
    </row>
    <row r="125" spans="2:24" s="19" customFormat="1" ht="42" customHeight="1">
      <c r="B125" s="20">
        <v>118</v>
      </c>
      <c r="C125" s="66">
        <v>15012</v>
      </c>
      <c r="D125" s="67" t="str">
        <f>VLOOKUP(C125,[1]計算シート!$B$3:$F$29997,5,FALSE)</f>
        <v>ホームステーションらいふ中板橋</v>
      </c>
      <c r="E125" s="67" t="str">
        <f>VLOOKUP(C125,[1]計算シート!$B$3:$BB$29997,6,FALSE)</f>
        <v>板橋区弥生町75番10号</v>
      </c>
      <c r="F125" s="66" t="str">
        <f>VLOOKUP(C125,[1]計算シート!$B$3:$BB$29997,7,FALSE)</f>
        <v>6.98-9.24</v>
      </c>
      <c r="G125" s="66" t="str">
        <f>VLOOKUP(C125,[1]計算シート!$B$3:$BB$29997,8,FALSE)</f>
        <v>20.62-22.21</v>
      </c>
      <c r="H125" s="66" t="str">
        <f>VLOOKUP(C125,[1]計算シート!$B$3:$BB$29997,9,FALSE)</f>
        <v>○</v>
      </c>
      <c r="I125" s="66" t="str">
        <f>VLOOKUP(C125,[1]計算シート!$B$3:$BB$29997,10,FALSE)</f>
        <v>○</v>
      </c>
      <c r="J125" s="66" t="str">
        <f>VLOOKUP(C125,[1]計算シート!$B$3:$BB$29997,11,FALSE)</f>
        <v>○</v>
      </c>
      <c r="K125" s="66" t="str">
        <f>VLOOKUP(C125,[1]計算シート!$B$3:$BB$29997,12,FALSE)</f>
        <v>○</v>
      </c>
      <c r="L125" s="66" t="str">
        <f>VLOOKUP(C125,[1]計算シート!$B$3:$BB$29997,13,FALSE)</f>
        <v>○</v>
      </c>
      <c r="M125" s="66" t="str">
        <f>IF(VLOOKUP(C125,[1]計算シート!$B$3:$BB$29997,26,FALSE)&gt;0,"○","×")</f>
        <v>×</v>
      </c>
      <c r="N125" s="66" t="str">
        <f>IF(VLOOKUP(C125,[1]計算シート!$B$3:$BB$29997,27,FALSE)&gt;0,"○","×")</f>
        <v>×</v>
      </c>
      <c r="O125" s="67" t="str">
        <f>VLOOKUP(C125,[1]計算シート!$B$3:$BB$29997,29,FALSE)</f>
        <v>株式会社らいふ</v>
      </c>
      <c r="P125" s="67" t="str">
        <f>VLOOKUP(C125,[1]計算シート!$B$3:$BB$29997,30,FALSE)</f>
        <v>03-5769-7268</v>
      </c>
      <c r="Q125" s="68">
        <f>VLOOKUP(C125,[1]計算シート!$B$3:$BB$29997,32,FALSE)</f>
        <v>38</v>
      </c>
      <c r="R125" s="69">
        <f>VLOOKUP(C125,[1]計算シート!$B$3:$BB$29997,31,FALSE)</f>
        <v>42310</v>
      </c>
      <c r="S125" s="70" t="str">
        <f>VLOOKUP(C125,[1]計算シート!$B$3:$BB$29997,34,FALSE)</f>
        <v>入居開始済み</v>
      </c>
      <c r="T125" s="66" t="str">
        <f>VLOOKUP(C125,[1]計算シート!$B$3:$BB$29997,33,FALSE)</f>
        <v>○</v>
      </c>
      <c r="U125" s="69">
        <v>42644</v>
      </c>
      <c r="V125" s="68"/>
      <c r="W125" s="71" t="str">
        <f>VLOOKUP(C125,[1]計算シート!$B$3:$BH$2997,59,FALSE)&amp;CHAR(10)&amp;IF(VLOOKUP(C125,[1]計算シート!$B$3:$BH$2997,59,FALSE)="特定","("&amp;VLOOKUP(C125,[1]指定一覧!$B$3:$C162,2,FALSE)&amp;")","")</f>
        <v>特定
(1371910397)</v>
      </c>
      <c r="X125" s="30" t="s">
        <v>36</v>
      </c>
    </row>
    <row r="126" spans="2:24" s="19" customFormat="1" ht="42" customHeight="1">
      <c r="B126" s="20">
        <v>119</v>
      </c>
      <c r="C126" s="66">
        <v>15016</v>
      </c>
      <c r="D126" s="67" t="str">
        <f>VLOOKUP(C126,[1]計算シート!$B$3:$F$29997,5,FALSE)</f>
        <v>なごやかレジデンス板橋</v>
      </c>
      <c r="E126" s="67" t="str">
        <f>VLOOKUP(C126,[1]計算シート!$B$3:$BB$29997,6,FALSE)</f>
        <v>板橋区徳丸５－３－１１</v>
      </c>
      <c r="F126" s="66" t="str">
        <f>VLOOKUP(C126,[1]計算シート!$B$3:$BB$29997,7,FALSE)</f>
        <v>6.5-7.5</v>
      </c>
      <c r="G126" s="66">
        <f>VLOOKUP(C126,[1]計算シート!$B$3:$BB$29997,8,FALSE)</f>
        <v>18.54</v>
      </c>
      <c r="H126" s="66" t="str">
        <f>VLOOKUP(C126,[1]計算シート!$B$3:$BB$29997,9,FALSE)</f>
        <v>○</v>
      </c>
      <c r="I126" s="66" t="str">
        <f>VLOOKUP(C126,[1]計算シート!$B$3:$BB$29997,10,FALSE)</f>
        <v>○</v>
      </c>
      <c r="J126" s="66" t="str">
        <f>VLOOKUP(C126,[1]計算シート!$B$3:$BB$29997,11,FALSE)</f>
        <v>○</v>
      </c>
      <c r="K126" s="66" t="str">
        <f>VLOOKUP(C126,[1]計算シート!$B$3:$BB$29997,12,FALSE)</f>
        <v>○</v>
      </c>
      <c r="L126" s="66" t="str">
        <f>VLOOKUP(C126,[1]計算シート!$B$3:$BB$29997,13,FALSE)</f>
        <v>×</v>
      </c>
      <c r="M126" s="66" t="str">
        <f>IF(VLOOKUP(C126,[1]計算シート!$B$3:$BB$29997,26,FALSE)&gt;0,"○","×")</f>
        <v>×</v>
      </c>
      <c r="N126" s="66" t="str">
        <f>IF(VLOOKUP(C126,[1]計算シート!$B$3:$BB$29997,27,FALSE)&gt;0,"○","×")</f>
        <v>○</v>
      </c>
      <c r="O126" s="67" t="str">
        <f>VLOOKUP(C126,[1]計算シート!$B$3:$BB$29997,29,FALSE)</f>
        <v>株式会社やまねメディカル</v>
      </c>
      <c r="P126" s="67" t="str">
        <f>VLOOKUP(C126,[1]計算シート!$B$3:$BB$29997,30,FALSE)</f>
        <v>03-5201-3995</v>
      </c>
      <c r="Q126" s="68">
        <f>VLOOKUP(C126,[1]計算シート!$B$3:$BB$29997,32,FALSE)</f>
        <v>20</v>
      </c>
      <c r="R126" s="69">
        <f>VLOOKUP(C126,[1]計算シート!$B$3:$BB$29997,31,FALSE)</f>
        <v>42345</v>
      </c>
      <c r="S126" s="70" t="str">
        <f>VLOOKUP(C126,[1]計算シート!$B$3:$BB$29997,34,FALSE)</f>
        <v>入居開始済み</v>
      </c>
      <c r="T126" s="66" t="str">
        <f>VLOOKUP(C126,[1]計算シート!$B$3:$BB$29997,33,FALSE)</f>
        <v>○</v>
      </c>
      <c r="U126" s="69">
        <v>42644</v>
      </c>
      <c r="V126" s="68"/>
      <c r="W126" s="71" t="str">
        <f>VLOOKUP(C126,[1]計算シート!$B$3:$BH$2997,59,FALSE)&amp;CHAR(10)&amp;IF(VLOOKUP(C126,[1]計算シート!$B$3:$BH$2997,59,FALSE)="特定","("&amp;VLOOKUP(C126,[1]指定一覧!$B$3:$C163,2,FALSE)&amp;")","")</f>
        <v xml:space="preserve">
</v>
      </c>
      <c r="X126" s="30" t="s">
        <v>36</v>
      </c>
    </row>
    <row r="127" spans="2:24" s="19" customFormat="1" ht="42" customHeight="1">
      <c r="B127" s="20">
        <v>120</v>
      </c>
      <c r="C127" s="66">
        <v>16019</v>
      </c>
      <c r="D127" s="67" t="str">
        <f>VLOOKUP(C127,[1]計算シート!$B$3:$F$29997,5,FALSE)</f>
        <v>グランドマスト板橋本蓮沼</v>
      </c>
      <c r="E127" s="67" t="str">
        <f>VLOOKUP(C127,[1]計算シート!$B$3:$BB$29997,6,FALSE)</f>
        <v>板橋区蓮沼町23-5</v>
      </c>
      <c r="F127" s="66" t="str">
        <f>VLOOKUP(C127,[1]計算シート!$B$3:$BB$29997,7,FALSE)</f>
        <v>7.5-25.1</v>
      </c>
      <c r="G127" s="66" t="str">
        <f>VLOOKUP(C127,[1]計算シート!$B$3:$BB$29997,8,FALSE)</f>
        <v>30.32-62.04</v>
      </c>
      <c r="H127" s="66" t="str">
        <f>VLOOKUP(C127,[1]計算シート!$B$3:$BB$29997,9,FALSE)</f>
        <v>○</v>
      </c>
      <c r="I127" s="66" t="str">
        <f>VLOOKUP(C127,[1]計算シート!$B$3:$BB$29997,10,FALSE)</f>
        <v>×</v>
      </c>
      <c r="J127" s="66" t="str">
        <f>VLOOKUP(C127,[1]計算シート!$B$3:$BB$29997,11,FALSE)</f>
        <v>×</v>
      </c>
      <c r="K127" s="66" t="str">
        <f>VLOOKUP(C127,[1]計算シート!$B$3:$BB$29997,12,FALSE)</f>
        <v>×</v>
      </c>
      <c r="L127" s="66" t="str">
        <f>VLOOKUP(C127,[1]計算シート!$B$3:$BB$29997,13,FALSE)</f>
        <v>×</v>
      </c>
      <c r="M127" s="66" t="str">
        <f>IF(VLOOKUP(C127,[1]計算シート!$B$3:$BB$29997,26,FALSE)&gt;0,"○","×")</f>
        <v>×</v>
      </c>
      <c r="N127" s="66" t="str">
        <f>IF(VLOOKUP(C127,[1]計算シート!$B$3:$BB$29997,27,FALSE)&gt;0,"○","×")</f>
        <v>×</v>
      </c>
      <c r="O127" s="67" t="str">
        <f>VLOOKUP(C127,[1]計算シート!$B$3:$BB$29997,29,FALSE)</f>
        <v>積水ハウス不動産東京株式会社</v>
      </c>
      <c r="P127" s="67" t="str">
        <f>VLOOKUP(C127,[1]計算シート!$B$3:$BB$29997,30,FALSE)</f>
        <v>03-5350-3366</v>
      </c>
      <c r="Q127" s="68">
        <f>VLOOKUP(C127,[1]計算シート!$B$3:$BB$29997,32,FALSE)</f>
        <v>60</v>
      </c>
      <c r="R127" s="69">
        <f>VLOOKUP(C127,[1]計算シート!$B$3:$BB$29997,31,FALSE)</f>
        <v>42767</v>
      </c>
      <c r="S127" s="70" t="str">
        <f>VLOOKUP(C127,[1]計算シート!$B$3:$BB$29997,34,FALSE)</f>
        <v>入居開始済み</v>
      </c>
      <c r="T127" s="66" t="str">
        <f>VLOOKUP(C127,[1]計算シート!$B$3:$BB$29997,33,FALSE)</f>
        <v>○</v>
      </c>
      <c r="U127" s="69">
        <v>43374</v>
      </c>
      <c r="V127" s="68"/>
      <c r="W127" s="71" t="str">
        <f>VLOOKUP(C127,[1]計算シート!$B$3:$BH$2997,59,FALSE)&amp;CHAR(10)&amp;IF(VLOOKUP(C127,[1]計算シート!$B$3:$BH$2997,59,FALSE)="特定","("&amp;VLOOKUP(C127,[1]指定一覧!$B$3:$C164,2,FALSE)&amp;")","")</f>
        <v xml:space="preserve">
</v>
      </c>
      <c r="X127" s="30" t="s">
        <v>36</v>
      </c>
    </row>
    <row r="128" spans="2:24" s="19" customFormat="1" ht="42" customHeight="1">
      <c r="B128" s="20">
        <v>121</v>
      </c>
      <c r="C128" s="66">
        <v>17019</v>
      </c>
      <c r="D128" s="67" t="str">
        <f>VLOOKUP(C128,[1]計算シート!$B$3:$F$29997,5,FALSE)</f>
        <v>アミカの郷成増</v>
      </c>
      <c r="E128" s="67" t="str">
        <f>VLOOKUP(C128,[1]計算シート!$B$3:$BB$29997,6,FALSE)</f>
        <v>板橋区三園1-32-2</v>
      </c>
      <c r="F128" s="66" t="str">
        <f>VLOOKUP(C128,[1]計算シート!$B$3:$BB$29997,7,FALSE)</f>
        <v>6.9-9</v>
      </c>
      <c r="G128" s="66" t="str">
        <f>VLOOKUP(C128,[1]計算シート!$B$3:$BB$29997,8,FALSE)</f>
        <v>19.6-19.95</v>
      </c>
      <c r="H128" s="66" t="str">
        <f>VLOOKUP(C128,[1]計算シート!$B$3:$BB$29997,9,FALSE)</f>
        <v>○</v>
      </c>
      <c r="I128" s="66" t="str">
        <f>VLOOKUP(C128,[1]計算シート!$B$3:$BB$29997,10,FALSE)</f>
        <v>○</v>
      </c>
      <c r="J128" s="66" t="str">
        <f>VLOOKUP(C128,[1]計算シート!$B$3:$BB$29997,11,FALSE)</f>
        <v>○</v>
      </c>
      <c r="K128" s="66" t="str">
        <f>VLOOKUP(C128,[1]計算シート!$B$3:$BB$29997,12,FALSE)</f>
        <v>○</v>
      </c>
      <c r="L128" s="66" t="str">
        <f>VLOOKUP(C128,[1]計算シート!$B$3:$BB$29997,13,FALSE)</f>
        <v>○</v>
      </c>
      <c r="M128" s="66" t="str">
        <f>IF(VLOOKUP(C128,[1]計算シート!$B$3:$BB$29997,26,FALSE)&gt;0,"○","×")</f>
        <v>×</v>
      </c>
      <c r="N128" s="66" t="str">
        <f>IF(VLOOKUP(C128,[1]計算シート!$B$3:$BB$29997,27,FALSE)&gt;0,"○","×")</f>
        <v>×</v>
      </c>
      <c r="O128" s="67" t="str">
        <f>VLOOKUP(C128,[1]計算シート!$B$3:$BB$29997,29,FALSE)</f>
        <v>ALSOK介護株式会社</v>
      </c>
      <c r="P128" s="67" t="str">
        <f>VLOOKUP(C128,[1]計算シート!$B$3:$BB$29997,30,FALSE)</f>
        <v>048-631-3690</v>
      </c>
      <c r="Q128" s="68">
        <f>VLOOKUP(C128,[1]計算シート!$B$3:$BB$29997,32,FALSE)</f>
        <v>46</v>
      </c>
      <c r="R128" s="69">
        <f>VLOOKUP(C128,[1]計算シート!$B$3:$BB$29997,31,FALSE)</f>
        <v>43136</v>
      </c>
      <c r="S128" s="70" t="str">
        <f>VLOOKUP(C128,[1]計算シート!$B$3:$BB$29997,34,FALSE)</f>
        <v>入居開始済み</v>
      </c>
      <c r="T128" s="66" t="str">
        <f>VLOOKUP(C128,[1]計算シート!$B$3:$BB$29997,33,FALSE)</f>
        <v>○</v>
      </c>
      <c r="U128" s="69">
        <v>43739</v>
      </c>
      <c r="V128" s="68"/>
      <c r="W128" s="71" t="str">
        <f>VLOOKUP(C128,[1]計算シート!$B$3:$BH$2997,59,FALSE)&amp;CHAR(10)&amp;IF(VLOOKUP(C128,[1]計算シート!$B$3:$BH$2997,59,FALSE)="特定・利用権","("&amp;VLOOKUP(C128,[1]指定一覧!$B$3:$C169,2,FALSE)&amp;")","")</f>
        <v>特定・利用権
(1371911494)</v>
      </c>
      <c r="X128" s="30" t="s">
        <v>36</v>
      </c>
    </row>
    <row r="129" spans="2:24" s="19" customFormat="1" ht="42" customHeight="1">
      <c r="B129" s="20">
        <v>122</v>
      </c>
      <c r="C129" s="66">
        <v>18013</v>
      </c>
      <c r="D129" s="67" t="str">
        <f>VLOOKUP(C129,[1]計算シート!$B$3:$F$29997,5,FALSE)</f>
        <v>つき乃ひるね</v>
      </c>
      <c r="E129" s="67" t="str">
        <f>VLOOKUP(C129,[1]計算シート!$B$3:$BB$29997,6,FALSE)</f>
        <v>板橋区坂下一丁目２５番５号</v>
      </c>
      <c r="F129" s="66" t="str">
        <f>VLOOKUP(C129,[1]計算シート!$B$3:$BB$29997,7,FALSE)</f>
        <v>7.3-8</v>
      </c>
      <c r="G129" s="66" t="str">
        <f>VLOOKUP(C129,[1]計算シート!$B$3:$BB$29997,8,FALSE)</f>
        <v>18-18.31</v>
      </c>
      <c r="H129" s="66" t="str">
        <f>VLOOKUP(C129,[1]計算シート!$B$3:$BB$29997,9,FALSE)</f>
        <v>×</v>
      </c>
      <c r="I129" s="66" t="str">
        <f>VLOOKUP(C129,[1]計算シート!$B$3:$BB$29997,10,FALSE)</f>
        <v>×</v>
      </c>
      <c r="J129" s="66" t="str">
        <f>VLOOKUP(C129,[1]計算シート!$B$3:$BB$29997,11,FALSE)</f>
        <v>×</v>
      </c>
      <c r="K129" s="66" t="str">
        <f>VLOOKUP(C129,[1]計算シート!$B$3:$BB$29997,12,FALSE)</f>
        <v>×</v>
      </c>
      <c r="L129" s="66" t="str">
        <f>VLOOKUP(C129,[1]計算シート!$B$3:$BB$29997,13,FALSE)</f>
        <v>×</v>
      </c>
      <c r="M129" s="66" t="str">
        <f>IF(VLOOKUP(C129,[1]計算シート!$B$3:$BB$29997,26,FALSE)&gt;0,"○","×")</f>
        <v>×</v>
      </c>
      <c r="N129" s="66" t="str">
        <f>IF(VLOOKUP(C129,[1]計算シート!$B$3:$BB$29997,27,FALSE)&gt;0,"○","×")</f>
        <v>×</v>
      </c>
      <c r="O129" s="67" t="str">
        <f>VLOOKUP(C129,[1]計算シート!$B$3:$BB$29997,29,FALSE)</f>
        <v>株式会社こねこのて</v>
      </c>
      <c r="P129" s="67" t="str">
        <f>VLOOKUP(C129,[1]計算シート!$B$3:$BB$29997,30,FALSE)</f>
        <v>03-5970-4337</v>
      </c>
      <c r="Q129" s="68">
        <f>VLOOKUP(C129,[1]計算シート!$B$3:$BB$29997,32,FALSE)</f>
        <v>16</v>
      </c>
      <c r="R129" s="69">
        <f>VLOOKUP(C129,[1]計算シート!$B$3:$BB$29997,31,FALSE)</f>
        <v>43490</v>
      </c>
      <c r="S129" s="70" t="str">
        <f>VLOOKUP(C129,[1]計算シート!$B$3:$BB$29997,34,FALSE)</f>
        <v>入居開始済み</v>
      </c>
      <c r="T129" s="66" t="str">
        <f>VLOOKUP(C129,[1]計算シート!$B$3:$BB$29997,33,FALSE)</f>
        <v/>
      </c>
      <c r="U129" s="69"/>
      <c r="V129" s="68"/>
      <c r="W129" s="71" t="str">
        <f>VLOOKUP(C129,[1]計算シート!$B$3:$BH$2997,59,FALSE)&amp;CHAR(10)&amp;IF(VLOOKUP(C129,[1]計算シート!$B$3:$BH$2997,59,FALSE)="特定","("&amp;VLOOKUP(C129,[1]指定一覧!$B$3:$C388,2,FALSE)&amp;")","")</f>
        <v xml:space="preserve">
</v>
      </c>
      <c r="X129" s="30" t="s">
        <v>36</v>
      </c>
    </row>
    <row r="130" spans="2:24" s="19" customFormat="1" ht="42" customHeight="1">
      <c r="B130" s="20">
        <v>123</v>
      </c>
      <c r="C130" s="66">
        <v>18014</v>
      </c>
      <c r="D130" s="67" t="str">
        <f>VLOOKUP(C130,[1]計算シート!$B$3:$F$29997,5,FALSE)</f>
        <v>ローベル西台</v>
      </c>
      <c r="E130" s="67" t="str">
        <f>VLOOKUP(C130,[1]計算シート!$B$3:$BB$29997,6,FALSE)</f>
        <v>板橋区西台一丁目40番15号</v>
      </c>
      <c r="F130" s="66" t="str">
        <f>VLOOKUP(C130,[1]計算シート!$B$3:$BB$29997,7,FALSE)</f>
        <v>7-26.9</v>
      </c>
      <c r="G130" s="66" t="str">
        <f>VLOOKUP(C130,[1]計算シート!$B$3:$BB$29997,8,FALSE)</f>
        <v>18-37.2</v>
      </c>
      <c r="H130" s="66" t="str">
        <f>VLOOKUP(C130,[1]計算シート!$B$3:$BB$29997,9,FALSE)</f>
        <v>○</v>
      </c>
      <c r="I130" s="66" t="str">
        <f>VLOOKUP(C130,[1]計算シート!$B$3:$BB$29997,10,FALSE)</f>
        <v>○</v>
      </c>
      <c r="J130" s="66" t="str">
        <f>VLOOKUP(C130,[1]計算シート!$B$3:$BB$29997,11,FALSE)</f>
        <v>○</v>
      </c>
      <c r="K130" s="66" t="str">
        <f>VLOOKUP(C130,[1]計算シート!$B$3:$BB$29997,12,FALSE)</f>
        <v>○</v>
      </c>
      <c r="L130" s="66" t="str">
        <f>VLOOKUP(C130,[1]計算シート!$B$3:$BB$29997,13,FALSE)</f>
        <v>○</v>
      </c>
      <c r="M130" s="66" t="str">
        <f>IF(VLOOKUP(C130,[1]計算シート!$B$3:$BB$29997,26,FALSE)&gt;0,"○","×")</f>
        <v>×</v>
      </c>
      <c r="N130" s="66" t="str">
        <f>IF(VLOOKUP(C130,[1]計算シート!$B$3:$BB$29997,27,FALSE)&gt;0,"○","×")</f>
        <v>×</v>
      </c>
      <c r="O130" s="67" t="str">
        <f>VLOOKUP(C130,[1]計算シート!$B$3:$BB$29997,29,FALSE)</f>
        <v>株式会社東日本福祉経営サービス</v>
      </c>
      <c r="P130" s="67" t="str">
        <f>VLOOKUP(C130,[1]計算シート!$B$3:$BB$29997,30,FALSE)</f>
        <v>025-381-8256</v>
      </c>
      <c r="Q130" s="68">
        <f>VLOOKUP(C130,[1]計算シート!$B$3:$BB$29997,32,FALSE)</f>
        <v>75</v>
      </c>
      <c r="R130" s="69">
        <f>VLOOKUP(C130,[1]計算シート!$B$3:$BB$29997,31,FALSE)</f>
        <v>43500</v>
      </c>
      <c r="S130" s="70" t="str">
        <f>VLOOKUP(C130,[1]計算シート!$B$3:$BB$29997,34,FALSE)</f>
        <v>入居開始済み</v>
      </c>
      <c r="T130" s="66" t="str">
        <f>VLOOKUP(C130,[1]計算シート!$B$3:$BB$29997,33,FALSE)</f>
        <v>○</v>
      </c>
      <c r="U130" s="69">
        <v>43891</v>
      </c>
      <c r="V130" s="68"/>
      <c r="W130" s="71" t="str">
        <f>VLOOKUP(C130,[1]計算シート!$B$3:$BH$2997,59,FALSE)&amp;CHAR(10)&amp;IF(VLOOKUP(C130,[1]計算シート!$B$3:$BH$2997,59,FALSE)="特定","("&amp;VLOOKUP(C130,[1]指定一覧!$B$3:$C389,2,FALSE)&amp;")","")</f>
        <v>特定
(1371911585)</v>
      </c>
      <c r="X130" s="30" t="s">
        <v>36</v>
      </c>
    </row>
    <row r="131" spans="2:24" s="19" customFormat="1" ht="42" customHeight="1">
      <c r="B131" s="20">
        <v>124</v>
      </c>
      <c r="C131" s="66">
        <v>18019</v>
      </c>
      <c r="D131" s="67" t="str">
        <f>VLOOKUP(C131,[1]計算シート!$B$3:$F$29997,5,FALSE)</f>
        <v>なごやかレジデンス板橋西台</v>
      </c>
      <c r="E131" s="67" t="str">
        <f>VLOOKUP(C131,[1]計算シート!$B$3:$BB$29997,6,FALSE)</f>
        <v>板橋区西台1丁目25番11号</v>
      </c>
      <c r="F131" s="66" t="str">
        <f>VLOOKUP(C131,[1]計算シート!$B$3:$BB$29997,7,FALSE)</f>
        <v>6.5-7.5</v>
      </c>
      <c r="G131" s="66" t="str">
        <f>VLOOKUP(C131,[1]計算シート!$B$3:$BB$29997,8,FALSE)</f>
        <v>18-18.35</v>
      </c>
      <c r="H131" s="66" t="str">
        <f>VLOOKUP(C131,[1]計算シート!$B$3:$BB$29997,9,FALSE)</f>
        <v>○</v>
      </c>
      <c r="I131" s="66" t="str">
        <f>VLOOKUP(C131,[1]計算シート!$B$3:$BB$29997,10,FALSE)</f>
        <v>○</v>
      </c>
      <c r="J131" s="66" t="str">
        <f>VLOOKUP(C131,[1]計算シート!$B$3:$BB$29997,11,FALSE)</f>
        <v>○</v>
      </c>
      <c r="K131" s="66" t="str">
        <f>VLOOKUP(C131,[1]計算シート!$B$3:$BB$29997,12,FALSE)</f>
        <v>○</v>
      </c>
      <c r="L131" s="66" t="str">
        <f>VLOOKUP(C131,[1]計算シート!$B$3:$BB$29997,13,FALSE)</f>
        <v>×</v>
      </c>
      <c r="M131" s="66" t="str">
        <f>IF(VLOOKUP(C131,[1]計算シート!$B$3:$BB$29997,26,FALSE)&gt;0,"○","×")</f>
        <v>×</v>
      </c>
      <c r="N131" s="66" t="str">
        <f>IF(VLOOKUP(C131,[1]計算シート!$B$3:$BB$29997,27,FALSE)&gt;0,"○","×")</f>
        <v>○</v>
      </c>
      <c r="O131" s="67" t="str">
        <f>VLOOKUP(C131,[1]計算シート!$B$3:$BB$29997,29,FALSE)</f>
        <v>なごやかレジデンス板橋西台</v>
      </c>
      <c r="P131" s="67" t="str">
        <f>VLOOKUP(C131,[1]計算シート!$B$3:$BB$29997,30,FALSE)</f>
        <v>03-6906-7082</v>
      </c>
      <c r="Q131" s="68">
        <f>VLOOKUP(C131,[1]計算シート!$B$3:$BB$29997,32,FALSE)</f>
        <v>18</v>
      </c>
      <c r="R131" s="69">
        <f>VLOOKUP(C131,[1]計算シート!$B$3:$BB$29997,31,FALSE)</f>
        <v>43549</v>
      </c>
      <c r="S131" s="70" t="str">
        <f>VLOOKUP(C131,[1]計算シート!$B$3:$BB$29997,34,FALSE)</f>
        <v>入居開始済み</v>
      </c>
      <c r="T131" s="66" t="str">
        <f>VLOOKUP(C131,[1]計算シート!$B$3:$BB$29997,33,FALSE)</f>
        <v>○</v>
      </c>
      <c r="U131" s="69">
        <v>43891</v>
      </c>
      <c r="V131" s="68"/>
      <c r="W131" s="71" t="str">
        <f>VLOOKUP(C131,[1]計算シート!$B$3:$BH$2997,59,FALSE)&amp;CHAR(10)&amp;IF(VLOOKUP(C131,[1]計算シート!$B$3:$BH$2997,59,FALSE)="特定","("&amp;VLOOKUP(C131,[1]指定一覧!$B$3:$C400,2,FALSE)&amp;")","")</f>
        <v xml:space="preserve">
</v>
      </c>
      <c r="X131" s="30" t="s">
        <v>36</v>
      </c>
    </row>
    <row r="132" spans="2:24" s="19" customFormat="1" ht="42" customHeight="1">
      <c r="B132" s="20">
        <v>125</v>
      </c>
      <c r="C132" s="66">
        <v>20003</v>
      </c>
      <c r="D132" s="67" t="str">
        <f>VLOOKUP(C132,[1]計算シート!$B$3:$F$29997,5,FALSE)</f>
        <v>ディーフェスタ西台</v>
      </c>
      <c r="E132" s="67" t="str">
        <f>VLOOKUP(C132,[1]計算シート!$B$3:$BB$29997,6,FALSE)</f>
        <v>板橋区西台2-24-15</v>
      </c>
      <c r="F132" s="66" t="str">
        <f>VLOOKUP(C132,[1]計算シート!$B$3:$BB$29997,7,FALSE)</f>
        <v>7.4-14.8</v>
      </c>
      <c r="G132" s="66" t="str">
        <f>VLOOKUP(C132,[1]計算シート!$B$3:$BB$29997,8,FALSE)</f>
        <v>18.93-38.04</v>
      </c>
      <c r="H132" s="66" t="str">
        <f>VLOOKUP(C132,[1]計算シート!$B$3:$BB$29997,9,FALSE)</f>
        <v>○</v>
      </c>
      <c r="I132" s="66" t="str">
        <f>VLOOKUP(C132,[1]計算シート!$B$3:$BB$29997,10,FALSE)</f>
        <v>×</v>
      </c>
      <c r="J132" s="66" t="str">
        <f>VLOOKUP(C132,[1]計算シート!$B$3:$BB$29997,11,FALSE)</f>
        <v>×</v>
      </c>
      <c r="K132" s="66" t="str">
        <f>VLOOKUP(C132,[1]計算シート!$B$3:$BB$29997,12,FALSE)</f>
        <v>×</v>
      </c>
      <c r="L132" s="66" t="str">
        <f>VLOOKUP(C132,[1]計算シート!$B$3:$BB$29997,13,FALSE)</f>
        <v>○</v>
      </c>
      <c r="M132" s="66" t="str">
        <f>IF(VLOOKUP(C132,[1]計算シート!$B$3:$BB$29997,26,FALSE)&gt;0,"○","×")</f>
        <v>○</v>
      </c>
      <c r="N132" s="66" t="str">
        <f>IF(VLOOKUP(C132,[1]計算シート!$B$3:$BB$29997,27,FALSE)&gt;0,"○","×")</f>
        <v>○</v>
      </c>
      <c r="O132" s="67" t="str">
        <f>VLOOKUP(C132,[1]計算シート!$B$3:$BB$29997,29,FALSE)</f>
        <v>大和リビングケア株式会社　シニアライフ事業部</v>
      </c>
      <c r="P132" s="67" t="str">
        <f>VLOOKUP(C132,[1]計算シート!$B$3:$BB$29997,30,FALSE)</f>
        <v>03-5908-0890</v>
      </c>
      <c r="Q132" s="68">
        <f>VLOOKUP(C132,[1]計算シート!$B$3:$BB$29997,32,FALSE)</f>
        <v>30</v>
      </c>
      <c r="R132" s="69">
        <f>VLOOKUP(C132,[1]計算シート!$B$3:$BB$29997,31,FALSE)</f>
        <v>44021</v>
      </c>
      <c r="S132" s="70" t="str">
        <f>VLOOKUP(C132,[1]計算シート!$B$3:$BB$29997,34,FALSE)</f>
        <v>入居開始済み</v>
      </c>
      <c r="T132" s="66" t="str">
        <f>VLOOKUP(C132,[1]計算シート!$B$3:$BB$29997,33,FALSE)</f>
        <v>○</v>
      </c>
      <c r="U132" s="69">
        <v>44348</v>
      </c>
      <c r="V132" s="68"/>
      <c r="W132" s="71" t="str">
        <f>VLOOKUP(C132,[1]計算シート!$B$3:$BH$2997,59,FALSE)&amp;CHAR(10)&amp;IF(VLOOKUP(C132,[1]計算シート!$B$3:$BH$2997,59,FALSE)="特定","("&amp;VLOOKUP(C132,[1]指定一覧!$B$3:$C401,2,FALSE)&amp;")","")</f>
        <v xml:space="preserve">
</v>
      </c>
      <c r="X132" s="30" t="s">
        <v>36</v>
      </c>
    </row>
    <row r="133" spans="2:24" s="19" customFormat="1" ht="42" customHeight="1">
      <c r="B133" s="20">
        <v>126</v>
      </c>
      <c r="C133" s="66">
        <v>20010</v>
      </c>
      <c r="D133" s="67" t="str">
        <f>VLOOKUP(C133,[1]計算シート!$B$3:$F$29997,5,FALSE)</f>
        <v>家族の家ひまわり赤塚</v>
      </c>
      <c r="E133" s="67" t="str">
        <f>VLOOKUP(C133,[1]計算シート!$B$3:$BB$29997,6,FALSE)</f>
        <v>板橋区赤塚7-25-9</v>
      </c>
      <c r="F133" s="66" t="str">
        <f>VLOOKUP(C133,[1]計算シート!$B$3:$BB$29997,7,FALSE)</f>
        <v>6-8.91</v>
      </c>
      <c r="G133" s="66" t="str">
        <f>VLOOKUP(C133,[1]計算シート!$B$3:$BB$29997,8,FALSE)</f>
        <v>18.15-18.45</v>
      </c>
      <c r="H133" s="66" t="str">
        <f>VLOOKUP(C133,[1]計算シート!$B$3:$BB$29997,9,FALSE)</f>
        <v>○</v>
      </c>
      <c r="I133" s="66" t="str">
        <f>VLOOKUP(C133,[1]計算シート!$B$3:$BB$29997,10,FALSE)</f>
        <v>○</v>
      </c>
      <c r="J133" s="66" t="str">
        <f>VLOOKUP(C133,[1]計算シート!$B$3:$BB$29997,11,FALSE)</f>
        <v>○</v>
      </c>
      <c r="K133" s="66" t="str">
        <f>VLOOKUP(C133,[1]計算シート!$B$3:$BB$29997,12,FALSE)</f>
        <v>○</v>
      </c>
      <c r="L133" s="66" t="str">
        <f>VLOOKUP(C133,[1]計算シート!$B$3:$BB$29997,13,FALSE)</f>
        <v>○</v>
      </c>
      <c r="M133" s="66" t="str">
        <f>IF(VLOOKUP(C133,[1]計算シート!$B$3:$BB$29997,26,FALSE)&gt;0,"○","×")</f>
        <v>×</v>
      </c>
      <c r="N133" s="66" t="str">
        <f>IF(VLOOKUP(C133,[1]計算シート!$B$3:$BB$29997,27,FALSE)&gt;0,"○","×")</f>
        <v>×</v>
      </c>
      <c r="O133" s="67" t="str">
        <f>VLOOKUP(C133,[1]計算シート!$B$3:$BB$29997,29,FALSE)</f>
        <v>家族の家ひまわり赤塚</v>
      </c>
      <c r="P133" s="67" t="str">
        <f>VLOOKUP(C133,[1]計算シート!$B$3:$BB$29997,30,FALSE)</f>
        <v>03-5967-0250</v>
      </c>
      <c r="Q133" s="68">
        <f>VLOOKUP(C133,[1]計算シート!$B$3:$BB$29997,32,FALSE)</f>
        <v>57</v>
      </c>
      <c r="R133" s="69">
        <f>VLOOKUP(C133,[1]計算シート!$B$3:$BB$29997,31,FALSE)</f>
        <v>44182</v>
      </c>
      <c r="S133" s="70" t="str">
        <f>VLOOKUP(C133,[1]計算シート!$B$3:$BB$29997,34,FALSE)</f>
        <v>入居開始済み</v>
      </c>
      <c r="T133" s="66" t="str">
        <f>VLOOKUP(C133,[1]計算シート!$B$3:$BB$29997,33,FALSE)</f>
        <v>○</v>
      </c>
      <c r="U133" s="69">
        <v>44713</v>
      </c>
      <c r="V133" s="68"/>
      <c r="W133" s="71" t="str">
        <f>VLOOKUP(C133,[1]計算シート!$B$3:$BH$2997,59,FALSE)&amp;CHAR(10)&amp;IF(VLOOKUP(C133,[1]計算シート!$B$3:$BH$2997,59,FALSE)="特定","("&amp;VLOOKUP(C133,[1]指定一覧!$B$3:$C402,2,FALSE)&amp;")","")</f>
        <v>特定
(1371912112)</v>
      </c>
      <c r="X133" s="30" t="s">
        <v>36</v>
      </c>
    </row>
    <row r="134" spans="2:24" s="19" customFormat="1" ht="42" customHeight="1">
      <c r="B134" s="20">
        <v>127</v>
      </c>
      <c r="C134" s="66">
        <v>21011</v>
      </c>
      <c r="D134" s="67" t="str">
        <f>VLOOKUP(C134,[1]計算シート!$B$3:$F$29997,5,FALSE)</f>
        <v>円樹いたばし四葉</v>
      </c>
      <c r="E134" s="67" t="str">
        <f>VLOOKUP(C134,[1]計算シート!$B$3:$BB$29997,6,FALSE)</f>
        <v>板橋区四葉1-18-1</v>
      </c>
      <c r="F134" s="66">
        <f>VLOOKUP(C134,[1]計算シート!$B$3:$BB$29997,7,FALSE)</f>
        <v>15.8</v>
      </c>
      <c r="G134" s="66" t="str">
        <f>VLOOKUP(C134,[1]計算シート!$B$3:$BB$29997,8,FALSE)</f>
        <v>23.25-48.65</v>
      </c>
      <c r="H134" s="66" t="str">
        <f>VLOOKUP(C134,[1]計算シート!$B$3:$BB$29997,9,FALSE)</f>
        <v>○</v>
      </c>
      <c r="I134" s="66" t="str">
        <f>VLOOKUP(C134,[1]計算シート!$B$3:$BB$29997,10,FALSE)</f>
        <v>×</v>
      </c>
      <c r="J134" s="66" t="str">
        <f>VLOOKUP(C134,[1]計算シート!$B$3:$BB$29997,11,FALSE)</f>
        <v>○</v>
      </c>
      <c r="K134" s="66" t="str">
        <f>VLOOKUP(C134,[1]計算シート!$B$3:$BB$29997,12,FALSE)</f>
        <v>×</v>
      </c>
      <c r="L134" s="66" t="str">
        <f>VLOOKUP(C134,[1]計算シート!$B$3:$BB$29997,13,FALSE)</f>
        <v>○</v>
      </c>
      <c r="M134" s="66" t="str">
        <f>IF(VLOOKUP(C134,[1]計算シート!$B$3:$BB$29997,26,FALSE)&gt;0,"○","×")</f>
        <v>×</v>
      </c>
      <c r="N134" s="66" t="str">
        <f>IF(VLOOKUP(C134,[1]計算シート!$B$3:$BB$29997,27,FALSE)&gt;0,"○","×")</f>
        <v>○</v>
      </c>
      <c r="O134" s="67" t="str">
        <f>VLOOKUP(C134,[1]計算シート!$B$3:$BB$29997,29,FALSE)</f>
        <v>円樹いたばし四葉</v>
      </c>
      <c r="P134" s="67" t="str">
        <f>VLOOKUP(C134,[1]計算シート!$B$3:$BB$29997,30,FALSE)</f>
        <v>03-5967-1401</v>
      </c>
      <c r="Q134" s="68">
        <f>VLOOKUP(C134,[1]計算シート!$B$3:$BB$29997,32,FALSE)</f>
        <v>94</v>
      </c>
      <c r="R134" s="69">
        <f>VLOOKUP(C134,[1]計算シート!$B$3:$BB$29997,31,FALSE)</f>
        <v>44566</v>
      </c>
      <c r="S134" s="70" t="str">
        <f>VLOOKUP(C134,[1]計算シート!$B$3:$BB$29997,34,FALSE)</f>
        <v>入居開始済み</v>
      </c>
      <c r="T134" s="66" t="str">
        <f>VLOOKUP(C134,[1]計算シート!$B$3:$BB$29997,33,FALSE)</f>
        <v>○</v>
      </c>
      <c r="U134" s="69">
        <v>45200</v>
      </c>
      <c r="V134" s="68"/>
      <c r="W134" s="71" t="str">
        <f>VLOOKUP(C134,[1]計算シート!$B$3:$BH$2997,59,FALSE)&amp;CHAR(10)&amp;IF(VLOOKUP(C134,[1]計算シート!$B$3:$BH$2997,59,FALSE)="特定","("&amp;VLOOKUP(C134,[1]指定一覧!$B$3:$C403,2,FALSE)&amp;")","")</f>
        <v xml:space="preserve">
</v>
      </c>
      <c r="X134" s="30" t="s">
        <v>36</v>
      </c>
    </row>
    <row r="135" spans="2:24" s="19" customFormat="1" ht="42" customHeight="1">
      <c r="B135" s="20">
        <v>128</v>
      </c>
      <c r="C135" s="66">
        <v>24001</v>
      </c>
      <c r="D135" s="67" t="str">
        <f>VLOOKUP(C135,[1]計算シート!$B$3:$F$29997,5,FALSE)</f>
        <v>サービス付き高齢者向け住宅　ゆめてらす上板橋</v>
      </c>
      <c r="E135" s="67" t="s">
        <v>42</v>
      </c>
      <c r="F135" s="66" t="str">
        <f>VLOOKUP(C135,[1]計算シート!$B$3:$BB$29997,7,FALSE)</f>
        <v>6.6-15</v>
      </c>
      <c r="G135" s="66" t="str">
        <f>VLOOKUP(C135,[1]計算シート!$B$3:$BB$29997,8,FALSE)</f>
        <v>14.03-21.37</v>
      </c>
      <c r="H135" s="66" t="str">
        <f>VLOOKUP(C135,[1]計算シート!$B$3:$BB$29997,9,FALSE)</f>
        <v>○</v>
      </c>
      <c r="I135" s="66" t="str">
        <f>VLOOKUP(C135,[1]計算シート!$B$3:$BB$29997,10,FALSE)</f>
        <v>○</v>
      </c>
      <c r="J135" s="66" t="str">
        <f>VLOOKUP(C135,[1]計算シート!$B$3:$BB$29997,11,FALSE)</f>
        <v>○</v>
      </c>
      <c r="K135" s="66" t="str">
        <f>VLOOKUP(C135,[1]計算シート!$B$3:$BB$29997,12,FALSE)</f>
        <v>○</v>
      </c>
      <c r="L135" s="66" t="str">
        <f>VLOOKUP(C135,[1]計算シート!$B$3:$BB$29997,13,FALSE)</f>
        <v>○</v>
      </c>
      <c r="M135" s="66" t="str">
        <f>IF(VLOOKUP(C135,[1]計算シート!$B$3:$BB$29997,26,FALSE)&gt;0,"○","×")</f>
        <v>○</v>
      </c>
      <c r="N135" s="66" t="str">
        <f>IF(VLOOKUP(C135,[1]計算シート!$B$3:$BB$29997,27,FALSE)&gt;0,"○","×")</f>
        <v>○</v>
      </c>
      <c r="O135" s="67" t="str">
        <f>VLOOKUP(C135,[1]計算シート!$B$3:$BB$29997,29,FALSE)</f>
        <v>株式会社やさしい手</v>
      </c>
      <c r="P135" s="67" t="str">
        <f>VLOOKUP(C135,[1]計算シート!$B$3:$BB$29997,30,FALSE)</f>
        <v>03-5433-5513</v>
      </c>
      <c r="Q135" s="68">
        <f>VLOOKUP(C135,[1]計算シート!$B$3:$BB$29997,32,FALSE)</f>
        <v>44</v>
      </c>
      <c r="R135" s="69">
        <f>VLOOKUP(C135,[1]計算シート!$B$3:$BB$29997,31,FALSE)</f>
        <v>45461</v>
      </c>
      <c r="S135" s="70">
        <f>VLOOKUP(C135,[1]計算シート!$B$3:$BB$29997,34,FALSE)</f>
        <v>45870</v>
      </c>
      <c r="T135" s="66" t="str">
        <f>VLOOKUP(C135,[1]計算シート!$B$3:$BB$29997,33,FALSE)</f>
        <v>○</v>
      </c>
      <c r="U135" s="69">
        <f>S135</f>
        <v>45870</v>
      </c>
      <c r="V135" s="68"/>
      <c r="W135" s="71" t="str">
        <f>VLOOKUP(C135,[1]計算シート!$B$3:$BH$2997,59,FALSE)&amp;CHAR(10)&amp;IF(VLOOKUP(C135,[1]計算シート!$B$3:$BH$2997,59,FALSE)="特定","("&amp;VLOOKUP(C135,[1]指定一覧!$B$3:$C404,2,FALSE)&amp;")","")</f>
        <v xml:space="preserve">
</v>
      </c>
      <c r="X135" s="30" t="s">
        <v>37</v>
      </c>
    </row>
    <row r="136" spans="2:24" s="19" customFormat="1" ht="42" customHeight="1">
      <c r="B136" s="20">
        <v>129</v>
      </c>
      <c r="C136" s="66">
        <v>11018</v>
      </c>
      <c r="D136" s="67" t="str">
        <f>VLOOKUP(C136,[1]計算シート!$B$3:$F$29997,5,FALSE)</f>
        <v>そんぽの家Ｓ江古田</v>
      </c>
      <c r="E136" s="67" t="str">
        <f>VLOOKUP(C136,[1]計算シート!$B$3:$BB$29997,6,FALSE)</f>
        <v>練馬区旭丘2丁目5-2</v>
      </c>
      <c r="F136" s="66">
        <f>VLOOKUP(C136,[1]計算シート!$B$3:$BB$29997,7,FALSE)</f>
        <v>12.3</v>
      </c>
      <c r="G136" s="66" t="str">
        <f>VLOOKUP(C136,[1]計算シート!$B$3:$BB$29997,8,FALSE)</f>
        <v>25.17-27.97</v>
      </c>
      <c r="H136" s="66" t="str">
        <f>VLOOKUP(C136,[1]計算シート!$B$3:$BB$29997,9,FALSE)</f>
        <v>○</v>
      </c>
      <c r="I136" s="66" t="str">
        <f>VLOOKUP(C136,[1]計算シート!$B$3:$BB$29997,10,FALSE)</f>
        <v>×</v>
      </c>
      <c r="J136" s="66" t="str">
        <f>VLOOKUP(C136,[1]計算シート!$B$3:$BB$29997,11,FALSE)</f>
        <v>×</v>
      </c>
      <c r="K136" s="66" t="str">
        <f>VLOOKUP(C136,[1]計算シート!$B$3:$BB$29997,12,FALSE)</f>
        <v>×</v>
      </c>
      <c r="L136" s="66" t="str">
        <f>VLOOKUP(C136,[1]計算シート!$B$3:$BB$29997,13,FALSE)</f>
        <v>○</v>
      </c>
      <c r="M136" s="66" t="str">
        <f>IF(VLOOKUP(C136,[1]計算シート!$B$3:$BB$29997,26,FALSE)&gt;0,"○","×")</f>
        <v>○</v>
      </c>
      <c r="N136" s="66" t="str">
        <f>IF(VLOOKUP(C136,[1]計算シート!$B$3:$BB$29997,27,FALSE)&gt;0,"○","×")</f>
        <v>○</v>
      </c>
      <c r="O136" s="67" t="str">
        <f>VLOOKUP(C136,[1]計算シート!$B$3:$BB$29997,29,FALSE)</f>
        <v>そんぽの家Ｓ江古田</v>
      </c>
      <c r="P136" s="67" t="str">
        <f>VLOOKUP(C136,[1]計算シート!$B$3:$BB$29997,30,FALSE)</f>
        <v>03-5964-5880</v>
      </c>
      <c r="Q136" s="68">
        <f>VLOOKUP(C136,[1]計算シート!$B$3:$BB$29997,32,FALSE)</f>
        <v>31</v>
      </c>
      <c r="R136" s="69">
        <f>VLOOKUP(C136,[1]計算シート!$B$3:$BB$29997,31,FALSE)</f>
        <v>40934</v>
      </c>
      <c r="S136" s="70" t="str">
        <f>VLOOKUP(C136,[1]計算シート!$B$3:$BB$29997,34,FALSE)</f>
        <v>入居開始済み</v>
      </c>
      <c r="T136" s="66" t="str">
        <f>VLOOKUP(C136,[1]計算シート!$B$3:$BB$29997,33,FALSE)</f>
        <v>○</v>
      </c>
      <c r="U136" s="69">
        <v>42095</v>
      </c>
      <c r="V136" s="68"/>
      <c r="W136" s="71" t="str">
        <f>VLOOKUP(C136,[1]計算シート!$B$3:$BH$2997,59,FALSE)&amp;CHAR(10)&amp;IF(VLOOKUP(C136,[1]計算シート!$B$3:$BH$2997,59,FALSE)="特定","("&amp;VLOOKUP(C136,[1]指定一覧!$B$3:$C165,2,FALSE)&amp;")","")</f>
        <v xml:space="preserve">
</v>
      </c>
      <c r="X136" s="30" t="s">
        <v>36</v>
      </c>
    </row>
    <row r="137" spans="2:24" s="19" customFormat="1" ht="42" customHeight="1">
      <c r="B137" s="20">
        <v>130</v>
      </c>
      <c r="C137" s="66">
        <v>11040</v>
      </c>
      <c r="D137" s="67" t="str">
        <f>VLOOKUP(C137,[1]計算シート!$B$3:$F$29997,5,FALSE)</f>
        <v>そんぽの家Ｓ大泉北</v>
      </c>
      <c r="E137" s="67" t="str">
        <f>VLOOKUP(C137,[1]計算シート!$B$3:$BB$29997,6,FALSE)</f>
        <v>練馬区大泉町5丁目2-5</v>
      </c>
      <c r="F137" s="66">
        <f>VLOOKUP(C137,[1]計算シート!$B$3:$BB$29997,7,FALSE)</f>
        <v>11.1</v>
      </c>
      <c r="G137" s="66" t="str">
        <f>VLOOKUP(C137,[1]計算シート!$B$3:$BB$29997,8,FALSE)</f>
        <v>25.17-27.27</v>
      </c>
      <c r="H137" s="66" t="str">
        <f>VLOOKUP(C137,[1]計算シート!$B$3:$BB$29997,9,FALSE)</f>
        <v>○</v>
      </c>
      <c r="I137" s="66" t="str">
        <f>VLOOKUP(C137,[1]計算シート!$B$3:$BB$29997,10,FALSE)</f>
        <v>×</v>
      </c>
      <c r="J137" s="66" t="str">
        <f>VLOOKUP(C137,[1]計算シート!$B$3:$BB$29997,11,FALSE)</f>
        <v>×</v>
      </c>
      <c r="K137" s="66" t="str">
        <f>VLOOKUP(C137,[1]計算シート!$B$3:$BB$29997,12,FALSE)</f>
        <v>×</v>
      </c>
      <c r="L137" s="66" t="str">
        <f>VLOOKUP(C137,[1]計算シート!$B$3:$BB$29997,13,FALSE)</f>
        <v>○</v>
      </c>
      <c r="M137" s="66" t="str">
        <f>IF(VLOOKUP(C137,[1]計算シート!$B$3:$BB$29997,26,FALSE)&gt;0,"○","×")</f>
        <v>○</v>
      </c>
      <c r="N137" s="66" t="str">
        <f>IF(VLOOKUP(C137,[1]計算シート!$B$3:$BB$29997,27,FALSE)&gt;0,"○","×")</f>
        <v>○</v>
      </c>
      <c r="O137" s="67" t="str">
        <f>VLOOKUP(C137,[1]計算シート!$B$3:$BB$29997,29,FALSE)</f>
        <v>そんぽの家Ｓ大泉北</v>
      </c>
      <c r="P137" s="67" t="str">
        <f>VLOOKUP(C137,[1]計算シート!$B$3:$BB$29997,30,FALSE)</f>
        <v>03-5947-5657</v>
      </c>
      <c r="Q137" s="68">
        <f>VLOOKUP(C137,[1]計算シート!$B$3:$BB$29997,32,FALSE)</f>
        <v>39</v>
      </c>
      <c r="R137" s="69">
        <f>VLOOKUP(C137,[1]計算シート!$B$3:$BB$29997,31,FALSE)</f>
        <v>40942</v>
      </c>
      <c r="S137" s="70" t="str">
        <f>VLOOKUP(C137,[1]計算シート!$B$3:$BB$29997,34,FALSE)</f>
        <v>入居開始済み</v>
      </c>
      <c r="T137" s="66" t="str">
        <f>VLOOKUP(C137,[1]計算シート!$B$3:$BB$29997,33,FALSE)</f>
        <v>○</v>
      </c>
      <c r="U137" s="69">
        <v>42095</v>
      </c>
      <c r="V137" s="68"/>
      <c r="W137" s="71" t="str">
        <f>VLOOKUP(C137,[1]計算シート!$B$3:$BH$2997,59,FALSE)&amp;CHAR(10)&amp;IF(VLOOKUP(C137,[1]計算シート!$B$3:$BH$2997,59,FALSE)="特定","("&amp;VLOOKUP(C137,[1]指定一覧!$B$3:$C166,2,FALSE)&amp;")","")</f>
        <v xml:space="preserve">
</v>
      </c>
      <c r="X137" s="30" t="s">
        <v>36</v>
      </c>
    </row>
    <row r="138" spans="2:24" s="19" customFormat="1" ht="42" customHeight="1">
      <c r="B138" s="20">
        <v>131</v>
      </c>
      <c r="C138" s="66">
        <v>11073</v>
      </c>
      <c r="D138" s="67" t="str">
        <f>VLOOKUP(C138,[1]計算シート!$B$3:$F$29997,5,FALSE)</f>
        <v>サービス付き高齢者向け住宅（特定施設入居者生活介護）エクセレント練馬プレミア</v>
      </c>
      <c r="E138" s="67" t="str">
        <f>VLOOKUP(C138,[1]計算シート!$B$3:$BB$29997,6,FALSE)</f>
        <v>練馬区平和台1-17-10</v>
      </c>
      <c r="F138" s="66" t="str">
        <f>VLOOKUP(C138,[1]計算シート!$B$3:$BB$29997,7,FALSE)</f>
        <v>10.65-13.2</v>
      </c>
      <c r="G138" s="66" t="str">
        <f>VLOOKUP(C138,[1]計算シート!$B$3:$BB$29997,8,FALSE)</f>
        <v>21-29.9</v>
      </c>
      <c r="H138" s="66" t="str">
        <f>VLOOKUP(C138,[1]計算シート!$B$3:$BB$29997,9,FALSE)</f>
        <v>○</v>
      </c>
      <c r="I138" s="66" t="str">
        <f>VLOOKUP(C138,[1]計算シート!$B$3:$BB$29997,10,FALSE)</f>
        <v>○</v>
      </c>
      <c r="J138" s="66" t="str">
        <f>VLOOKUP(C138,[1]計算シート!$B$3:$BB$29997,11,FALSE)</f>
        <v>○</v>
      </c>
      <c r="K138" s="66" t="str">
        <f>VLOOKUP(C138,[1]計算シート!$B$3:$BB$29997,12,FALSE)</f>
        <v>○</v>
      </c>
      <c r="L138" s="66" t="str">
        <f>VLOOKUP(C138,[1]計算シート!$B$3:$BB$29997,13,FALSE)</f>
        <v>○</v>
      </c>
      <c r="M138" s="66" t="str">
        <f>IF(VLOOKUP(C138,[1]計算シート!$B$3:$BB$29997,26,FALSE)&gt;0,"○","×")</f>
        <v>×</v>
      </c>
      <c r="N138" s="66" t="str">
        <f>IF(VLOOKUP(C138,[1]計算シート!$B$3:$BB$29997,27,FALSE)&gt;0,"○","×")</f>
        <v>×</v>
      </c>
      <c r="O138" s="67" t="str">
        <f>VLOOKUP(C138,[1]計算シート!$B$3:$BB$29997,29,FALSE)</f>
        <v>株式会社ヒーロー</v>
      </c>
      <c r="P138" s="67" t="str">
        <f>VLOOKUP(C138,[1]計算シート!$B$3:$BB$29997,30,FALSE)</f>
        <v>03-3937-1331</v>
      </c>
      <c r="Q138" s="68">
        <f>VLOOKUP(C138,[1]計算シート!$B$3:$BB$29997,32,FALSE)</f>
        <v>56</v>
      </c>
      <c r="R138" s="69">
        <f>VLOOKUP(C138,[1]計算シート!$B$3:$BB$29997,31,FALSE)</f>
        <v>40996</v>
      </c>
      <c r="S138" s="70" t="str">
        <f>VLOOKUP(C138,[1]計算シート!$B$3:$BB$29997,34,FALSE)</f>
        <v>入居開始済み</v>
      </c>
      <c r="T138" s="66" t="str">
        <f>VLOOKUP(C138,[1]計算シート!$B$3:$BB$29997,33,FALSE)</f>
        <v>○</v>
      </c>
      <c r="U138" s="69">
        <v>39508</v>
      </c>
      <c r="V138" s="68"/>
      <c r="W138" s="71" t="str">
        <f>VLOOKUP(C138,[1]計算シート!$B$3:$BH$2997,59,FALSE)&amp;CHAR(10)&amp;IF(VLOOKUP(C138,[1]計算シート!$B$3:$BH$2997,59,FALSE)="特定","("&amp;VLOOKUP(C138,[1]指定一覧!$B$3:$C167,2,FALSE)&amp;")","")</f>
        <v>特定
(1372006112)</v>
      </c>
      <c r="X138" s="30" t="s">
        <v>36</v>
      </c>
    </row>
    <row r="139" spans="2:24" s="19" customFormat="1" ht="42" customHeight="1">
      <c r="B139" s="20">
        <v>132</v>
      </c>
      <c r="C139" s="66">
        <v>12033</v>
      </c>
      <c r="D139" s="67" t="str">
        <f>VLOOKUP(C139,[1]計算シート!$B$3:$F$29997,5,FALSE)</f>
        <v>そんぽの家Ｓ練馬土支田</v>
      </c>
      <c r="E139" s="67" t="str">
        <f>VLOOKUP(C139,[1]計算シート!$B$3:$BB$29997,6,FALSE)</f>
        <v>練馬区土支田２－２１－３</v>
      </c>
      <c r="F139" s="66">
        <f>VLOOKUP(C139,[1]計算シート!$B$3:$BB$29997,7,FALSE)</f>
        <v>9.5</v>
      </c>
      <c r="G139" s="66">
        <f>VLOOKUP(C139,[1]計算シート!$B$3:$BB$29997,8,FALSE)</f>
        <v>25</v>
      </c>
      <c r="H139" s="66" t="str">
        <f>VLOOKUP(C139,[1]計算シート!$B$3:$BB$29997,9,FALSE)</f>
        <v>○</v>
      </c>
      <c r="I139" s="66" t="str">
        <f>VLOOKUP(C139,[1]計算シート!$B$3:$BB$29997,10,FALSE)</f>
        <v>×</v>
      </c>
      <c r="J139" s="66" t="str">
        <f>VLOOKUP(C139,[1]計算シート!$B$3:$BB$29997,11,FALSE)</f>
        <v>×</v>
      </c>
      <c r="K139" s="66" t="str">
        <f>VLOOKUP(C139,[1]計算シート!$B$3:$BB$29997,12,FALSE)</f>
        <v>×</v>
      </c>
      <c r="L139" s="66" t="str">
        <f>VLOOKUP(C139,[1]計算シート!$B$3:$BB$29997,13,FALSE)</f>
        <v>○</v>
      </c>
      <c r="M139" s="66" t="str">
        <f>IF(VLOOKUP(C139,[1]計算シート!$B$3:$BB$29997,26,FALSE)&gt;0,"○","×")</f>
        <v>○</v>
      </c>
      <c r="N139" s="66" t="str">
        <f>IF(VLOOKUP(C139,[1]計算シート!$B$3:$BB$29997,27,FALSE)&gt;0,"○","×")</f>
        <v>○</v>
      </c>
      <c r="O139" s="67" t="str">
        <f>VLOOKUP(C139,[1]計算シート!$B$3:$BB$29997,29,FALSE)</f>
        <v>シニア住宅プラザ株式会社</v>
      </c>
      <c r="P139" s="67" t="str">
        <f>VLOOKUP(C139,[1]計算シート!$B$3:$BB$29997,30,FALSE)</f>
        <v>03-5383-9333</v>
      </c>
      <c r="Q139" s="68">
        <f>VLOOKUP(C139,[1]計算シート!$B$3:$BB$29997,32,FALSE)</f>
        <v>46</v>
      </c>
      <c r="R139" s="69">
        <f>VLOOKUP(C139,[1]計算シート!$B$3:$BB$29997,31,FALSE)</f>
        <v>41222</v>
      </c>
      <c r="S139" s="70" t="str">
        <f>VLOOKUP(C139,[1]計算シート!$B$3:$BB$29997,34,FALSE)</f>
        <v>入居開始済み</v>
      </c>
      <c r="T139" s="66" t="str">
        <f>VLOOKUP(C139,[1]計算シート!$B$3:$BB$29997,33,FALSE)</f>
        <v>○</v>
      </c>
      <c r="U139" s="69">
        <v>42095</v>
      </c>
      <c r="V139" s="68"/>
      <c r="W139" s="71" t="str">
        <f>VLOOKUP(C139,[1]計算シート!$B$3:$BH$2997,59,FALSE)&amp;CHAR(10)&amp;IF(VLOOKUP(C139,[1]計算シート!$B$3:$BH$2997,59,FALSE)="特定","("&amp;VLOOKUP(C139,[1]指定一覧!$B$3:$C168,2,FALSE)&amp;")","")</f>
        <v xml:space="preserve">
</v>
      </c>
      <c r="X139" s="30" t="s">
        <v>36</v>
      </c>
    </row>
    <row r="140" spans="2:24" s="19" customFormat="1" ht="42" customHeight="1">
      <c r="B140" s="20">
        <v>133</v>
      </c>
      <c r="C140" s="66">
        <v>12073</v>
      </c>
      <c r="D140" s="67" t="str">
        <f>VLOOKUP(C140,[1]計算シート!$B$3:$F$29997,5,FALSE)</f>
        <v>ココファン練馬関町</v>
      </c>
      <c r="E140" s="67" t="str">
        <f>VLOOKUP(C140,[1]計算シート!$B$3:$BB$29997,6,FALSE)</f>
        <v>練馬区関町南4丁目21-21</v>
      </c>
      <c r="F140" s="66" t="str">
        <f>VLOOKUP(C140,[1]計算シート!$B$3:$BB$29997,7,FALSE)</f>
        <v>9.9-18.4</v>
      </c>
      <c r="G140" s="66" t="str">
        <f>VLOOKUP(C140,[1]計算シート!$B$3:$BB$29997,8,FALSE)</f>
        <v>18.24-53.66</v>
      </c>
      <c r="H140" s="66" t="str">
        <f>VLOOKUP(C140,[1]計算シート!$B$3:$BB$29997,9,FALSE)</f>
        <v>○</v>
      </c>
      <c r="I140" s="66" t="str">
        <f>VLOOKUP(C140,[1]計算シート!$B$3:$BB$29997,10,FALSE)</f>
        <v>○</v>
      </c>
      <c r="J140" s="66" t="str">
        <f>VLOOKUP(C140,[1]計算シート!$B$3:$BB$29997,11,FALSE)</f>
        <v>○</v>
      </c>
      <c r="K140" s="66" t="str">
        <f>VLOOKUP(C140,[1]計算シート!$B$3:$BB$29997,12,FALSE)</f>
        <v>○</v>
      </c>
      <c r="L140" s="66" t="str">
        <f>VLOOKUP(C140,[1]計算シート!$B$3:$BB$29997,13,FALSE)</f>
        <v>○</v>
      </c>
      <c r="M140" s="66" t="str">
        <f>IF(VLOOKUP(C140,[1]計算シート!$B$3:$BB$29997,26,FALSE)&gt;0,"○","×")</f>
        <v>×</v>
      </c>
      <c r="N140" s="66" t="str">
        <f>IF(VLOOKUP(C140,[1]計算シート!$B$3:$BB$29997,27,FALSE)&gt;0,"○","×")</f>
        <v>×</v>
      </c>
      <c r="O140" s="67" t="str">
        <f>VLOOKUP(C140,[1]計算シート!$B$3:$BB$29997,29,FALSE)</f>
        <v>株式会社学研ココファン</v>
      </c>
      <c r="P140" s="67" t="str">
        <f>VLOOKUP(C140,[1]計算シート!$B$3:$BB$29997,30,FALSE)</f>
        <v>03-6431-1860</v>
      </c>
      <c r="Q140" s="68">
        <f>VLOOKUP(C140,[1]計算シート!$B$3:$BB$29997,32,FALSE)</f>
        <v>60</v>
      </c>
      <c r="R140" s="69">
        <f>VLOOKUP(C140,[1]計算シート!$B$3:$BB$29997,31,FALSE)</f>
        <v>41348</v>
      </c>
      <c r="S140" s="70" t="str">
        <f>VLOOKUP(C140,[1]計算シート!$B$3:$BB$29997,34,FALSE)</f>
        <v>入居開始済み</v>
      </c>
      <c r="T140" s="66" t="str">
        <f>VLOOKUP(C140,[1]計算シート!$B$3:$BB$29997,33,FALSE)</f>
        <v>○</v>
      </c>
      <c r="U140" s="69">
        <v>41760</v>
      </c>
      <c r="V140" s="68"/>
      <c r="W140" s="71" t="str">
        <f>VLOOKUP(C140,[1]計算シート!$B$3:$BH$2997,59,FALSE)&amp;CHAR(10)&amp;IF(VLOOKUP(C140,[1]計算シート!$B$3:$BH$2997,59,FALSE)="特定","("&amp;VLOOKUP(C140,[1]指定一覧!$B$3:$C169,2,FALSE)&amp;")","")</f>
        <v>特定
(1372010288)</v>
      </c>
      <c r="X140" s="30" t="s">
        <v>36</v>
      </c>
    </row>
    <row r="141" spans="2:24" s="19" customFormat="1" ht="42" customHeight="1">
      <c r="B141" s="20">
        <v>134</v>
      </c>
      <c r="C141" s="66">
        <v>13003</v>
      </c>
      <c r="D141" s="67" t="str">
        <f>VLOOKUP(C141,[1]計算シート!$B$3:$F$29997,5,FALSE)</f>
        <v>そんぽの家Ｓ上石神井</v>
      </c>
      <c r="E141" s="67" t="str">
        <f>VLOOKUP(C141,[1]計算シート!$B$3:$BB$29997,6,FALSE)</f>
        <v>練馬区上石神井2丁目22-27</v>
      </c>
      <c r="F141" s="66">
        <f>VLOOKUP(C141,[1]計算シート!$B$3:$BB$29997,7,FALSE)</f>
        <v>14.3</v>
      </c>
      <c r="G141" s="66" t="str">
        <f>VLOOKUP(C141,[1]計算シート!$B$3:$BB$29997,8,FALSE)</f>
        <v>25.18-25.41</v>
      </c>
      <c r="H141" s="66" t="str">
        <f>VLOOKUP(C141,[1]計算シート!$B$3:$BB$29997,9,FALSE)</f>
        <v>○</v>
      </c>
      <c r="I141" s="66" t="str">
        <f>VLOOKUP(C141,[1]計算シート!$B$3:$BB$29997,10,FALSE)</f>
        <v>×</v>
      </c>
      <c r="J141" s="66" t="str">
        <f>VLOOKUP(C141,[1]計算シート!$B$3:$BB$29997,11,FALSE)</f>
        <v>×</v>
      </c>
      <c r="K141" s="66" t="str">
        <f>VLOOKUP(C141,[1]計算シート!$B$3:$BB$29997,12,FALSE)</f>
        <v>×</v>
      </c>
      <c r="L141" s="66" t="str">
        <f>VLOOKUP(C141,[1]計算シート!$B$3:$BB$29997,13,FALSE)</f>
        <v>○</v>
      </c>
      <c r="M141" s="66" t="str">
        <f>IF(VLOOKUP(C141,[1]計算シート!$B$3:$BB$29997,26,FALSE)&gt;0,"○","×")</f>
        <v>○</v>
      </c>
      <c r="N141" s="66" t="str">
        <f>IF(VLOOKUP(C141,[1]計算シート!$B$3:$BB$29997,27,FALSE)&gt;0,"○","×")</f>
        <v>○</v>
      </c>
      <c r="O141" s="67" t="str">
        <f>VLOOKUP(C141,[1]計算シート!$B$3:$BB$29997,29,FALSE)</f>
        <v>そんぽの家Ｓ上石神井</v>
      </c>
      <c r="P141" s="67" t="str">
        <f>VLOOKUP(C141,[1]計算シート!$B$3:$BB$29997,30,FALSE)</f>
        <v>03-5903-7522</v>
      </c>
      <c r="Q141" s="68">
        <f>VLOOKUP(C141,[1]計算シート!$B$3:$BB$29997,32,FALSE)</f>
        <v>28</v>
      </c>
      <c r="R141" s="69">
        <f>VLOOKUP(C141,[1]計算シート!$B$3:$BB$29997,31,FALSE)</f>
        <v>41404</v>
      </c>
      <c r="S141" s="70" t="str">
        <f>VLOOKUP(C141,[1]計算シート!$B$3:$BB$29997,34,FALSE)</f>
        <v>入居開始済み</v>
      </c>
      <c r="T141" s="66" t="str">
        <f>VLOOKUP(C141,[1]計算シート!$B$3:$BB$29997,33,FALSE)</f>
        <v>○</v>
      </c>
      <c r="U141" s="69">
        <v>42095</v>
      </c>
      <c r="V141" s="68"/>
      <c r="W141" s="71" t="str">
        <f>VLOOKUP(C141,[1]計算シート!$B$3:$BH$2997,59,FALSE)&amp;CHAR(10)&amp;IF(VLOOKUP(C141,[1]計算シート!$B$3:$BH$2997,59,FALSE)="特定","("&amp;VLOOKUP(C141,[1]指定一覧!$B$3:$C170,2,FALSE)&amp;")","")</f>
        <v xml:space="preserve">
</v>
      </c>
      <c r="X141" s="30" t="s">
        <v>36</v>
      </c>
    </row>
    <row r="142" spans="2:24" s="19" customFormat="1" ht="42" customHeight="1">
      <c r="B142" s="20">
        <v>135</v>
      </c>
      <c r="C142" s="66">
        <v>13020</v>
      </c>
      <c r="D142" s="67" t="str">
        <f>VLOOKUP(C142,[1]計算シート!$B$3:$F$29997,5,FALSE)</f>
        <v>なごやかレジデンス練馬大泉</v>
      </c>
      <c r="E142" s="67" t="str">
        <f>VLOOKUP(C142,[1]計算シート!$B$3:$BB$29997,6,FALSE)</f>
        <v>練馬区大泉町１－５１－９</v>
      </c>
      <c r="F142" s="66" t="str">
        <f>VLOOKUP(C142,[1]計算シート!$B$3:$BB$29997,7,FALSE)</f>
        <v>6.3-7.5</v>
      </c>
      <c r="G142" s="66" t="str">
        <f>VLOOKUP(C142,[1]計算シート!$B$3:$BB$29997,8,FALSE)</f>
        <v>18.18-20.13</v>
      </c>
      <c r="H142" s="66" t="str">
        <f>VLOOKUP(C142,[1]計算シート!$B$3:$BB$29997,9,FALSE)</f>
        <v>○</v>
      </c>
      <c r="I142" s="66" t="str">
        <f>VLOOKUP(C142,[1]計算シート!$B$3:$BB$29997,10,FALSE)</f>
        <v>○</v>
      </c>
      <c r="J142" s="66" t="str">
        <f>VLOOKUP(C142,[1]計算シート!$B$3:$BB$29997,11,FALSE)</f>
        <v>○</v>
      </c>
      <c r="K142" s="66" t="str">
        <f>VLOOKUP(C142,[1]計算シート!$B$3:$BB$29997,12,FALSE)</f>
        <v>○</v>
      </c>
      <c r="L142" s="66" t="str">
        <f>VLOOKUP(C142,[1]計算シート!$B$3:$BB$29997,13,FALSE)</f>
        <v>×</v>
      </c>
      <c r="M142" s="66" t="str">
        <f>IF(VLOOKUP(C142,[1]計算シート!$B$3:$BB$29997,26,FALSE)&gt;0,"○","×")</f>
        <v>×</v>
      </c>
      <c r="N142" s="66" t="str">
        <f>IF(VLOOKUP(C142,[1]計算シート!$B$3:$BB$29997,27,FALSE)&gt;0,"○","×")</f>
        <v>○</v>
      </c>
      <c r="O142" s="67" t="str">
        <f>VLOOKUP(C142,[1]計算シート!$B$3:$BB$29997,29,FALSE)</f>
        <v>なごやかレジデンス練馬大泉</v>
      </c>
      <c r="P142" s="67" t="str">
        <f>VLOOKUP(C142,[1]計算シート!$B$3:$BB$29997,30,FALSE)</f>
        <v>03-5947-4803</v>
      </c>
      <c r="Q142" s="68">
        <f>VLOOKUP(C142,[1]計算シート!$B$3:$BB$29997,32,FALSE)</f>
        <v>20</v>
      </c>
      <c r="R142" s="69">
        <f>VLOOKUP(C142,[1]計算シート!$B$3:$BB$29997,31,FALSE)</f>
        <v>41523</v>
      </c>
      <c r="S142" s="70" t="str">
        <f>VLOOKUP(C142,[1]計算シート!$B$3:$BB$29997,34,FALSE)</f>
        <v>入居開始済み</v>
      </c>
      <c r="T142" s="66" t="str">
        <f>VLOOKUP(C142,[1]計算シート!$B$3:$BB$29997,33,FALSE)</f>
        <v>○</v>
      </c>
      <c r="U142" s="69">
        <v>42095</v>
      </c>
      <c r="V142" s="68"/>
      <c r="W142" s="71" t="str">
        <f>VLOOKUP(C142,[1]計算シート!$B$3:$BH$2997,59,FALSE)&amp;CHAR(10)&amp;IF(VLOOKUP(C142,[1]計算シート!$B$3:$BH$2997,59,FALSE)="特定","("&amp;VLOOKUP(C142,[1]指定一覧!$B$3:$C171,2,FALSE)&amp;")","")</f>
        <v xml:space="preserve">
</v>
      </c>
      <c r="X142" s="30" t="s">
        <v>36</v>
      </c>
    </row>
    <row r="143" spans="2:24" s="19" customFormat="1" ht="42" customHeight="1">
      <c r="B143" s="20">
        <v>136</v>
      </c>
      <c r="C143" s="66">
        <v>13036</v>
      </c>
      <c r="D143" s="67" t="str">
        <f>VLOOKUP(C143,[1]計算シート!$B$3:$F$29997,5,FALSE)</f>
        <v>カーサルーデ</v>
      </c>
      <c r="E143" s="67" t="str">
        <f>VLOOKUP(C143,[1]計算シート!$B$3:$BB$29997,6,FALSE)</f>
        <v>練馬区南田中4-12-2</v>
      </c>
      <c r="F143" s="66" t="str">
        <f>VLOOKUP(C143,[1]計算シート!$B$3:$BB$29997,7,FALSE)</f>
        <v>6.7-8</v>
      </c>
      <c r="G143" s="66" t="str">
        <f>VLOOKUP(C143,[1]計算シート!$B$3:$BB$29997,8,FALSE)</f>
        <v>13.91-17.66</v>
      </c>
      <c r="H143" s="66" t="str">
        <f>VLOOKUP(C143,[1]計算シート!$B$3:$BB$29997,9,FALSE)</f>
        <v>○</v>
      </c>
      <c r="I143" s="66" t="str">
        <f>VLOOKUP(C143,[1]計算シート!$B$3:$BB$29997,10,FALSE)</f>
        <v>○</v>
      </c>
      <c r="J143" s="66" t="str">
        <f>VLOOKUP(C143,[1]計算シート!$B$3:$BB$29997,11,FALSE)</f>
        <v>○</v>
      </c>
      <c r="K143" s="66" t="str">
        <f>VLOOKUP(C143,[1]計算シート!$B$3:$BB$29997,12,FALSE)</f>
        <v>○</v>
      </c>
      <c r="L143" s="66" t="str">
        <f>VLOOKUP(C143,[1]計算シート!$B$3:$BB$29997,13,FALSE)</f>
        <v>○</v>
      </c>
      <c r="M143" s="66" t="str">
        <f>IF(VLOOKUP(C143,[1]計算シート!$B$3:$BB$29997,26,FALSE)&gt;0,"○","×")</f>
        <v>×</v>
      </c>
      <c r="N143" s="66" t="str">
        <f>IF(VLOOKUP(C143,[1]計算シート!$B$3:$BB$29997,27,FALSE)&gt;0,"○","×")</f>
        <v>○</v>
      </c>
      <c r="O143" s="67" t="str">
        <f>VLOOKUP(C143,[1]計算シート!$B$3:$BB$29997,29,FALSE)</f>
        <v>カーサルーデ</v>
      </c>
      <c r="P143" s="67" t="str">
        <f>VLOOKUP(C143,[1]計算シート!$B$3:$BB$29997,30,FALSE)</f>
        <v>03-3996-4958</v>
      </c>
      <c r="Q143" s="68">
        <f>VLOOKUP(C143,[1]計算シート!$B$3:$BB$29997,32,FALSE)</f>
        <v>18</v>
      </c>
      <c r="R143" s="69">
        <f>VLOOKUP(C143,[1]計算シート!$B$3:$BB$29997,31,FALSE)</f>
        <v>41663</v>
      </c>
      <c r="S143" s="70" t="str">
        <f>VLOOKUP(C143,[1]計算シート!$B$3:$BB$29997,34,FALSE)</f>
        <v>入居開始済み</v>
      </c>
      <c r="T143" s="66" t="str">
        <f>VLOOKUP(C143,[1]計算シート!$B$3:$BB$29997,33,FALSE)</f>
        <v>○</v>
      </c>
      <c r="U143" s="69">
        <v>42095</v>
      </c>
      <c r="V143" s="68"/>
      <c r="W143" s="71" t="str">
        <f>VLOOKUP(C143,[1]計算シート!$B$3:$BH$2997,59,FALSE)&amp;CHAR(10)&amp;IF(VLOOKUP(C143,[1]計算シート!$B$3:$BH$2997,59,FALSE)="特定","("&amp;VLOOKUP(C143,[1]指定一覧!$B$3:$C172,2,FALSE)&amp;")","")</f>
        <v xml:space="preserve">
</v>
      </c>
      <c r="X143" s="30" t="s">
        <v>36</v>
      </c>
    </row>
    <row r="144" spans="2:24" s="19" customFormat="1" ht="42" customHeight="1">
      <c r="B144" s="20">
        <v>137</v>
      </c>
      <c r="C144" s="66">
        <v>13039</v>
      </c>
      <c r="D144" s="67" t="str">
        <f>VLOOKUP(C144,[1]計算シート!$B$3:$F$29997,5,FALSE)</f>
        <v>そんぽの家Ｓ平和台</v>
      </c>
      <c r="E144" s="67" t="str">
        <f>VLOOKUP(C144,[1]計算シート!$B$3:$BB$29997,6,FALSE)</f>
        <v>練馬区平和台4丁目9番14号</v>
      </c>
      <c r="F144" s="66">
        <f>VLOOKUP(C144,[1]計算シート!$B$3:$BB$29997,7,FALSE)</f>
        <v>13</v>
      </c>
      <c r="G144" s="66" t="str">
        <f>VLOOKUP(C144,[1]計算シート!$B$3:$BB$29997,8,FALSE)</f>
        <v>25.17-27.45</v>
      </c>
      <c r="H144" s="66" t="str">
        <f>VLOOKUP(C144,[1]計算シート!$B$3:$BB$29997,9,FALSE)</f>
        <v>○</v>
      </c>
      <c r="I144" s="66" t="str">
        <f>VLOOKUP(C144,[1]計算シート!$B$3:$BB$29997,10,FALSE)</f>
        <v>×</v>
      </c>
      <c r="J144" s="66" t="str">
        <f>VLOOKUP(C144,[1]計算シート!$B$3:$BB$29997,11,FALSE)</f>
        <v>×</v>
      </c>
      <c r="K144" s="66" t="str">
        <f>VLOOKUP(C144,[1]計算シート!$B$3:$BB$29997,12,FALSE)</f>
        <v>×</v>
      </c>
      <c r="L144" s="66" t="str">
        <f>VLOOKUP(C144,[1]計算シート!$B$3:$BB$29997,13,FALSE)</f>
        <v>○</v>
      </c>
      <c r="M144" s="66" t="str">
        <f>IF(VLOOKUP(C144,[1]計算シート!$B$3:$BB$29997,26,FALSE)&gt;0,"○","×")</f>
        <v>○</v>
      </c>
      <c r="N144" s="66" t="str">
        <f>IF(VLOOKUP(C144,[1]計算シート!$B$3:$BB$29997,27,FALSE)&gt;0,"○","×")</f>
        <v>○</v>
      </c>
      <c r="O144" s="67" t="str">
        <f>VLOOKUP(C144,[1]計算シート!$B$3:$BB$29997,29,FALSE)</f>
        <v>そんぽの家Ｓ平和台</v>
      </c>
      <c r="P144" s="67" t="str">
        <f>VLOOKUP(C144,[1]計算シート!$B$3:$BB$29997,30,FALSE)</f>
        <v>03-5922-5651</v>
      </c>
      <c r="Q144" s="68">
        <f>VLOOKUP(C144,[1]計算シート!$B$3:$BB$29997,32,FALSE)</f>
        <v>49</v>
      </c>
      <c r="R144" s="69">
        <f>VLOOKUP(C144,[1]計算シート!$B$3:$BB$29997,31,FALSE)</f>
        <v>41670</v>
      </c>
      <c r="S144" s="70" t="str">
        <f>VLOOKUP(C144,[1]計算シート!$B$3:$BB$29997,34,FALSE)</f>
        <v>入居開始済み</v>
      </c>
      <c r="T144" s="66" t="str">
        <f>VLOOKUP(C144,[1]計算シート!$B$3:$BB$29997,33,FALSE)</f>
        <v>○</v>
      </c>
      <c r="U144" s="69">
        <v>42125</v>
      </c>
      <c r="V144" s="68"/>
      <c r="W144" s="71" t="str">
        <f>VLOOKUP(C144,[1]計算シート!$B$3:$BH$2997,59,FALSE)&amp;CHAR(10)&amp;IF(VLOOKUP(C144,[1]計算シート!$B$3:$BH$2997,59,FALSE)="特定","("&amp;VLOOKUP(C144,[1]指定一覧!$B$3:$C173,2,FALSE)&amp;")","")</f>
        <v xml:space="preserve">
</v>
      </c>
      <c r="X144" s="30" t="s">
        <v>36</v>
      </c>
    </row>
    <row r="145" spans="2:24" s="19" customFormat="1" ht="42" customHeight="1">
      <c r="B145" s="20">
        <v>138</v>
      </c>
      <c r="C145" s="66">
        <v>14029</v>
      </c>
      <c r="D145" s="67" t="str">
        <f>VLOOKUP(C145,[1]計算シート!$B$3:$F$29997,5,FALSE)</f>
        <v>はーとびれっじ豊島園</v>
      </c>
      <c r="E145" s="67" t="str">
        <f>VLOOKUP(C145,[1]計算シート!$B$3:$BB$29997,6,FALSE)</f>
        <v>練馬区練馬４丁目１４－７</v>
      </c>
      <c r="F145" s="66" t="str">
        <f>VLOOKUP(C145,[1]計算シート!$B$3:$BB$29997,7,FALSE)</f>
        <v>8.8-18</v>
      </c>
      <c r="G145" s="66" t="str">
        <f>VLOOKUP(C145,[1]計算シート!$B$3:$BB$29997,8,FALSE)</f>
        <v>25.65-47.74</v>
      </c>
      <c r="H145" s="66" t="str">
        <f>VLOOKUP(C145,[1]計算シート!$B$3:$BB$29997,9,FALSE)</f>
        <v>×</v>
      </c>
      <c r="I145" s="66" t="str">
        <f>VLOOKUP(C145,[1]計算シート!$B$3:$BB$29997,10,FALSE)</f>
        <v>×</v>
      </c>
      <c r="J145" s="66" t="str">
        <f>VLOOKUP(C145,[1]計算シート!$B$3:$BB$29997,11,FALSE)</f>
        <v>×</v>
      </c>
      <c r="K145" s="66" t="str">
        <f>VLOOKUP(C145,[1]計算シート!$B$3:$BB$29997,12,FALSE)</f>
        <v>○</v>
      </c>
      <c r="L145" s="66" t="str">
        <f>VLOOKUP(C145,[1]計算シート!$B$3:$BB$29997,13,FALSE)</f>
        <v>×</v>
      </c>
      <c r="M145" s="66" t="str">
        <f>IF(VLOOKUP(C145,[1]計算シート!$B$3:$BB$29997,26,FALSE)&gt;0,"○","×")</f>
        <v>×</v>
      </c>
      <c r="N145" s="66" t="str">
        <f>IF(VLOOKUP(C145,[1]計算シート!$B$3:$BB$29997,27,FALSE)&gt;0,"○","×")</f>
        <v>×</v>
      </c>
      <c r="O145" s="67" t="str">
        <f>VLOOKUP(C145,[1]計算シート!$B$3:$BB$29997,29,FALSE)</f>
        <v>はーとびれっじ豊島園　事務室</v>
      </c>
      <c r="P145" s="67" t="str">
        <f>VLOOKUP(C145,[1]計算シート!$B$3:$BB$29997,30,FALSE)</f>
        <v>03-5971-8550</v>
      </c>
      <c r="Q145" s="68">
        <f>VLOOKUP(C145,[1]計算シート!$B$3:$BB$29997,32,FALSE)</f>
        <v>18</v>
      </c>
      <c r="R145" s="69">
        <f>VLOOKUP(C145,[1]計算シート!$B$3:$BB$29997,31,FALSE)</f>
        <v>41997</v>
      </c>
      <c r="S145" s="70" t="str">
        <f>VLOOKUP(C145,[1]計算シート!$B$3:$BB$29997,34,FALSE)</f>
        <v>入居開始済み</v>
      </c>
      <c r="T145" s="66" t="str">
        <f>VLOOKUP(C145,[1]計算シート!$B$3:$BB$29997,33,FALSE)</f>
        <v>○</v>
      </c>
      <c r="U145" s="69">
        <v>42447</v>
      </c>
      <c r="V145" s="68"/>
      <c r="W145" s="71" t="str">
        <f>VLOOKUP(C145,[1]計算シート!$B$3:$BH$2997,59,FALSE)&amp;CHAR(10)&amp;IF(VLOOKUP(C145,[1]計算シート!$B$3:$BH$2997,59,FALSE)="特定","("&amp;VLOOKUP(C145,[1]指定一覧!$B$3:$C174,2,FALSE)&amp;")","")</f>
        <v xml:space="preserve">
</v>
      </c>
      <c r="X145" s="30" t="s">
        <v>36</v>
      </c>
    </row>
    <row r="146" spans="2:24" s="19" customFormat="1" ht="42" customHeight="1">
      <c r="B146" s="20">
        <v>139</v>
      </c>
      <c r="C146" s="66">
        <v>14052</v>
      </c>
      <c r="D146" s="67" t="str">
        <f>VLOOKUP(C146,[1]計算シート!$B$3:$F$29997,5,FALSE)</f>
        <v>なごやかレジデンス東大泉</v>
      </c>
      <c r="E146" s="67" t="str">
        <f>VLOOKUP(C146,[1]計算シート!$B$3:$BB$29997,6,FALSE)</f>
        <v>練馬区東大泉１－２０－４４</v>
      </c>
      <c r="F146" s="66" t="str">
        <f>VLOOKUP(C146,[1]計算シート!$B$3:$BB$29997,7,FALSE)</f>
        <v>7.3-9</v>
      </c>
      <c r="G146" s="66" t="str">
        <f>VLOOKUP(C146,[1]計算シート!$B$3:$BB$29997,8,FALSE)</f>
        <v>18.75-28.12</v>
      </c>
      <c r="H146" s="66" t="str">
        <f>VLOOKUP(C146,[1]計算シート!$B$3:$BB$29997,9,FALSE)</f>
        <v>○</v>
      </c>
      <c r="I146" s="66" t="str">
        <f>VLOOKUP(C146,[1]計算シート!$B$3:$BB$29997,10,FALSE)</f>
        <v>○</v>
      </c>
      <c r="J146" s="66" t="str">
        <f>VLOOKUP(C146,[1]計算シート!$B$3:$BB$29997,11,FALSE)</f>
        <v>○</v>
      </c>
      <c r="K146" s="66" t="str">
        <f>VLOOKUP(C146,[1]計算シート!$B$3:$BB$29997,12,FALSE)</f>
        <v>○</v>
      </c>
      <c r="L146" s="66" t="str">
        <f>VLOOKUP(C146,[1]計算シート!$B$3:$BB$29997,13,FALSE)</f>
        <v>×</v>
      </c>
      <c r="M146" s="66" t="str">
        <f>IF(VLOOKUP(C146,[1]計算シート!$B$3:$BB$29997,26,FALSE)&gt;0,"○","×")</f>
        <v>×</v>
      </c>
      <c r="N146" s="66" t="str">
        <f>IF(VLOOKUP(C146,[1]計算シート!$B$3:$BB$29997,27,FALSE)&gt;0,"○","×")</f>
        <v>○</v>
      </c>
      <c r="O146" s="67" t="str">
        <f>VLOOKUP(C146,[1]計算シート!$B$3:$BB$29997,29,FALSE)</f>
        <v>なごやかレジデンス東大泉</v>
      </c>
      <c r="P146" s="67" t="str">
        <f>VLOOKUP(C146,[1]計算シート!$B$3:$BB$29997,30,FALSE)</f>
        <v>03-5905-3052</v>
      </c>
      <c r="Q146" s="68">
        <f>VLOOKUP(C146,[1]計算シート!$B$3:$BB$29997,32,FALSE)</f>
        <v>26</v>
      </c>
      <c r="R146" s="69">
        <f>VLOOKUP(C146,[1]計算シート!$B$3:$BB$29997,31,FALSE)</f>
        <v>42061</v>
      </c>
      <c r="S146" s="70" t="str">
        <f>VLOOKUP(C146,[1]計算シート!$B$3:$BB$29997,34,FALSE)</f>
        <v>入居開始済み</v>
      </c>
      <c r="T146" s="66" t="str">
        <f>VLOOKUP(C146,[1]計算シート!$B$3:$BB$29997,33,FALSE)</f>
        <v>○</v>
      </c>
      <c r="U146" s="69">
        <v>42309</v>
      </c>
      <c r="V146" s="68"/>
      <c r="W146" s="71" t="str">
        <f>VLOOKUP(C146,[1]計算シート!$B$3:$BH$2997,59,FALSE)&amp;CHAR(10)&amp;IF(VLOOKUP(C146,[1]計算シート!$B$3:$BH$2997,59,FALSE)="特定","("&amp;VLOOKUP(C146,[1]指定一覧!$B$3:$C175,2,FALSE)&amp;")","")</f>
        <v xml:space="preserve">
</v>
      </c>
      <c r="X146" s="30" t="s">
        <v>36</v>
      </c>
    </row>
    <row r="147" spans="2:24" s="19" customFormat="1" ht="42" customHeight="1">
      <c r="B147" s="20">
        <v>140</v>
      </c>
      <c r="C147" s="66">
        <v>15014</v>
      </c>
      <c r="D147" s="67" t="str">
        <f>VLOOKUP(C147,[1]計算シート!$B$3:$F$29997,5,FALSE)</f>
        <v>ウエリスオリーブ武蔵野関町</v>
      </c>
      <c r="E147" s="67" t="str">
        <f>VLOOKUP(C147,[1]計算シート!$B$3:$BB$29997,6,FALSE)</f>
        <v>練馬区関町南4丁目16番20号</v>
      </c>
      <c r="F147" s="66" t="str">
        <f>VLOOKUP(C147,[1]計算シート!$B$3:$BB$29997,7,FALSE)</f>
        <v>13.6-20.5</v>
      </c>
      <c r="G147" s="66" t="str">
        <f>VLOOKUP(C147,[1]計算シート!$B$3:$BB$29997,8,FALSE)</f>
        <v>30.9-46.54</v>
      </c>
      <c r="H147" s="66" t="str">
        <f>VLOOKUP(C147,[1]計算シート!$B$3:$BB$29997,9,FALSE)</f>
        <v>○</v>
      </c>
      <c r="I147" s="66" t="str">
        <f>VLOOKUP(C147,[1]計算シート!$B$3:$BB$29997,10,FALSE)</f>
        <v>○</v>
      </c>
      <c r="J147" s="66" t="str">
        <f>VLOOKUP(C147,[1]計算シート!$B$3:$BB$29997,11,FALSE)</f>
        <v>○</v>
      </c>
      <c r="K147" s="66" t="str">
        <f>VLOOKUP(C147,[1]計算シート!$B$3:$BB$29997,12,FALSE)</f>
        <v>○</v>
      </c>
      <c r="L147" s="66" t="str">
        <f>VLOOKUP(C147,[1]計算シート!$B$3:$BB$29997,13,FALSE)</f>
        <v>○</v>
      </c>
      <c r="M147" s="66" t="str">
        <f>IF(VLOOKUP(C147,[1]計算シート!$B$3:$BB$29997,26,FALSE)&gt;0,"○","×")</f>
        <v>×</v>
      </c>
      <c r="N147" s="66" t="str">
        <f>IF(VLOOKUP(C147,[1]計算シート!$B$3:$BB$29997,27,FALSE)&gt;0,"○","×")</f>
        <v>○</v>
      </c>
      <c r="O147" s="67" t="str">
        <f>VLOOKUP(C147,[1]計算シート!$B$3:$BB$29997,29,FALSE)</f>
        <v>エヌ・ティ・ティ都市開発株式会社</v>
      </c>
      <c r="P147" s="67" t="str">
        <f>VLOOKUP(C147,[1]計算シート!$B$3:$BB$29997,30,FALSE)</f>
        <v>03-6811-6465</v>
      </c>
      <c r="Q147" s="68">
        <f>VLOOKUP(C147,[1]計算シート!$B$3:$BB$29997,32,FALSE)</f>
        <v>32</v>
      </c>
      <c r="R147" s="69">
        <f>VLOOKUP(C147,[1]計算シート!$B$3:$BB$29997,31,FALSE)</f>
        <v>42373</v>
      </c>
      <c r="S147" s="70" t="str">
        <f>VLOOKUP(C147,[1]計算シート!$B$3:$BB$29997,34,FALSE)</f>
        <v>入居開始済み</v>
      </c>
      <c r="T147" s="66" t="str">
        <f>VLOOKUP(C147,[1]計算シート!$B$3:$BB$29997,33,FALSE)</f>
        <v>○</v>
      </c>
      <c r="U147" s="69">
        <v>42825</v>
      </c>
      <c r="V147" s="68"/>
      <c r="W147" s="71" t="str">
        <f>VLOOKUP(C147,[1]計算シート!$B$3:$BH$2997,59,FALSE)&amp;CHAR(10)&amp;IF(VLOOKUP(C147,[1]計算シート!$B$3:$BH$2997,59,FALSE)="特定","("&amp;VLOOKUP(C147,[1]指定一覧!$B$3:$C176,2,FALSE)&amp;")","")</f>
        <v xml:space="preserve">
</v>
      </c>
      <c r="X147" s="30" t="s">
        <v>36</v>
      </c>
    </row>
    <row r="148" spans="2:24" s="19" customFormat="1" ht="42" customHeight="1">
      <c r="B148" s="20">
        <v>141</v>
      </c>
      <c r="C148" s="66">
        <v>15015</v>
      </c>
      <c r="D148" s="67" t="str">
        <f>VLOOKUP(C148,[1]計算シート!$B$3:$F$29997,5,FALSE)</f>
        <v>ウエリスオリーブ武蔵野関町ケアレジデンス</v>
      </c>
      <c r="E148" s="67" t="str">
        <f>VLOOKUP(C148,[1]計算シート!$B$3:$BB$29997,6,FALSE)</f>
        <v>練馬区関町南４丁目１６番２０号</v>
      </c>
      <c r="F148" s="66">
        <f>VLOOKUP(C148,[1]計算シート!$B$3:$BB$29997,7,FALSE)</f>
        <v>16</v>
      </c>
      <c r="G148" s="66" t="str">
        <f>VLOOKUP(C148,[1]計算シート!$B$3:$BB$29997,8,FALSE)</f>
        <v>19.06-19.38</v>
      </c>
      <c r="H148" s="66" t="str">
        <f>VLOOKUP(C148,[1]計算シート!$B$3:$BB$29997,9,FALSE)</f>
        <v>○</v>
      </c>
      <c r="I148" s="66" t="str">
        <f>VLOOKUP(C148,[1]計算シート!$B$3:$BB$29997,10,FALSE)</f>
        <v>○</v>
      </c>
      <c r="J148" s="66" t="str">
        <f>VLOOKUP(C148,[1]計算シート!$B$3:$BB$29997,11,FALSE)</f>
        <v>○</v>
      </c>
      <c r="K148" s="66" t="str">
        <f>VLOOKUP(C148,[1]計算シート!$B$3:$BB$29997,12,FALSE)</f>
        <v>○</v>
      </c>
      <c r="L148" s="66" t="str">
        <f>VLOOKUP(C148,[1]計算シート!$B$3:$BB$29997,13,FALSE)</f>
        <v>○</v>
      </c>
      <c r="M148" s="66" t="str">
        <f>IF(VLOOKUP(C148,[1]計算シート!$B$3:$BB$29997,26,FALSE)&gt;0,"○","×")</f>
        <v>×</v>
      </c>
      <c r="N148" s="66" t="str">
        <f>IF(VLOOKUP(C148,[1]計算シート!$B$3:$BB$29997,27,FALSE)&gt;0,"○","×")</f>
        <v>×</v>
      </c>
      <c r="O148" s="67" t="str">
        <f>VLOOKUP(C148,[1]計算シート!$B$3:$BB$29997,29,FALSE)</f>
        <v>エヌ・ティ・ティ都市開発株式会社</v>
      </c>
      <c r="P148" s="67" t="str">
        <f>VLOOKUP(C148,[1]計算シート!$B$3:$BB$29997,30,FALSE)</f>
        <v>03-6811-6465</v>
      </c>
      <c r="Q148" s="68">
        <f>VLOOKUP(C148,[1]計算シート!$B$3:$BB$29997,32,FALSE)</f>
        <v>38</v>
      </c>
      <c r="R148" s="69">
        <f>VLOOKUP(C148,[1]計算シート!$B$3:$BB$29997,31,FALSE)</f>
        <v>42373</v>
      </c>
      <c r="S148" s="70" t="str">
        <f>VLOOKUP(C148,[1]計算シート!$B$3:$BB$29997,34,FALSE)</f>
        <v>入居開始済み</v>
      </c>
      <c r="T148" s="66" t="str">
        <f>VLOOKUP(C148,[1]計算シート!$B$3:$BB$29997,33,FALSE)</f>
        <v>○</v>
      </c>
      <c r="U148" s="69">
        <v>42917</v>
      </c>
      <c r="V148" s="68"/>
      <c r="W148" s="71" t="str">
        <f>VLOOKUP(C148,[1]計算シート!$B$3:$BH$2997,59,FALSE)&amp;CHAR(10)&amp;IF(VLOOKUP(C148,[1]計算シート!$B$3:$BH$2997,59,FALSE)="特定","("&amp;VLOOKUP(C148,[1]指定一覧!$B$3:$C177,2,FALSE)&amp;")","")</f>
        <v>特定
(1372011971)</v>
      </c>
      <c r="X148" s="30" t="s">
        <v>36</v>
      </c>
    </row>
    <row r="149" spans="2:24" s="19" customFormat="1" ht="42" customHeight="1">
      <c r="B149" s="20">
        <v>142</v>
      </c>
      <c r="C149" s="66">
        <v>16020</v>
      </c>
      <c r="D149" s="67" t="str">
        <f>VLOOKUP(C149,[1]計算シート!$B$3:$F$29997,5,FALSE)</f>
        <v>グランドマスト練馬桜台</v>
      </c>
      <c r="E149" s="67" t="str">
        <f>VLOOKUP(C149,[1]計算シート!$B$3:$BB$29997,6,FALSE)</f>
        <v>練馬区桜台2-29-1</v>
      </c>
      <c r="F149" s="66" t="str">
        <f>VLOOKUP(C149,[1]計算シート!$B$3:$BB$29997,7,FALSE)</f>
        <v>7-25</v>
      </c>
      <c r="G149" s="66" t="str">
        <f>VLOOKUP(C149,[1]計算シート!$B$3:$BB$29997,8,FALSE)</f>
        <v>39.36-65.14</v>
      </c>
      <c r="H149" s="66" t="str">
        <f>VLOOKUP(C149,[1]計算シート!$B$3:$BB$29997,9,FALSE)</f>
        <v>○</v>
      </c>
      <c r="I149" s="66" t="str">
        <f>VLOOKUP(C149,[1]計算シート!$B$3:$BB$29997,10,FALSE)</f>
        <v>×</v>
      </c>
      <c r="J149" s="66" t="str">
        <f>VLOOKUP(C149,[1]計算シート!$B$3:$BB$29997,11,FALSE)</f>
        <v>×</v>
      </c>
      <c r="K149" s="66" t="str">
        <f>VLOOKUP(C149,[1]計算シート!$B$3:$BB$29997,12,FALSE)</f>
        <v>×</v>
      </c>
      <c r="L149" s="66" t="str">
        <f>VLOOKUP(C149,[1]計算シート!$B$3:$BB$29997,13,FALSE)</f>
        <v>×</v>
      </c>
      <c r="M149" s="66" t="str">
        <f>IF(VLOOKUP(C149,[1]計算シート!$B$3:$BB$29997,26,FALSE)&gt;0,"○","×")</f>
        <v>×</v>
      </c>
      <c r="N149" s="66" t="str">
        <f>IF(VLOOKUP(C149,[1]計算シート!$B$3:$BB$29997,27,FALSE)&gt;0,"○","×")</f>
        <v>×</v>
      </c>
      <c r="O149" s="67" t="str">
        <f>VLOOKUP(C149,[1]計算シート!$B$3:$BB$29997,29,FALSE)</f>
        <v>積水ハウス不動産東京株式会社　グランドマスト事業部</v>
      </c>
      <c r="P149" s="67" t="str">
        <f>VLOOKUP(C149,[1]計算シート!$B$3:$BB$29997,30,FALSE)</f>
        <v>03-5350-3900</v>
      </c>
      <c r="Q149" s="68">
        <f>VLOOKUP(C149,[1]計算シート!$B$3:$BB$29997,32,FALSE)</f>
        <v>47</v>
      </c>
      <c r="R149" s="69">
        <f>VLOOKUP(C149,[1]計算シート!$B$3:$BB$29997,31,FALSE)</f>
        <v>42767</v>
      </c>
      <c r="S149" s="70" t="str">
        <f>VLOOKUP(C149,[1]計算シート!$B$3:$BB$29997,34,FALSE)</f>
        <v>入居開始済み</v>
      </c>
      <c r="T149" s="66" t="str">
        <f>VLOOKUP(C149,[1]計算シート!$B$3:$BB$29997,33,FALSE)</f>
        <v>○</v>
      </c>
      <c r="U149" s="69">
        <v>43221</v>
      </c>
      <c r="V149" s="68"/>
      <c r="W149" s="71" t="str">
        <f>VLOOKUP(C149,[1]計算シート!$B$3:$BH$2997,59,FALSE)&amp;CHAR(10)&amp;IF(VLOOKUP(C149,[1]計算シート!$B$3:$BH$2997,59,FALSE)="特定","("&amp;VLOOKUP(C149,[1]指定一覧!$B$3:$C178,2,FALSE)&amp;")","")</f>
        <v xml:space="preserve">
</v>
      </c>
      <c r="X149" s="30" t="s">
        <v>36</v>
      </c>
    </row>
    <row r="150" spans="2:24" s="19" customFormat="1" ht="42" customHeight="1">
      <c r="B150" s="20">
        <v>143</v>
      </c>
      <c r="C150" s="66">
        <v>17012</v>
      </c>
      <c r="D150" s="67" t="str">
        <f>VLOOKUP(C150,[1]計算シート!$B$3:$F$29997,5,FALSE)</f>
        <v>イリーゼ練馬中村橋</v>
      </c>
      <c r="E150" s="67" t="str">
        <f>VLOOKUP(C150,[1]計算シート!$B$3:$BB$29997,6,FALSE)</f>
        <v>練馬区中村南2丁目1-11</v>
      </c>
      <c r="F150" s="66">
        <f>VLOOKUP(C150,[1]計算シート!$B$3:$BB$29997,7,FALSE)</f>
        <v>14</v>
      </c>
      <c r="G150" s="66" t="str">
        <f>VLOOKUP(C150,[1]計算シート!$B$3:$BB$29997,8,FALSE)</f>
        <v>18.29-19.53</v>
      </c>
      <c r="H150" s="66" t="str">
        <f>VLOOKUP(C150,[1]計算シート!$B$3:$BB$29997,9,FALSE)</f>
        <v>○</v>
      </c>
      <c r="I150" s="66" t="str">
        <f>VLOOKUP(C150,[1]計算シート!$B$3:$BB$29997,10,FALSE)</f>
        <v>○</v>
      </c>
      <c r="J150" s="66" t="str">
        <f>VLOOKUP(C150,[1]計算シート!$B$3:$BB$29997,11,FALSE)</f>
        <v>○</v>
      </c>
      <c r="K150" s="66" t="str">
        <f>VLOOKUP(C150,[1]計算シート!$B$3:$BB$29997,12,FALSE)</f>
        <v>○</v>
      </c>
      <c r="L150" s="66" t="str">
        <f>VLOOKUP(C150,[1]計算シート!$B$3:$BB$29997,13,FALSE)</f>
        <v>○</v>
      </c>
      <c r="M150" s="66" t="str">
        <f>IF(VLOOKUP(C150,[1]計算シート!$B$3:$BB$29997,26,FALSE)&gt;0,"○","×")</f>
        <v>×</v>
      </c>
      <c r="N150" s="66" t="str">
        <f>IF(VLOOKUP(C150,[1]計算シート!$B$3:$BB$29997,27,FALSE)&gt;0,"○","×")</f>
        <v>×</v>
      </c>
      <c r="O150" s="67" t="str">
        <f>VLOOKUP(C150,[1]計算シート!$B$3:$BB$29997,29,FALSE)</f>
        <v>イリーゼ練馬中村橋</v>
      </c>
      <c r="P150" s="67" t="str">
        <f>VLOOKUP(C150,[1]計算シート!$B$3:$BB$29997,30,FALSE)</f>
        <v>03-5987-3071</v>
      </c>
      <c r="Q150" s="68">
        <f>VLOOKUP(C150,[1]計算シート!$B$3:$BB$29997,32,FALSE)</f>
        <v>63</v>
      </c>
      <c r="R150" s="69">
        <f>VLOOKUP(C150,[1]計算シート!$B$3:$BB$29997,31,FALSE)</f>
        <v>43005</v>
      </c>
      <c r="S150" s="70" t="str">
        <f>VLOOKUP(C150,[1]計算シート!$B$3:$BB$29997,34,FALSE)</f>
        <v>入居開始済み</v>
      </c>
      <c r="T150" s="66" t="str">
        <f>VLOOKUP(C150,[1]計算シート!$B$3:$BB$29997,33,FALSE)</f>
        <v>○</v>
      </c>
      <c r="U150" s="69">
        <v>43374</v>
      </c>
      <c r="V150" s="68"/>
      <c r="W150" s="71" t="str">
        <f>VLOOKUP(C150,[1]計算シート!$B$3:$BH$2997,59,FALSE)&amp;CHAR(10)&amp;IF(VLOOKUP(C150,[1]計算シート!$B$3:$BH$2997,59,FALSE)="特定・利用権","("&amp;VLOOKUP(C150,[1]指定一覧!$B$3:$C189,2,FALSE)&amp;")","")</f>
        <v>特定・利用権
(1372012698)</v>
      </c>
      <c r="X150" s="30" t="s">
        <v>36</v>
      </c>
    </row>
    <row r="151" spans="2:24" s="19" customFormat="1" ht="42" customHeight="1">
      <c r="B151" s="20">
        <v>144</v>
      </c>
      <c r="C151" s="66">
        <v>17020</v>
      </c>
      <c r="D151" s="67" t="str">
        <f>VLOOKUP(C151,[1]計算シート!$B$3:$F$29997,5,FALSE)</f>
        <v>ヴィラージュリーシュ上石神井</v>
      </c>
      <c r="E151" s="67" t="str">
        <f>VLOOKUP(C151,[1]計算シート!$B$3:$BB$29997,6,FALSE)</f>
        <v>練馬区上石神井2丁目9番21号</v>
      </c>
      <c r="F151" s="66" t="str">
        <f>VLOOKUP(C151,[1]計算シート!$B$3:$BB$29997,7,FALSE)</f>
        <v>12.9-13.1</v>
      </c>
      <c r="G151" s="66" t="str">
        <f>VLOOKUP(C151,[1]計算シート!$B$3:$BB$29997,8,FALSE)</f>
        <v>18.9-21.68</v>
      </c>
      <c r="H151" s="66" t="str">
        <f>VLOOKUP(C151,[1]計算シート!$B$3:$BB$29997,9,FALSE)</f>
        <v>○</v>
      </c>
      <c r="I151" s="66" t="str">
        <f>VLOOKUP(C151,[1]計算シート!$B$3:$BB$29997,10,FALSE)</f>
        <v>×</v>
      </c>
      <c r="J151" s="66" t="str">
        <f>VLOOKUP(C151,[1]計算シート!$B$3:$BB$29997,11,FALSE)</f>
        <v>×</v>
      </c>
      <c r="K151" s="66" t="str">
        <f>VLOOKUP(C151,[1]計算シート!$B$3:$BB$29997,12,FALSE)</f>
        <v>×</v>
      </c>
      <c r="L151" s="66" t="str">
        <f>VLOOKUP(C151,[1]計算シート!$B$3:$BB$29997,13,FALSE)</f>
        <v>×</v>
      </c>
      <c r="M151" s="66" t="str">
        <f>IF(VLOOKUP(C151,[1]計算シート!$B$3:$BB$29997,26,FALSE)&gt;0,"○","×")</f>
        <v>○</v>
      </c>
      <c r="N151" s="66" t="str">
        <f>IF(VLOOKUP(C151,[1]計算シート!$B$3:$BB$29997,27,FALSE)&gt;0,"○","×")</f>
        <v>○</v>
      </c>
      <c r="O151" s="67" t="str">
        <f>VLOOKUP(C151,[1]計算シート!$B$3:$BB$29997,29,FALSE)</f>
        <v>リーシュライフケア株式会社</v>
      </c>
      <c r="P151" s="67" t="str">
        <f>VLOOKUP(C151,[1]計算シート!$B$3:$BB$29997,30,FALSE)</f>
        <v>03-6899-3270</v>
      </c>
      <c r="Q151" s="68">
        <f>VLOOKUP(C151,[1]計算シート!$B$3:$BB$29997,32,FALSE)</f>
        <v>53</v>
      </c>
      <c r="R151" s="69">
        <f>VLOOKUP(C151,[1]計算シート!$B$3:$BB$29997,31,FALSE)</f>
        <v>43168</v>
      </c>
      <c r="S151" s="70" t="str">
        <f>VLOOKUP(C151,[1]計算シート!$B$3:$BB$29997,34,FALSE)</f>
        <v>入居開始済み</v>
      </c>
      <c r="T151" s="66" t="str">
        <f>VLOOKUP(C151,[1]計算シート!$B$3:$BB$29997,33,FALSE)</f>
        <v>○</v>
      </c>
      <c r="U151" s="69">
        <v>43739</v>
      </c>
      <c r="V151" s="68"/>
      <c r="W151" s="71" t="str">
        <f>VLOOKUP(C151,[1]計算シート!$B$3:$BH$2997,59,FALSE)&amp;CHAR(10)&amp;IF(VLOOKUP(C151,[1]計算シート!$B$3:$BH$2997,59,FALSE)="特定","("&amp;VLOOKUP(C151,[1]指定一覧!$B$3:$C399,2,FALSE)&amp;")","")</f>
        <v xml:space="preserve">
</v>
      </c>
      <c r="X151" s="30" t="s">
        <v>36</v>
      </c>
    </row>
    <row r="152" spans="2:24" s="19" customFormat="1" ht="42" customHeight="1">
      <c r="B152" s="20">
        <v>145</v>
      </c>
      <c r="C152" s="66">
        <v>19015</v>
      </c>
      <c r="D152" s="67" t="str">
        <f>VLOOKUP(C152,[1]計算シート!$B$3:$F$29997,5,FALSE)</f>
        <v>ホームステーションらいふ氷川台</v>
      </c>
      <c r="E152" s="67" t="str">
        <f>VLOOKUP(C152,[1]計算シート!$B$3:$BB$29997,6,FALSE)</f>
        <v>練馬区桜台3丁目4-2</v>
      </c>
      <c r="F152" s="66">
        <f>VLOOKUP(C152,[1]計算シート!$B$3:$BB$29997,7,FALSE)</f>
        <v>12.12</v>
      </c>
      <c r="G152" s="66" t="str">
        <f>VLOOKUP(C152,[1]計算シート!$B$3:$BB$29997,8,FALSE)</f>
        <v>18-18.6</v>
      </c>
      <c r="H152" s="66" t="str">
        <f>VLOOKUP(C152,[1]計算シート!$B$3:$BB$29997,9,FALSE)</f>
        <v>○</v>
      </c>
      <c r="I152" s="66" t="str">
        <f>VLOOKUP(C152,[1]計算シート!$B$3:$BB$29997,10,FALSE)</f>
        <v>○</v>
      </c>
      <c r="J152" s="66" t="str">
        <f>VLOOKUP(C152,[1]計算シート!$B$3:$BB$29997,11,FALSE)</f>
        <v>○</v>
      </c>
      <c r="K152" s="66" t="str">
        <f>VLOOKUP(C152,[1]計算シート!$B$3:$BB$29997,12,FALSE)</f>
        <v>○</v>
      </c>
      <c r="L152" s="66" t="str">
        <f>VLOOKUP(C152,[1]計算シート!$B$3:$BB$29997,13,FALSE)</f>
        <v>○</v>
      </c>
      <c r="M152" s="66" t="str">
        <f>IF(VLOOKUP(C152,[1]計算シート!$B$3:$BB$29997,26,FALSE)&gt;0,"○","×")</f>
        <v>×</v>
      </c>
      <c r="N152" s="66" t="str">
        <f>IF(VLOOKUP(C152,[1]計算シート!$B$3:$BB$29997,27,FALSE)&gt;0,"○","×")</f>
        <v>×</v>
      </c>
      <c r="O152" s="67" t="str">
        <f>VLOOKUP(C152,[1]計算シート!$B$3:$BB$29997,29,FALSE)</f>
        <v>株式会社らいふ</v>
      </c>
      <c r="P152" s="67" t="str">
        <f>VLOOKUP(C152,[1]計算シート!$B$3:$BB$29997,30,FALSE)</f>
        <v>03-5769-7268</v>
      </c>
      <c r="Q152" s="68">
        <f>VLOOKUP(C152,[1]計算シート!$B$3:$BB$29997,32,FALSE)</f>
        <v>45</v>
      </c>
      <c r="R152" s="69">
        <f>VLOOKUP(C152,[1]計算シート!$B$3:$BB$29997,31,FALSE)</f>
        <v>43860</v>
      </c>
      <c r="S152" s="70" t="str">
        <f>VLOOKUP(C152,[1]計算シート!$B$3:$BB$29997,34,FALSE)</f>
        <v>入居開始済み</v>
      </c>
      <c r="T152" s="66" t="str">
        <f>VLOOKUP(C152,[1]計算シート!$B$3:$BB$29997,33,FALSE)</f>
        <v>○</v>
      </c>
      <c r="U152" s="69">
        <v>44197</v>
      </c>
      <c r="V152" s="68"/>
      <c r="W152" s="71" t="str">
        <f>VLOOKUP(C152,[1]計算シート!$B$3:$BH$2997,59,FALSE)&amp;CHAR(10)&amp;IF(VLOOKUP(C152,[1]計算シート!$B$3:$BH$2997,59,FALSE)="特定","("&amp;VLOOKUP(C152,[1]指定一覧!$B$3:$C181,2,FALSE)&amp;")","")</f>
        <v>特定
(1372013472)</v>
      </c>
      <c r="X152" s="30" t="s">
        <v>36</v>
      </c>
    </row>
    <row r="153" spans="2:24" s="19" customFormat="1" ht="42" customHeight="1">
      <c r="B153" s="20">
        <v>146</v>
      </c>
      <c r="C153" s="66">
        <v>20007</v>
      </c>
      <c r="D153" s="67" t="str">
        <f>VLOOKUP(C153,[1]計算シート!$B$3:$F$29997,5,FALSE)</f>
        <v>寿らいふ石神井台</v>
      </c>
      <c r="E153" s="67" t="str">
        <f>VLOOKUP(C153,[1]計算シート!$B$3:$BB$29997,6,FALSE)</f>
        <v>練馬区石神井台六丁目3番19号</v>
      </c>
      <c r="F153" s="66" t="str">
        <f>VLOOKUP(C153,[1]計算シート!$B$3:$BB$29997,7,FALSE)</f>
        <v>5.37-7.2</v>
      </c>
      <c r="G153" s="66" t="str">
        <f>VLOOKUP(C153,[1]計算シート!$B$3:$BB$29997,8,FALSE)</f>
        <v>16.2-18.26</v>
      </c>
      <c r="H153" s="66" t="str">
        <f>VLOOKUP(C153,[1]計算シート!$B$3:$BB$29997,9,FALSE)</f>
        <v>○</v>
      </c>
      <c r="I153" s="66" t="str">
        <f>VLOOKUP(C153,[1]計算シート!$B$3:$BB$29997,10,FALSE)</f>
        <v>×</v>
      </c>
      <c r="J153" s="66" t="str">
        <f>VLOOKUP(C153,[1]計算シート!$B$3:$BB$29997,11,FALSE)</f>
        <v>×</v>
      </c>
      <c r="K153" s="66" t="str">
        <f>VLOOKUP(C153,[1]計算シート!$B$3:$BB$29997,12,FALSE)</f>
        <v>×</v>
      </c>
      <c r="L153" s="66" t="str">
        <f>VLOOKUP(C153,[1]計算シート!$B$3:$BB$29997,13,FALSE)</f>
        <v>○</v>
      </c>
      <c r="M153" s="66" t="str">
        <f>IF(VLOOKUP(C153,[1]計算シート!$B$3:$BB$29997,26,FALSE)&gt;0,"○","×")</f>
        <v>×</v>
      </c>
      <c r="N153" s="66" t="str">
        <f>IF(VLOOKUP(C153,[1]計算シート!$B$3:$BB$29997,27,FALSE)&gt;0,"○","×")</f>
        <v>○</v>
      </c>
      <c r="O153" s="67" t="str">
        <f>VLOOKUP(C153,[1]計算シート!$B$3:$BB$29997,29,FALSE)</f>
        <v>株式会社シノケンウェルネス</v>
      </c>
      <c r="P153" s="67" t="str">
        <f>VLOOKUP(C153,[1]計算シート!$B$3:$BB$29997,30,FALSE)</f>
        <v>03-5777-0175</v>
      </c>
      <c r="Q153" s="68">
        <f>VLOOKUP(C153,[1]計算シート!$B$3:$BB$29997,32,FALSE)</f>
        <v>46</v>
      </c>
      <c r="R153" s="69">
        <f>VLOOKUP(C153,[1]計算シート!$B$3:$BB$29997,31,FALSE)</f>
        <v>44145</v>
      </c>
      <c r="S153" s="70" t="str">
        <f>VLOOKUP(C153,[1]計算シート!$B$3:$BB$29997,34,FALSE)</f>
        <v>入居開始済み</v>
      </c>
      <c r="T153" s="66" t="str">
        <f>VLOOKUP(C153,[1]計算シート!$B$3:$BB$29997,33,FALSE)</f>
        <v>○</v>
      </c>
      <c r="U153" s="69">
        <v>44348</v>
      </c>
      <c r="V153" s="68"/>
      <c r="W153" s="71" t="str">
        <f>VLOOKUP(C153,[1]計算シート!$B$3:$BH$2997,59,FALSE)&amp;CHAR(10)&amp;IF(VLOOKUP(C153,[1]計算シート!$B$3:$BH$2997,59,FALSE)="特定・利用権","("&amp;VLOOKUP(C153,[1]指定一覧!$B$3:$C193,2,FALSE)&amp;")","")</f>
        <v xml:space="preserve">
</v>
      </c>
      <c r="X153" s="30" t="s">
        <v>36</v>
      </c>
    </row>
    <row r="154" spans="2:24" s="19" customFormat="1" ht="42" customHeight="1">
      <c r="B154" s="20">
        <v>147</v>
      </c>
      <c r="C154" s="66">
        <v>20008</v>
      </c>
      <c r="D154" s="67" t="str">
        <f>VLOOKUP(C154,[1]計算シート!$B$3:$F$29997,5,FALSE)</f>
        <v>リーシェガーデン大泉学園</v>
      </c>
      <c r="E154" s="67" t="str">
        <f>VLOOKUP(C154,[1]計算シート!$B$3:$BB$29997,6,FALSE)</f>
        <v>練馬区大泉学園町七丁目10番21号</v>
      </c>
      <c r="F154" s="66">
        <f>VLOOKUP(C154,[1]計算シート!$B$3:$BB$29997,7,FALSE)</f>
        <v>12.5</v>
      </c>
      <c r="G154" s="66" t="str">
        <f>VLOOKUP(C154,[1]計算シート!$B$3:$BB$29997,8,FALSE)</f>
        <v>21-24</v>
      </c>
      <c r="H154" s="66" t="str">
        <f>VLOOKUP(C154,[1]計算シート!$B$3:$BB$29997,9,FALSE)</f>
        <v>○</v>
      </c>
      <c r="I154" s="66" t="str">
        <f>VLOOKUP(C154,[1]計算シート!$B$3:$BB$29997,10,FALSE)</f>
        <v>○</v>
      </c>
      <c r="J154" s="66" t="str">
        <f>VLOOKUP(C154,[1]計算シート!$B$3:$BB$29997,11,FALSE)</f>
        <v>○</v>
      </c>
      <c r="K154" s="66" t="str">
        <f>VLOOKUP(C154,[1]計算シート!$B$3:$BB$29997,12,FALSE)</f>
        <v>○</v>
      </c>
      <c r="L154" s="66" t="str">
        <f>VLOOKUP(C154,[1]計算シート!$B$3:$BB$29997,13,FALSE)</f>
        <v>○</v>
      </c>
      <c r="M154" s="66" t="str">
        <f>IF(VLOOKUP(C154,[1]計算シート!$B$3:$BB$29997,26,FALSE)&gt;0,"○","×")</f>
        <v>×</v>
      </c>
      <c r="N154" s="66" t="str">
        <f>IF(VLOOKUP(C154,[1]計算シート!$B$3:$BB$29997,27,FALSE)&gt;0,"○","×")</f>
        <v>×</v>
      </c>
      <c r="O154" s="67" t="str">
        <f>VLOOKUP(C154,[1]計算シート!$B$3:$BB$29997,29,FALSE)</f>
        <v>東日本福祉経営サービス</v>
      </c>
      <c r="P154" s="67" t="str">
        <f>VLOOKUP(C154,[1]計算シート!$B$3:$BB$29997,30,FALSE)</f>
        <v>03-6661-7545</v>
      </c>
      <c r="Q154" s="68">
        <f>VLOOKUP(C154,[1]計算シート!$B$3:$BB$29997,32,FALSE)</f>
        <v>67</v>
      </c>
      <c r="R154" s="69">
        <f>VLOOKUP(C154,[1]計算シート!$B$3:$BB$29997,31,FALSE)</f>
        <v>44172</v>
      </c>
      <c r="S154" s="70" t="str">
        <f>VLOOKUP(C154,[1]計算シート!$B$3:$BB$29997,34,FALSE)</f>
        <v>入居開始済み</v>
      </c>
      <c r="T154" s="66" t="str">
        <f>VLOOKUP(C154,[1]計算シート!$B$3:$BB$29997,33,FALSE)</f>
        <v>○</v>
      </c>
      <c r="U154" s="69">
        <v>44593</v>
      </c>
      <c r="V154" s="68"/>
      <c r="W154" s="71" t="str">
        <f>VLOOKUP(C154,[1]計算シート!$B$3:$BH$2997,59,FALSE)&amp;CHAR(10)&amp;IF(VLOOKUP(C154,[1]計算シート!$B$3:$BH$2997,59,FALSE)="特定","("&amp;VLOOKUP(C154,[1]指定一覧!$B$3:$C194,2,FALSE)&amp;")","")</f>
        <v>特定
(1372013860)</v>
      </c>
      <c r="X154" s="30" t="s">
        <v>36</v>
      </c>
    </row>
    <row r="155" spans="2:24" s="19" customFormat="1" ht="42" customHeight="1">
      <c r="B155" s="20">
        <v>148</v>
      </c>
      <c r="C155" s="66">
        <v>21005</v>
      </c>
      <c r="D155" s="67" t="str">
        <f>VLOOKUP(C155,[1]計算シート!$B$3:$F$29997,5,FALSE)</f>
        <v>ホームステーションらいふ石神井公園</v>
      </c>
      <c r="E155" s="67" t="str">
        <f>VLOOKUP(C155,[1]計算シート!$B$3:$BB$29997,6,FALSE)</f>
        <v>練馬区谷原2丁目1番11号</v>
      </c>
      <c r="F155" s="66">
        <f>VLOOKUP(C155,[1]計算シート!$B$3:$BB$29997,7,FALSE)</f>
        <v>14.24</v>
      </c>
      <c r="G155" s="66">
        <f>VLOOKUP(C155,[1]計算シート!$B$3:$BB$29997,8,FALSE)</f>
        <v>18</v>
      </c>
      <c r="H155" s="66" t="str">
        <f>VLOOKUP(C155,[1]計算シート!$B$3:$BB$29997,9,FALSE)</f>
        <v>○</v>
      </c>
      <c r="I155" s="66" t="str">
        <f>VLOOKUP(C155,[1]計算シート!$B$3:$BB$29997,10,FALSE)</f>
        <v>○</v>
      </c>
      <c r="J155" s="66" t="str">
        <f>VLOOKUP(C155,[1]計算シート!$B$3:$BB$29997,11,FALSE)</f>
        <v>○</v>
      </c>
      <c r="K155" s="66" t="str">
        <f>VLOOKUP(C155,[1]計算シート!$B$3:$BB$29997,12,FALSE)</f>
        <v>○</v>
      </c>
      <c r="L155" s="66" t="str">
        <f>VLOOKUP(C155,[1]計算シート!$B$3:$BB$29997,13,FALSE)</f>
        <v>○</v>
      </c>
      <c r="M155" s="66" t="str">
        <f>IF(VLOOKUP(C155,[1]計算シート!$B$3:$BB$29997,26,FALSE)&gt;0,"○","×")</f>
        <v>×</v>
      </c>
      <c r="N155" s="66" t="str">
        <f>IF(VLOOKUP(C155,[1]計算シート!$B$3:$BB$29997,27,FALSE)&gt;0,"○","×")</f>
        <v>×</v>
      </c>
      <c r="O155" s="67" t="str">
        <f>VLOOKUP(C155,[1]計算シート!$B$3:$BB$29997,29,FALSE)</f>
        <v>株式会社らいふ</v>
      </c>
      <c r="P155" s="67" t="str">
        <f>VLOOKUP(C155,[1]計算シート!$B$3:$BB$29997,30,FALSE)</f>
        <v>03-5769-7268</v>
      </c>
      <c r="Q155" s="68">
        <f>VLOOKUP(C155,[1]計算シート!$B$3:$BB$29997,32,FALSE)</f>
        <v>75</v>
      </c>
      <c r="R155" s="69">
        <f>VLOOKUP(C155,[1]計算シート!$B$3:$BB$29997,31,FALSE)</f>
        <v>44404</v>
      </c>
      <c r="S155" s="70" t="str">
        <f>VLOOKUP(C155,[1]計算シート!$B$3:$BB$29997,34,FALSE)</f>
        <v>入居開始済み</v>
      </c>
      <c r="T155" s="66" t="str">
        <f>VLOOKUP(C155,[1]計算シート!$B$3:$BB$29997,33,FALSE)</f>
        <v>○</v>
      </c>
      <c r="U155" s="69">
        <v>44835</v>
      </c>
      <c r="V155" s="68"/>
      <c r="W155" s="71" t="str">
        <f>VLOOKUP(C155,[1]計算シート!$B$3:$BH$2997,59,FALSE)&amp;CHAR(10)&amp;IF(VLOOKUP(C155,[1]計算シート!$B$3:$BH$2997,59,FALSE)="特定","("&amp;VLOOKUP(C155,[1]指定一覧!$B$3:$C195,2,FALSE)&amp;")","")</f>
        <v>特定
(1372014231)</v>
      </c>
      <c r="X155" s="30" t="s">
        <v>36</v>
      </c>
    </row>
    <row r="156" spans="2:24" s="19" customFormat="1" ht="42" customHeight="1">
      <c r="B156" s="20">
        <v>149</v>
      </c>
      <c r="C156" s="66">
        <v>21008</v>
      </c>
      <c r="D156" s="67" t="str">
        <f>VLOOKUP(C156,[1]計算シート!$B$3:$F$29997,5,FALSE)</f>
        <v>イリーゼ練馬光が丘</v>
      </c>
      <c r="E156" s="67" t="str">
        <f>VLOOKUP(C156,[1]計算シート!$B$3:$BB$29997,6,FALSE)</f>
        <v>練馬区土支田一丁目１４番１０号</v>
      </c>
      <c r="F156" s="66">
        <f>VLOOKUP(C156,[1]計算シート!$B$3:$BB$29997,7,FALSE)</f>
        <v>10.5</v>
      </c>
      <c r="G156" s="66" t="str">
        <f>VLOOKUP(C156,[1]計算シート!$B$3:$BB$29997,8,FALSE)</f>
        <v>18.27-22.33</v>
      </c>
      <c r="H156" s="66" t="str">
        <f>VLOOKUP(C156,[1]計算シート!$B$3:$BB$29997,9,FALSE)</f>
        <v>○</v>
      </c>
      <c r="I156" s="66" t="str">
        <f>VLOOKUP(C156,[1]計算シート!$B$3:$BB$29997,10,FALSE)</f>
        <v>○</v>
      </c>
      <c r="J156" s="66" t="str">
        <f>VLOOKUP(C156,[1]計算シート!$B$3:$BB$29997,11,FALSE)</f>
        <v>○</v>
      </c>
      <c r="K156" s="66" t="str">
        <f>VLOOKUP(C156,[1]計算シート!$B$3:$BB$29997,12,FALSE)</f>
        <v>○</v>
      </c>
      <c r="L156" s="66" t="str">
        <f>VLOOKUP(C156,[1]計算シート!$B$3:$BB$29997,13,FALSE)</f>
        <v>○</v>
      </c>
      <c r="M156" s="66" t="str">
        <f>IF(VLOOKUP(C156,[1]計算シート!$B$3:$BB$29997,26,FALSE)&gt;0,"○","×")</f>
        <v>×</v>
      </c>
      <c r="N156" s="66" t="str">
        <f>IF(VLOOKUP(C156,[1]計算シート!$B$3:$BB$29997,27,FALSE)&gt;0,"○","×")</f>
        <v>×</v>
      </c>
      <c r="O156" s="67" t="str">
        <f>VLOOKUP(C156,[1]計算シート!$B$3:$BB$29997,29,FALSE)</f>
        <v>ＨＩＴＯＷＡケアサービス株式会社</v>
      </c>
      <c r="P156" s="67" t="str">
        <f>VLOOKUP(C156,[1]計算シート!$B$3:$BB$29997,30,FALSE)</f>
        <v>03-6632-7702</v>
      </c>
      <c r="Q156" s="68">
        <f>VLOOKUP(C156,[1]計算シート!$B$3:$BB$29997,32,FALSE)</f>
        <v>61</v>
      </c>
      <c r="R156" s="69">
        <f>VLOOKUP(C156,[1]計算シート!$B$3:$BB$29997,31,FALSE)</f>
        <v>44543</v>
      </c>
      <c r="S156" s="70" t="str">
        <f>VLOOKUP(C156,[1]計算シート!$B$3:$BB$29997,34,FALSE)</f>
        <v>入居開始済み</v>
      </c>
      <c r="T156" s="66" t="str">
        <f>VLOOKUP(C156,[1]計算シート!$B$3:$BB$29997,33,FALSE)</f>
        <v>○</v>
      </c>
      <c r="U156" s="69">
        <v>44986</v>
      </c>
      <c r="V156" s="68"/>
      <c r="W156" s="71" t="str">
        <f>VLOOKUP(C156,[1]計算シート!$B$3:$BH$2997,59,FALSE)&amp;CHAR(10)&amp;IF(VLOOKUP(C156,[1]計算シート!$B$3:$BH$2997,59,FALSE)="特定・利用権","("&amp;VLOOKUP(C156,[1]指定一覧!$B$3:$C196,2,FALSE)&amp;")","")</f>
        <v>特定・利用権
(1372014371)</v>
      </c>
      <c r="X156" s="30" t="s">
        <v>36</v>
      </c>
    </row>
    <row r="157" spans="2:24" s="19" customFormat="1" ht="42" customHeight="1">
      <c r="B157" s="20">
        <v>150</v>
      </c>
      <c r="C157" s="66">
        <v>21010</v>
      </c>
      <c r="D157" s="67" t="str">
        <f>VLOOKUP(C157,[1]計算シート!$B$3:$F$29997,5,FALSE)</f>
        <v>ライブラリ練馬高野台</v>
      </c>
      <c r="E157" s="67" t="str">
        <f>VLOOKUP(C157,[1]計算シート!$B$3:$BB$29997,6,FALSE)</f>
        <v>練馬区南田中2丁目22-12</v>
      </c>
      <c r="F157" s="66">
        <f>VLOOKUP(C157,[1]計算シート!$B$3:$BB$29997,7,FALSE)</f>
        <v>12.9</v>
      </c>
      <c r="G157" s="66">
        <f>VLOOKUP(C157,[1]計算シート!$B$3:$BB$29997,8,FALSE)</f>
        <v>18</v>
      </c>
      <c r="H157" s="66" t="str">
        <f>VLOOKUP(C157,[1]計算シート!$B$3:$BB$29997,9,FALSE)</f>
        <v>○</v>
      </c>
      <c r="I157" s="66" t="str">
        <f>VLOOKUP(C157,[1]計算シート!$B$3:$BB$29997,10,FALSE)</f>
        <v>○</v>
      </c>
      <c r="J157" s="66" t="str">
        <f>VLOOKUP(C157,[1]計算シート!$B$3:$BB$29997,11,FALSE)</f>
        <v>○</v>
      </c>
      <c r="K157" s="66" t="str">
        <f>VLOOKUP(C157,[1]計算シート!$B$3:$BB$29997,12,FALSE)</f>
        <v>○</v>
      </c>
      <c r="L157" s="66" t="str">
        <f>VLOOKUP(C157,[1]計算シート!$B$3:$BB$29997,13,FALSE)</f>
        <v>○</v>
      </c>
      <c r="M157" s="66" t="str">
        <f>IF(VLOOKUP(C157,[1]計算シート!$B$3:$BB$29997,26,FALSE)&gt;0,"○","×")</f>
        <v>×</v>
      </c>
      <c r="N157" s="66" t="str">
        <f>IF(VLOOKUP(C157,[1]計算シート!$B$3:$BB$29997,27,FALSE)&gt;0,"○","×")</f>
        <v>×</v>
      </c>
      <c r="O157" s="67" t="str">
        <f>VLOOKUP(C157,[1]計算シート!$B$3:$BB$29997,29,FALSE)</f>
        <v>ライブラリ練馬高野台</v>
      </c>
      <c r="P157" s="67" t="str">
        <f>VLOOKUP(C157,[1]計算シート!$B$3:$BB$29997,30,FALSE)</f>
        <v>03-6913-4209</v>
      </c>
      <c r="Q157" s="68">
        <f>VLOOKUP(C157,[1]計算シート!$B$3:$BB$29997,32,FALSE)</f>
        <v>70</v>
      </c>
      <c r="R157" s="69">
        <f>VLOOKUP(C157,[1]計算シート!$B$3:$BB$29997,31,FALSE)</f>
        <v>44554</v>
      </c>
      <c r="S157" s="70" t="str">
        <f>VLOOKUP(C157,[1]計算シート!$B$3:$BB$29997,34,FALSE)</f>
        <v>入居開始済み</v>
      </c>
      <c r="T157" s="66" t="str">
        <f>VLOOKUP(C157,[1]計算シート!$B$3:$BB$29997,33,FALSE)</f>
        <v>○</v>
      </c>
      <c r="U157" s="69">
        <v>44986</v>
      </c>
      <c r="V157" s="68"/>
      <c r="W157" s="71" t="str">
        <f>VLOOKUP(C157,[1]計算シート!$B$3:$BH$2997,59,FALSE)&amp;CHAR(10)&amp;IF(VLOOKUP(C157,[1]計算シート!$B$3:$BH$2997,59,FALSE)="特定","("&amp;VLOOKUP(C157,[1]指定一覧!$B$3:$C197,2,FALSE)&amp;")","")</f>
        <v>特定
(1372014389)</v>
      </c>
      <c r="X157" s="30" t="s">
        <v>36</v>
      </c>
    </row>
    <row r="158" spans="2:24" s="19" customFormat="1" ht="42" customHeight="1">
      <c r="B158" s="20">
        <v>151</v>
      </c>
      <c r="C158" s="66">
        <v>22004</v>
      </c>
      <c r="D158" s="67" t="str">
        <f>VLOOKUP(C158,[1]計算シート!$B$3:$F$29997,5,FALSE)</f>
        <v>ココファン石神井台</v>
      </c>
      <c r="E158" s="67" t="str">
        <f>VLOOKUP(C158,[1]計算シート!$B$3:$BB$29997,6,FALSE)</f>
        <v>練馬区石神井台8丁目8番19号</v>
      </c>
      <c r="F158" s="66" t="str">
        <f>VLOOKUP(C158,[1]計算シート!$B$3:$BB$29997,7,FALSE)</f>
        <v>8.9-18.4</v>
      </c>
      <c r="G158" s="66" t="str">
        <f>VLOOKUP(C158,[1]計算シート!$B$3:$BB$29997,8,FALSE)</f>
        <v>18-36.29</v>
      </c>
      <c r="H158" s="66" t="str">
        <f>VLOOKUP(C158,[1]計算シート!$B$3:$BB$29997,9,FALSE)</f>
        <v>○</v>
      </c>
      <c r="I158" s="66" t="str">
        <f>VLOOKUP(C158,[1]計算シート!$B$3:$BB$29997,10,FALSE)</f>
        <v>○</v>
      </c>
      <c r="J158" s="66" t="str">
        <f>VLOOKUP(C158,[1]計算シート!$B$3:$BB$29997,11,FALSE)</f>
        <v>○</v>
      </c>
      <c r="K158" s="66" t="str">
        <f>VLOOKUP(C158,[1]計算シート!$B$3:$BB$29997,12,FALSE)</f>
        <v>○</v>
      </c>
      <c r="L158" s="66" t="str">
        <f>VLOOKUP(C158,[1]計算シート!$B$3:$BB$29997,13,FALSE)</f>
        <v>○</v>
      </c>
      <c r="M158" s="66" t="str">
        <f>IF(VLOOKUP(C158,[1]計算シート!$B$3:$BB$29997,26,FALSE)&gt;0,"○","×")</f>
        <v>×</v>
      </c>
      <c r="N158" s="66" t="str">
        <f>IF(VLOOKUP(C158,[1]計算シート!$B$3:$BB$29997,27,FALSE)&gt;0,"○","×")</f>
        <v>○</v>
      </c>
      <c r="O158" s="67" t="str">
        <f>VLOOKUP(C158,[1]計算シート!$B$3:$BB$29997,29,FALSE)</f>
        <v>株式会社学研ココファン</v>
      </c>
      <c r="P158" s="67" t="str">
        <f>VLOOKUP(C158,[1]計算シート!$B$3:$BB$29997,30,FALSE)</f>
        <v>03-6431-1860</v>
      </c>
      <c r="Q158" s="68">
        <f>VLOOKUP(C158,[1]計算シート!$B$3:$BB$29997,32,FALSE)</f>
        <v>50</v>
      </c>
      <c r="R158" s="69">
        <f>VLOOKUP(C158,[1]計算シート!$B$3:$BB$29997,31,FALSE)</f>
        <v>44897</v>
      </c>
      <c r="S158" s="70">
        <f>VLOOKUP(C158,[1]計算シート!$B$3:$BB$29997,34,FALSE)</f>
        <v>45231</v>
      </c>
      <c r="T158" s="66" t="str">
        <f>VLOOKUP(C158,[1]計算シート!$B$3:$BB$29997,33,FALSE)</f>
        <v>○</v>
      </c>
      <c r="U158" s="69">
        <f>S158</f>
        <v>45231</v>
      </c>
      <c r="V158" s="68"/>
      <c r="W158" s="71" t="str">
        <f>VLOOKUP(C158,[1]計算シート!$B$3:$BH$2997,59,FALSE)&amp;CHAR(10)&amp;IF(VLOOKUP(C158,[1]計算シート!$B$3:$BH$2997,59,FALSE)="特定・利用権","("&amp;VLOOKUP(C158,[1]指定一覧!$B$3:$C196,2,FALSE)&amp;")","")</f>
        <v xml:space="preserve">
</v>
      </c>
      <c r="X158" s="30" t="s">
        <v>36</v>
      </c>
    </row>
    <row r="159" spans="2:24" s="19" customFormat="1" ht="42" customHeight="1">
      <c r="B159" s="20">
        <v>152</v>
      </c>
      <c r="C159" s="66">
        <v>23008</v>
      </c>
      <c r="D159" s="67" t="str">
        <f>VLOOKUP(C159,[1]計算シート!$B$3:$F$29997,5,FALSE)</f>
        <v>ココファン大泉学園</v>
      </c>
      <c r="E159" s="67" t="str">
        <f>VLOOKUP(C159,[1]計算シート!$B$3:$BB$29997,6,FALSE)</f>
        <v>練馬区大泉学園町5丁目11番10号</v>
      </c>
      <c r="F159" s="66" t="str">
        <f>VLOOKUP(C159,[1]計算シート!$B$3:$BB$29997,7,FALSE)</f>
        <v>9-18.4</v>
      </c>
      <c r="G159" s="66" t="str">
        <f>VLOOKUP(C159,[1]計算シート!$B$3:$BB$29997,8,FALSE)</f>
        <v>18.15-48.48</v>
      </c>
      <c r="H159" s="66" t="str">
        <f>VLOOKUP(C159,[1]計算シート!$B$3:$BB$29997,9,FALSE)</f>
        <v>○</v>
      </c>
      <c r="I159" s="66" t="str">
        <f>VLOOKUP(C159,[1]計算シート!$B$3:$BB$29997,10,FALSE)</f>
        <v>○</v>
      </c>
      <c r="J159" s="66" t="str">
        <f>VLOOKUP(C159,[1]計算シート!$B$3:$BB$29997,11,FALSE)</f>
        <v>○</v>
      </c>
      <c r="K159" s="66" t="str">
        <f>VLOOKUP(C159,[1]計算シート!$B$3:$BB$29997,12,FALSE)</f>
        <v>○</v>
      </c>
      <c r="L159" s="66" t="str">
        <f>VLOOKUP(C159,[1]計算シート!$B$3:$BB$29997,13,FALSE)</f>
        <v>○</v>
      </c>
      <c r="M159" s="66" t="str">
        <f>IF(VLOOKUP(C159,[1]計算シート!$B$3:$BB$29997,26,FALSE)&gt;0,"○","×")</f>
        <v>×</v>
      </c>
      <c r="N159" s="66" t="str">
        <f>IF(VLOOKUP(C159,[1]計算シート!$B$3:$BB$29997,27,FALSE)&gt;0,"○","×")</f>
        <v>○</v>
      </c>
      <c r="O159" s="67" t="str">
        <f>VLOOKUP(C159,[1]計算シート!$B$3:$BB$29997,29,FALSE)</f>
        <v>株式会社学研ココファン</v>
      </c>
      <c r="P159" s="67" t="str">
        <f>VLOOKUP(C159,[1]計算シート!$B$3:$BB$29997,30,FALSE)</f>
        <v>03-6431-1860</v>
      </c>
      <c r="Q159" s="68">
        <f>VLOOKUP(C159,[1]計算シート!$B$3:$BB$29997,32,FALSE)</f>
        <v>49</v>
      </c>
      <c r="R159" s="69">
        <f>VLOOKUP(C159,[1]計算シート!$B$3:$BB$29997,31,FALSE)</f>
        <v>45264</v>
      </c>
      <c r="S159" s="70" t="str">
        <f>VLOOKUP(C159,[1]計算シート!$B$3:$BB$29997,34,FALSE)</f>
        <v>入居開始済み</v>
      </c>
      <c r="T159" s="66" t="str">
        <f>VLOOKUP(C159,[1]計算シート!$B$3:$BB$29997,33,FALSE)</f>
        <v>○</v>
      </c>
      <c r="U159" s="69">
        <v>45748</v>
      </c>
      <c r="V159" s="68"/>
      <c r="W159" s="71" t="str">
        <f>VLOOKUP(C159,[1]計算シート!$B$3:$BH$2997,59,FALSE)&amp;CHAR(10)&amp;IF(VLOOKUP(C159,[1]計算シート!$B$3:$BH$2997,59,FALSE)="特定・利用権","("&amp;VLOOKUP(C159,[1]指定一覧!$B$3:$C198,2,FALSE)&amp;")","")</f>
        <v xml:space="preserve">
</v>
      </c>
      <c r="X159" s="30" t="s">
        <v>37</v>
      </c>
    </row>
    <row r="160" spans="2:24" s="19" customFormat="1" ht="42" customHeight="1">
      <c r="B160" s="20">
        <v>153</v>
      </c>
      <c r="C160" s="66">
        <v>11003</v>
      </c>
      <c r="D160" s="67" t="str">
        <f>VLOOKUP(C160,[1]計算シート!$B$3:$F$29997,5,FALSE)</f>
        <v>プラチナ・シニアホーム足立竹ノ塚</v>
      </c>
      <c r="E160" s="67" t="str">
        <f>VLOOKUP(C160,[1]計算シート!$B$3:$BB$29997,6,FALSE)</f>
        <v>足立区西伊興四丁目1番1号</v>
      </c>
      <c r="F160" s="66">
        <f>VLOOKUP(C160,[1]計算シート!$B$3:$BB$29997,7,FALSE)</f>
        <v>7</v>
      </c>
      <c r="G160" s="66" t="str">
        <f>VLOOKUP(C160,[1]計算シート!$B$3:$BB$29997,8,FALSE)</f>
        <v>18.57-19.35</v>
      </c>
      <c r="H160" s="66" t="str">
        <f>VLOOKUP(C160,[1]計算シート!$B$3:$BB$29997,9,FALSE)</f>
        <v>○</v>
      </c>
      <c r="I160" s="66" t="str">
        <f>VLOOKUP(C160,[1]計算シート!$B$3:$BB$29997,10,FALSE)</f>
        <v>○</v>
      </c>
      <c r="J160" s="66" t="str">
        <f>VLOOKUP(C160,[1]計算シート!$B$3:$BB$29997,11,FALSE)</f>
        <v>○</v>
      </c>
      <c r="K160" s="66" t="str">
        <f>VLOOKUP(C160,[1]計算シート!$B$3:$BB$29997,12,FALSE)</f>
        <v>○</v>
      </c>
      <c r="L160" s="66" t="str">
        <f>VLOOKUP(C160,[1]計算シート!$B$3:$BB$29997,13,FALSE)</f>
        <v>○</v>
      </c>
      <c r="M160" s="66" t="str">
        <f>IF(VLOOKUP(C160,[1]計算シート!$B$3:$BB$29997,26,FALSE)&gt;0,"○","×")</f>
        <v>○</v>
      </c>
      <c r="N160" s="66" t="str">
        <f>IF(VLOOKUP(C160,[1]計算シート!$B$3:$BB$29997,27,FALSE)&gt;0,"○","×")</f>
        <v>○</v>
      </c>
      <c r="O160" s="67" t="str">
        <f>VLOOKUP(C160,[1]計算シート!$B$3:$BB$29997,29,FALSE)</f>
        <v>プラチナ・シニアホーム足立竹ノ塚</v>
      </c>
      <c r="P160" s="67" t="str">
        <f>VLOOKUP(C160,[1]計算シート!$B$3:$BB$29997,30,FALSE)</f>
        <v>03-5838-0607</v>
      </c>
      <c r="Q160" s="68">
        <f>VLOOKUP(C160,[1]計算シート!$B$3:$BB$29997,32,FALSE)</f>
        <v>37</v>
      </c>
      <c r="R160" s="69">
        <f>VLOOKUP(C160,[1]計算シート!$B$3:$BB$29997,31,FALSE)</f>
        <v>40891</v>
      </c>
      <c r="S160" s="70" t="str">
        <f>VLOOKUP(C160,[1]計算シート!$B$3:$BB$29997,34,FALSE)</f>
        <v>入居開始済み</v>
      </c>
      <c r="T160" s="66" t="str">
        <f>VLOOKUP(C160,[1]計算シート!$B$3:$BB$29997,33,FALSE)</f>
        <v>○</v>
      </c>
      <c r="U160" s="69">
        <v>40891</v>
      </c>
      <c r="V160" s="74"/>
      <c r="W160" s="71" t="str">
        <f>VLOOKUP(C160,[1]計算シート!$B$3:$BH$2997,59,FALSE)&amp;CHAR(10)&amp;IF(VLOOKUP(C160,[1]計算シート!$B$3:$BH$2997,59,FALSE)="特定","("&amp;VLOOKUP(C160,[1]指定一覧!$B$3:$C180,2,FALSE)&amp;")","")</f>
        <v xml:space="preserve">利用権
</v>
      </c>
      <c r="X160" s="30" t="s">
        <v>36</v>
      </c>
    </row>
    <row r="161" spans="2:24" s="19" customFormat="1" ht="42" customHeight="1">
      <c r="B161" s="20">
        <v>154</v>
      </c>
      <c r="C161" s="66">
        <v>11008</v>
      </c>
      <c r="D161" s="67" t="str">
        <f>VLOOKUP(C161,[1]計算シート!$B$3:$F$29997,5,FALSE)</f>
        <v>そんぽの家Ｓ王子神谷</v>
      </c>
      <c r="E161" s="67" t="str">
        <f>VLOOKUP(C161,[1]計算シート!$B$3:$BB$29997,6,FALSE)</f>
        <v>足立区新田一丁目３番１９号</v>
      </c>
      <c r="F161" s="66" t="str">
        <f>VLOOKUP(C161,[1]計算シート!$B$3:$BB$29997,7,FALSE)</f>
        <v>8.5-12.7</v>
      </c>
      <c r="G161" s="66" t="str">
        <f>VLOOKUP(C161,[1]計算シート!$B$3:$BB$29997,8,FALSE)</f>
        <v>25-28.06</v>
      </c>
      <c r="H161" s="66" t="str">
        <f>VLOOKUP(C161,[1]計算シート!$B$3:$BB$29997,9,FALSE)</f>
        <v>○</v>
      </c>
      <c r="I161" s="66" t="str">
        <f>VLOOKUP(C161,[1]計算シート!$B$3:$BB$29997,10,FALSE)</f>
        <v>×</v>
      </c>
      <c r="J161" s="66" t="str">
        <f>VLOOKUP(C161,[1]計算シート!$B$3:$BB$29997,11,FALSE)</f>
        <v>×</v>
      </c>
      <c r="K161" s="66" t="str">
        <f>VLOOKUP(C161,[1]計算シート!$B$3:$BB$29997,12,FALSE)</f>
        <v>×</v>
      </c>
      <c r="L161" s="66" t="str">
        <f>VLOOKUP(C161,[1]計算シート!$B$3:$BB$29997,13,FALSE)</f>
        <v>○</v>
      </c>
      <c r="M161" s="66" t="str">
        <f>IF(VLOOKUP(C161,[1]計算シート!$B$3:$BB$29997,26,FALSE)&gt;0,"○","×")</f>
        <v>×</v>
      </c>
      <c r="N161" s="66" t="str">
        <f>IF(VLOOKUP(C161,[1]計算シート!$B$3:$BB$29997,27,FALSE)&gt;0,"○","×")</f>
        <v>○</v>
      </c>
      <c r="O161" s="67" t="str">
        <f>VLOOKUP(C161,[1]計算シート!$B$3:$BB$29997,29,FALSE)</f>
        <v>そんぽの家Ｓ王子神谷</v>
      </c>
      <c r="P161" s="67" t="str">
        <f>VLOOKUP(C161,[1]計算シート!$B$3:$BB$29997,30,FALSE)</f>
        <v>03-5902-3791</v>
      </c>
      <c r="Q161" s="68">
        <f>VLOOKUP(C161,[1]計算シート!$B$3:$BB$29997,32,FALSE)</f>
        <v>83</v>
      </c>
      <c r="R161" s="69">
        <f>VLOOKUP(C161,[1]計算シート!$B$3:$BB$29997,31,FALSE)</f>
        <v>40925</v>
      </c>
      <c r="S161" s="70" t="str">
        <f>VLOOKUP(C161,[1]計算シート!$B$3:$BB$29997,34,FALSE)</f>
        <v>入居開始済み</v>
      </c>
      <c r="T161" s="66" t="str">
        <f>VLOOKUP(C161,[1]計算シート!$B$3:$BB$29997,33,FALSE)</f>
        <v>○</v>
      </c>
      <c r="U161" s="69">
        <v>42095</v>
      </c>
      <c r="V161" s="74"/>
      <c r="W161" s="71" t="str">
        <f>VLOOKUP(C161,[1]計算シート!$B$3:$BH$2997,59,FALSE)&amp;CHAR(10)&amp;IF(VLOOKUP(C161,[1]計算シート!$B$3:$BH$2997,59,FALSE)="特定","("&amp;VLOOKUP(C161,[1]指定一覧!$B$3:$C181,2,FALSE)&amp;")","")</f>
        <v xml:space="preserve">
</v>
      </c>
      <c r="X161" s="30" t="s">
        <v>36</v>
      </c>
    </row>
    <row r="162" spans="2:24" s="19" customFormat="1" ht="42" customHeight="1">
      <c r="B162" s="20">
        <v>155</v>
      </c>
      <c r="C162" s="66">
        <v>11019</v>
      </c>
      <c r="D162" s="67" t="str">
        <f>VLOOKUP(C162,[1]計算シート!$B$3:$F$29997,5,FALSE)</f>
        <v>そんぽの家Ｓ足立保塚</v>
      </c>
      <c r="E162" s="67" t="str">
        <f>VLOOKUP(C162,[1]計算シート!$B$3:$BB$29997,6,FALSE)</f>
        <v>足立区保塚町4-31</v>
      </c>
      <c r="F162" s="66">
        <f>VLOOKUP(C162,[1]計算シート!$B$3:$BB$29997,7,FALSE)</f>
        <v>8.6</v>
      </c>
      <c r="G162" s="66" t="str">
        <f>VLOOKUP(C162,[1]計算シート!$B$3:$BB$29997,8,FALSE)</f>
        <v>25.17-27.86</v>
      </c>
      <c r="H162" s="66" t="str">
        <f>VLOOKUP(C162,[1]計算シート!$B$3:$BB$29997,9,FALSE)</f>
        <v>○</v>
      </c>
      <c r="I162" s="66" t="str">
        <f>VLOOKUP(C162,[1]計算シート!$B$3:$BB$29997,10,FALSE)</f>
        <v>×</v>
      </c>
      <c r="J162" s="66" t="str">
        <f>VLOOKUP(C162,[1]計算シート!$B$3:$BB$29997,11,FALSE)</f>
        <v>×</v>
      </c>
      <c r="K162" s="66" t="str">
        <f>VLOOKUP(C162,[1]計算シート!$B$3:$BB$29997,12,FALSE)</f>
        <v>×</v>
      </c>
      <c r="L162" s="66" t="str">
        <f>VLOOKUP(C162,[1]計算シート!$B$3:$BB$29997,13,FALSE)</f>
        <v>○</v>
      </c>
      <c r="M162" s="66" t="str">
        <f>IF(VLOOKUP(C162,[1]計算シート!$B$3:$BB$29997,26,FALSE)&gt;0,"○","×")</f>
        <v>×</v>
      </c>
      <c r="N162" s="66" t="str">
        <f>IF(VLOOKUP(C162,[1]計算シート!$B$3:$BB$29997,27,FALSE)&gt;0,"○","×")</f>
        <v>○</v>
      </c>
      <c r="O162" s="67" t="str">
        <f>VLOOKUP(C162,[1]計算シート!$B$3:$BB$29997,29,FALSE)</f>
        <v>そんぽの家Ｓ足立保塚</v>
      </c>
      <c r="P162" s="67" t="str">
        <f>VLOOKUP(C162,[1]計算シート!$B$3:$BB$29997,30,FALSE)</f>
        <v>03-5851-0605</v>
      </c>
      <c r="Q162" s="68">
        <f>VLOOKUP(C162,[1]計算シート!$B$3:$BB$29997,32,FALSE)</f>
        <v>36</v>
      </c>
      <c r="R162" s="69">
        <f>VLOOKUP(C162,[1]計算シート!$B$3:$BB$29997,31,FALSE)</f>
        <v>40934</v>
      </c>
      <c r="S162" s="70" t="str">
        <f>VLOOKUP(C162,[1]計算シート!$B$3:$BB$29997,34,FALSE)</f>
        <v>入居開始済み</v>
      </c>
      <c r="T162" s="66" t="str">
        <f>VLOOKUP(C162,[1]計算シート!$B$3:$BB$29997,33,FALSE)</f>
        <v>○</v>
      </c>
      <c r="U162" s="69">
        <v>42095</v>
      </c>
      <c r="V162" s="74"/>
      <c r="W162" s="71" t="str">
        <f>VLOOKUP(C162,[1]計算シート!$B$3:$BH$2997,59,FALSE)&amp;CHAR(10)&amp;IF(VLOOKUP(C162,[1]計算シート!$B$3:$BH$2997,59,FALSE)="特定","("&amp;VLOOKUP(C162,[1]指定一覧!$B$3:$C182,2,FALSE)&amp;")","")</f>
        <v xml:space="preserve">
</v>
      </c>
      <c r="X162" s="30" t="s">
        <v>36</v>
      </c>
    </row>
    <row r="163" spans="2:24" s="19" customFormat="1" ht="42" customHeight="1">
      <c r="B163" s="20">
        <v>156</v>
      </c>
      <c r="C163" s="66">
        <v>11020</v>
      </c>
      <c r="D163" s="67" t="str">
        <f>VLOOKUP(C163,[1]計算シート!$B$3:$F$29997,5,FALSE)</f>
        <v>そんぽの家Ｓ綾瀬</v>
      </c>
      <c r="E163" s="67" t="str">
        <f>VLOOKUP(C163,[1]計算シート!$B$3:$BB$29997,6,FALSE)</f>
        <v>足立区綾瀬2丁目32番3</v>
      </c>
      <c r="F163" s="66">
        <f>VLOOKUP(C163,[1]計算シート!$B$3:$BB$29997,7,FALSE)</f>
        <v>11.6</v>
      </c>
      <c r="G163" s="66" t="str">
        <f>VLOOKUP(C163,[1]計算シート!$B$3:$BB$29997,8,FALSE)</f>
        <v>25.13-27.18</v>
      </c>
      <c r="H163" s="66" t="str">
        <f>VLOOKUP(C163,[1]計算シート!$B$3:$BB$29997,9,FALSE)</f>
        <v>○</v>
      </c>
      <c r="I163" s="66" t="str">
        <f>VLOOKUP(C163,[1]計算シート!$B$3:$BB$29997,10,FALSE)</f>
        <v>×</v>
      </c>
      <c r="J163" s="66" t="str">
        <f>VLOOKUP(C163,[1]計算シート!$B$3:$BB$29997,11,FALSE)</f>
        <v>×</v>
      </c>
      <c r="K163" s="66" t="str">
        <f>VLOOKUP(C163,[1]計算シート!$B$3:$BB$29997,12,FALSE)</f>
        <v>×</v>
      </c>
      <c r="L163" s="66" t="str">
        <f>VLOOKUP(C163,[1]計算シート!$B$3:$BB$29997,13,FALSE)</f>
        <v>○</v>
      </c>
      <c r="M163" s="66" t="str">
        <f>IF(VLOOKUP(C163,[1]計算シート!$B$3:$BB$29997,26,FALSE)&gt;0,"○","×")</f>
        <v>×</v>
      </c>
      <c r="N163" s="66" t="str">
        <f>IF(VLOOKUP(C163,[1]計算シート!$B$3:$BB$29997,27,FALSE)&gt;0,"○","×")</f>
        <v>○</v>
      </c>
      <c r="O163" s="67" t="str">
        <f>VLOOKUP(C163,[1]計算シート!$B$3:$BB$29997,29,FALSE)</f>
        <v>そんぽの家Ｓ綾瀬</v>
      </c>
      <c r="P163" s="67" t="str">
        <f>VLOOKUP(C163,[1]計算シート!$B$3:$BB$29997,30,FALSE)</f>
        <v>03-3838-1202</v>
      </c>
      <c r="Q163" s="68">
        <f>VLOOKUP(C163,[1]計算シート!$B$3:$BB$29997,32,FALSE)</f>
        <v>35</v>
      </c>
      <c r="R163" s="69">
        <f>VLOOKUP(C163,[1]計算シート!$B$3:$BB$29997,31,FALSE)</f>
        <v>40934</v>
      </c>
      <c r="S163" s="70" t="str">
        <f>VLOOKUP(C163,[1]計算シート!$B$3:$BB$29997,34,FALSE)</f>
        <v>入居開始済み</v>
      </c>
      <c r="T163" s="66" t="str">
        <f>VLOOKUP(C163,[1]計算シート!$B$3:$BB$29997,33,FALSE)</f>
        <v>○</v>
      </c>
      <c r="U163" s="69">
        <v>42095</v>
      </c>
      <c r="V163" s="74"/>
      <c r="W163" s="71" t="str">
        <f>VLOOKUP(C163,[1]計算シート!$B$3:$BH$2997,59,FALSE)&amp;CHAR(10)&amp;IF(VLOOKUP(C163,[1]計算シート!$B$3:$BH$2997,59,FALSE)="特定","("&amp;VLOOKUP(C163,[1]指定一覧!$B$3:$C183,2,FALSE)&amp;")","")</f>
        <v xml:space="preserve">
</v>
      </c>
      <c r="X163" s="30" t="s">
        <v>36</v>
      </c>
    </row>
    <row r="164" spans="2:24" s="19" customFormat="1" ht="42" customHeight="1">
      <c r="B164" s="20">
        <v>157</v>
      </c>
      <c r="C164" s="66">
        <v>11028</v>
      </c>
      <c r="D164" s="67" t="str">
        <f>VLOOKUP(C164,[1]計算シート!$B$3:$F$29997,5,FALSE)</f>
        <v>そんぽの家Ｓ北綾瀬</v>
      </c>
      <c r="E164" s="67" t="str">
        <f>VLOOKUP(C164,[1]計算シート!$B$3:$BB$29997,6,FALSE)</f>
        <v>足立区北加平町3-26</v>
      </c>
      <c r="F164" s="66">
        <f>VLOOKUP(C164,[1]計算シート!$B$3:$BB$29997,7,FALSE)</f>
        <v>8.6</v>
      </c>
      <c r="G164" s="66" t="str">
        <f>VLOOKUP(C164,[1]計算シート!$B$3:$BB$29997,8,FALSE)</f>
        <v>25.02-27.22</v>
      </c>
      <c r="H164" s="66" t="str">
        <f>VLOOKUP(C164,[1]計算シート!$B$3:$BB$29997,9,FALSE)</f>
        <v>○</v>
      </c>
      <c r="I164" s="66" t="str">
        <f>VLOOKUP(C164,[1]計算シート!$B$3:$BB$29997,10,FALSE)</f>
        <v>×</v>
      </c>
      <c r="J164" s="66" t="str">
        <f>VLOOKUP(C164,[1]計算シート!$B$3:$BB$29997,11,FALSE)</f>
        <v>×</v>
      </c>
      <c r="K164" s="66" t="str">
        <f>VLOOKUP(C164,[1]計算シート!$B$3:$BB$29997,12,FALSE)</f>
        <v>×</v>
      </c>
      <c r="L164" s="66" t="str">
        <f>VLOOKUP(C164,[1]計算シート!$B$3:$BB$29997,13,FALSE)</f>
        <v>○</v>
      </c>
      <c r="M164" s="66" t="str">
        <f>IF(VLOOKUP(C164,[1]計算シート!$B$3:$BB$29997,26,FALSE)&gt;0,"○","×")</f>
        <v>×</v>
      </c>
      <c r="N164" s="66" t="str">
        <f>IF(VLOOKUP(C164,[1]計算シート!$B$3:$BB$29997,27,FALSE)&gt;0,"○","×")</f>
        <v>○</v>
      </c>
      <c r="O164" s="67" t="str">
        <f>VLOOKUP(C164,[1]計算シート!$B$3:$BB$29997,29,FALSE)</f>
        <v>そんぽの家Ｓ北綾瀬</v>
      </c>
      <c r="P164" s="67" t="str">
        <f>VLOOKUP(C164,[1]計算シート!$B$3:$BB$29997,30,FALSE)</f>
        <v>03-5697-8526</v>
      </c>
      <c r="Q164" s="68">
        <f>VLOOKUP(C164,[1]計算シート!$B$3:$BB$29997,32,FALSE)</f>
        <v>51</v>
      </c>
      <c r="R164" s="69">
        <f>VLOOKUP(C164,[1]計算シート!$B$3:$BB$29997,31,FALSE)</f>
        <v>40938</v>
      </c>
      <c r="S164" s="70" t="str">
        <f>VLOOKUP(C164,[1]計算シート!$B$3:$BB$29997,34,FALSE)</f>
        <v>入居開始済み</v>
      </c>
      <c r="T164" s="66" t="str">
        <f>VLOOKUP(C164,[1]計算シート!$B$3:$BB$29997,33,FALSE)</f>
        <v>○</v>
      </c>
      <c r="U164" s="69">
        <v>42095</v>
      </c>
      <c r="V164" s="74"/>
      <c r="W164" s="71" t="str">
        <f>VLOOKUP(C164,[1]計算シート!$B$3:$BH$2997,59,FALSE)&amp;CHAR(10)&amp;IF(VLOOKUP(C164,[1]計算シート!$B$3:$BH$2997,59,FALSE)="特定","("&amp;VLOOKUP(C164,[1]指定一覧!$B$3:$C184,2,FALSE)&amp;")","")</f>
        <v xml:space="preserve">
</v>
      </c>
      <c r="X164" s="30" t="s">
        <v>36</v>
      </c>
    </row>
    <row r="165" spans="2:24" s="19" customFormat="1" ht="42" customHeight="1">
      <c r="B165" s="20">
        <v>158</v>
      </c>
      <c r="C165" s="66">
        <v>11029</v>
      </c>
      <c r="D165" s="67" t="str">
        <f>VLOOKUP(C165,[1]計算シート!$B$3:$F$29997,5,FALSE)</f>
        <v>そんぽの家Ｓ扇東</v>
      </c>
      <c r="E165" s="67" t="str">
        <f>VLOOKUP(C165,[1]計算シート!$B$3:$BB$29997,6,FALSE)</f>
        <v>足立区扇１丁目２７－２８</v>
      </c>
      <c r="F165" s="66">
        <f>VLOOKUP(C165,[1]計算シート!$B$3:$BB$29997,7,FALSE)</f>
        <v>8.1</v>
      </c>
      <c r="G165" s="66" t="str">
        <f>VLOOKUP(C165,[1]計算シート!$B$3:$BB$29997,8,FALSE)</f>
        <v>25.17-27.18</v>
      </c>
      <c r="H165" s="66" t="str">
        <f>VLOOKUP(C165,[1]計算シート!$B$3:$BB$29997,9,FALSE)</f>
        <v>○</v>
      </c>
      <c r="I165" s="66" t="str">
        <f>VLOOKUP(C165,[1]計算シート!$B$3:$BB$29997,10,FALSE)</f>
        <v>×</v>
      </c>
      <c r="J165" s="66" t="str">
        <f>VLOOKUP(C165,[1]計算シート!$B$3:$BB$29997,11,FALSE)</f>
        <v>×</v>
      </c>
      <c r="K165" s="66" t="str">
        <f>VLOOKUP(C165,[1]計算シート!$B$3:$BB$29997,12,FALSE)</f>
        <v>×</v>
      </c>
      <c r="L165" s="66" t="str">
        <f>VLOOKUP(C165,[1]計算シート!$B$3:$BB$29997,13,FALSE)</f>
        <v>○</v>
      </c>
      <c r="M165" s="66" t="str">
        <f>IF(VLOOKUP(C165,[1]計算シート!$B$3:$BB$29997,26,FALSE)&gt;0,"○","×")</f>
        <v>○</v>
      </c>
      <c r="N165" s="66" t="str">
        <f>IF(VLOOKUP(C165,[1]計算シート!$B$3:$BB$29997,27,FALSE)&gt;0,"○","×")</f>
        <v>○</v>
      </c>
      <c r="O165" s="67" t="str">
        <f>VLOOKUP(C165,[1]計算シート!$B$3:$BB$29997,29,FALSE)</f>
        <v>そんぽの家Ｓ扇東</v>
      </c>
      <c r="P165" s="67" t="str">
        <f>VLOOKUP(C165,[1]計算シート!$B$3:$BB$29997,30,FALSE)</f>
        <v>03-5837-7031</v>
      </c>
      <c r="Q165" s="68">
        <f>VLOOKUP(C165,[1]計算シート!$B$3:$BB$29997,32,FALSE)</f>
        <v>38</v>
      </c>
      <c r="R165" s="69">
        <f>VLOOKUP(C165,[1]計算シート!$B$3:$BB$29997,31,FALSE)</f>
        <v>40938</v>
      </c>
      <c r="S165" s="70" t="str">
        <f>VLOOKUP(C165,[1]計算シート!$B$3:$BB$29997,34,FALSE)</f>
        <v>入居開始済み</v>
      </c>
      <c r="T165" s="66" t="str">
        <f>VLOOKUP(C165,[1]計算シート!$B$3:$BB$29997,33,FALSE)</f>
        <v>○</v>
      </c>
      <c r="U165" s="69">
        <v>42095</v>
      </c>
      <c r="V165" s="74"/>
      <c r="W165" s="71" t="str">
        <f>VLOOKUP(C165,[1]計算シート!$B$3:$BH$2997,59,FALSE)&amp;CHAR(10)&amp;IF(VLOOKUP(C165,[1]計算シート!$B$3:$BH$2997,59,FALSE)="特定","("&amp;VLOOKUP(C165,[1]指定一覧!$B$3:$C185,2,FALSE)&amp;")","")</f>
        <v xml:space="preserve">
</v>
      </c>
      <c r="X165" s="30" t="s">
        <v>36</v>
      </c>
    </row>
    <row r="166" spans="2:24" s="19" customFormat="1" ht="42" customHeight="1">
      <c r="B166" s="20">
        <v>159</v>
      </c>
      <c r="C166" s="66">
        <v>11039</v>
      </c>
      <c r="D166" s="67" t="str">
        <f>VLOOKUP(C166,[1]計算シート!$B$3:$F$29997,5,FALSE)</f>
        <v>そんぽの家Ｓ扇大橋</v>
      </c>
      <c r="E166" s="67" t="str">
        <f>VLOOKUP(C166,[1]計算シート!$B$3:$BB$29997,6,FALSE)</f>
        <v>足立区扇1丁目15-8</v>
      </c>
      <c r="F166" s="66" t="str">
        <f>VLOOKUP(C166,[1]計算シート!$B$3:$BB$29997,7,FALSE)</f>
        <v>9.1-11.1</v>
      </c>
      <c r="G166" s="66" t="str">
        <f>VLOOKUP(C166,[1]計算シート!$B$3:$BB$29997,8,FALSE)</f>
        <v>25.17-27.18</v>
      </c>
      <c r="H166" s="66" t="str">
        <f>VLOOKUP(C166,[1]計算シート!$B$3:$BB$29997,9,FALSE)</f>
        <v>○</v>
      </c>
      <c r="I166" s="66" t="str">
        <f>VLOOKUP(C166,[1]計算シート!$B$3:$BB$29997,10,FALSE)</f>
        <v>×</v>
      </c>
      <c r="J166" s="66" t="str">
        <f>VLOOKUP(C166,[1]計算シート!$B$3:$BB$29997,11,FALSE)</f>
        <v>×</v>
      </c>
      <c r="K166" s="66" t="str">
        <f>VLOOKUP(C166,[1]計算シート!$B$3:$BB$29997,12,FALSE)</f>
        <v>×</v>
      </c>
      <c r="L166" s="66" t="str">
        <f>VLOOKUP(C166,[1]計算シート!$B$3:$BB$29997,13,FALSE)</f>
        <v>○</v>
      </c>
      <c r="M166" s="66" t="str">
        <f>IF(VLOOKUP(C166,[1]計算シート!$B$3:$BB$29997,26,FALSE)&gt;0,"○","×")</f>
        <v>×</v>
      </c>
      <c r="N166" s="66" t="str">
        <f>IF(VLOOKUP(C166,[1]計算シート!$B$3:$BB$29997,27,FALSE)&gt;0,"○","×")</f>
        <v>○</v>
      </c>
      <c r="O166" s="67" t="str">
        <f>VLOOKUP(C166,[1]計算シート!$B$3:$BB$29997,29,FALSE)</f>
        <v>そんぽの家Ｓ扇大橋</v>
      </c>
      <c r="P166" s="67" t="str">
        <f>VLOOKUP(C166,[1]計算シート!$B$3:$BB$29997,30,FALSE)</f>
        <v>03-5838-2607</v>
      </c>
      <c r="Q166" s="68">
        <f>VLOOKUP(C166,[1]計算シート!$B$3:$BB$29997,32,FALSE)</f>
        <v>64</v>
      </c>
      <c r="R166" s="69">
        <f>VLOOKUP(C166,[1]計算シート!$B$3:$BB$29997,31,FALSE)</f>
        <v>40942</v>
      </c>
      <c r="S166" s="70" t="str">
        <f>VLOOKUP(C166,[1]計算シート!$B$3:$BB$29997,34,FALSE)</f>
        <v>入居開始済み</v>
      </c>
      <c r="T166" s="66" t="str">
        <f>VLOOKUP(C166,[1]計算シート!$B$3:$BB$29997,33,FALSE)</f>
        <v>○</v>
      </c>
      <c r="U166" s="69">
        <v>42095</v>
      </c>
      <c r="V166" s="74"/>
      <c r="W166" s="71" t="str">
        <f>VLOOKUP(C166,[1]計算シート!$B$3:$BH$2997,59,FALSE)&amp;CHAR(10)&amp;IF(VLOOKUP(C166,[1]計算シート!$B$3:$BH$2997,59,FALSE)="特定","("&amp;VLOOKUP(C166,[1]指定一覧!$B$3:$C186,2,FALSE)&amp;")","")</f>
        <v xml:space="preserve">
</v>
      </c>
      <c r="X166" s="30" t="s">
        <v>36</v>
      </c>
    </row>
    <row r="167" spans="2:24" s="19" customFormat="1" ht="42" customHeight="1">
      <c r="B167" s="20">
        <v>160</v>
      </c>
      <c r="C167" s="66">
        <v>11042</v>
      </c>
      <c r="D167" s="67" t="str">
        <f>VLOOKUP(C167,[1]計算シート!$B$3:$F$29997,5,FALSE)</f>
        <v>憩いの家</v>
      </c>
      <c r="E167" s="67" t="str">
        <f>VLOOKUP(C167,[1]計算シート!$B$3:$BB$29997,6,FALSE)</f>
        <v>足立区保木間一丁目３７番地１７号</v>
      </c>
      <c r="F167" s="66" t="str">
        <f>VLOOKUP(C167,[1]計算シート!$B$3:$BB$29997,7,FALSE)</f>
        <v>5.749-6.98</v>
      </c>
      <c r="G167" s="66" t="str">
        <f>VLOOKUP(C167,[1]計算シート!$B$3:$BB$29997,8,FALSE)</f>
        <v>18.08-18.28</v>
      </c>
      <c r="H167" s="66" t="str">
        <f>VLOOKUP(C167,[1]計算シート!$B$3:$BB$29997,9,FALSE)</f>
        <v>○</v>
      </c>
      <c r="I167" s="66" t="str">
        <f>VLOOKUP(C167,[1]計算シート!$B$3:$BB$29997,10,FALSE)</f>
        <v>○</v>
      </c>
      <c r="J167" s="66" t="str">
        <f>VLOOKUP(C167,[1]計算シート!$B$3:$BB$29997,11,FALSE)</f>
        <v>○</v>
      </c>
      <c r="K167" s="66" t="str">
        <f>VLOOKUP(C167,[1]計算シート!$B$3:$BB$29997,12,FALSE)</f>
        <v>×</v>
      </c>
      <c r="L167" s="66" t="str">
        <f>VLOOKUP(C167,[1]計算シート!$B$3:$BB$29997,13,FALSE)</f>
        <v>○</v>
      </c>
      <c r="M167" s="66" t="str">
        <f>IF(VLOOKUP(C167,[1]計算シート!$B$3:$BB$29997,26,FALSE)&gt;0,"○","×")</f>
        <v>×</v>
      </c>
      <c r="N167" s="66" t="str">
        <f>IF(VLOOKUP(C167,[1]計算シート!$B$3:$BB$29997,27,FALSE)&gt;0,"○","×")</f>
        <v>○</v>
      </c>
      <c r="O167" s="67" t="str">
        <f>VLOOKUP(C167,[1]計算シート!$B$3:$BB$29997,29,FALSE)</f>
        <v>有限会社ウメモトコーポレーション</v>
      </c>
      <c r="P167" s="67" t="str">
        <f>VLOOKUP(C167,[1]計算シート!$B$3:$BB$29997,30,FALSE)</f>
        <v>03-3880-9330</v>
      </c>
      <c r="Q167" s="68">
        <f>VLOOKUP(C167,[1]計算シート!$B$3:$BB$29997,32,FALSE)</f>
        <v>49</v>
      </c>
      <c r="R167" s="69">
        <f>VLOOKUP(C167,[1]計算シート!$B$3:$BB$29997,31,FALSE)</f>
        <v>40942</v>
      </c>
      <c r="S167" s="70" t="str">
        <f>VLOOKUP(C167,[1]計算シート!$B$3:$BB$29997,34,FALSE)</f>
        <v>入居開始済み</v>
      </c>
      <c r="T167" s="66" t="str">
        <f>VLOOKUP(C167,[1]計算シート!$B$3:$BB$29997,33,FALSE)</f>
        <v>○</v>
      </c>
      <c r="U167" s="69">
        <v>42095</v>
      </c>
      <c r="V167" s="74"/>
      <c r="W167" s="71" t="str">
        <f>VLOOKUP(C167,[1]計算シート!$B$3:$BH$2997,59,FALSE)&amp;CHAR(10)&amp;IF(VLOOKUP(C167,[1]計算シート!$B$3:$BH$2997,59,FALSE)="特定","("&amp;VLOOKUP(C167,[1]指定一覧!$B$3:$C187,2,FALSE)&amp;")","")</f>
        <v xml:space="preserve">
</v>
      </c>
      <c r="X167" s="30" t="s">
        <v>36</v>
      </c>
    </row>
    <row r="168" spans="2:24" s="19" customFormat="1" ht="42" customHeight="1">
      <c r="B168" s="20">
        <v>161</v>
      </c>
      <c r="C168" s="66">
        <v>11049</v>
      </c>
      <c r="D168" s="67" t="str">
        <f>VLOOKUP(C168,[1]計算シート!$B$3:$F$29997,5,FALSE)</f>
        <v>星風会サービス付き高齢者向け住宅カーサ・ラ・ヴィーダ保木間</v>
      </c>
      <c r="E168" s="67" t="str">
        <f>VLOOKUP(C168,[1]計算シート!$B$3:$BB$29997,6,FALSE)</f>
        <v>足立区保木間5丁目16番12号</v>
      </c>
      <c r="F168" s="66">
        <f>VLOOKUP(C168,[1]計算シート!$B$3:$BB$29997,7,FALSE)</f>
        <v>7.5</v>
      </c>
      <c r="G168" s="66" t="str">
        <f>VLOOKUP(C168,[1]計算シート!$B$3:$BB$29997,8,FALSE)</f>
        <v>18.09-20.6</v>
      </c>
      <c r="H168" s="66" t="str">
        <f>VLOOKUP(C168,[1]計算シート!$B$3:$BB$29997,9,FALSE)</f>
        <v>○</v>
      </c>
      <c r="I168" s="66" t="str">
        <f>VLOOKUP(C168,[1]計算シート!$B$3:$BB$29997,10,FALSE)</f>
        <v>○</v>
      </c>
      <c r="J168" s="66" t="str">
        <f>VLOOKUP(C168,[1]計算シート!$B$3:$BB$29997,11,FALSE)</f>
        <v>○</v>
      </c>
      <c r="K168" s="66" t="str">
        <f>VLOOKUP(C168,[1]計算シート!$B$3:$BB$29997,12,FALSE)</f>
        <v>○</v>
      </c>
      <c r="L168" s="66" t="str">
        <f>VLOOKUP(C168,[1]計算シート!$B$3:$BB$29997,13,FALSE)</f>
        <v>○</v>
      </c>
      <c r="M168" s="66" t="str">
        <f>IF(VLOOKUP(C168,[1]計算シート!$B$3:$BB$29997,26,FALSE)&gt;0,"○","×")</f>
        <v>×</v>
      </c>
      <c r="N168" s="66" t="str">
        <f>IF(VLOOKUP(C168,[1]計算シート!$B$3:$BB$29997,27,FALSE)&gt;0,"○","×")</f>
        <v>○</v>
      </c>
      <c r="O168" s="67" t="str">
        <f>VLOOKUP(C168,[1]計算シート!$B$3:$BB$29997,29,FALSE)</f>
        <v>星風会サービス付き高齢者向け住宅カーサ・ラ・ヴィーダ保木間</v>
      </c>
      <c r="P168" s="67" t="str">
        <f>VLOOKUP(C168,[1]計算シート!$B$3:$BB$29997,30,FALSE)</f>
        <v>03-5851-2277</v>
      </c>
      <c r="Q168" s="68">
        <f>VLOOKUP(C168,[1]計算シート!$B$3:$BB$29997,32,FALSE)</f>
        <v>54</v>
      </c>
      <c r="R168" s="69">
        <f>VLOOKUP(C168,[1]計算シート!$B$3:$BB$29997,31,FALSE)</f>
        <v>40956</v>
      </c>
      <c r="S168" s="70" t="str">
        <f>VLOOKUP(C168,[1]計算シート!$B$3:$BB$29997,34,FALSE)</f>
        <v>入居開始済み</v>
      </c>
      <c r="T168" s="66" t="str">
        <f>VLOOKUP(C168,[1]計算シート!$B$3:$BB$29997,33,FALSE)</f>
        <v>○</v>
      </c>
      <c r="U168" s="69">
        <v>42095</v>
      </c>
      <c r="V168" s="74"/>
      <c r="W168" s="71" t="str">
        <f>VLOOKUP(C168,[1]計算シート!$B$3:$BH$2997,59,FALSE)&amp;CHAR(10)&amp;IF(VLOOKUP(C168,[1]計算シート!$B$3:$BH$2997,59,FALSE)="特定","("&amp;VLOOKUP(C168,[1]指定一覧!$B$3:$C188,2,FALSE)&amp;")","")</f>
        <v xml:space="preserve">
</v>
      </c>
      <c r="X168" s="30" t="s">
        <v>36</v>
      </c>
    </row>
    <row r="169" spans="2:24" s="19" customFormat="1" ht="42" customHeight="1">
      <c r="B169" s="20">
        <v>162</v>
      </c>
      <c r="C169" s="66">
        <v>11054</v>
      </c>
      <c r="D169" s="67" t="str">
        <f>VLOOKUP(C169,[1]計算シート!$B$3:$F$29997,5,FALSE)</f>
        <v>じゃすみん扇</v>
      </c>
      <c r="E169" s="67" t="str">
        <f>VLOOKUP(C169,[1]計算シート!$B$3:$BB$29997,6,FALSE)</f>
        <v>足立区扇1-31-32</v>
      </c>
      <c r="F169" s="66" t="str">
        <f>VLOOKUP(C169,[1]計算シート!$B$3:$BB$29997,7,FALSE)</f>
        <v>6-7</v>
      </c>
      <c r="G169" s="66">
        <f>VLOOKUP(C169,[1]計算シート!$B$3:$BB$29997,8,FALSE)</f>
        <v>19</v>
      </c>
      <c r="H169" s="66" t="str">
        <f>VLOOKUP(C169,[1]計算シート!$B$3:$BB$29997,9,FALSE)</f>
        <v>○</v>
      </c>
      <c r="I169" s="66" t="str">
        <f>VLOOKUP(C169,[1]計算シート!$B$3:$BB$29997,10,FALSE)</f>
        <v>○</v>
      </c>
      <c r="J169" s="66" t="str">
        <f>VLOOKUP(C169,[1]計算シート!$B$3:$BB$29997,11,FALSE)</f>
        <v>○</v>
      </c>
      <c r="K169" s="66" t="str">
        <f>VLOOKUP(C169,[1]計算シート!$B$3:$BB$29997,12,FALSE)</f>
        <v>○</v>
      </c>
      <c r="L169" s="66" t="str">
        <f>VLOOKUP(C169,[1]計算シート!$B$3:$BB$29997,13,FALSE)</f>
        <v>○</v>
      </c>
      <c r="M169" s="66" t="str">
        <f>IF(VLOOKUP(C169,[1]計算シート!$B$3:$BB$29997,26,FALSE)&gt;0,"○","×")</f>
        <v>×</v>
      </c>
      <c r="N169" s="66" t="str">
        <f>IF(VLOOKUP(C169,[1]計算シート!$B$3:$BB$29997,27,FALSE)&gt;0,"○","×")</f>
        <v>○</v>
      </c>
      <c r="O169" s="67" t="str">
        <f>VLOOKUP(C169,[1]計算シート!$B$3:$BB$29997,29,FALSE)</f>
        <v>じゃすみん扇</v>
      </c>
      <c r="P169" s="67" t="str">
        <f>VLOOKUP(C169,[1]計算シート!$B$3:$BB$29997,30,FALSE)</f>
        <v>03-6807-1278</v>
      </c>
      <c r="Q169" s="68">
        <f>VLOOKUP(C169,[1]計算シート!$B$3:$BB$29997,32,FALSE)</f>
        <v>8</v>
      </c>
      <c r="R169" s="69">
        <f>VLOOKUP(C169,[1]計算シート!$B$3:$BB$29997,31,FALSE)</f>
        <v>40963</v>
      </c>
      <c r="S169" s="70" t="str">
        <f>VLOOKUP(C169,[1]計算シート!$B$3:$BB$29997,34,FALSE)</f>
        <v>入居開始済み</v>
      </c>
      <c r="T169" s="66" t="str">
        <f>VLOOKUP(C169,[1]計算シート!$B$3:$BB$29997,33,FALSE)</f>
        <v>○</v>
      </c>
      <c r="U169" s="69">
        <v>42095</v>
      </c>
      <c r="V169" s="74"/>
      <c r="W169" s="71" t="str">
        <f>VLOOKUP(C169,[1]計算シート!$B$3:$BH$2997,59,FALSE)&amp;CHAR(10)&amp;IF(VLOOKUP(C169,[1]計算シート!$B$3:$BH$2997,59,FALSE)="特定","("&amp;VLOOKUP(C169,[1]指定一覧!$B$3:$C189,2,FALSE)&amp;")","")</f>
        <v xml:space="preserve">
</v>
      </c>
      <c r="X169" s="30" t="s">
        <v>36</v>
      </c>
    </row>
    <row r="170" spans="2:24" s="19" customFormat="1" ht="42" customHeight="1">
      <c r="B170" s="20">
        <v>163</v>
      </c>
      <c r="C170" s="66">
        <v>11055</v>
      </c>
      <c r="D170" s="67" t="str">
        <f>VLOOKUP(C170,[1]計算シート!$B$3:$F$29997,5,FALSE)</f>
        <v>グループリビングあやせ</v>
      </c>
      <c r="E170" s="67" t="str">
        <f>VLOOKUP(C170,[1]計算シート!$B$3:$BB$29997,6,FALSE)</f>
        <v>足立区谷中一丁目17-7</v>
      </c>
      <c r="F170" s="66" t="str">
        <f>VLOOKUP(C170,[1]計算シート!$B$3:$BB$29997,7,FALSE)</f>
        <v>7-14</v>
      </c>
      <c r="G170" s="66" t="str">
        <f>VLOOKUP(C170,[1]計算シート!$B$3:$BB$29997,8,FALSE)</f>
        <v>18-36</v>
      </c>
      <c r="H170" s="66" t="str">
        <f>VLOOKUP(C170,[1]計算シート!$B$3:$BB$29997,9,FALSE)</f>
        <v>○</v>
      </c>
      <c r="I170" s="66" t="str">
        <f>VLOOKUP(C170,[1]計算シート!$B$3:$BB$29997,10,FALSE)</f>
        <v>×</v>
      </c>
      <c r="J170" s="66" t="str">
        <f>VLOOKUP(C170,[1]計算シート!$B$3:$BB$29997,11,FALSE)</f>
        <v>×</v>
      </c>
      <c r="K170" s="66" t="str">
        <f>VLOOKUP(C170,[1]計算シート!$B$3:$BB$29997,12,FALSE)</f>
        <v>○</v>
      </c>
      <c r="L170" s="66" t="str">
        <f>VLOOKUP(C170,[1]計算シート!$B$3:$BB$29997,13,FALSE)</f>
        <v>○</v>
      </c>
      <c r="M170" s="66" t="str">
        <f>IF(VLOOKUP(C170,[1]計算シート!$B$3:$BB$29997,26,FALSE)&gt;0,"○","×")</f>
        <v>○</v>
      </c>
      <c r="N170" s="66" t="str">
        <f>IF(VLOOKUP(C170,[1]計算シート!$B$3:$BB$29997,27,FALSE)&gt;0,"○","×")</f>
        <v>○</v>
      </c>
      <c r="O170" s="67" t="str">
        <f>VLOOKUP(C170,[1]計算シート!$B$3:$BB$29997,29,FALSE)</f>
        <v>社会福祉法人長寿村</v>
      </c>
      <c r="P170" s="67" t="str">
        <f>VLOOKUP(C170,[1]計算シート!$B$3:$BB$29997,30,FALSE)</f>
        <v>03-3855-6363</v>
      </c>
      <c r="Q170" s="68">
        <f>VLOOKUP(C170,[1]計算シート!$B$3:$BB$29997,32,FALSE)</f>
        <v>50</v>
      </c>
      <c r="R170" s="69">
        <f>VLOOKUP(C170,[1]計算シート!$B$3:$BB$29997,31,FALSE)</f>
        <v>40975</v>
      </c>
      <c r="S170" s="70" t="str">
        <f>VLOOKUP(C170,[1]計算シート!$B$3:$BB$29997,34,FALSE)</f>
        <v>入居開始済み</v>
      </c>
      <c r="T170" s="66" t="str">
        <f>VLOOKUP(C170,[1]計算シート!$B$3:$BB$29997,33,FALSE)</f>
        <v>○</v>
      </c>
      <c r="U170" s="69">
        <v>42095</v>
      </c>
      <c r="V170" s="74"/>
      <c r="W170" s="71" t="str">
        <f>VLOOKUP(C170,[1]計算シート!$B$3:$BH$2997,59,FALSE)&amp;CHAR(10)&amp;IF(VLOOKUP(C170,[1]計算シート!$B$3:$BH$2997,59,FALSE)="特定","("&amp;VLOOKUP(C170,[1]指定一覧!$B$3:$C190,2,FALSE)&amp;")","")</f>
        <v xml:space="preserve">
</v>
      </c>
      <c r="X170" s="30" t="s">
        <v>36</v>
      </c>
    </row>
    <row r="171" spans="2:24" s="19" customFormat="1" ht="42" customHeight="1">
      <c r="B171" s="20">
        <v>164</v>
      </c>
      <c r="C171" s="66">
        <v>11059</v>
      </c>
      <c r="D171" s="67" t="str">
        <f>VLOOKUP(C171,[1]計算シート!$B$3:$F$29997,5,FALSE)</f>
        <v>サービス付き高齢者向け住宅　ひまわりホーム花畑</v>
      </c>
      <c r="E171" s="67" t="str">
        <f>VLOOKUP(C171,[1]計算シート!$B$3:$BB$29997,6,FALSE)</f>
        <v>足立区花畑二丁目9番10号</v>
      </c>
      <c r="F171" s="66" t="str">
        <f>VLOOKUP(C171,[1]計算シート!$B$3:$BB$29997,7,FALSE)</f>
        <v>6.125-8.825</v>
      </c>
      <c r="G171" s="66" t="str">
        <f>VLOOKUP(C171,[1]計算シート!$B$3:$BB$29997,8,FALSE)</f>
        <v>25.1-32.9</v>
      </c>
      <c r="H171" s="66" t="str">
        <f>VLOOKUP(C171,[1]計算シート!$B$3:$BB$29997,9,FALSE)</f>
        <v>○</v>
      </c>
      <c r="I171" s="66" t="str">
        <f>VLOOKUP(C171,[1]計算シート!$B$3:$BB$29997,10,FALSE)</f>
        <v>×</v>
      </c>
      <c r="J171" s="66" t="str">
        <f>VLOOKUP(C171,[1]計算シート!$B$3:$BB$29997,11,FALSE)</f>
        <v>○</v>
      </c>
      <c r="K171" s="66" t="str">
        <f>VLOOKUP(C171,[1]計算シート!$B$3:$BB$29997,12,FALSE)</f>
        <v>×</v>
      </c>
      <c r="L171" s="66" t="str">
        <f>VLOOKUP(C171,[1]計算シート!$B$3:$BB$29997,13,FALSE)</f>
        <v>○</v>
      </c>
      <c r="M171" s="66" t="str">
        <f>IF(VLOOKUP(C171,[1]計算シート!$B$3:$BB$29997,26,FALSE)&gt;0,"○","×")</f>
        <v>×</v>
      </c>
      <c r="N171" s="66" t="str">
        <f>IF(VLOOKUP(C171,[1]計算シート!$B$3:$BB$29997,27,FALSE)&gt;0,"○","×")</f>
        <v>×</v>
      </c>
      <c r="O171" s="67" t="str">
        <f>VLOOKUP(C171,[1]計算シート!$B$3:$BB$29997,29,FALSE)</f>
        <v>株式会社ひまわり</v>
      </c>
      <c r="P171" s="67" t="str">
        <f>VLOOKUP(C171,[1]計算シート!$B$3:$BB$29997,30,FALSE)</f>
        <v>03-5332-3773</v>
      </c>
      <c r="Q171" s="68">
        <f>VLOOKUP(C171,[1]計算シート!$B$3:$BB$29997,32,FALSE)</f>
        <v>16</v>
      </c>
      <c r="R171" s="69">
        <f>VLOOKUP(C171,[1]計算シート!$B$3:$BB$29997,31,FALSE)</f>
        <v>40983</v>
      </c>
      <c r="S171" s="70" t="str">
        <f>VLOOKUP(C171,[1]計算シート!$B$3:$BB$29997,34,FALSE)</f>
        <v>入居開始済み</v>
      </c>
      <c r="T171" s="66" t="str">
        <f>VLOOKUP(C171,[1]計算シート!$B$3:$BB$29997,33,FALSE)</f>
        <v>○</v>
      </c>
      <c r="U171" s="69">
        <v>40983</v>
      </c>
      <c r="V171" s="74"/>
      <c r="W171" s="71" t="str">
        <f>VLOOKUP(C171,[1]計算シート!$B$3:$BH$2997,59,FALSE)&amp;CHAR(10)&amp;IF(VLOOKUP(C171,[1]計算シート!$B$3:$BH$2997,59,FALSE)="特定","("&amp;VLOOKUP(C171,[1]指定一覧!$B$3:$C191,2,FALSE)&amp;")","")</f>
        <v xml:space="preserve">利用権
</v>
      </c>
      <c r="X171" s="30" t="s">
        <v>36</v>
      </c>
    </row>
    <row r="172" spans="2:24" s="19" customFormat="1" ht="42" customHeight="1">
      <c r="B172" s="20">
        <v>165</v>
      </c>
      <c r="C172" s="66">
        <v>11071</v>
      </c>
      <c r="D172" s="67" t="str">
        <f>VLOOKUP(C172,[1]計算シート!$B$3:$F$29997,5,FALSE)</f>
        <v>ガーデンフィールズ六木</v>
      </c>
      <c r="E172" s="67" t="str">
        <f>VLOOKUP(C172,[1]計算シート!$B$3:$BB$29997,6,FALSE)</f>
        <v>足立区六木1-18-11</v>
      </c>
      <c r="F172" s="66">
        <f>VLOOKUP(C172,[1]計算シート!$B$3:$BB$29997,7,FALSE)</f>
        <v>7.9249999999999998</v>
      </c>
      <c r="G172" s="66">
        <f>VLOOKUP(C172,[1]計算シート!$B$3:$BB$29997,8,FALSE)</f>
        <v>21.6</v>
      </c>
      <c r="H172" s="66" t="str">
        <f>VLOOKUP(C172,[1]計算シート!$B$3:$BB$29997,9,FALSE)</f>
        <v>○</v>
      </c>
      <c r="I172" s="66" t="str">
        <f>VLOOKUP(C172,[1]計算シート!$B$3:$BB$29997,10,FALSE)</f>
        <v>○</v>
      </c>
      <c r="J172" s="66" t="str">
        <f>VLOOKUP(C172,[1]計算シート!$B$3:$BB$29997,11,FALSE)</f>
        <v>○</v>
      </c>
      <c r="K172" s="66" t="str">
        <f>VLOOKUP(C172,[1]計算シート!$B$3:$BB$29997,12,FALSE)</f>
        <v>○</v>
      </c>
      <c r="L172" s="66" t="str">
        <f>VLOOKUP(C172,[1]計算シート!$B$3:$BB$29997,13,FALSE)</f>
        <v>○</v>
      </c>
      <c r="M172" s="66" t="str">
        <f>IF(VLOOKUP(C172,[1]計算シート!$B$3:$BB$29997,26,FALSE)&gt;0,"○","×")</f>
        <v>×</v>
      </c>
      <c r="N172" s="66" t="str">
        <f>IF(VLOOKUP(C172,[1]計算シート!$B$3:$BB$29997,27,FALSE)&gt;0,"○","×")</f>
        <v>×</v>
      </c>
      <c r="O172" s="67" t="str">
        <f>VLOOKUP(C172,[1]計算シート!$B$3:$BB$29997,29,FALSE)</f>
        <v>株式会社　明昭</v>
      </c>
      <c r="P172" s="67" t="str">
        <f>VLOOKUP(C172,[1]計算シート!$B$3:$BB$29997,30,FALSE)</f>
        <v>03-5851-3581</v>
      </c>
      <c r="Q172" s="68">
        <f>VLOOKUP(C172,[1]計算シート!$B$3:$BB$29997,32,FALSE)</f>
        <v>80</v>
      </c>
      <c r="R172" s="69">
        <f>VLOOKUP(C172,[1]計算シート!$B$3:$BB$29997,31,FALSE)</f>
        <v>40996</v>
      </c>
      <c r="S172" s="70" t="str">
        <f>VLOOKUP(C172,[1]計算シート!$B$3:$BB$29997,34,FALSE)</f>
        <v>入居開始済み</v>
      </c>
      <c r="T172" s="66" t="str">
        <f>VLOOKUP(C172,[1]計算シート!$B$3:$BB$29997,33,FALSE)</f>
        <v>○</v>
      </c>
      <c r="U172" s="69">
        <v>42095</v>
      </c>
      <c r="V172" s="74"/>
      <c r="W172" s="71" t="str">
        <f>VLOOKUP(C172,[1]計算シート!$B$3:$BH$2997,59,FALSE)&amp;CHAR(10)&amp;IF(VLOOKUP(C172,[1]計算シート!$B$3:$BH$2997,59,FALSE)="特定","("&amp;VLOOKUP(C172,[1]指定一覧!$B$3:$C192,2,FALSE)&amp;")","")</f>
        <v xml:space="preserve">
</v>
      </c>
      <c r="X172" s="30" t="s">
        <v>36</v>
      </c>
    </row>
    <row r="173" spans="2:24" s="19" customFormat="1" ht="42" customHeight="1">
      <c r="B173" s="20">
        <v>166</v>
      </c>
      <c r="C173" s="66">
        <v>11072</v>
      </c>
      <c r="D173" s="67" t="str">
        <f>VLOOKUP(C173,[1]計算シート!$B$3:$F$29997,5,FALSE)</f>
        <v>ガーデンフィールズ花畑</v>
      </c>
      <c r="E173" s="67" t="str">
        <f>VLOOKUP(C173,[1]計算シート!$B$3:$BB$29997,6,FALSE)</f>
        <v>足立区花畑1-26-3</v>
      </c>
      <c r="F173" s="66">
        <f>VLOOKUP(C173,[1]計算シート!$B$3:$BB$29997,7,FALSE)</f>
        <v>9.5</v>
      </c>
      <c r="G173" s="66" t="str">
        <f>VLOOKUP(C173,[1]計算シート!$B$3:$BB$29997,8,FALSE)</f>
        <v>19.2-29.61</v>
      </c>
      <c r="H173" s="66" t="str">
        <f>VLOOKUP(C173,[1]計算シート!$B$3:$BB$29997,9,FALSE)</f>
        <v>○</v>
      </c>
      <c r="I173" s="66" t="str">
        <f>VLOOKUP(C173,[1]計算シート!$B$3:$BB$29997,10,FALSE)</f>
        <v>○</v>
      </c>
      <c r="J173" s="66" t="str">
        <f>VLOOKUP(C173,[1]計算シート!$B$3:$BB$29997,11,FALSE)</f>
        <v>○</v>
      </c>
      <c r="K173" s="66" t="str">
        <f>VLOOKUP(C173,[1]計算シート!$B$3:$BB$29997,12,FALSE)</f>
        <v>○</v>
      </c>
      <c r="L173" s="66" t="str">
        <f>VLOOKUP(C173,[1]計算シート!$B$3:$BB$29997,13,FALSE)</f>
        <v>○</v>
      </c>
      <c r="M173" s="66" t="str">
        <f>IF(VLOOKUP(C173,[1]計算シート!$B$3:$BB$29997,26,FALSE)&gt;0,"○","×")</f>
        <v>×</v>
      </c>
      <c r="N173" s="66" t="str">
        <f>IF(VLOOKUP(C173,[1]計算シート!$B$3:$BB$29997,27,FALSE)&gt;0,"○","×")</f>
        <v>×</v>
      </c>
      <c r="O173" s="67" t="str">
        <f>VLOOKUP(C173,[1]計算シート!$B$3:$BB$29997,29,FALSE)</f>
        <v>ガーデンフィールズ花畑</v>
      </c>
      <c r="P173" s="67" t="str">
        <f>VLOOKUP(C173,[1]計算シート!$B$3:$BB$29997,30,FALSE)</f>
        <v>03-5686-8788</v>
      </c>
      <c r="Q173" s="68">
        <f>VLOOKUP(C173,[1]計算シート!$B$3:$BB$29997,32,FALSE)</f>
        <v>75</v>
      </c>
      <c r="R173" s="69">
        <f>VLOOKUP(C173,[1]計算シート!$B$3:$BB$29997,31,FALSE)</f>
        <v>40996</v>
      </c>
      <c r="S173" s="70" t="str">
        <f>VLOOKUP(C173,[1]計算シート!$B$3:$BB$29997,34,FALSE)</f>
        <v>入居開始済み</v>
      </c>
      <c r="T173" s="66" t="str">
        <f>VLOOKUP(C173,[1]計算シート!$B$3:$BB$29997,33,FALSE)</f>
        <v>○</v>
      </c>
      <c r="U173" s="69">
        <v>42095</v>
      </c>
      <c r="V173" s="74"/>
      <c r="W173" s="71" t="str">
        <f>VLOOKUP(C173,[1]計算シート!$B$3:$BH$2997,59,FALSE)&amp;CHAR(10)&amp;IF(VLOOKUP(C173,[1]計算シート!$B$3:$BH$2997,59,FALSE)="特定","("&amp;VLOOKUP(C173,[1]指定一覧!$B$3:$C193,2,FALSE)&amp;")","")</f>
        <v xml:space="preserve">
</v>
      </c>
      <c r="X173" s="30" t="s">
        <v>36</v>
      </c>
    </row>
    <row r="174" spans="2:24" s="19" customFormat="1" ht="42" customHeight="1">
      <c r="B174" s="20">
        <v>167</v>
      </c>
      <c r="C174" s="66">
        <v>11074</v>
      </c>
      <c r="D174" s="67" t="str">
        <f>VLOOKUP(C174,[1]計算シート!$B$3:$F$29997,5,FALSE)</f>
        <v>ガーデンフィールズとねり公園BigBell</v>
      </c>
      <c r="E174" s="67" t="str">
        <f>VLOOKUP(C174,[1]計算シート!$B$3:$BB$29997,6,FALSE)</f>
        <v>足立区伊興5-14-5</v>
      </c>
      <c r="F174" s="66">
        <f>VLOOKUP(C174,[1]計算シート!$B$3:$BB$29997,7,FALSE)</f>
        <v>10</v>
      </c>
      <c r="G174" s="66">
        <f>VLOOKUP(C174,[1]計算シート!$B$3:$BB$29997,8,FALSE)</f>
        <v>21.08</v>
      </c>
      <c r="H174" s="66" t="str">
        <f>VLOOKUP(C174,[1]計算シート!$B$3:$BB$29997,9,FALSE)</f>
        <v>○</v>
      </c>
      <c r="I174" s="66" t="str">
        <f>VLOOKUP(C174,[1]計算シート!$B$3:$BB$29997,10,FALSE)</f>
        <v>○</v>
      </c>
      <c r="J174" s="66" t="str">
        <f>VLOOKUP(C174,[1]計算シート!$B$3:$BB$29997,11,FALSE)</f>
        <v>○</v>
      </c>
      <c r="K174" s="66" t="str">
        <f>VLOOKUP(C174,[1]計算シート!$B$3:$BB$29997,12,FALSE)</f>
        <v>○</v>
      </c>
      <c r="L174" s="66" t="str">
        <f>VLOOKUP(C174,[1]計算シート!$B$3:$BB$29997,13,FALSE)</f>
        <v>○</v>
      </c>
      <c r="M174" s="66" t="str">
        <f>IF(VLOOKUP(C174,[1]計算シート!$B$3:$BB$29997,26,FALSE)&gt;0,"○","×")</f>
        <v>×</v>
      </c>
      <c r="N174" s="66" t="str">
        <f>IF(VLOOKUP(C174,[1]計算シート!$B$3:$BB$29997,27,FALSE)&gt;0,"○","×")</f>
        <v>×</v>
      </c>
      <c r="O174" s="67" t="str">
        <f>VLOOKUP(C174,[1]計算シート!$B$3:$BB$29997,29,FALSE)</f>
        <v>株式会社　明昭</v>
      </c>
      <c r="P174" s="67" t="str">
        <f>VLOOKUP(C174,[1]計算シート!$B$3:$BB$29997,30,FALSE)</f>
        <v>03-5851-3581</v>
      </c>
      <c r="Q174" s="68">
        <f>VLOOKUP(C174,[1]計算シート!$B$3:$BB$29997,32,FALSE)</f>
        <v>79</v>
      </c>
      <c r="R174" s="69">
        <f>VLOOKUP(C174,[1]計算シート!$B$3:$BB$29997,31,FALSE)</f>
        <v>40996</v>
      </c>
      <c r="S174" s="70" t="str">
        <f>VLOOKUP(C174,[1]計算シート!$B$3:$BB$29997,34,FALSE)</f>
        <v>入居開始済み</v>
      </c>
      <c r="T174" s="66" t="str">
        <f>VLOOKUP(C174,[1]計算シート!$B$3:$BB$29997,33,FALSE)</f>
        <v>○</v>
      </c>
      <c r="U174" s="69">
        <v>42095</v>
      </c>
      <c r="V174" s="74"/>
      <c r="W174" s="71" t="str">
        <f>VLOOKUP(C174,[1]計算シート!$B$3:$BH$2997,59,FALSE)&amp;CHAR(10)&amp;IF(VLOOKUP(C174,[1]計算シート!$B$3:$BH$2997,59,FALSE)="特定","("&amp;VLOOKUP(C174,[1]指定一覧!$B$3:$C194,2,FALSE)&amp;")","")</f>
        <v xml:space="preserve">
</v>
      </c>
      <c r="X174" s="30" t="s">
        <v>36</v>
      </c>
    </row>
    <row r="175" spans="2:24" s="19" customFormat="1" ht="42" customHeight="1">
      <c r="B175" s="20">
        <v>168</v>
      </c>
      <c r="C175" s="66">
        <v>11076</v>
      </c>
      <c r="D175" s="67" t="str">
        <f>VLOOKUP(C175,[1]計算シート!$B$3:$F$29997,5,FALSE)</f>
        <v>ようせいメディカルコート</v>
      </c>
      <c r="E175" s="67" t="str">
        <f>VLOOKUP(C175,[1]計算シート!$B$3:$BB$29997,6,FALSE)</f>
        <v>足立区保塚町15番19号</v>
      </c>
      <c r="F175" s="66" t="str">
        <f>VLOOKUP(C175,[1]計算シート!$B$3:$BB$29997,7,FALSE)</f>
        <v>7.6-8.8</v>
      </c>
      <c r="G175" s="66" t="str">
        <f>VLOOKUP(C175,[1]計算シート!$B$3:$BB$29997,8,FALSE)</f>
        <v>19.14-20.79</v>
      </c>
      <c r="H175" s="66" t="str">
        <f>VLOOKUP(C175,[1]計算シート!$B$3:$BB$29997,9,FALSE)</f>
        <v>○</v>
      </c>
      <c r="I175" s="66" t="str">
        <f>VLOOKUP(C175,[1]計算シート!$B$3:$BB$29997,10,FALSE)</f>
        <v>○</v>
      </c>
      <c r="J175" s="66" t="str">
        <f>VLOOKUP(C175,[1]計算シート!$B$3:$BB$29997,11,FALSE)</f>
        <v>○</v>
      </c>
      <c r="K175" s="66" t="str">
        <f>VLOOKUP(C175,[1]計算シート!$B$3:$BB$29997,12,FALSE)</f>
        <v>○</v>
      </c>
      <c r="L175" s="66" t="str">
        <f>VLOOKUP(C175,[1]計算シート!$B$3:$BB$29997,13,FALSE)</f>
        <v>○</v>
      </c>
      <c r="M175" s="66" t="str">
        <f>IF(VLOOKUP(C175,[1]計算シート!$B$3:$BB$29997,26,FALSE)&gt;0,"○","×")</f>
        <v>○</v>
      </c>
      <c r="N175" s="66" t="str">
        <f>IF(VLOOKUP(C175,[1]計算シート!$B$3:$BB$29997,27,FALSE)&gt;0,"○","×")</f>
        <v>○</v>
      </c>
      <c r="O175" s="67" t="str">
        <f>VLOOKUP(C175,[1]計算シート!$B$3:$BB$29997,29,FALSE)</f>
        <v>ようせいメディカルコート</v>
      </c>
      <c r="P175" s="67" t="str">
        <f>VLOOKUP(C175,[1]計算シート!$B$3:$BB$29997,30,FALSE)</f>
        <v>03-5831-0319</v>
      </c>
      <c r="Q175" s="68">
        <f>VLOOKUP(C175,[1]計算シート!$B$3:$BB$29997,32,FALSE)</f>
        <v>41</v>
      </c>
      <c r="R175" s="69">
        <f>VLOOKUP(C175,[1]計算シート!$B$3:$BB$29997,31,FALSE)</f>
        <v>40996</v>
      </c>
      <c r="S175" s="70" t="str">
        <f>VLOOKUP(C175,[1]計算シート!$B$3:$BB$29997,34,FALSE)</f>
        <v>入居開始済み</v>
      </c>
      <c r="T175" s="66" t="str">
        <f>VLOOKUP(C175,[1]計算シート!$B$3:$BB$29997,33,FALSE)</f>
        <v>○</v>
      </c>
      <c r="U175" s="69">
        <v>42095</v>
      </c>
      <c r="V175" s="74"/>
      <c r="W175" s="71" t="str">
        <f>VLOOKUP(C175,[1]計算シート!$B$3:$BH$2997,59,FALSE)&amp;CHAR(10)&amp;IF(VLOOKUP(C175,[1]計算シート!$B$3:$BH$2997,59,FALSE)="特定","("&amp;VLOOKUP(C175,[1]指定一覧!$B$3:$C195,2,FALSE)&amp;")","")</f>
        <v xml:space="preserve">
</v>
      </c>
      <c r="X175" s="30" t="s">
        <v>36</v>
      </c>
    </row>
    <row r="176" spans="2:24" s="19" customFormat="1" ht="42" customHeight="1">
      <c r="B176" s="20">
        <v>169</v>
      </c>
      <c r="C176" s="66">
        <v>12021</v>
      </c>
      <c r="D176" s="67" t="str">
        <f>VLOOKUP(C176,[1]計算シート!$B$3:$F$29997,5,FALSE)</f>
        <v>きららハウス花畑</v>
      </c>
      <c r="E176" s="67" t="str">
        <f>VLOOKUP(C176,[1]計算シート!$B$3:$BB$29997,6,FALSE)</f>
        <v>足立区南花畑4-18-7</v>
      </c>
      <c r="F176" s="66">
        <f>VLOOKUP(C176,[1]計算シート!$B$3:$BB$29997,7,FALSE)</f>
        <v>4.9000000000000004</v>
      </c>
      <c r="G176" s="66" t="str">
        <f>VLOOKUP(C176,[1]計算シート!$B$3:$BB$29997,8,FALSE)</f>
        <v>19.44-20.52</v>
      </c>
      <c r="H176" s="66" t="str">
        <f>VLOOKUP(C176,[1]計算シート!$B$3:$BB$29997,9,FALSE)</f>
        <v>○</v>
      </c>
      <c r="I176" s="66" t="str">
        <f>VLOOKUP(C176,[1]計算シート!$B$3:$BB$29997,10,FALSE)</f>
        <v>○</v>
      </c>
      <c r="J176" s="66" t="str">
        <f>VLOOKUP(C176,[1]計算シート!$B$3:$BB$29997,11,FALSE)</f>
        <v>○</v>
      </c>
      <c r="K176" s="66" t="str">
        <f>VLOOKUP(C176,[1]計算シート!$B$3:$BB$29997,12,FALSE)</f>
        <v>×</v>
      </c>
      <c r="L176" s="66" t="str">
        <f>VLOOKUP(C176,[1]計算シート!$B$3:$BB$29997,13,FALSE)</f>
        <v>○</v>
      </c>
      <c r="M176" s="66" t="str">
        <f>IF(VLOOKUP(C176,[1]計算シート!$B$3:$BB$29997,26,FALSE)&gt;0,"○","×")</f>
        <v>×</v>
      </c>
      <c r="N176" s="66" t="str">
        <f>IF(VLOOKUP(C176,[1]計算シート!$B$3:$BB$29997,27,FALSE)&gt;0,"○","×")</f>
        <v>○</v>
      </c>
      <c r="O176" s="67" t="str">
        <f>VLOOKUP(C176,[1]計算シート!$B$3:$BB$29997,29,FALSE)</f>
        <v>きららハウス花畑</v>
      </c>
      <c r="P176" s="67" t="str">
        <f>VLOOKUP(C176,[1]計算シート!$B$3:$BB$29997,30,FALSE)</f>
        <v>03-5809-6051</v>
      </c>
      <c r="Q176" s="68">
        <f>VLOOKUP(C176,[1]計算シート!$B$3:$BB$29997,32,FALSE)</f>
        <v>22</v>
      </c>
      <c r="R176" s="69">
        <f>VLOOKUP(C176,[1]計算シート!$B$3:$BB$29997,31,FALSE)</f>
        <v>41145</v>
      </c>
      <c r="S176" s="70" t="str">
        <f>VLOOKUP(C176,[1]計算シート!$B$3:$BB$29997,34,FALSE)</f>
        <v>入居開始済み</v>
      </c>
      <c r="T176" s="66" t="str">
        <f>VLOOKUP(C176,[1]計算シート!$B$3:$BB$29997,33,FALSE)</f>
        <v>○</v>
      </c>
      <c r="U176" s="69">
        <v>42095</v>
      </c>
      <c r="V176" s="74"/>
      <c r="W176" s="71" t="str">
        <f>VLOOKUP(C176,[1]計算シート!$B$3:$BH$2997,59,FALSE)&amp;CHAR(10)&amp;IF(VLOOKUP(C176,[1]計算シート!$B$3:$BH$2997,59,FALSE)="特定","("&amp;VLOOKUP(C176,[1]指定一覧!$B$3:$C196,2,FALSE)&amp;")","")</f>
        <v xml:space="preserve">
</v>
      </c>
      <c r="X176" s="30" t="s">
        <v>36</v>
      </c>
    </row>
    <row r="177" spans="2:24" s="19" customFormat="1" ht="42" customHeight="1">
      <c r="B177" s="20">
        <v>170</v>
      </c>
      <c r="C177" s="66">
        <v>12056</v>
      </c>
      <c r="D177" s="67" t="str">
        <f>VLOOKUP(C177,[1]計算シート!$B$3:$F$29997,5,FALSE)</f>
        <v>リリィパワーズレジデンス竹ノ塚</v>
      </c>
      <c r="E177" s="67" t="str">
        <f>VLOOKUP(C177,[1]計算シート!$B$3:$BB$29997,6,FALSE)</f>
        <v>足立区東伊興3丁目3番10号</v>
      </c>
      <c r="F177" s="66" t="str">
        <f>VLOOKUP(C177,[1]計算シート!$B$3:$BB$29997,7,FALSE)</f>
        <v>6.8-14.6</v>
      </c>
      <c r="G177" s="66" t="str">
        <f>VLOOKUP(C177,[1]計算シート!$B$3:$BB$29997,8,FALSE)</f>
        <v>25.02-50.04</v>
      </c>
      <c r="H177" s="66" t="str">
        <f>VLOOKUP(C177,[1]計算シート!$B$3:$BB$29997,9,FALSE)</f>
        <v>○</v>
      </c>
      <c r="I177" s="66" t="str">
        <f>VLOOKUP(C177,[1]計算シート!$B$3:$BB$29997,10,FALSE)</f>
        <v>○</v>
      </c>
      <c r="J177" s="66" t="str">
        <f>VLOOKUP(C177,[1]計算シート!$B$3:$BB$29997,11,FALSE)</f>
        <v>○</v>
      </c>
      <c r="K177" s="66" t="str">
        <f>VLOOKUP(C177,[1]計算シート!$B$3:$BB$29997,12,FALSE)</f>
        <v>○</v>
      </c>
      <c r="L177" s="66" t="str">
        <f>VLOOKUP(C177,[1]計算シート!$B$3:$BB$29997,13,FALSE)</f>
        <v>×</v>
      </c>
      <c r="M177" s="66" t="str">
        <f>IF(VLOOKUP(C177,[1]計算シート!$B$3:$BB$29997,26,FALSE)&gt;0,"○","×")</f>
        <v>×</v>
      </c>
      <c r="N177" s="66" t="str">
        <f>IF(VLOOKUP(C177,[1]計算シート!$B$3:$BB$29997,27,FALSE)&gt;0,"○","×")</f>
        <v>○</v>
      </c>
      <c r="O177" s="67" t="str">
        <f>VLOOKUP(C177,[1]計算シート!$B$3:$BB$29997,29,FALSE)</f>
        <v>リリィパワーズレジデンス竹ノ塚</v>
      </c>
      <c r="P177" s="67" t="str">
        <f>VLOOKUP(C177,[1]計算シート!$B$3:$BB$29997,30,FALSE)</f>
        <v>03-5647-9800</v>
      </c>
      <c r="Q177" s="68">
        <f>VLOOKUP(C177,[1]計算シート!$B$3:$BB$29997,32,FALSE)</f>
        <v>69</v>
      </c>
      <c r="R177" s="69">
        <f>VLOOKUP(C177,[1]計算シート!$B$3:$BB$29997,31,FALSE)</f>
        <v>41285</v>
      </c>
      <c r="S177" s="70" t="str">
        <f>VLOOKUP(C177,[1]計算シート!$B$3:$BB$29997,34,FALSE)</f>
        <v>入居開始済み</v>
      </c>
      <c r="T177" s="66" t="str">
        <f>VLOOKUP(C177,[1]計算シート!$B$3:$BB$29997,33,FALSE)</f>
        <v>○</v>
      </c>
      <c r="U177" s="69">
        <v>42095</v>
      </c>
      <c r="V177" s="74"/>
      <c r="W177" s="71" t="str">
        <f>VLOOKUP(C177,[1]計算シート!$B$3:$BH$2997,59,FALSE)&amp;CHAR(10)&amp;IF(VLOOKUP(C177,[1]計算シート!$B$3:$BH$2997,59,FALSE)="特定","("&amp;VLOOKUP(C177,[1]指定一覧!$B$3:$C197,2,FALSE)&amp;")","")</f>
        <v xml:space="preserve">
</v>
      </c>
      <c r="X177" s="30" t="s">
        <v>36</v>
      </c>
    </row>
    <row r="178" spans="2:24" s="19" customFormat="1" ht="42" customHeight="1">
      <c r="B178" s="20">
        <v>171</v>
      </c>
      <c r="C178" s="66">
        <v>12058</v>
      </c>
      <c r="D178" s="67" t="str">
        <f>VLOOKUP(C178,[1]計算シート!$B$3:$F$29997,5,FALSE)</f>
        <v>ガーデンフィールズ竹の塚</v>
      </c>
      <c r="E178" s="67" t="str">
        <f>VLOOKUP(C178,[1]計算シート!$B$3:$BB$29997,6,FALSE)</f>
        <v>足立区保木間1-21-3</v>
      </c>
      <c r="F178" s="66" t="str">
        <f>VLOOKUP(C178,[1]計算シート!$B$3:$BB$29997,7,FALSE)</f>
        <v>9.5-12</v>
      </c>
      <c r="G178" s="66" t="str">
        <f>VLOOKUP(C178,[1]計算シート!$B$3:$BB$29997,8,FALSE)</f>
        <v>19-23.6</v>
      </c>
      <c r="H178" s="66" t="str">
        <f>VLOOKUP(C178,[1]計算シート!$B$3:$BB$29997,9,FALSE)</f>
        <v>○</v>
      </c>
      <c r="I178" s="66" t="str">
        <f>VLOOKUP(C178,[1]計算シート!$B$3:$BB$29997,10,FALSE)</f>
        <v>○</v>
      </c>
      <c r="J178" s="66" t="str">
        <f>VLOOKUP(C178,[1]計算シート!$B$3:$BB$29997,11,FALSE)</f>
        <v>○</v>
      </c>
      <c r="K178" s="66" t="str">
        <f>VLOOKUP(C178,[1]計算シート!$B$3:$BB$29997,12,FALSE)</f>
        <v>○</v>
      </c>
      <c r="L178" s="66" t="str">
        <f>VLOOKUP(C178,[1]計算シート!$B$3:$BB$29997,13,FALSE)</f>
        <v>○</v>
      </c>
      <c r="M178" s="66" t="str">
        <f>IF(VLOOKUP(C178,[1]計算シート!$B$3:$BB$29997,26,FALSE)&gt;0,"○","×")</f>
        <v>×</v>
      </c>
      <c r="N178" s="66" t="str">
        <f>IF(VLOOKUP(C178,[1]計算シート!$B$3:$BB$29997,27,FALSE)&gt;0,"○","×")</f>
        <v>×</v>
      </c>
      <c r="O178" s="67" t="str">
        <f>VLOOKUP(C178,[1]計算シート!$B$3:$BB$29997,29,FALSE)</f>
        <v>ガーデンフィールズ竹の塚</v>
      </c>
      <c r="P178" s="67" t="str">
        <f>VLOOKUP(C178,[1]計算シート!$B$3:$BB$29997,30,FALSE)</f>
        <v>03-5851-1100</v>
      </c>
      <c r="Q178" s="68">
        <f>VLOOKUP(C178,[1]計算シート!$B$3:$BB$29997,32,FALSE)</f>
        <v>69</v>
      </c>
      <c r="R178" s="69">
        <f>VLOOKUP(C178,[1]計算シート!$B$3:$BB$29997,31,FALSE)</f>
        <v>41299</v>
      </c>
      <c r="S178" s="70" t="str">
        <f>VLOOKUP(C178,[1]計算シート!$B$3:$BB$29997,34,FALSE)</f>
        <v>入居開始済み</v>
      </c>
      <c r="T178" s="66" t="str">
        <f>VLOOKUP(C178,[1]計算シート!$B$3:$BB$29997,33,FALSE)</f>
        <v>○</v>
      </c>
      <c r="U178" s="69">
        <v>42095</v>
      </c>
      <c r="V178" s="74"/>
      <c r="W178" s="71" t="str">
        <f>VLOOKUP(C178,[1]計算シート!$B$3:$BH$2997,59,FALSE)&amp;CHAR(10)&amp;IF(VLOOKUP(C178,[1]計算シート!$B$3:$BH$2997,59,FALSE)="特定","("&amp;VLOOKUP(C178,[1]指定一覧!$B$3:$C198,2,FALSE)&amp;")","")</f>
        <v xml:space="preserve">
</v>
      </c>
      <c r="X178" s="30" t="s">
        <v>36</v>
      </c>
    </row>
    <row r="179" spans="2:24" s="19" customFormat="1" ht="42" customHeight="1">
      <c r="B179" s="20">
        <v>172</v>
      </c>
      <c r="C179" s="66">
        <v>19007</v>
      </c>
      <c r="D179" s="67" t="str">
        <f>VLOOKUP(C179,[1]計算シート!$B$3:$F$29997,5,FALSE)</f>
        <v>ガーデンフィールズ竹の塚Ⅱ</v>
      </c>
      <c r="E179" s="67" t="str">
        <f>VLOOKUP(C179,[1]計算シート!$B$3:$BB$29997,6,FALSE)</f>
        <v>足立区西保木間1丁目8番4号</v>
      </c>
      <c r="F179" s="66">
        <f>VLOOKUP(C179,[1]計算シート!$B$3:$BB$29997,7,FALSE)</f>
        <v>6.98</v>
      </c>
      <c r="G179" s="66">
        <f>VLOOKUP(C179,[1]計算シート!$B$3:$BB$29997,8,FALSE)</f>
        <v>18</v>
      </c>
      <c r="H179" s="66" t="str">
        <f>VLOOKUP(C179,[1]計算シート!$B$3:$BB$29997,9,FALSE)</f>
        <v>○</v>
      </c>
      <c r="I179" s="66" t="str">
        <f>VLOOKUP(C179,[1]計算シート!$B$3:$BB$29997,10,FALSE)</f>
        <v>○</v>
      </c>
      <c r="J179" s="66" t="str">
        <f>VLOOKUP(C179,[1]計算シート!$B$3:$BB$29997,11,FALSE)</f>
        <v>○</v>
      </c>
      <c r="K179" s="66" t="str">
        <f>VLOOKUP(C179,[1]計算シート!$B$3:$BB$29997,12,FALSE)</f>
        <v>○</v>
      </c>
      <c r="L179" s="66" t="str">
        <f>VLOOKUP(C179,[1]計算シート!$B$3:$BB$29997,13,FALSE)</f>
        <v>○</v>
      </c>
      <c r="M179" s="66" t="str">
        <f>IF(VLOOKUP(C179,[1]計算シート!$B$3:$BB$29997,26,FALSE)&gt;0,"○","×")</f>
        <v>×</v>
      </c>
      <c r="N179" s="66" t="str">
        <f>IF(VLOOKUP(C179,[1]計算シート!$B$3:$BB$29997,27,FALSE)&gt;0,"○","×")</f>
        <v>×</v>
      </c>
      <c r="O179" s="67" t="str">
        <f>VLOOKUP(C179,[1]計算シート!$B$3:$BB$29997,29,FALSE)</f>
        <v>ガーデンフィールズ竹の塚Ⅱ</v>
      </c>
      <c r="P179" s="67" t="s">
        <v>43</v>
      </c>
      <c r="Q179" s="68">
        <f>VLOOKUP(C179,[1]計算シート!$B$3:$BB$29997,32,FALSE)</f>
        <v>85</v>
      </c>
      <c r="R179" s="69">
        <f>VLOOKUP(C179,[1]計算シート!$B$3:$BB$29997,31,FALSE)</f>
        <v>43735</v>
      </c>
      <c r="S179" s="70" t="str">
        <f>VLOOKUP(C179,[1]計算シート!$B$3:$BB$29997,34,FALSE)</f>
        <v>入居開始済み</v>
      </c>
      <c r="T179" s="66" t="str">
        <f>VLOOKUP(C179,[1]計算シート!$B$3:$BB$29997,33,FALSE)</f>
        <v>○</v>
      </c>
      <c r="U179" s="69">
        <v>43739</v>
      </c>
      <c r="V179" s="74"/>
      <c r="W179" s="71" t="str">
        <f>VLOOKUP(C179,[1]計算シート!$B$3:$BH$2997,59,FALSE)&amp;CHAR(10)&amp;IF(VLOOKUP(C179,[1]計算シート!$B$3:$BH$2997,59,FALSE)="特定","("&amp;VLOOKUP(C179,[1]指定一覧!$B$3:$C189,2,FALSE)&amp;")","")</f>
        <v xml:space="preserve">
</v>
      </c>
      <c r="X179" s="30" t="s">
        <v>36</v>
      </c>
    </row>
    <row r="180" spans="2:24" s="19" customFormat="1" ht="42" customHeight="1">
      <c r="B180" s="20">
        <v>173</v>
      </c>
      <c r="C180" s="66">
        <v>12064</v>
      </c>
      <c r="D180" s="67" t="str">
        <f>VLOOKUP(C180,[1]計算シート!$B$3:$F$29997,5,FALSE)</f>
        <v>ミモザ白寿庵足立江北</v>
      </c>
      <c r="E180" s="67" t="str">
        <f>VLOOKUP(C180,[1]計算シート!$B$3:$BB$29997,6,FALSE)</f>
        <v>足立区江北三丁目２７番７号</v>
      </c>
      <c r="F180" s="66" t="str">
        <f>VLOOKUP(C180,[1]計算シート!$B$3:$BB$29997,7,FALSE)</f>
        <v>6.45-6.75</v>
      </c>
      <c r="G180" s="66" t="str">
        <f>VLOOKUP(C180,[1]計算シート!$B$3:$BB$29997,8,FALSE)</f>
        <v>18.93-20.74</v>
      </c>
      <c r="H180" s="66" t="str">
        <f>VLOOKUP(C180,[1]計算シート!$B$3:$BB$29997,9,FALSE)</f>
        <v>○</v>
      </c>
      <c r="I180" s="66" t="str">
        <f>VLOOKUP(C180,[1]計算シート!$B$3:$BB$29997,10,FALSE)</f>
        <v>○</v>
      </c>
      <c r="J180" s="66" t="str">
        <f>VLOOKUP(C180,[1]計算シート!$B$3:$BB$29997,11,FALSE)</f>
        <v>○</v>
      </c>
      <c r="K180" s="66" t="str">
        <f>VLOOKUP(C180,[1]計算シート!$B$3:$BB$29997,12,FALSE)</f>
        <v>○</v>
      </c>
      <c r="L180" s="66" t="str">
        <f>VLOOKUP(C180,[1]計算シート!$B$3:$BB$29997,13,FALSE)</f>
        <v>○</v>
      </c>
      <c r="M180" s="66" t="str">
        <f>IF(VLOOKUP(C180,[1]計算シート!$B$3:$BB$29997,26,FALSE)&gt;0,"○","×")</f>
        <v>○</v>
      </c>
      <c r="N180" s="66" t="str">
        <f>IF(VLOOKUP(C180,[1]計算シート!$B$3:$BB$29997,27,FALSE)&gt;0,"○","×")</f>
        <v>○</v>
      </c>
      <c r="O180" s="67" t="str">
        <f>VLOOKUP(C180,[1]計算シート!$B$3:$BB$29997,29,FALSE)</f>
        <v>ミモザお客様センター</v>
      </c>
      <c r="P180" s="67" t="str">
        <f>VLOOKUP(C180,[1]計算シート!$B$3:$BB$29997,30,FALSE)</f>
        <v>0120-081-303</v>
      </c>
      <c r="Q180" s="68">
        <f>VLOOKUP(C180,[1]計算シート!$B$3:$BB$29997,32,FALSE)</f>
        <v>29</v>
      </c>
      <c r="R180" s="69">
        <f>VLOOKUP(C180,[1]計算シート!$B$3:$BB$29997,31,FALSE)</f>
        <v>41327</v>
      </c>
      <c r="S180" s="70" t="str">
        <f>VLOOKUP(C180,[1]計算シート!$B$3:$BB$29997,34,FALSE)</f>
        <v>入居開始済み</v>
      </c>
      <c r="T180" s="66" t="str">
        <f>VLOOKUP(C180,[1]計算シート!$B$3:$BB$29997,33,FALSE)</f>
        <v>○</v>
      </c>
      <c r="U180" s="69">
        <v>42095</v>
      </c>
      <c r="V180" s="74"/>
      <c r="W180" s="71" t="str">
        <f>VLOOKUP(C180,[1]計算シート!$B$3:$BH$2997,59,FALSE)&amp;CHAR(10)&amp;IF(VLOOKUP(C180,[1]計算シート!$B$3:$BH$2997,59,FALSE)="特定","("&amp;VLOOKUP(C180,[1]指定一覧!$B$3:$C199,2,FALSE)&amp;")","")</f>
        <v xml:space="preserve">
</v>
      </c>
      <c r="X180" s="30" t="s">
        <v>36</v>
      </c>
    </row>
    <row r="181" spans="2:24" s="19" customFormat="1" ht="42" customHeight="1">
      <c r="B181" s="20">
        <v>174</v>
      </c>
      <c r="C181" s="66">
        <v>12067</v>
      </c>
      <c r="D181" s="67" t="str">
        <f>VLOOKUP(C181,[1]計算シート!$B$3:$F$29997,5,FALSE)</f>
        <v>ハートランド足立</v>
      </c>
      <c r="E181" s="67" t="str">
        <f>VLOOKUP(C181,[1]計算シート!$B$3:$BB$29997,6,FALSE)</f>
        <v>足立区堀之内二丁目８番７号</v>
      </c>
      <c r="F181" s="66">
        <f>VLOOKUP(C181,[1]計算シート!$B$3:$BB$29997,7,FALSE)</f>
        <v>7.8</v>
      </c>
      <c r="G181" s="66" t="str">
        <f>VLOOKUP(C181,[1]計算シート!$B$3:$BB$29997,8,FALSE)</f>
        <v>18-20.1</v>
      </c>
      <c r="H181" s="66" t="str">
        <f>VLOOKUP(C181,[1]計算シート!$B$3:$BB$29997,9,FALSE)</f>
        <v>○</v>
      </c>
      <c r="I181" s="66" t="str">
        <f>VLOOKUP(C181,[1]計算シート!$B$3:$BB$29997,10,FALSE)</f>
        <v>○</v>
      </c>
      <c r="J181" s="66" t="str">
        <f>VLOOKUP(C181,[1]計算シート!$B$3:$BB$29997,11,FALSE)</f>
        <v>○</v>
      </c>
      <c r="K181" s="66" t="str">
        <f>VLOOKUP(C181,[1]計算シート!$B$3:$BB$29997,12,FALSE)</f>
        <v>○</v>
      </c>
      <c r="L181" s="66" t="str">
        <f>VLOOKUP(C181,[1]計算シート!$B$3:$BB$29997,13,FALSE)</f>
        <v>○</v>
      </c>
      <c r="M181" s="66" t="str">
        <f>IF(VLOOKUP(C181,[1]計算シート!$B$3:$BB$29997,26,FALSE)&gt;0,"○","×")</f>
        <v>×</v>
      </c>
      <c r="N181" s="66" t="str">
        <f>IF(VLOOKUP(C181,[1]計算シート!$B$3:$BB$29997,27,FALSE)&gt;0,"○","×")</f>
        <v>×</v>
      </c>
      <c r="O181" s="67" t="str">
        <f>VLOOKUP(C181,[1]計算シート!$B$3:$BB$29997,29,FALSE)</f>
        <v>株式会社ワイグッドケア</v>
      </c>
      <c r="P181" s="67" t="str">
        <f>VLOOKUP(C181,[1]計算シート!$B$3:$BB$29997,30,FALSE)</f>
        <v>0495-71-6551</v>
      </c>
      <c r="Q181" s="68">
        <f>VLOOKUP(C181,[1]計算シート!$B$3:$BB$29997,32,FALSE)</f>
        <v>49</v>
      </c>
      <c r="R181" s="69">
        <f>VLOOKUP(C181,[1]計算シート!$B$3:$BB$29997,31,FALSE)</f>
        <v>41327</v>
      </c>
      <c r="S181" s="70" t="str">
        <f>VLOOKUP(C181,[1]計算シート!$B$3:$BB$29997,34,FALSE)</f>
        <v>入居開始済み</v>
      </c>
      <c r="T181" s="66" t="str">
        <f>VLOOKUP(C181,[1]計算シート!$B$3:$BB$29997,33,FALSE)</f>
        <v>○</v>
      </c>
      <c r="U181" s="69">
        <v>42095</v>
      </c>
      <c r="V181" s="74"/>
      <c r="W181" s="71" t="str">
        <f>VLOOKUP(C181,[1]計算シート!$B$3:$BH$2997,59,FALSE)&amp;CHAR(10)&amp;IF(VLOOKUP(C181,[1]計算シート!$B$3:$BH$2997,59,FALSE)="特定","("&amp;VLOOKUP(C181,[1]指定一覧!$B$3:$C201,2,FALSE)&amp;")","")</f>
        <v>特定
(1372113280)</v>
      </c>
      <c r="X181" s="30" t="s">
        <v>36</v>
      </c>
    </row>
    <row r="182" spans="2:24" s="19" customFormat="1" ht="42" customHeight="1">
      <c r="B182" s="20">
        <v>175</v>
      </c>
      <c r="C182" s="66">
        <v>13001</v>
      </c>
      <c r="D182" s="67" t="str">
        <f>VLOOKUP(C182,[1]計算シート!$B$3:$F$29997,5,FALSE)</f>
        <v>じゃすみん２番館</v>
      </c>
      <c r="E182" s="67" t="str">
        <f>VLOOKUP(C182,[1]計算シート!$B$3:$BB$29997,6,FALSE)</f>
        <v>足立区扇１丁目３１番３２号</v>
      </c>
      <c r="F182" s="66" t="str">
        <f>VLOOKUP(C182,[1]計算シート!$B$3:$BB$29997,7,FALSE)</f>
        <v>6-7</v>
      </c>
      <c r="G182" s="66" t="str">
        <f>VLOOKUP(C182,[1]計算シート!$B$3:$BB$29997,8,FALSE)</f>
        <v>18-23.43</v>
      </c>
      <c r="H182" s="66" t="str">
        <f>VLOOKUP(C182,[1]計算シート!$B$3:$BB$29997,9,FALSE)</f>
        <v>○</v>
      </c>
      <c r="I182" s="66" t="str">
        <f>VLOOKUP(C182,[1]計算シート!$B$3:$BB$29997,10,FALSE)</f>
        <v>○</v>
      </c>
      <c r="J182" s="66" t="str">
        <f>VLOOKUP(C182,[1]計算シート!$B$3:$BB$29997,11,FALSE)</f>
        <v>○</v>
      </c>
      <c r="K182" s="66" t="str">
        <f>VLOOKUP(C182,[1]計算シート!$B$3:$BB$29997,12,FALSE)</f>
        <v>○</v>
      </c>
      <c r="L182" s="66" t="str">
        <f>VLOOKUP(C182,[1]計算シート!$B$3:$BB$29997,13,FALSE)</f>
        <v>○</v>
      </c>
      <c r="M182" s="66" t="str">
        <f>IF(VLOOKUP(C182,[1]計算シート!$B$3:$BB$29997,26,FALSE)&gt;0,"○","×")</f>
        <v>×</v>
      </c>
      <c r="N182" s="66" t="str">
        <f>IF(VLOOKUP(C182,[1]計算シート!$B$3:$BB$29997,27,FALSE)&gt;0,"○","×")</f>
        <v>○</v>
      </c>
      <c r="O182" s="67" t="str">
        <f>VLOOKUP(C182,[1]計算シート!$B$3:$BB$29997,29,FALSE)</f>
        <v>有限会社アウトソー　じゃすみんの家</v>
      </c>
      <c r="P182" s="67" t="str">
        <f>VLOOKUP(C182,[1]計算シート!$B$3:$BB$29997,30,FALSE)</f>
        <v>03-5647-9111</v>
      </c>
      <c r="Q182" s="68">
        <f>VLOOKUP(C182,[1]計算シート!$B$3:$BB$29997,32,FALSE)</f>
        <v>21</v>
      </c>
      <c r="R182" s="69">
        <f>VLOOKUP(C182,[1]計算シート!$B$3:$BB$29997,31,FALSE)</f>
        <v>41390</v>
      </c>
      <c r="S182" s="70" t="str">
        <f>VLOOKUP(C182,[1]計算シート!$B$3:$BB$29997,34,FALSE)</f>
        <v>入居開始済み</v>
      </c>
      <c r="T182" s="66" t="str">
        <f>VLOOKUP(C182,[1]計算シート!$B$3:$BB$29997,33,FALSE)</f>
        <v>○</v>
      </c>
      <c r="U182" s="69">
        <v>42095</v>
      </c>
      <c r="V182" s="74"/>
      <c r="W182" s="71" t="str">
        <f>VLOOKUP(C182,[1]計算シート!$B$3:$BH$2997,59,FALSE)&amp;CHAR(10)&amp;IF(VLOOKUP(C182,[1]計算シート!$B$3:$BH$2997,59,FALSE)="特定","("&amp;VLOOKUP(C182,[1]指定一覧!$B$3:$C202,2,FALSE)&amp;")","")</f>
        <v xml:space="preserve">
</v>
      </c>
      <c r="X182" s="30" t="s">
        <v>36</v>
      </c>
    </row>
    <row r="183" spans="2:24" s="19" customFormat="1" ht="42" customHeight="1">
      <c r="B183" s="20">
        <v>176</v>
      </c>
      <c r="C183" s="66">
        <v>13012</v>
      </c>
      <c r="D183" s="67" t="str">
        <f>VLOOKUP(C183,[1]計算シート!$B$3:$F$29997,5,FALSE)</f>
        <v>そんぽの家Ｓ西新井大師</v>
      </c>
      <c r="E183" s="67" t="str">
        <f>VLOOKUP(C183,[1]計算シート!$B$3:$BB$29997,6,FALSE)</f>
        <v>足立区西新井6丁目38番12号</v>
      </c>
      <c r="F183" s="66" t="str">
        <f>VLOOKUP(C183,[1]計算シート!$B$3:$BB$29997,7,FALSE)</f>
        <v>8.5-16.3</v>
      </c>
      <c r="G183" s="66" t="str">
        <f>VLOOKUP(C183,[1]計算シート!$B$3:$BB$29997,8,FALSE)</f>
        <v>19.08-30.48</v>
      </c>
      <c r="H183" s="66" t="str">
        <f>VLOOKUP(C183,[1]計算シート!$B$3:$BB$29997,9,FALSE)</f>
        <v>○</v>
      </c>
      <c r="I183" s="66" t="str">
        <f>VLOOKUP(C183,[1]計算シート!$B$3:$BB$29997,10,FALSE)</f>
        <v>×</v>
      </c>
      <c r="J183" s="66" t="str">
        <f>VLOOKUP(C183,[1]計算シート!$B$3:$BB$29997,11,FALSE)</f>
        <v>×</v>
      </c>
      <c r="K183" s="66" t="str">
        <f>VLOOKUP(C183,[1]計算シート!$B$3:$BB$29997,12,FALSE)</f>
        <v>○</v>
      </c>
      <c r="L183" s="66" t="str">
        <f>VLOOKUP(C183,[1]計算シート!$B$3:$BB$29997,13,FALSE)</f>
        <v>○</v>
      </c>
      <c r="M183" s="66" t="str">
        <f>IF(VLOOKUP(C183,[1]計算シート!$B$3:$BB$29997,26,FALSE)&gt;0,"○","×")</f>
        <v>×</v>
      </c>
      <c r="N183" s="66" t="str">
        <f>IF(VLOOKUP(C183,[1]計算シート!$B$3:$BB$29997,27,FALSE)&gt;0,"○","×")</f>
        <v>○</v>
      </c>
      <c r="O183" s="67" t="str">
        <f>VLOOKUP(C183,[1]計算シート!$B$3:$BB$29997,29,FALSE)</f>
        <v>ＳＯＭＰＯケア株式会社</v>
      </c>
      <c r="P183" s="67" t="str">
        <f>VLOOKUP(C183,[1]計算シート!$B$3:$BB$29997,30,FALSE)</f>
        <v>03-6455-8560</v>
      </c>
      <c r="Q183" s="68">
        <f>VLOOKUP(C183,[1]計算シート!$B$3:$BB$29997,32,FALSE)</f>
        <v>62</v>
      </c>
      <c r="R183" s="69">
        <f>VLOOKUP(C183,[1]計算シート!$B$3:$BB$29997,31,FALSE)</f>
        <v>41495</v>
      </c>
      <c r="S183" s="70" t="str">
        <f>VLOOKUP(C183,[1]計算シート!$B$3:$BB$29997,34,FALSE)</f>
        <v>入居開始済み</v>
      </c>
      <c r="T183" s="66" t="str">
        <f>VLOOKUP(C183,[1]計算シート!$B$3:$BB$29997,33,FALSE)</f>
        <v>○</v>
      </c>
      <c r="U183" s="69">
        <v>42095</v>
      </c>
      <c r="V183" s="74"/>
      <c r="W183" s="71" t="str">
        <f>VLOOKUP(C183,[1]計算シート!$B$3:$BH$2997,59,FALSE)&amp;CHAR(10)&amp;IF(VLOOKUP(C183,[1]計算シート!$B$3:$BH$2997,59,FALSE)="特定","("&amp;VLOOKUP(C183,[1]指定一覧!$B$3:$C203,2,FALSE)&amp;")","")</f>
        <v xml:space="preserve">
</v>
      </c>
      <c r="X183" s="30" t="s">
        <v>36</v>
      </c>
    </row>
    <row r="184" spans="2:24" s="19" customFormat="1" ht="42" customHeight="1">
      <c r="B184" s="20">
        <v>177</v>
      </c>
      <c r="C184" s="66">
        <v>13015</v>
      </c>
      <c r="D184" s="67" t="str">
        <f>VLOOKUP(C184,[1]計算シート!$B$3:$F$29997,5,FALSE)</f>
        <v>じゃすみん花畑</v>
      </c>
      <c r="E184" s="67" t="str">
        <f>VLOOKUP(C184,[1]計算シート!$B$3:$BB$29997,6,FALSE)</f>
        <v>足立区花畑3-5-17</v>
      </c>
      <c r="F184" s="66" t="str">
        <f>VLOOKUP(C184,[1]計算シート!$B$3:$BB$29997,7,FALSE)</f>
        <v>5.3-6</v>
      </c>
      <c r="G184" s="66" t="str">
        <f>VLOOKUP(C184,[1]計算シート!$B$3:$BB$29997,8,FALSE)</f>
        <v>19.54-19.83</v>
      </c>
      <c r="H184" s="66" t="str">
        <f>VLOOKUP(C184,[1]計算シート!$B$3:$BB$29997,9,FALSE)</f>
        <v>○</v>
      </c>
      <c r="I184" s="66" t="str">
        <f>VLOOKUP(C184,[1]計算シート!$B$3:$BB$29997,10,FALSE)</f>
        <v>○</v>
      </c>
      <c r="J184" s="66" t="str">
        <f>VLOOKUP(C184,[1]計算シート!$B$3:$BB$29997,11,FALSE)</f>
        <v>○</v>
      </c>
      <c r="K184" s="66" t="str">
        <f>VLOOKUP(C184,[1]計算シート!$B$3:$BB$29997,12,FALSE)</f>
        <v>○</v>
      </c>
      <c r="L184" s="66" t="str">
        <f>VLOOKUP(C184,[1]計算シート!$B$3:$BB$29997,13,FALSE)</f>
        <v>○</v>
      </c>
      <c r="M184" s="66" t="str">
        <f>IF(VLOOKUP(C184,[1]計算シート!$B$3:$BB$29997,26,FALSE)&gt;0,"○","×")</f>
        <v>×</v>
      </c>
      <c r="N184" s="66" t="str">
        <f>IF(VLOOKUP(C184,[1]計算シート!$B$3:$BB$29997,27,FALSE)&gt;0,"○","×")</f>
        <v>○</v>
      </c>
      <c r="O184" s="67" t="str">
        <f>VLOOKUP(C184,[1]計算シート!$B$3:$BB$29997,29,FALSE)</f>
        <v>じゃすみん花畑</v>
      </c>
      <c r="P184" s="67" t="str">
        <f>VLOOKUP(C184,[1]計算シート!$B$3:$BB$29997,30,FALSE)</f>
        <v>03-6904-4481</v>
      </c>
      <c r="Q184" s="68">
        <f>VLOOKUP(C184,[1]計算シート!$B$3:$BB$29997,32,FALSE)</f>
        <v>8</v>
      </c>
      <c r="R184" s="69">
        <f>VLOOKUP(C184,[1]計算シート!$B$3:$BB$29997,31,FALSE)</f>
        <v>41509</v>
      </c>
      <c r="S184" s="70" t="str">
        <f>VLOOKUP(C184,[1]計算シート!$B$3:$BB$29997,34,FALSE)</f>
        <v>入居開始済み</v>
      </c>
      <c r="T184" s="66" t="str">
        <f>VLOOKUP(C184,[1]計算シート!$B$3:$BB$29997,33,FALSE)</f>
        <v>○</v>
      </c>
      <c r="U184" s="69">
        <v>42095</v>
      </c>
      <c r="V184" s="74"/>
      <c r="W184" s="71" t="str">
        <f>VLOOKUP(C184,[1]計算シート!$B$3:$BH$2997,59,FALSE)&amp;CHAR(10)&amp;IF(VLOOKUP(C184,[1]計算シート!$B$3:$BH$2997,59,FALSE)="特定","("&amp;VLOOKUP(C184,[1]指定一覧!$B$3:$C204,2,FALSE)&amp;")","")</f>
        <v xml:space="preserve">
</v>
      </c>
      <c r="X184" s="30" t="s">
        <v>36</v>
      </c>
    </row>
    <row r="185" spans="2:24" s="19" customFormat="1" ht="42" customHeight="1">
      <c r="B185" s="20">
        <v>178</v>
      </c>
      <c r="C185" s="66">
        <v>13024</v>
      </c>
      <c r="D185" s="67" t="str">
        <f>VLOOKUP(C185,[1]計算シート!$B$3:$F$29997,5,FALSE)</f>
        <v>ガ－デンフィ－ルズふちえ</v>
      </c>
      <c r="E185" s="67" t="str">
        <f>VLOOKUP(C185,[1]計算シート!$B$3:$BB$29997,6,FALSE)</f>
        <v>足立区保木間3-4-19</v>
      </c>
      <c r="F185" s="66" t="str">
        <f>VLOOKUP(C185,[1]計算シート!$B$3:$BB$29997,7,FALSE)</f>
        <v>9.5-14.5</v>
      </c>
      <c r="G185" s="66" t="str">
        <f>VLOOKUP(C185,[1]計算シート!$B$3:$BB$29997,8,FALSE)</f>
        <v>20.79-31.74</v>
      </c>
      <c r="H185" s="66" t="str">
        <f>VLOOKUP(C185,[1]計算シート!$B$3:$BB$29997,9,FALSE)</f>
        <v>○</v>
      </c>
      <c r="I185" s="66" t="str">
        <f>VLOOKUP(C185,[1]計算シート!$B$3:$BB$29997,10,FALSE)</f>
        <v>○</v>
      </c>
      <c r="J185" s="66" t="str">
        <f>VLOOKUP(C185,[1]計算シート!$B$3:$BB$29997,11,FALSE)</f>
        <v>○</v>
      </c>
      <c r="K185" s="66" t="str">
        <f>VLOOKUP(C185,[1]計算シート!$B$3:$BB$29997,12,FALSE)</f>
        <v>○</v>
      </c>
      <c r="L185" s="66" t="str">
        <f>VLOOKUP(C185,[1]計算シート!$B$3:$BB$29997,13,FALSE)</f>
        <v>○</v>
      </c>
      <c r="M185" s="66" t="str">
        <f>IF(VLOOKUP(C185,[1]計算シート!$B$3:$BB$29997,26,FALSE)&gt;0,"○","×")</f>
        <v>○</v>
      </c>
      <c r="N185" s="66" t="str">
        <f>IF(VLOOKUP(C185,[1]計算シート!$B$3:$BB$29997,27,FALSE)&gt;0,"○","×")</f>
        <v>×</v>
      </c>
      <c r="O185" s="67" t="str">
        <f>VLOOKUP(C185,[1]計算シート!$B$3:$BB$29997,29,FALSE)</f>
        <v>ガ－デンフィ－ルズふちえ</v>
      </c>
      <c r="P185" s="67" t="str">
        <f>VLOOKUP(C185,[1]計算シート!$B$3:$BB$29997,30,FALSE)</f>
        <v>03-5851-7060</v>
      </c>
      <c r="Q185" s="68">
        <f>VLOOKUP(C185,[1]計算シート!$B$3:$BB$29997,32,FALSE)</f>
        <v>91</v>
      </c>
      <c r="R185" s="69">
        <f>VLOOKUP(C185,[1]計算シート!$B$3:$BB$29997,31,FALSE)</f>
        <v>41570</v>
      </c>
      <c r="S185" s="70" t="str">
        <f>VLOOKUP(C185,[1]計算シート!$B$3:$BB$29997,34,FALSE)</f>
        <v>入居開始済み</v>
      </c>
      <c r="T185" s="66" t="str">
        <f>VLOOKUP(C185,[1]計算シート!$B$3:$BB$29997,33,FALSE)</f>
        <v>○</v>
      </c>
      <c r="U185" s="69">
        <v>42095</v>
      </c>
      <c r="V185" s="74"/>
      <c r="W185" s="71" t="str">
        <f>VLOOKUP(C185,[1]計算シート!$B$3:$BH$2997,59,FALSE)&amp;CHAR(10)&amp;IF(VLOOKUP(C185,[1]計算シート!$B$3:$BH$2997,59,FALSE)="特定","("&amp;VLOOKUP(C185,[1]指定一覧!$B$3:$C205,2,FALSE)&amp;")","")</f>
        <v xml:space="preserve">
</v>
      </c>
      <c r="X185" s="30" t="s">
        <v>36</v>
      </c>
    </row>
    <row r="186" spans="2:24" s="19" customFormat="1" ht="42" customHeight="1">
      <c r="B186" s="20">
        <v>179</v>
      </c>
      <c r="C186" s="66">
        <v>13029</v>
      </c>
      <c r="D186" s="67" t="str">
        <f>VLOOKUP(C186,[1]計算シート!$B$3:$F$29997,5,FALSE)</f>
        <v>ホスピタウン梅島</v>
      </c>
      <c r="E186" s="67" t="str">
        <f>VLOOKUP(C186,[1]計算シート!$B$3:$BB$29997,6,FALSE)</f>
        <v>足立区梅島1-6-2</v>
      </c>
      <c r="F186" s="66">
        <f>VLOOKUP(C186,[1]計算シート!$B$3:$BB$29997,7,FALSE)</f>
        <v>10</v>
      </c>
      <c r="G186" s="66" t="str">
        <f>VLOOKUP(C186,[1]計算シート!$B$3:$BB$29997,8,FALSE)</f>
        <v>18.04-18.15</v>
      </c>
      <c r="H186" s="66" t="str">
        <f>VLOOKUP(C186,[1]計算シート!$B$3:$BB$29997,9,FALSE)</f>
        <v>○</v>
      </c>
      <c r="I186" s="66" t="str">
        <f>VLOOKUP(C186,[1]計算シート!$B$3:$BB$29997,10,FALSE)</f>
        <v>×</v>
      </c>
      <c r="J186" s="66" t="str">
        <f>VLOOKUP(C186,[1]計算シート!$B$3:$BB$29997,11,FALSE)</f>
        <v>×</v>
      </c>
      <c r="K186" s="66" t="str">
        <f>VLOOKUP(C186,[1]計算シート!$B$3:$BB$29997,12,FALSE)</f>
        <v>○</v>
      </c>
      <c r="L186" s="66" t="str">
        <f>VLOOKUP(C186,[1]計算シート!$B$3:$BB$29997,13,FALSE)</f>
        <v>○</v>
      </c>
      <c r="M186" s="66" t="str">
        <f>IF(VLOOKUP(C186,[1]計算シート!$B$3:$BB$29997,26,FALSE)&gt;0,"○","×")</f>
        <v>×</v>
      </c>
      <c r="N186" s="66" t="str">
        <f>IF(VLOOKUP(C186,[1]計算シート!$B$3:$BB$29997,27,FALSE)&gt;0,"○","×")</f>
        <v>×</v>
      </c>
      <c r="O186" s="67" t="str">
        <f>VLOOKUP(C186,[1]計算シート!$B$3:$BB$29997,29,FALSE)</f>
        <v>株式会社ケアフレンド</v>
      </c>
      <c r="P186" s="67" t="str">
        <f>VLOOKUP(C186,[1]計算シート!$B$3:$BB$29997,30,FALSE)</f>
        <v>03-3889-8051</v>
      </c>
      <c r="Q186" s="68">
        <f>VLOOKUP(C186,[1]計算シート!$B$3:$BB$29997,32,FALSE)</f>
        <v>30</v>
      </c>
      <c r="R186" s="69">
        <f>VLOOKUP(C186,[1]計算シート!$B$3:$BB$29997,31,FALSE)</f>
        <v>41572</v>
      </c>
      <c r="S186" s="70" t="str">
        <f>VLOOKUP(C186,[1]計算シート!$B$3:$BB$29997,34,FALSE)</f>
        <v>入居開始済み</v>
      </c>
      <c r="T186" s="66" t="str">
        <f>VLOOKUP(C186,[1]計算シート!$B$3:$BB$29997,33,FALSE)</f>
        <v>○</v>
      </c>
      <c r="U186" s="69">
        <v>42095</v>
      </c>
      <c r="V186" s="74"/>
      <c r="W186" s="71" t="str">
        <f>VLOOKUP(C186,[1]計算シート!$B$3:$BH$2997,59,FALSE)&amp;CHAR(10)&amp;IF(VLOOKUP(C186,[1]計算シート!$B$3:$BH$2997,59,FALSE)="特定","("&amp;VLOOKUP(C186,[1]指定一覧!$B$3:$C206,2,FALSE)&amp;")","")</f>
        <v xml:space="preserve">
</v>
      </c>
      <c r="X186" s="30" t="s">
        <v>36</v>
      </c>
    </row>
    <row r="187" spans="2:24" s="19" customFormat="1" ht="42" customHeight="1">
      <c r="B187" s="20">
        <v>180</v>
      </c>
      <c r="C187" s="66">
        <v>13034</v>
      </c>
      <c r="D187" s="67" t="str">
        <f>VLOOKUP(C187,[1]計算シート!$B$3:$F$29997,5,FALSE)</f>
        <v>フォセット六月</v>
      </c>
      <c r="E187" s="67" t="str">
        <f>VLOOKUP(C187,[1]計算シート!$B$3:$BB$29997,6,FALSE)</f>
        <v>足立区六月3-9-12</v>
      </c>
      <c r="F187" s="66">
        <f>VLOOKUP(C187,[1]計算シート!$B$3:$BB$29997,7,FALSE)</f>
        <v>6.5</v>
      </c>
      <c r="G187" s="66" t="str">
        <f>VLOOKUP(C187,[1]計算シート!$B$3:$BB$29997,8,FALSE)</f>
        <v>18.3-19.45</v>
      </c>
      <c r="H187" s="66" t="str">
        <f>VLOOKUP(C187,[1]計算シート!$B$3:$BB$29997,9,FALSE)</f>
        <v>○</v>
      </c>
      <c r="I187" s="66" t="str">
        <f>VLOOKUP(C187,[1]計算シート!$B$3:$BB$29997,10,FALSE)</f>
        <v>○</v>
      </c>
      <c r="J187" s="66" t="str">
        <f>VLOOKUP(C187,[1]計算シート!$B$3:$BB$29997,11,FALSE)</f>
        <v>○</v>
      </c>
      <c r="K187" s="66" t="str">
        <f>VLOOKUP(C187,[1]計算シート!$B$3:$BB$29997,12,FALSE)</f>
        <v>○</v>
      </c>
      <c r="L187" s="66" t="str">
        <f>VLOOKUP(C187,[1]計算シート!$B$3:$BB$29997,13,FALSE)</f>
        <v>○</v>
      </c>
      <c r="M187" s="66" t="str">
        <f>IF(VLOOKUP(C187,[1]計算シート!$B$3:$BB$29997,26,FALSE)&gt;0,"○","×")</f>
        <v>×</v>
      </c>
      <c r="N187" s="66" t="str">
        <f>IF(VLOOKUP(C187,[1]計算シート!$B$3:$BB$29997,27,FALSE)&gt;0,"○","×")</f>
        <v>×</v>
      </c>
      <c r="O187" s="67" t="str">
        <f>VLOOKUP(C187,[1]計算シート!$B$3:$BB$29997,29,FALSE)</f>
        <v>フォセット六月</v>
      </c>
      <c r="P187" s="67" t="str">
        <f>VLOOKUP(C187,[1]計算シート!$B$3:$BB$29997,30,FALSE)</f>
        <v>03-5856-7832</v>
      </c>
      <c r="Q187" s="68">
        <f>VLOOKUP(C187,[1]計算シート!$B$3:$BB$29997,32,FALSE)</f>
        <v>22</v>
      </c>
      <c r="R187" s="69">
        <f>VLOOKUP(C187,[1]計算シート!$B$3:$BB$29997,31,FALSE)</f>
        <v>41635</v>
      </c>
      <c r="S187" s="70" t="str">
        <f>VLOOKUP(C187,[1]計算シート!$B$3:$BB$29997,34,FALSE)</f>
        <v>入居開始済み</v>
      </c>
      <c r="T187" s="66" t="str">
        <f>VLOOKUP(C187,[1]計算シート!$B$3:$BB$29997,33,FALSE)</f>
        <v>○</v>
      </c>
      <c r="U187" s="69">
        <v>42095</v>
      </c>
      <c r="V187" s="74"/>
      <c r="W187" s="71" t="str">
        <f>VLOOKUP(C187,[1]計算シート!$B$3:$BH$2997,59,FALSE)&amp;CHAR(10)&amp;IF(VLOOKUP(C187,[1]計算シート!$B$3:$BH$2997,59,FALSE)="特定","("&amp;VLOOKUP(C187,[1]指定一覧!$B$3:$C207,2,FALSE)&amp;")","")</f>
        <v xml:space="preserve">
</v>
      </c>
      <c r="X187" s="30" t="s">
        <v>36</v>
      </c>
    </row>
    <row r="188" spans="2:24" s="19" customFormat="1" ht="42" customHeight="1">
      <c r="B188" s="20">
        <v>181</v>
      </c>
      <c r="C188" s="66">
        <v>13049</v>
      </c>
      <c r="D188" s="67" t="str">
        <f>VLOOKUP(C188,[1]計算シート!$B$3:$F$29997,5,FALSE)</f>
        <v>銀木犀＜西新井大師＞</v>
      </c>
      <c r="E188" s="67" t="str">
        <f>VLOOKUP(C188,[1]計算シート!$B$3:$BB$29997,6,FALSE)</f>
        <v>足立区栗原4-13-15</v>
      </c>
      <c r="F188" s="66" t="str">
        <f>VLOOKUP(C188,[1]計算シート!$B$3:$BB$29997,7,FALSE)</f>
        <v>5.1-10.7</v>
      </c>
      <c r="G188" s="66" t="str">
        <f>VLOOKUP(C188,[1]計算シート!$B$3:$BB$29997,8,FALSE)</f>
        <v>18.21-28.52</v>
      </c>
      <c r="H188" s="66" t="str">
        <f>VLOOKUP(C188,[1]計算シート!$B$3:$BB$29997,9,FALSE)</f>
        <v>○</v>
      </c>
      <c r="I188" s="66" t="str">
        <f>VLOOKUP(C188,[1]計算シート!$B$3:$BB$29997,10,FALSE)</f>
        <v>○</v>
      </c>
      <c r="J188" s="66" t="str">
        <f>VLOOKUP(C188,[1]計算シート!$B$3:$BB$29997,11,FALSE)</f>
        <v>○</v>
      </c>
      <c r="K188" s="66" t="str">
        <f>VLOOKUP(C188,[1]計算シート!$B$3:$BB$29997,12,FALSE)</f>
        <v>○</v>
      </c>
      <c r="L188" s="66" t="str">
        <f>VLOOKUP(C188,[1]計算シート!$B$3:$BB$29997,13,FALSE)</f>
        <v>○</v>
      </c>
      <c r="M188" s="66" t="str">
        <f>IF(VLOOKUP(C188,[1]計算シート!$B$3:$BB$29997,26,FALSE)&gt;0,"○","×")</f>
        <v>×</v>
      </c>
      <c r="N188" s="66" t="str">
        <f>IF(VLOOKUP(C188,[1]計算シート!$B$3:$BB$29997,27,FALSE)&gt;0,"○","×")</f>
        <v>○</v>
      </c>
      <c r="O188" s="67" t="str">
        <f>VLOOKUP(C188,[1]計算シート!$B$3:$BB$29997,29,FALSE)</f>
        <v>株式会社シルバーウッド</v>
      </c>
      <c r="P188" s="67" t="str">
        <f>VLOOKUP(C188,[1]計算シート!$B$3:$BB$29997,30,FALSE)</f>
        <v>047-304-4003</v>
      </c>
      <c r="Q188" s="68">
        <f>VLOOKUP(C188,[1]計算シート!$B$3:$BB$29997,32,FALSE)</f>
        <v>48</v>
      </c>
      <c r="R188" s="69">
        <f>VLOOKUP(C188,[1]計算シート!$B$3:$BB$29997,31,FALSE)</f>
        <v>41698</v>
      </c>
      <c r="S188" s="70" t="str">
        <f>VLOOKUP(C188,[1]計算シート!$B$3:$BB$29997,34,FALSE)</f>
        <v>入居開始済み</v>
      </c>
      <c r="T188" s="66" t="str">
        <f>VLOOKUP(C188,[1]計算シート!$B$3:$BB$29997,33,FALSE)</f>
        <v>○</v>
      </c>
      <c r="U188" s="69">
        <v>42125</v>
      </c>
      <c r="V188" s="74"/>
      <c r="W188" s="71" t="str">
        <f>VLOOKUP(C188,[1]計算シート!$B$3:$BH$2997,59,FALSE)&amp;CHAR(10)&amp;IF(VLOOKUP(C188,[1]計算シート!$B$3:$BH$2997,59,FALSE)="特定","("&amp;VLOOKUP(C188,[1]指定一覧!$B$3:$C208,2,FALSE)&amp;")","")</f>
        <v xml:space="preserve">
</v>
      </c>
      <c r="X188" s="30" t="s">
        <v>36</v>
      </c>
    </row>
    <row r="189" spans="2:24" s="19" customFormat="1" ht="42" customHeight="1">
      <c r="B189" s="20">
        <v>182</v>
      </c>
      <c r="C189" s="66">
        <v>14028</v>
      </c>
      <c r="D189" s="67" t="str">
        <f>VLOOKUP(C189,[1]計算シート!$B$3:$F$29997,5,FALSE)</f>
        <v>レジデンス足立島根</v>
      </c>
      <c r="E189" s="67" t="str">
        <f>VLOOKUP(C189,[1]計算シート!$B$3:$BB$29997,6,FALSE)</f>
        <v>足立区島根1丁目1番8号</v>
      </c>
      <c r="F189" s="66">
        <f>VLOOKUP(C189,[1]計算シート!$B$3:$BB$29997,7,FALSE)</f>
        <v>9.4</v>
      </c>
      <c r="G189" s="66" t="str">
        <f>VLOOKUP(C189,[1]計算シート!$B$3:$BB$29997,8,FALSE)</f>
        <v>18.42-21.07</v>
      </c>
      <c r="H189" s="66" t="str">
        <f>VLOOKUP(C189,[1]計算シート!$B$3:$BB$29997,9,FALSE)</f>
        <v>○</v>
      </c>
      <c r="I189" s="66" t="str">
        <f>VLOOKUP(C189,[1]計算シート!$B$3:$BB$29997,10,FALSE)</f>
        <v>×</v>
      </c>
      <c r="J189" s="66" t="str">
        <f>VLOOKUP(C189,[1]計算シート!$B$3:$BB$29997,11,FALSE)</f>
        <v>×</v>
      </c>
      <c r="K189" s="66" t="str">
        <f>VLOOKUP(C189,[1]計算シート!$B$3:$BB$29997,12,FALSE)</f>
        <v>○</v>
      </c>
      <c r="L189" s="66" t="str">
        <f>VLOOKUP(C189,[1]計算シート!$B$3:$BB$29997,13,FALSE)</f>
        <v>×</v>
      </c>
      <c r="M189" s="66" t="str">
        <f>IF(VLOOKUP(C189,[1]計算シート!$B$3:$BB$29997,26,FALSE)&gt;0,"○","×")</f>
        <v>×</v>
      </c>
      <c r="N189" s="66" t="str">
        <f>IF(VLOOKUP(C189,[1]計算シート!$B$3:$BB$29997,27,FALSE)&gt;0,"○","×")</f>
        <v>○</v>
      </c>
      <c r="O189" s="67" t="str">
        <f>VLOOKUP(C189,[1]計算シート!$B$3:$BB$29997,29,FALSE)</f>
        <v>日本シニアライフ株式会社</v>
      </c>
      <c r="P189" s="67" t="str">
        <f>VLOOKUP(C189,[1]計算シート!$B$3:$BB$29997,30,FALSE)</f>
        <v>03-6721-5440</v>
      </c>
      <c r="Q189" s="68">
        <f>VLOOKUP(C189,[1]計算シート!$B$3:$BB$29997,32,FALSE)</f>
        <v>49</v>
      </c>
      <c r="R189" s="69">
        <f>VLOOKUP(C189,[1]計算シート!$B$3:$BB$29997,31,FALSE)</f>
        <v>41985</v>
      </c>
      <c r="S189" s="70" t="str">
        <f>VLOOKUP(C189,[1]計算シート!$B$3:$BB$29997,34,FALSE)</f>
        <v>入居開始済み</v>
      </c>
      <c r="T189" s="66" t="str">
        <f>VLOOKUP(C189,[1]計算シート!$B$3:$BB$29997,33,FALSE)</f>
        <v>○</v>
      </c>
      <c r="U189" s="69">
        <v>42461</v>
      </c>
      <c r="V189" s="74"/>
      <c r="W189" s="71" t="str">
        <f>VLOOKUP(C189,[1]計算シート!$B$3:$BH$2997,59,FALSE)&amp;CHAR(10)&amp;IF(VLOOKUP(C189,[1]計算シート!$B$3:$BH$2997,59,FALSE)="特定","("&amp;VLOOKUP(C189,[1]指定一覧!$B$3:$C209,2,FALSE)&amp;")","")</f>
        <v xml:space="preserve">
</v>
      </c>
      <c r="X189" s="30" t="s">
        <v>36</v>
      </c>
    </row>
    <row r="190" spans="2:24" s="19" customFormat="1" ht="42" customHeight="1">
      <c r="B190" s="20">
        <v>183</v>
      </c>
      <c r="C190" s="66">
        <v>14031</v>
      </c>
      <c r="D190" s="67" t="str">
        <f>VLOOKUP(C190,[1]計算シート!$B$3:$F$29997,5,FALSE)</f>
        <v>えがおの家花畑</v>
      </c>
      <c r="E190" s="67" t="str">
        <f>VLOOKUP(C190,[1]計算シート!$B$3:$BB$29997,6,FALSE)</f>
        <v>足立区花畑１－２３－１３</v>
      </c>
      <c r="F190" s="66" t="str">
        <f>VLOOKUP(C190,[1]計算シート!$B$3:$BB$29997,7,FALSE)</f>
        <v>5.45-7.8</v>
      </c>
      <c r="G190" s="66" t="str">
        <f>VLOOKUP(C190,[1]計算シート!$B$3:$BB$29997,8,FALSE)</f>
        <v>18.35-25.66</v>
      </c>
      <c r="H190" s="66" t="str">
        <f>VLOOKUP(C190,[1]計算シート!$B$3:$BB$29997,9,FALSE)</f>
        <v>○</v>
      </c>
      <c r="I190" s="66" t="str">
        <f>VLOOKUP(C190,[1]計算シート!$B$3:$BB$29997,10,FALSE)</f>
        <v>○</v>
      </c>
      <c r="J190" s="66" t="str">
        <f>VLOOKUP(C190,[1]計算シート!$B$3:$BB$29997,11,FALSE)</f>
        <v>○</v>
      </c>
      <c r="K190" s="66" t="str">
        <f>VLOOKUP(C190,[1]計算シート!$B$3:$BB$29997,12,FALSE)</f>
        <v>○</v>
      </c>
      <c r="L190" s="66" t="str">
        <f>VLOOKUP(C190,[1]計算シート!$B$3:$BB$29997,13,FALSE)</f>
        <v>○</v>
      </c>
      <c r="M190" s="66" t="str">
        <f>IF(VLOOKUP(C190,[1]計算シート!$B$3:$BB$29997,26,FALSE)&gt;0,"○","×")</f>
        <v>×</v>
      </c>
      <c r="N190" s="66" t="str">
        <f>IF(VLOOKUP(C190,[1]計算シート!$B$3:$BB$29997,27,FALSE)&gt;0,"○","×")</f>
        <v>○</v>
      </c>
      <c r="O190" s="67" t="str">
        <f>VLOOKUP(C190,[1]計算シート!$B$3:$BB$29997,29,FALSE)</f>
        <v>株式会社ケアサービスとも</v>
      </c>
      <c r="P190" s="67" t="str">
        <f>VLOOKUP(C190,[1]計算シート!$B$3:$BB$29997,30,FALSE)</f>
        <v>03-5851-8177</v>
      </c>
      <c r="Q190" s="68">
        <f>VLOOKUP(C190,[1]計算シート!$B$3:$BB$29997,32,FALSE)</f>
        <v>11</v>
      </c>
      <c r="R190" s="69">
        <f>VLOOKUP(C190,[1]計算シート!$B$3:$BB$29997,31,FALSE)</f>
        <v>41999</v>
      </c>
      <c r="S190" s="70" t="str">
        <f>VLOOKUP(C190,[1]計算シート!$B$3:$BB$29997,34,FALSE)</f>
        <v>入居開始済み</v>
      </c>
      <c r="T190" s="66" t="str">
        <f>VLOOKUP(C190,[1]計算シート!$B$3:$BB$29997,33,FALSE)</f>
        <v>○</v>
      </c>
      <c r="U190" s="69">
        <v>42278</v>
      </c>
      <c r="V190" s="74"/>
      <c r="W190" s="71" t="str">
        <f>VLOOKUP(C190,[1]計算シート!$B$3:$BH$2997,59,FALSE)&amp;CHAR(10)&amp;IF(VLOOKUP(C190,[1]計算シート!$B$3:$BH$2997,59,FALSE)="特定","("&amp;VLOOKUP(C190,[1]指定一覧!$B$3:$C210,2,FALSE)&amp;")","")</f>
        <v xml:space="preserve">
</v>
      </c>
      <c r="X190" s="30" t="s">
        <v>36</v>
      </c>
    </row>
    <row r="191" spans="2:24" s="19" customFormat="1" ht="42" customHeight="1">
      <c r="B191" s="20">
        <v>184</v>
      </c>
      <c r="C191" s="66">
        <v>14033</v>
      </c>
      <c r="D191" s="67" t="str">
        <f>VLOOKUP(C191,[1]計算シート!$B$3:$F$29997,5,FALSE)</f>
        <v>ドーミー亀有Levi</v>
      </c>
      <c r="E191" s="67" t="str">
        <f>VLOOKUP(C191,[1]計算シート!$B$3:$BB$29997,6,FALSE)</f>
        <v>足立区東和1丁目17-26</v>
      </c>
      <c r="F191" s="66" t="str">
        <f>VLOOKUP(C191,[1]計算シート!$B$3:$BB$29997,7,FALSE)</f>
        <v>8.5-15</v>
      </c>
      <c r="G191" s="66" t="str">
        <f>VLOOKUP(C191,[1]計算シート!$B$3:$BB$29997,8,FALSE)</f>
        <v>18.3-36</v>
      </c>
      <c r="H191" s="66" t="str">
        <f>VLOOKUP(C191,[1]計算シート!$B$3:$BB$29997,9,FALSE)</f>
        <v>○</v>
      </c>
      <c r="I191" s="66" t="str">
        <f>VLOOKUP(C191,[1]計算シート!$B$3:$BB$29997,10,FALSE)</f>
        <v>○</v>
      </c>
      <c r="J191" s="66" t="str">
        <f>VLOOKUP(C191,[1]計算シート!$B$3:$BB$29997,11,FALSE)</f>
        <v>○</v>
      </c>
      <c r="K191" s="66" t="str">
        <f>VLOOKUP(C191,[1]計算シート!$B$3:$BB$29997,12,FALSE)</f>
        <v>○</v>
      </c>
      <c r="L191" s="66" t="str">
        <f>VLOOKUP(C191,[1]計算シート!$B$3:$BB$29997,13,FALSE)</f>
        <v>○</v>
      </c>
      <c r="M191" s="66" t="str">
        <f>IF(VLOOKUP(C191,[1]計算シート!$B$3:$BB$29997,26,FALSE)&gt;0,"○","×")</f>
        <v>×</v>
      </c>
      <c r="N191" s="66" t="str">
        <f>IF(VLOOKUP(C191,[1]計算シート!$B$3:$BB$29997,27,FALSE)&gt;0,"○","×")</f>
        <v>○</v>
      </c>
      <c r="O191" s="67" t="str">
        <f>VLOOKUP(C191,[1]計算シート!$B$3:$BB$29997,29,FALSE)</f>
        <v>株式会社共立メンテナンス</v>
      </c>
      <c r="P191" s="67" t="str">
        <f>VLOOKUP(C191,[1]計算シート!$B$3:$BB$29997,30,FALSE)</f>
        <v>03-5295-7884</v>
      </c>
      <c r="Q191" s="68">
        <f>VLOOKUP(C191,[1]計算シート!$B$3:$BB$29997,32,FALSE)</f>
        <v>67</v>
      </c>
      <c r="R191" s="69">
        <f>VLOOKUP(C191,[1]計算シート!$B$3:$BB$29997,31,FALSE)</f>
        <v>42010</v>
      </c>
      <c r="S191" s="70" t="str">
        <f>VLOOKUP(C191,[1]計算シート!$B$3:$BB$29997,34,FALSE)</f>
        <v>入居開始済み</v>
      </c>
      <c r="T191" s="66" t="str">
        <f>VLOOKUP(C191,[1]計算シート!$B$3:$BB$29997,33,FALSE)</f>
        <v>○</v>
      </c>
      <c r="U191" s="69">
        <v>42461</v>
      </c>
      <c r="V191" s="74"/>
      <c r="W191" s="71" t="str">
        <f>VLOOKUP(C191,[1]計算シート!$B$3:$BH$2997,59,FALSE)&amp;CHAR(10)&amp;IF(VLOOKUP(C191,[1]計算シート!$B$3:$BH$2997,59,FALSE)="特定・利用権","("&amp;VLOOKUP(C191,[1]指定一覧!$B$3:$C228,2,FALSE)&amp;")","")</f>
        <v>特定・利用権
(1372113801)</v>
      </c>
      <c r="X191" s="30" t="s">
        <v>36</v>
      </c>
    </row>
    <row r="192" spans="2:24" s="19" customFormat="1" ht="42" customHeight="1">
      <c r="B192" s="20">
        <v>185</v>
      </c>
      <c r="C192" s="66">
        <v>15023</v>
      </c>
      <c r="D192" s="67" t="str">
        <f>VLOOKUP(C192,[1]計算シート!$B$3:$F$29997,5,FALSE)</f>
        <v>アミカの郷亀有</v>
      </c>
      <c r="E192" s="67" t="str">
        <f>VLOOKUP(C192,[1]計算シート!$B$3:$BB$29997,6,FALSE)</f>
        <v>足立区佐野1-9-3</v>
      </c>
      <c r="F192" s="66">
        <f>VLOOKUP(C192,[1]計算シート!$B$3:$BB$29997,7,FALSE)</f>
        <v>8.4499999999999993</v>
      </c>
      <c r="G192" s="66">
        <f>VLOOKUP(C192,[1]計算シート!$B$3:$BB$29997,8,FALSE)</f>
        <v>18</v>
      </c>
      <c r="H192" s="66" t="str">
        <f>VLOOKUP(C192,[1]計算シート!$B$3:$BB$29997,9,FALSE)</f>
        <v>○</v>
      </c>
      <c r="I192" s="66" t="str">
        <f>VLOOKUP(C192,[1]計算シート!$B$3:$BB$29997,10,FALSE)</f>
        <v>○</v>
      </c>
      <c r="J192" s="66" t="str">
        <f>VLOOKUP(C192,[1]計算シート!$B$3:$BB$29997,11,FALSE)</f>
        <v>○</v>
      </c>
      <c r="K192" s="66" t="str">
        <f>VLOOKUP(C192,[1]計算シート!$B$3:$BB$29997,12,FALSE)</f>
        <v>○</v>
      </c>
      <c r="L192" s="66" t="str">
        <f>VLOOKUP(C192,[1]計算シート!$B$3:$BB$29997,13,FALSE)</f>
        <v>○</v>
      </c>
      <c r="M192" s="66" t="str">
        <f>IF(VLOOKUP(C192,[1]計算シート!$B$3:$BB$29997,26,FALSE)&gt;0,"○","×")</f>
        <v>×</v>
      </c>
      <c r="N192" s="66" t="str">
        <f>IF(VLOOKUP(C192,[1]計算シート!$B$3:$BB$29997,27,FALSE)&gt;0,"○","×")</f>
        <v>×</v>
      </c>
      <c r="O192" s="67" t="str">
        <f>VLOOKUP(C192,[1]計算シート!$B$3:$BB$29997,29,FALSE)</f>
        <v>ALSOK介護株式会社</v>
      </c>
      <c r="P192" s="67" t="str">
        <f>VLOOKUP(C192,[1]計算シート!$B$3:$BB$29997,30,FALSE)</f>
        <v>048-631-3690</v>
      </c>
      <c r="Q192" s="68">
        <f>VLOOKUP(C192,[1]計算シート!$B$3:$BB$29997,32,FALSE)</f>
        <v>45</v>
      </c>
      <c r="R192" s="69">
        <f>VLOOKUP(C192,[1]計算シート!$B$3:$BB$29997,31,FALSE)</f>
        <v>42373</v>
      </c>
      <c r="S192" s="70" t="str">
        <f>VLOOKUP(C192,[1]計算シート!$B$3:$BB$29997,34,FALSE)</f>
        <v>入居開始済み</v>
      </c>
      <c r="T192" s="66" t="str">
        <f>VLOOKUP(C192,[1]計算シート!$B$3:$BB$29997,33,FALSE)</f>
        <v>○</v>
      </c>
      <c r="U192" s="69">
        <v>42675</v>
      </c>
      <c r="V192" s="74"/>
      <c r="W192" s="71" t="str">
        <f>VLOOKUP(C192,[1]計算シート!$B$3:$BH$2997,59,FALSE)&amp;CHAR(10)&amp;IF(VLOOKUP(C192,[1]計算シート!$B$3:$BH$2997,59,FALSE)="特定・利用権","("&amp;VLOOKUP(C192,[1]指定一覧!$B$3:$C229,2,FALSE)&amp;")","")</f>
        <v>特定・利用権
(1372113322)</v>
      </c>
      <c r="X192" s="30" t="s">
        <v>36</v>
      </c>
    </row>
    <row r="193" spans="2:24" s="19" customFormat="1" ht="42" customHeight="1">
      <c r="B193" s="20">
        <v>186</v>
      </c>
      <c r="C193" s="66">
        <v>16002</v>
      </c>
      <c r="D193" s="67" t="str">
        <f>VLOOKUP(C193,[1]計算シート!$B$3:$F$29997,5,FALSE)</f>
        <v>リハビリホーム花はた</v>
      </c>
      <c r="E193" s="67" t="str">
        <f>VLOOKUP(C193,[1]計算シート!$B$3:$BB$29997,6,FALSE)</f>
        <v>足立区花畑5-12-29</v>
      </c>
      <c r="F193" s="66">
        <f>VLOOKUP(C193,[1]計算シート!$B$3:$BB$29997,7,FALSE)</f>
        <v>7.5</v>
      </c>
      <c r="G193" s="66" t="str">
        <f>VLOOKUP(C193,[1]計算シート!$B$3:$BB$29997,8,FALSE)</f>
        <v>22.26-25.07</v>
      </c>
      <c r="H193" s="66" t="str">
        <f>VLOOKUP(C193,[1]計算シート!$B$3:$BB$29997,9,FALSE)</f>
        <v>○</v>
      </c>
      <c r="I193" s="66" t="str">
        <f>VLOOKUP(C193,[1]計算シート!$B$3:$BB$29997,10,FALSE)</f>
        <v>○</v>
      </c>
      <c r="J193" s="66" t="str">
        <f>VLOOKUP(C193,[1]計算シート!$B$3:$BB$29997,11,FALSE)</f>
        <v>○</v>
      </c>
      <c r="K193" s="66" t="str">
        <f>VLOOKUP(C193,[1]計算シート!$B$3:$BB$29997,12,FALSE)</f>
        <v>○</v>
      </c>
      <c r="L193" s="66" t="str">
        <f>VLOOKUP(C193,[1]計算シート!$B$3:$BB$29997,13,FALSE)</f>
        <v>○</v>
      </c>
      <c r="M193" s="66" t="str">
        <f>IF(VLOOKUP(C193,[1]計算シート!$B$3:$BB$29997,26,FALSE)&gt;0,"○","×")</f>
        <v>○</v>
      </c>
      <c r="N193" s="66" t="str">
        <f>IF(VLOOKUP(C193,[1]計算シート!$B$3:$BB$29997,27,FALSE)&gt;0,"○","×")</f>
        <v>×</v>
      </c>
      <c r="O193" s="67" t="str">
        <f>VLOOKUP(C193,[1]計算シート!$B$3:$BB$29997,29,FALSE)</f>
        <v>リハビリホーム花はた</v>
      </c>
      <c r="P193" s="67" t="str">
        <f>VLOOKUP(C193,[1]計算シート!$B$3:$BB$29997,30,FALSE)</f>
        <v>03-5851-0180</v>
      </c>
      <c r="Q193" s="68">
        <f>VLOOKUP(C193,[1]計算シート!$B$3:$BB$29997,32,FALSE)</f>
        <v>100</v>
      </c>
      <c r="R193" s="69">
        <f>VLOOKUP(C193,[1]計算シート!$B$3:$BB$29997,31,FALSE)</f>
        <v>42538</v>
      </c>
      <c r="S193" s="70" t="str">
        <f>VLOOKUP(C193,[1]計算シート!$B$3:$BB$29997,34,FALSE)</f>
        <v>入居開始済み</v>
      </c>
      <c r="T193" s="66" t="str">
        <f>VLOOKUP(C193,[1]計算シート!$B$3:$BB$29997,33,FALSE)</f>
        <v>○</v>
      </c>
      <c r="U193" s="69">
        <v>42552</v>
      </c>
      <c r="V193" s="74"/>
      <c r="W193" s="71" t="str">
        <f>VLOOKUP(C193,[1]計算シート!$B$3:$BH$2997,59,FALSE)&amp;CHAR(10)&amp;IF(VLOOKUP(C193,[1]計算シート!$B$3:$BH$2997,59,FALSE)="特定","("&amp;VLOOKUP(C193,[1]指定一覧!$B$3:$C213,2,FALSE)&amp;")","")</f>
        <v xml:space="preserve">
</v>
      </c>
      <c r="X193" s="30" t="s">
        <v>36</v>
      </c>
    </row>
    <row r="194" spans="2:24" s="19" customFormat="1" ht="42" customHeight="1">
      <c r="B194" s="20">
        <v>187</v>
      </c>
      <c r="C194" s="66">
        <v>18004</v>
      </c>
      <c r="D194" s="67" t="str">
        <f>VLOOKUP(C194,[1]計算シート!$B$3:$F$29997,5,FALSE)</f>
        <v>ココファン西新井</v>
      </c>
      <c r="E194" s="67" t="str">
        <f>VLOOKUP(C194,[1]計算シート!$B$3:$BB$29997,6,FALSE)</f>
        <v>足立区関原二丁目４５番２３号</v>
      </c>
      <c r="F194" s="66" t="str">
        <f>VLOOKUP(C194,[1]計算シート!$B$3:$BB$29997,7,FALSE)</f>
        <v>7.2-15.5</v>
      </c>
      <c r="G194" s="66" t="str">
        <f>VLOOKUP(C194,[1]計算シート!$B$3:$BB$29997,8,FALSE)</f>
        <v>18.6-37.2</v>
      </c>
      <c r="H194" s="66" t="str">
        <f>VLOOKUP(C194,[1]計算シート!$B$3:$BB$29997,9,FALSE)</f>
        <v>○</v>
      </c>
      <c r="I194" s="66" t="str">
        <f>VLOOKUP(C194,[1]計算シート!$B$3:$BB$29997,10,FALSE)</f>
        <v>○</v>
      </c>
      <c r="J194" s="66" t="str">
        <f>VLOOKUP(C194,[1]計算シート!$B$3:$BB$29997,11,FALSE)</f>
        <v>○</v>
      </c>
      <c r="K194" s="66" t="str">
        <f>VLOOKUP(C194,[1]計算シート!$B$3:$BB$29997,12,FALSE)</f>
        <v>○</v>
      </c>
      <c r="L194" s="66" t="str">
        <f>VLOOKUP(C194,[1]計算シート!$B$3:$BB$29997,13,FALSE)</f>
        <v>○</v>
      </c>
      <c r="M194" s="66" t="str">
        <f>IF(VLOOKUP(C194,[1]計算シート!$B$3:$BB$29997,26,FALSE)&gt;0,"○","×")</f>
        <v>×</v>
      </c>
      <c r="N194" s="66" t="str">
        <f>IF(VLOOKUP(C194,[1]計算シート!$B$3:$BB$29997,27,FALSE)&gt;0,"○","×")</f>
        <v>○</v>
      </c>
      <c r="O194" s="67" t="str">
        <f>VLOOKUP(C194,[1]計算シート!$B$3:$BB$29997,29,FALSE)</f>
        <v>株式会社学研ココファン</v>
      </c>
      <c r="P194" s="67" t="str">
        <f>VLOOKUP(C194,[1]計算シート!$B$3:$BB$29997,30,FALSE)</f>
        <v>03-6431-1860</v>
      </c>
      <c r="Q194" s="68">
        <f>VLOOKUP(C194,[1]計算シート!$B$3:$BB$29997,32,FALSE)</f>
        <v>54</v>
      </c>
      <c r="R194" s="69">
        <f>VLOOKUP(C194,[1]計算シート!$B$3:$BB$29997,31,FALSE)</f>
        <v>43321</v>
      </c>
      <c r="S194" s="70" t="str">
        <f>VLOOKUP(C194,[1]計算シート!$B$3:$BB$29997,34,FALSE)</f>
        <v>入居開始済み</v>
      </c>
      <c r="T194" s="66" t="str">
        <f>VLOOKUP(C194,[1]計算シート!$B$3:$BB$29997,33,FALSE)</f>
        <v>○</v>
      </c>
      <c r="U194" s="69">
        <v>43525</v>
      </c>
      <c r="V194" s="74"/>
      <c r="W194" s="71" t="str">
        <f>VLOOKUP(C194,[1]計算シート!$B$3:$BH$2997,59,FALSE)&amp;CHAR(10)&amp;IF(VLOOKUP(C194,[1]計算シート!$B$3:$BH$2997,59,FALSE)="特定","("&amp;VLOOKUP(C194,[1]指定一覧!$B$3:$C392,2,FALSE)&amp;")","")</f>
        <v xml:space="preserve">
</v>
      </c>
      <c r="X194" s="30" t="s">
        <v>36</v>
      </c>
    </row>
    <row r="195" spans="2:24" s="19" customFormat="1" ht="42" customHeight="1">
      <c r="B195" s="20">
        <v>188</v>
      </c>
      <c r="C195" s="66">
        <v>21004</v>
      </c>
      <c r="D195" s="67" t="str">
        <f>VLOOKUP(C195,[1]計算シート!$B$3:$F$29997,5,FALSE)</f>
        <v>リリィパワーズレジデンス西新井</v>
      </c>
      <c r="E195" s="67" t="str">
        <f>VLOOKUP(C195,[1]計算シート!$B$3:$BB$29997,6,FALSE)</f>
        <v>足立区栗原4丁目8番21号</v>
      </c>
      <c r="F195" s="66" t="str">
        <f>VLOOKUP(C195,[1]計算シート!$B$3:$BB$29997,7,FALSE)</f>
        <v>7.1-9.5</v>
      </c>
      <c r="G195" s="66" t="str">
        <f>VLOOKUP(C195,[1]計算シート!$B$3:$BB$29997,8,FALSE)</f>
        <v>25.24-34.36</v>
      </c>
      <c r="H195" s="66" t="str">
        <f>VLOOKUP(C195,[1]計算シート!$B$3:$BB$29997,9,FALSE)</f>
        <v>○</v>
      </c>
      <c r="I195" s="66" t="str">
        <f>VLOOKUP(C195,[1]計算シート!$B$3:$BB$29997,10,FALSE)</f>
        <v>×</v>
      </c>
      <c r="J195" s="66" t="str">
        <f>VLOOKUP(C195,[1]計算シート!$B$3:$BB$29997,11,FALSE)</f>
        <v>○</v>
      </c>
      <c r="K195" s="66" t="str">
        <f>VLOOKUP(C195,[1]計算シート!$B$3:$BB$29997,12,FALSE)</f>
        <v>×</v>
      </c>
      <c r="L195" s="66" t="str">
        <f>VLOOKUP(C195,[1]計算シート!$B$3:$BB$29997,13,FALSE)</f>
        <v>×</v>
      </c>
      <c r="M195" s="66" t="str">
        <f>IF(VLOOKUP(C195,[1]計算シート!$B$3:$BB$29997,26,FALSE)&gt;0,"○","×")</f>
        <v>×</v>
      </c>
      <c r="N195" s="66" t="str">
        <f>IF(VLOOKUP(C195,[1]計算シート!$B$3:$BB$29997,27,FALSE)&gt;0,"○","×")</f>
        <v>×</v>
      </c>
      <c r="O195" s="67" t="str">
        <f>VLOOKUP(C195,[1]計算シート!$B$3:$BB$29997,29,FALSE)</f>
        <v>リリィパワーズレジデンス西新井</v>
      </c>
      <c r="P195" s="67" t="str">
        <f>VLOOKUP(C195,[1]計算シート!$B$3:$BB$29997,30,FALSE)</f>
        <v>03-5856-9656</v>
      </c>
      <c r="Q195" s="68">
        <f>VLOOKUP(C195,[1]計算シート!$B$3:$BB$29997,32,FALSE)</f>
        <v>53</v>
      </c>
      <c r="R195" s="69">
        <f>VLOOKUP(C195,[1]計算シート!$B$3:$BB$29997,31,FALSE)</f>
        <v>44385</v>
      </c>
      <c r="S195" s="70" t="str">
        <f>VLOOKUP(C195,[1]計算シート!$B$3:$BB$29997,34,FALSE)</f>
        <v>入居開始済み</v>
      </c>
      <c r="T195" s="66" t="str">
        <f>VLOOKUP(C195,[1]計算シート!$B$3:$BB$29997,33,FALSE)</f>
        <v>○</v>
      </c>
      <c r="U195" s="69">
        <v>44805</v>
      </c>
      <c r="V195" s="74"/>
      <c r="W195" s="71" t="str">
        <f>VLOOKUP(C195,[1]計算シート!$B$3:$BH$2997,59,FALSE)&amp;CHAR(10)&amp;IF(VLOOKUP(C195,[1]計算シート!$B$3:$BH$2997,59,FALSE)="特定・利用権","("&amp;VLOOKUP(C195,[1]指定一覧!$B$3:$C231,2,FALSE)&amp;")","")</f>
        <v xml:space="preserve">
</v>
      </c>
      <c r="X195" s="30" t="s">
        <v>36</v>
      </c>
    </row>
    <row r="196" spans="2:24" s="19" customFormat="1" ht="42" customHeight="1">
      <c r="B196" s="20">
        <v>189</v>
      </c>
      <c r="C196" s="66">
        <v>11021</v>
      </c>
      <c r="D196" s="67" t="str">
        <f>VLOOKUP(C196,[1]計算シート!$B$3:$F$29997,5,FALSE)</f>
        <v>そんぽの家Ｓ四つ木</v>
      </c>
      <c r="E196" s="67" t="str">
        <f>VLOOKUP(C196,[1]計算シート!$B$3:$BB$29997,6,FALSE)</f>
        <v>葛飾区東四つ木4丁目47-8</v>
      </c>
      <c r="F196" s="66">
        <f>VLOOKUP(C196,[1]計算シート!$B$3:$BB$29997,7,FALSE)</f>
        <v>11.3</v>
      </c>
      <c r="G196" s="66" t="str">
        <f>VLOOKUP(C196,[1]計算シート!$B$3:$BB$29997,8,FALSE)</f>
        <v>25.17-27.18</v>
      </c>
      <c r="H196" s="66" t="str">
        <f>VLOOKUP(C196,[1]計算シート!$B$3:$BB$29997,9,FALSE)</f>
        <v>○</v>
      </c>
      <c r="I196" s="66" t="str">
        <f>VLOOKUP(C196,[1]計算シート!$B$3:$BB$29997,10,FALSE)</f>
        <v>×</v>
      </c>
      <c r="J196" s="66" t="str">
        <f>VLOOKUP(C196,[1]計算シート!$B$3:$BB$29997,11,FALSE)</f>
        <v>×</v>
      </c>
      <c r="K196" s="66" t="str">
        <f>VLOOKUP(C196,[1]計算シート!$B$3:$BB$29997,12,FALSE)</f>
        <v>×</v>
      </c>
      <c r="L196" s="66" t="str">
        <f>VLOOKUP(C196,[1]計算シート!$B$3:$BB$29997,13,FALSE)</f>
        <v>○</v>
      </c>
      <c r="M196" s="66" t="str">
        <f>IF(VLOOKUP(C196,[1]計算シート!$B$3:$BB$29997,26,FALSE)&gt;0,"○","×")</f>
        <v>×</v>
      </c>
      <c r="N196" s="66" t="str">
        <f>IF(VLOOKUP(C196,[1]計算シート!$B$3:$BB$29997,27,FALSE)&gt;0,"○","×")</f>
        <v>○</v>
      </c>
      <c r="O196" s="67" t="str">
        <f>VLOOKUP(C196,[1]計算シート!$B$3:$BB$29997,29,FALSE)</f>
        <v>そんぽの家Ｓ四つ木</v>
      </c>
      <c r="P196" s="67" t="str">
        <f>VLOOKUP(C196,[1]計算シート!$B$3:$BB$29997,30,FALSE)</f>
        <v>03-5671-8262</v>
      </c>
      <c r="Q196" s="68">
        <f>VLOOKUP(C196,[1]計算シート!$B$3:$BB$29997,32,FALSE)</f>
        <v>45</v>
      </c>
      <c r="R196" s="69">
        <f>VLOOKUP(C196,[1]計算シート!$B$3:$BB$29997,31,FALSE)</f>
        <v>40934</v>
      </c>
      <c r="S196" s="70" t="str">
        <f>VLOOKUP(C196,[1]計算シート!$B$3:$BB$29997,34,FALSE)</f>
        <v>入居開始済み</v>
      </c>
      <c r="T196" s="66" t="str">
        <f>VLOOKUP(C196,[1]計算シート!$B$3:$BB$29997,33,FALSE)</f>
        <v>○</v>
      </c>
      <c r="U196" s="69">
        <v>42095</v>
      </c>
      <c r="V196" s="74"/>
      <c r="W196" s="71" t="str">
        <f>VLOOKUP(C196,[1]計算シート!$B$3:$BH$2997,59,FALSE)&amp;CHAR(10)&amp;IF(VLOOKUP(C196,[1]計算シート!$B$3:$BH$2997,59,FALSE)="特定","("&amp;VLOOKUP(C196,[1]指定一覧!$B$3:$C214,2,FALSE)&amp;")","")</f>
        <v xml:space="preserve">
</v>
      </c>
      <c r="X196" s="30" t="s">
        <v>36</v>
      </c>
    </row>
    <row r="197" spans="2:24" s="19" customFormat="1" ht="42" customHeight="1">
      <c r="B197" s="20">
        <v>190</v>
      </c>
      <c r="C197" s="66">
        <v>11025</v>
      </c>
      <c r="D197" s="67" t="str">
        <f>VLOOKUP(C197,[1]計算シート!$B$3:$F$29997,5,FALSE)</f>
        <v>そんぽの家Ｓ堀切菖蒲園</v>
      </c>
      <c r="E197" s="67" t="str">
        <f>VLOOKUP(C197,[1]計算シート!$B$3:$BB$29997,6,FALSE)</f>
        <v>葛飾区堀切1丁目23-12</v>
      </c>
      <c r="F197" s="66">
        <f>VLOOKUP(C197,[1]計算シート!$B$3:$BB$29997,7,FALSE)</f>
        <v>10.55</v>
      </c>
      <c r="G197" s="66" t="str">
        <f>VLOOKUP(C197,[1]計算シート!$B$3:$BB$29997,8,FALSE)</f>
        <v>25.17-27.42</v>
      </c>
      <c r="H197" s="66" t="str">
        <f>VLOOKUP(C197,[1]計算シート!$B$3:$BB$29997,9,FALSE)</f>
        <v>○</v>
      </c>
      <c r="I197" s="66" t="str">
        <f>VLOOKUP(C197,[1]計算シート!$B$3:$BB$29997,10,FALSE)</f>
        <v>×</v>
      </c>
      <c r="J197" s="66" t="str">
        <f>VLOOKUP(C197,[1]計算シート!$B$3:$BB$29997,11,FALSE)</f>
        <v>×</v>
      </c>
      <c r="K197" s="66" t="str">
        <f>VLOOKUP(C197,[1]計算シート!$B$3:$BB$29997,12,FALSE)</f>
        <v>×</v>
      </c>
      <c r="L197" s="66" t="str">
        <f>VLOOKUP(C197,[1]計算シート!$B$3:$BB$29997,13,FALSE)</f>
        <v>○</v>
      </c>
      <c r="M197" s="66" t="str">
        <f>IF(VLOOKUP(C197,[1]計算シート!$B$3:$BB$29997,26,FALSE)&gt;0,"○","×")</f>
        <v>×</v>
      </c>
      <c r="N197" s="66" t="str">
        <f>IF(VLOOKUP(C197,[1]計算シート!$B$3:$BB$29997,27,FALSE)&gt;0,"○","×")</f>
        <v>○</v>
      </c>
      <c r="O197" s="67" t="str">
        <f>VLOOKUP(C197,[1]計算シート!$B$3:$BB$29997,29,FALSE)</f>
        <v>そんぽの家Ｓ堀切菖蒲園</v>
      </c>
      <c r="P197" s="67" t="str">
        <f>VLOOKUP(C197,[1]計算シート!$B$3:$BB$29997,30,FALSE)</f>
        <v>03-5671-0061</v>
      </c>
      <c r="Q197" s="68">
        <f>VLOOKUP(C197,[1]計算シート!$B$3:$BB$29997,32,FALSE)</f>
        <v>45</v>
      </c>
      <c r="R197" s="69">
        <f>VLOOKUP(C197,[1]計算シート!$B$3:$BB$29997,31,FALSE)</f>
        <v>40934</v>
      </c>
      <c r="S197" s="70" t="str">
        <f>VLOOKUP(C197,[1]計算シート!$B$3:$BB$29997,34,FALSE)</f>
        <v>入居開始済み</v>
      </c>
      <c r="T197" s="66" t="str">
        <f>VLOOKUP(C197,[1]計算シート!$B$3:$BB$29997,33,FALSE)</f>
        <v>○</v>
      </c>
      <c r="U197" s="69">
        <v>42095</v>
      </c>
      <c r="V197" s="74"/>
      <c r="W197" s="71" t="str">
        <f>VLOOKUP(C197,[1]計算シート!$B$3:$BH$2997,59,FALSE)&amp;CHAR(10)&amp;IF(VLOOKUP(C197,[1]計算シート!$B$3:$BH$2997,59,FALSE)="特定","("&amp;VLOOKUP(C197,[1]指定一覧!$B$3:$C215,2,FALSE)&amp;")","")</f>
        <v xml:space="preserve">
</v>
      </c>
      <c r="X197" s="30" t="s">
        <v>36</v>
      </c>
    </row>
    <row r="198" spans="2:24" s="19" customFormat="1" ht="42" customHeight="1">
      <c r="B198" s="20">
        <v>191</v>
      </c>
      <c r="C198" s="66">
        <v>11048</v>
      </c>
      <c r="D198" s="67" t="str">
        <f>VLOOKUP(C198,[1]計算シート!$B$3:$F$29997,5,FALSE)</f>
        <v>ウェリスオリーブ新小岩</v>
      </c>
      <c r="E198" s="67" t="str">
        <f>VLOOKUP(C198,[1]計算シート!$B$3:$BB$29997,6,FALSE)</f>
        <v>葛飾区東新小岩３－１４－１０</v>
      </c>
      <c r="F198" s="66" t="str">
        <f>VLOOKUP(C198,[1]計算シート!$B$3:$BB$29997,7,FALSE)</f>
        <v>11.5-19.5</v>
      </c>
      <c r="G198" s="66" t="str">
        <f>VLOOKUP(C198,[1]計算シート!$B$3:$BB$29997,8,FALSE)</f>
        <v>27.36-44.82</v>
      </c>
      <c r="H198" s="66" t="str">
        <f>VLOOKUP(C198,[1]計算シート!$B$3:$BB$29997,9,FALSE)</f>
        <v>○</v>
      </c>
      <c r="I198" s="66" t="str">
        <f>VLOOKUP(C198,[1]計算シート!$B$3:$BB$29997,10,FALSE)</f>
        <v>×</v>
      </c>
      <c r="J198" s="66" t="str">
        <f>VLOOKUP(C198,[1]計算シート!$B$3:$BB$29997,11,FALSE)</f>
        <v>×</v>
      </c>
      <c r="K198" s="66" t="str">
        <f>VLOOKUP(C198,[1]計算シート!$B$3:$BB$29997,12,FALSE)</f>
        <v>○</v>
      </c>
      <c r="L198" s="66" t="str">
        <f>VLOOKUP(C198,[1]計算シート!$B$3:$BB$29997,13,FALSE)</f>
        <v>○</v>
      </c>
      <c r="M198" s="66" t="str">
        <f>IF(VLOOKUP(C198,[1]計算シート!$B$3:$BB$29997,26,FALSE)&gt;0,"○","×")</f>
        <v>×</v>
      </c>
      <c r="N198" s="66" t="str">
        <f>IF(VLOOKUP(C198,[1]計算シート!$B$3:$BB$29997,27,FALSE)&gt;0,"○","×")</f>
        <v>○</v>
      </c>
      <c r="O198" s="67" t="str">
        <f>VLOOKUP(C198,[1]計算シート!$B$3:$BB$29997,29,FALSE)</f>
        <v>ＮＴＴアーバンバリューサポート株式会社</v>
      </c>
      <c r="P198" s="67" t="str">
        <f>VLOOKUP(C198,[1]計算シート!$B$3:$BB$29997,30,FALSE)</f>
        <v>03-6811-6465</v>
      </c>
      <c r="Q198" s="68">
        <f>VLOOKUP(C198,[1]計算シート!$B$3:$BB$29997,32,FALSE)</f>
        <v>45</v>
      </c>
      <c r="R198" s="69">
        <f>VLOOKUP(C198,[1]計算シート!$B$3:$BB$29997,31,FALSE)</f>
        <v>40955</v>
      </c>
      <c r="S198" s="70" t="str">
        <f>VLOOKUP(C198,[1]計算シート!$B$3:$BB$29997,34,FALSE)</f>
        <v>入居開始済み</v>
      </c>
      <c r="T198" s="66" t="str">
        <f>VLOOKUP(C198,[1]計算シート!$B$3:$BB$29997,33,FALSE)</f>
        <v>○</v>
      </c>
      <c r="U198" s="69">
        <v>42095</v>
      </c>
      <c r="V198" s="74"/>
      <c r="W198" s="71" t="str">
        <f>VLOOKUP(C198,[1]計算シート!$B$3:$BH$2997,59,FALSE)&amp;CHAR(10)&amp;IF(VLOOKUP(C198,[1]計算シート!$B$3:$BH$2997,59,FALSE)="特定","("&amp;VLOOKUP(C198,[1]指定一覧!$B$3:$C216,2,FALSE)&amp;")","")</f>
        <v xml:space="preserve">
</v>
      </c>
      <c r="X198" s="30" t="s">
        <v>36</v>
      </c>
    </row>
    <row r="199" spans="2:24" s="19" customFormat="1" ht="42" customHeight="1">
      <c r="B199" s="20">
        <v>192</v>
      </c>
      <c r="C199" s="66">
        <v>11062</v>
      </c>
      <c r="D199" s="67" t="str">
        <f>VLOOKUP(C199,[1]計算シート!$B$3:$F$29997,5,FALSE)</f>
        <v>フルール細田</v>
      </c>
      <c r="E199" s="67" t="str">
        <f>VLOOKUP(C199,[1]計算シート!$B$3:$BB$29997,6,FALSE)</f>
        <v>葛飾区細田1-16-9</v>
      </c>
      <c r="F199" s="66">
        <f>VLOOKUP(C199,[1]計算シート!$B$3:$BB$29997,7,FALSE)</f>
        <v>7.9</v>
      </c>
      <c r="G199" s="66">
        <f>VLOOKUP(C199,[1]計算シート!$B$3:$BB$29997,8,FALSE)</f>
        <v>18.46</v>
      </c>
      <c r="H199" s="66" t="str">
        <f>VLOOKUP(C199,[1]計算シート!$B$3:$BB$29997,9,FALSE)</f>
        <v>○</v>
      </c>
      <c r="I199" s="66" t="str">
        <f>VLOOKUP(C199,[1]計算シート!$B$3:$BB$29997,10,FALSE)</f>
        <v>○</v>
      </c>
      <c r="J199" s="66" t="str">
        <f>VLOOKUP(C199,[1]計算シート!$B$3:$BB$29997,11,FALSE)</f>
        <v>○</v>
      </c>
      <c r="K199" s="66" t="str">
        <f>VLOOKUP(C199,[1]計算シート!$B$3:$BB$29997,12,FALSE)</f>
        <v>○</v>
      </c>
      <c r="L199" s="66" t="str">
        <f>VLOOKUP(C199,[1]計算シート!$B$3:$BB$29997,13,FALSE)</f>
        <v>○</v>
      </c>
      <c r="M199" s="66" t="str">
        <f>IF(VLOOKUP(C199,[1]計算シート!$B$3:$BB$29997,26,FALSE)&gt;0,"○","×")</f>
        <v>×</v>
      </c>
      <c r="N199" s="66" t="str">
        <f>IF(VLOOKUP(C199,[1]計算シート!$B$3:$BB$29997,27,FALSE)&gt;0,"○","×")</f>
        <v>○</v>
      </c>
      <c r="O199" s="67" t="str">
        <f>VLOOKUP(C199,[1]計算シート!$B$3:$BB$29997,29,FALSE)</f>
        <v>フルール細田</v>
      </c>
      <c r="P199" s="67" t="str">
        <f>VLOOKUP(C199,[1]計算シート!$B$3:$BB$29997,30,FALSE)</f>
        <v>03-5889-8732</v>
      </c>
      <c r="Q199" s="68">
        <f>VLOOKUP(C199,[1]計算シート!$B$3:$BB$29997,32,FALSE)</f>
        <v>26</v>
      </c>
      <c r="R199" s="69">
        <f>VLOOKUP(C199,[1]計算シート!$B$3:$BB$29997,31,FALSE)</f>
        <v>40996</v>
      </c>
      <c r="S199" s="70" t="str">
        <f>VLOOKUP(C199,[1]計算シート!$B$3:$BB$29997,34,FALSE)</f>
        <v>入居開始済み</v>
      </c>
      <c r="T199" s="66" t="str">
        <f>VLOOKUP(C199,[1]計算シート!$B$3:$BB$29997,33,FALSE)</f>
        <v>○</v>
      </c>
      <c r="U199" s="69">
        <v>42095</v>
      </c>
      <c r="V199" s="74"/>
      <c r="W199" s="71" t="str">
        <f>VLOOKUP(C199,[1]計算シート!$B$3:$BH$2997,59,FALSE)&amp;CHAR(10)&amp;IF(VLOOKUP(C199,[1]計算シート!$B$3:$BH$2997,59,FALSE)="特定","("&amp;VLOOKUP(C199,[1]指定一覧!$B$3:$C217,2,FALSE)&amp;")","")</f>
        <v xml:space="preserve">
</v>
      </c>
      <c r="X199" s="30" t="s">
        <v>36</v>
      </c>
    </row>
    <row r="200" spans="2:24" s="19" customFormat="1" ht="42" customHeight="1">
      <c r="B200" s="20">
        <v>193</v>
      </c>
      <c r="C200" s="66">
        <v>11065</v>
      </c>
      <c r="D200" s="67" t="str">
        <f>VLOOKUP(C200,[1]計算シート!$B$3:$F$29997,5,FALSE)</f>
        <v>ココチケア住宅ケアリビング</v>
      </c>
      <c r="E200" s="67" t="str">
        <f>VLOOKUP(C200,[1]計算シート!$B$3:$BB$29997,6,FALSE)</f>
        <v>葛飾区東新小岩2-25-1</v>
      </c>
      <c r="F200" s="66" t="str">
        <f>VLOOKUP(C200,[1]計算シート!$B$3:$BB$29997,7,FALSE)</f>
        <v>7.8-16.4</v>
      </c>
      <c r="G200" s="66" t="str">
        <f>VLOOKUP(C200,[1]計算シート!$B$3:$BB$29997,8,FALSE)</f>
        <v>18.24-36.48</v>
      </c>
      <c r="H200" s="66" t="str">
        <f>VLOOKUP(C200,[1]計算シート!$B$3:$BB$29997,9,FALSE)</f>
        <v>○</v>
      </c>
      <c r="I200" s="66" t="str">
        <f>VLOOKUP(C200,[1]計算シート!$B$3:$BB$29997,10,FALSE)</f>
        <v>×</v>
      </c>
      <c r="J200" s="66" t="str">
        <f>VLOOKUP(C200,[1]計算シート!$B$3:$BB$29997,11,FALSE)</f>
        <v>×</v>
      </c>
      <c r="K200" s="66" t="str">
        <f>VLOOKUP(C200,[1]計算シート!$B$3:$BB$29997,12,FALSE)</f>
        <v>×</v>
      </c>
      <c r="L200" s="66" t="str">
        <f>VLOOKUP(C200,[1]計算シート!$B$3:$BB$29997,13,FALSE)</f>
        <v>○</v>
      </c>
      <c r="M200" s="66" t="str">
        <f>IF(VLOOKUP(C200,[1]計算シート!$B$3:$BB$29997,26,FALSE)&gt;0,"○","×")</f>
        <v>×</v>
      </c>
      <c r="N200" s="66" t="str">
        <f>IF(VLOOKUP(C200,[1]計算シート!$B$3:$BB$29997,27,FALSE)&gt;0,"○","×")</f>
        <v>○</v>
      </c>
      <c r="O200" s="67" t="str">
        <f>VLOOKUP(C200,[1]計算シート!$B$3:$BB$29997,29,FALSE)</f>
        <v>株式会社　ソラスト</v>
      </c>
      <c r="P200" s="67" t="str">
        <f>VLOOKUP(C200,[1]計算シート!$B$3:$BB$29997,30,FALSE)</f>
        <v>03-3450-2610</v>
      </c>
      <c r="Q200" s="68">
        <f>VLOOKUP(C200,[1]計算シート!$B$3:$BB$29997,32,FALSE)</f>
        <v>31</v>
      </c>
      <c r="R200" s="69">
        <f>VLOOKUP(C200,[1]計算シート!$B$3:$BB$29997,31,FALSE)</f>
        <v>40996</v>
      </c>
      <c r="S200" s="70" t="str">
        <f>VLOOKUP(C200,[1]計算シート!$B$3:$BB$29997,34,FALSE)</f>
        <v>入居開始済み</v>
      </c>
      <c r="T200" s="66" t="str">
        <f>VLOOKUP(C200,[1]計算シート!$B$3:$BB$29997,33,FALSE)</f>
        <v>○</v>
      </c>
      <c r="U200" s="69">
        <v>40996</v>
      </c>
      <c r="V200" s="74"/>
      <c r="W200" s="71" t="str">
        <f>VLOOKUP(C200,[1]計算シート!$B$3:$BH$2997,59,FALSE)&amp;CHAR(10)&amp;IF(VLOOKUP(C200,[1]計算シート!$B$3:$BH$2997,59,FALSE)="特定","("&amp;VLOOKUP(C200,[1]指定一覧!$B$3:$C218,2,FALSE)&amp;")","")</f>
        <v xml:space="preserve">利用権
</v>
      </c>
      <c r="X200" s="30" t="s">
        <v>36</v>
      </c>
    </row>
    <row r="201" spans="2:24" s="19" customFormat="1" ht="42" customHeight="1">
      <c r="B201" s="20">
        <v>194</v>
      </c>
      <c r="C201" s="66">
        <v>11066</v>
      </c>
      <c r="D201" s="67" t="str">
        <f>VLOOKUP(C201,[1]計算シート!$B$3:$F$29997,5,FALSE)</f>
        <v>ココチケア住宅メディカルレジデンス</v>
      </c>
      <c r="E201" s="67" t="str">
        <f>VLOOKUP(C201,[1]計算シート!$B$3:$BB$29997,6,FALSE)</f>
        <v>葛飾区東新小岩8-8-11</v>
      </c>
      <c r="F201" s="66" t="str">
        <f>VLOOKUP(C201,[1]計算シート!$B$3:$BB$29997,7,FALSE)</f>
        <v>7.5-8.5</v>
      </c>
      <c r="G201" s="66" t="str">
        <f>VLOOKUP(C201,[1]計算シート!$B$3:$BB$29997,8,FALSE)</f>
        <v>18-18.95</v>
      </c>
      <c r="H201" s="66" t="str">
        <f>VLOOKUP(C201,[1]計算シート!$B$3:$BB$29997,9,FALSE)</f>
        <v>○</v>
      </c>
      <c r="I201" s="66" t="str">
        <f>VLOOKUP(C201,[1]計算シート!$B$3:$BB$29997,10,FALSE)</f>
        <v>×</v>
      </c>
      <c r="J201" s="66" t="str">
        <f>VLOOKUP(C201,[1]計算シート!$B$3:$BB$29997,11,FALSE)</f>
        <v>×</v>
      </c>
      <c r="K201" s="66" t="str">
        <f>VLOOKUP(C201,[1]計算シート!$B$3:$BB$29997,12,FALSE)</f>
        <v>×</v>
      </c>
      <c r="L201" s="66" t="str">
        <f>VLOOKUP(C201,[1]計算シート!$B$3:$BB$29997,13,FALSE)</f>
        <v>○</v>
      </c>
      <c r="M201" s="66" t="str">
        <f>IF(VLOOKUP(C201,[1]計算シート!$B$3:$BB$29997,26,FALSE)&gt;0,"○","×")</f>
        <v>○</v>
      </c>
      <c r="N201" s="66" t="str">
        <f>IF(VLOOKUP(C201,[1]計算シート!$B$3:$BB$29997,27,FALSE)&gt;0,"○","×")</f>
        <v>○</v>
      </c>
      <c r="O201" s="67" t="str">
        <f>VLOOKUP(C201,[1]計算シート!$B$3:$BB$29997,29,FALSE)</f>
        <v>株式会社　ソラスト</v>
      </c>
      <c r="P201" s="67" t="str">
        <f>VLOOKUP(C201,[1]計算シート!$B$3:$BB$29997,30,FALSE)</f>
        <v>03-3450-2610</v>
      </c>
      <c r="Q201" s="68">
        <f>VLOOKUP(C201,[1]計算シート!$B$3:$BB$29997,32,FALSE)</f>
        <v>30</v>
      </c>
      <c r="R201" s="69">
        <f>VLOOKUP(C201,[1]計算シート!$B$3:$BB$29997,31,FALSE)</f>
        <v>40996</v>
      </c>
      <c r="S201" s="70" t="str">
        <f>VLOOKUP(C201,[1]計算シート!$B$3:$BB$29997,34,FALSE)</f>
        <v>入居開始済み</v>
      </c>
      <c r="T201" s="66" t="str">
        <f>VLOOKUP(C201,[1]計算シート!$B$3:$BB$29997,33,FALSE)</f>
        <v>○</v>
      </c>
      <c r="U201" s="69">
        <v>40996</v>
      </c>
      <c r="V201" s="74"/>
      <c r="W201" s="71" t="str">
        <f>VLOOKUP(C201,[1]計算シート!$B$3:$BH$2997,59,FALSE)&amp;CHAR(10)&amp;IF(VLOOKUP(C201,[1]計算シート!$B$3:$BH$2997,59,FALSE)="特定","("&amp;VLOOKUP(C201,[1]指定一覧!$B$3:$C219,2,FALSE)&amp;")","")</f>
        <v xml:space="preserve">利用権
</v>
      </c>
      <c r="X201" s="30" t="s">
        <v>36</v>
      </c>
    </row>
    <row r="202" spans="2:24" s="19" customFormat="1" ht="42" customHeight="1">
      <c r="B202" s="20">
        <v>195</v>
      </c>
      <c r="C202" s="66">
        <v>11077</v>
      </c>
      <c r="D202" s="67" t="str">
        <f>VLOOKUP(C202,[1]計算シート!$B$3:$F$29997,5,FALSE)</f>
        <v>グランフレア金町</v>
      </c>
      <c r="E202" s="67" t="str">
        <f>VLOOKUP(C202,[1]計算シート!$B$3:$BB$29997,6,FALSE)</f>
        <v>葛飾区金町5丁目24番18号</v>
      </c>
      <c r="F202" s="66" t="str">
        <f>VLOOKUP(C202,[1]計算シート!$B$3:$BB$29997,7,FALSE)</f>
        <v>9-11.5</v>
      </c>
      <c r="G202" s="66" t="str">
        <f>VLOOKUP(C202,[1]計算シート!$B$3:$BB$29997,8,FALSE)</f>
        <v>18.98-26.55</v>
      </c>
      <c r="H202" s="66" t="str">
        <f>VLOOKUP(C202,[1]計算シート!$B$3:$BB$29997,9,FALSE)</f>
        <v>○</v>
      </c>
      <c r="I202" s="66" t="str">
        <f>VLOOKUP(C202,[1]計算シート!$B$3:$BB$29997,10,FALSE)</f>
        <v>○</v>
      </c>
      <c r="J202" s="66" t="str">
        <f>VLOOKUP(C202,[1]計算シート!$B$3:$BB$29997,11,FALSE)</f>
        <v>○</v>
      </c>
      <c r="K202" s="66" t="str">
        <f>VLOOKUP(C202,[1]計算シート!$B$3:$BB$29997,12,FALSE)</f>
        <v>○</v>
      </c>
      <c r="L202" s="66" t="str">
        <f>VLOOKUP(C202,[1]計算シート!$B$3:$BB$29997,13,FALSE)</f>
        <v>○</v>
      </c>
      <c r="M202" s="66" t="str">
        <f>IF(VLOOKUP(C202,[1]計算シート!$B$3:$BB$29997,26,FALSE)&gt;0,"○","×")</f>
        <v>○</v>
      </c>
      <c r="N202" s="66" t="str">
        <f>IF(VLOOKUP(C202,[1]計算シート!$B$3:$BB$29997,27,FALSE)&gt;0,"○","×")</f>
        <v>○</v>
      </c>
      <c r="O202" s="67" t="str">
        <f>VLOOKUP(C202,[1]計算シート!$B$3:$BB$29997,29,FALSE)</f>
        <v>グランフレア金町</v>
      </c>
      <c r="P202" s="67" t="str">
        <f>VLOOKUP(C202,[1]計算シート!$B$3:$BB$29997,30,FALSE)</f>
        <v>03-5876-1888</v>
      </c>
      <c r="Q202" s="68">
        <f>VLOOKUP(C202,[1]計算シート!$B$3:$BB$29997,32,FALSE)</f>
        <v>34</v>
      </c>
      <c r="R202" s="69">
        <f>VLOOKUP(C202,[1]計算シート!$B$3:$BB$29997,31,FALSE)</f>
        <v>40996</v>
      </c>
      <c r="S202" s="70" t="str">
        <f>VLOOKUP(C202,[1]計算シート!$B$3:$BB$29997,34,FALSE)</f>
        <v>入居開始済み</v>
      </c>
      <c r="T202" s="66" t="str">
        <f>VLOOKUP(C202,[1]計算シート!$B$3:$BB$29997,33,FALSE)</f>
        <v>○</v>
      </c>
      <c r="U202" s="69">
        <v>42095</v>
      </c>
      <c r="V202" s="74"/>
      <c r="W202" s="71" t="str">
        <f>VLOOKUP(C202,[1]計算シート!$B$3:$BH$2997,59,FALSE)&amp;CHAR(10)&amp;IF(VLOOKUP(C202,[1]計算シート!$B$3:$BH$2997,59,FALSE)="特定","("&amp;VLOOKUP(C202,[1]指定一覧!$B$3:$C220,2,FALSE)&amp;")","")</f>
        <v xml:space="preserve">
</v>
      </c>
      <c r="X202" s="30" t="s">
        <v>36</v>
      </c>
    </row>
    <row r="203" spans="2:24" s="19" customFormat="1" ht="42" customHeight="1">
      <c r="B203" s="20">
        <v>196</v>
      </c>
      <c r="C203" s="66">
        <v>12013</v>
      </c>
      <c r="D203" s="67" t="str">
        <f>VLOOKUP(C203,[1]計算シート!$B$3:$F$29997,5,FALSE)</f>
        <v>かつしか療養センター</v>
      </c>
      <c r="E203" s="67" t="str">
        <f>VLOOKUP(C203,[1]計算シート!$B$3:$BB$29997,6,FALSE)</f>
        <v>葛飾区立石８丁目４８－１</v>
      </c>
      <c r="F203" s="66">
        <f>VLOOKUP(C203,[1]計算シート!$B$3:$BB$29997,7,FALSE)</f>
        <v>9</v>
      </c>
      <c r="G203" s="66">
        <f>VLOOKUP(C203,[1]計算シート!$B$3:$BB$29997,8,FALSE)</f>
        <v>18</v>
      </c>
      <c r="H203" s="66" t="str">
        <f>VLOOKUP(C203,[1]計算シート!$B$3:$BB$29997,9,FALSE)</f>
        <v>○</v>
      </c>
      <c r="I203" s="66" t="str">
        <f>VLOOKUP(C203,[1]計算シート!$B$3:$BB$29997,10,FALSE)</f>
        <v>○</v>
      </c>
      <c r="J203" s="66" t="str">
        <f>VLOOKUP(C203,[1]計算シート!$B$3:$BB$29997,11,FALSE)</f>
        <v>○</v>
      </c>
      <c r="K203" s="66" t="str">
        <f>VLOOKUP(C203,[1]計算シート!$B$3:$BB$29997,12,FALSE)</f>
        <v>○</v>
      </c>
      <c r="L203" s="66" t="str">
        <f>VLOOKUP(C203,[1]計算シート!$B$3:$BB$29997,13,FALSE)</f>
        <v>○</v>
      </c>
      <c r="M203" s="66" t="str">
        <f>IF(VLOOKUP(C203,[1]計算シート!$B$3:$BB$29997,26,FALSE)&gt;0,"○","×")</f>
        <v>×</v>
      </c>
      <c r="N203" s="66" t="str">
        <f>IF(VLOOKUP(C203,[1]計算シート!$B$3:$BB$29997,27,FALSE)&gt;0,"○","×")</f>
        <v>○</v>
      </c>
      <c r="O203" s="67" t="str">
        <f>VLOOKUP(C203,[1]計算シート!$B$3:$BB$29997,29,FALSE)</f>
        <v>かつしか療養センター</v>
      </c>
      <c r="P203" s="67" t="str">
        <f>VLOOKUP(C203,[1]計算シート!$B$3:$BB$29997,30,FALSE)</f>
        <v>03-3691-8722</v>
      </c>
      <c r="Q203" s="68">
        <f>VLOOKUP(C203,[1]計算シート!$B$3:$BB$29997,32,FALSE)</f>
        <v>26</v>
      </c>
      <c r="R203" s="69">
        <f>VLOOKUP(C203,[1]計算シート!$B$3:$BB$29997,31,FALSE)</f>
        <v>41075</v>
      </c>
      <c r="S203" s="70" t="str">
        <f>VLOOKUP(C203,[1]計算シート!$B$3:$BB$29997,34,FALSE)</f>
        <v>入居開始済み</v>
      </c>
      <c r="T203" s="66" t="str">
        <f>VLOOKUP(C203,[1]計算シート!$B$3:$BB$29997,33,FALSE)</f>
        <v>○</v>
      </c>
      <c r="U203" s="69">
        <v>42095</v>
      </c>
      <c r="V203" s="74"/>
      <c r="W203" s="71" t="str">
        <f>VLOOKUP(C203,[1]計算シート!$B$3:$BH$2997,59,FALSE)&amp;CHAR(10)&amp;IF(VLOOKUP(C203,[1]計算シート!$B$3:$BH$2997,59,FALSE)="特定","("&amp;VLOOKUP(C203,[1]指定一覧!$B$3:$C221,2,FALSE)&amp;")","")</f>
        <v xml:space="preserve">
</v>
      </c>
      <c r="X203" s="30" t="s">
        <v>36</v>
      </c>
    </row>
    <row r="204" spans="2:24" s="19" customFormat="1" ht="42" customHeight="1">
      <c r="B204" s="20">
        <v>197</v>
      </c>
      <c r="C204" s="66">
        <v>12016</v>
      </c>
      <c r="D204" s="67" t="str">
        <f>VLOOKUP(C204,[1]計算シート!$B$3:$F$29997,5,FALSE)</f>
        <v>ココファン水元</v>
      </c>
      <c r="E204" s="67" t="str">
        <f>VLOOKUP(C204,[1]計算シート!$B$3:$BB$29997,6,FALSE)</f>
        <v>葛飾区水元４－５－１</v>
      </c>
      <c r="F204" s="66" t="str">
        <f>VLOOKUP(C204,[1]計算シート!$B$3:$BB$29997,7,FALSE)</f>
        <v>6.5-9.9</v>
      </c>
      <c r="G204" s="66" t="str">
        <f>VLOOKUP(C204,[1]計算シート!$B$3:$BB$29997,8,FALSE)</f>
        <v>18.24-28.91</v>
      </c>
      <c r="H204" s="66" t="str">
        <f>VLOOKUP(C204,[1]計算シート!$B$3:$BB$29997,9,FALSE)</f>
        <v>○</v>
      </c>
      <c r="I204" s="66" t="str">
        <f>VLOOKUP(C204,[1]計算シート!$B$3:$BB$29997,10,FALSE)</f>
        <v>○</v>
      </c>
      <c r="J204" s="66" t="str">
        <f>VLOOKUP(C204,[1]計算シート!$B$3:$BB$29997,11,FALSE)</f>
        <v>○</v>
      </c>
      <c r="K204" s="66" t="str">
        <f>VLOOKUP(C204,[1]計算シート!$B$3:$BB$29997,12,FALSE)</f>
        <v>○</v>
      </c>
      <c r="L204" s="66" t="str">
        <f>VLOOKUP(C204,[1]計算シート!$B$3:$BB$29997,13,FALSE)</f>
        <v>○</v>
      </c>
      <c r="M204" s="66" t="str">
        <f>IF(VLOOKUP(C204,[1]計算シート!$B$3:$BB$29997,26,FALSE)&gt;0,"○","×")</f>
        <v>×</v>
      </c>
      <c r="N204" s="66" t="str">
        <f>IF(VLOOKUP(C204,[1]計算シート!$B$3:$BB$29997,27,FALSE)&gt;0,"○","×")</f>
        <v>○</v>
      </c>
      <c r="O204" s="67" t="str">
        <f>VLOOKUP(C204,[1]計算シート!$B$3:$BB$29997,29,FALSE)</f>
        <v>株式会社学研ココファン</v>
      </c>
      <c r="P204" s="67" t="str">
        <f>VLOOKUP(C204,[1]計算シート!$B$3:$BB$29997,30,FALSE)</f>
        <v>03-6431-1860</v>
      </c>
      <c r="Q204" s="68">
        <f>VLOOKUP(C204,[1]計算シート!$B$3:$BB$29997,32,FALSE)</f>
        <v>52</v>
      </c>
      <c r="R204" s="69">
        <f>VLOOKUP(C204,[1]計算シート!$B$3:$BB$29997,31,FALSE)</f>
        <v>41131</v>
      </c>
      <c r="S204" s="70" t="str">
        <f>VLOOKUP(C204,[1]計算シート!$B$3:$BB$29997,34,FALSE)</f>
        <v>入居開始済み</v>
      </c>
      <c r="T204" s="66" t="str">
        <f>VLOOKUP(C204,[1]計算シート!$B$3:$BB$29997,33,FALSE)</f>
        <v>○</v>
      </c>
      <c r="U204" s="69">
        <v>42095</v>
      </c>
      <c r="V204" s="74"/>
      <c r="W204" s="71" t="str">
        <f>VLOOKUP(C204,[1]計算シート!$B$3:$BH$2997,59,FALSE)&amp;CHAR(10)&amp;IF(VLOOKUP(C204,[1]計算シート!$B$3:$BH$2997,59,FALSE)="特定","("&amp;VLOOKUP(C204,[1]指定一覧!$B$3:$C222,2,FALSE)&amp;")","")</f>
        <v xml:space="preserve">
</v>
      </c>
      <c r="X204" s="30" t="s">
        <v>36</v>
      </c>
    </row>
    <row r="205" spans="2:24" s="19" customFormat="1" ht="42" customHeight="1">
      <c r="B205" s="20">
        <v>198</v>
      </c>
      <c r="C205" s="66">
        <v>12032</v>
      </c>
      <c r="D205" s="67" t="str">
        <f>VLOOKUP(C205,[1]計算シート!$B$3:$F$29997,5,FALSE)</f>
        <v>そんぽの家Ｓ西新小岩</v>
      </c>
      <c r="E205" s="67" t="str">
        <f>VLOOKUP(C205,[1]計算シート!$B$3:$BB$29997,6,FALSE)</f>
        <v>葛飾区西新小岩4丁目1-17</v>
      </c>
      <c r="F205" s="66">
        <f>VLOOKUP(C205,[1]計算シート!$B$3:$BB$29997,7,FALSE)</f>
        <v>11.25</v>
      </c>
      <c r="G205" s="66" t="str">
        <f>VLOOKUP(C205,[1]計算シート!$B$3:$BB$29997,8,FALSE)</f>
        <v>25.17-27.23</v>
      </c>
      <c r="H205" s="66" t="str">
        <f>VLOOKUP(C205,[1]計算シート!$B$3:$BB$29997,9,FALSE)</f>
        <v>○</v>
      </c>
      <c r="I205" s="66" t="str">
        <f>VLOOKUP(C205,[1]計算シート!$B$3:$BB$29997,10,FALSE)</f>
        <v>×</v>
      </c>
      <c r="J205" s="66" t="str">
        <f>VLOOKUP(C205,[1]計算シート!$B$3:$BB$29997,11,FALSE)</f>
        <v>×</v>
      </c>
      <c r="K205" s="66" t="str">
        <f>VLOOKUP(C205,[1]計算シート!$B$3:$BB$29997,12,FALSE)</f>
        <v>×</v>
      </c>
      <c r="L205" s="66" t="str">
        <f>VLOOKUP(C205,[1]計算シート!$B$3:$BB$29997,13,FALSE)</f>
        <v>○</v>
      </c>
      <c r="M205" s="66" t="str">
        <f>IF(VLOOKUP(C205,[1]計算シート!$B$3:$BB$29997,26,FALSE)&gt;0,"○","×")</f>
        <v>×</v>
      </c>
      <c r="N205" s="66" t="str">
        <f>IF(VLOOKUP(C205,[1]計算シート!$B$3:$BB$29997,27,FALSE)&gt;0,"○","×")</f>
        <v>○</v>
      </c>
      <c r="O205" s="67" t="str">
        <f>VLOOKUP(C205,[1]計算シート!$B$3:$BB$29997,29,FALSE)</f>
        <v>そんぽの家S西新小岩</v>
      </c>
      <c r="P205" s="67" t="str">
        <f>VLOOKUP(C205,[1]計算シート!$B$3:$BB$29997,30,FALSE)</f>
        <v>03-5671-3107</v>
      </c>
      <c r="Q205" s="68">
        <f>VLOOKUP(C205,[1]計算シート!$B$3:$BB$29997,32,FALSE)</f>
        <v>41</v>
      </c>
      <c r="R205" s="69">
        <f>VLOOKUP(C205,[1]計算シート!$B$3:$BB$29997,31,FALSE)</f>
        <v>41215</v>
      </c>
      <c r="S205" s="70" t="str">
        <f>VLOOKUP(C205,[1]計算シート!$B$3:$BB$29997,34,FALSE)</f>
        <v>入居開始済み</v>
      </c>
      <c r="T205" s="66" t="str">
        <f>VLOOKUP(C205,[1]計算シート!$B$3:$BB$29997,33,FALSE)</f>
        <v>○</v>
      </c>
      <c r="U205" s="69">
        <v>42095</v>
      </c>
      <c r="V205" s="74"/>
      <c r="W205" s="71" t="str">
        <f>VLOOKUP(C205,[1]計算シート!$B$3:$BH$2997,59,FALSE)&amp;CHAR(10)&amp;IF(VLOOKUP(C205,[1]計算シート!$B$3:$BH$2997,59,FALSE)="特定","("&amp;VLOOKUP(C205,[1]指定一覧!$B$3:$C223,2,FALSE)&amp;")","")</f>
        <v xml:space="preserve">
</v>
      </c>
      <c r="X205" s="30" t="s">
        <v>36</v>
      </c>
    </row>
    <row r="206" spans="2:24" s="19" customFormat="1" ht="42" customHeight="1">
      <c r="B206" s="20">
        <v>199</v>
      </c>
      <c r="C206" s="66">
        <v>12034</v>
      </c>
      <c r="D206" s="67" t="str">
        <f>VLOOKUP(C206,[1]計算シート!$B$3:$F$29997,5,FALSE)</f>
        <v>ナーシングホーム奥戸</v>
      </c>
      <c r="E206" s="67" t="str">
        <f>VLOOKUP(C206,[1]計算シート!$B$3:$BB$29997,6,FALSE)</f>
        <v>葛飾区奥戸3丁目4番23号</v>
      </c>
      <c r="F206" s="66">
        <f>VLOOKUP(C206,[1]計算シート!$B$3:$BB$29997,7,FALSE)</f>
        <v>6.8</v>
      </c>
      <c r="G206" s="66" t="str">
        <f>VLOOKUP(C206,[1]計算シート!$B$3:$BB$29997,8,FALSE)</f>
        <v>19.87-21.11</v>
      </c>
      <c r="H206" s="66" t="str">
        <f>VLOOKUP(C206,[1]計算シート!$B$3:$BB$29997,9,FALSE)</f>
        <v>○</v>
      </c>
      <c r="I206" s="66" t="str">
        <f>VLOOKUP(C206,[1]計算シート!$B$3:$BB$29997,10,FALSE)</f>
        <v>○</v>
      </c>
      <c r="J206" s="66" t="str">
        <f>VLOOKUP(C206,[1]計算シート!$B$3:$BB$29997,11,FALSE)</f>
        <v>○</v>
      </c>
      <c r="K206" s="66" t="str">
        <f>VLOOKUP(C206,[1]計算シート!$B$3:$BB$29997,12,FALSE)</f>
        <v>○</v>
      </c>
      <c r="L206" s="66" t="str">
        <f>VLOOKUP(C206,[1]計算シート!$B$3:$BB$29997,13,FALSE)</f>
        <v>○</v>
      </c>
      <c r="M206" s="66" t="str">
        <f>IF(VLOOKUP(C206,[1]計算シート!$B$3:$BB$29997,26,FALSE)&gt;0,"○","×")</f>
        <v>×</v>
      </c>
      <c r="N206" s="66" t="str">
        <f>IF(VLOOKUP(C206,[1]計算シート!$B$3:$BB$29997,27,FALSE)&gt;0,"○","×")</f>
        <v>○</v>
      </c>
      <c r="O206" s="67" t="str">
        <f>VLOOKUP(C206,[1]計算シート!$B$3:$BB$29997,29,FALSE)</f>
        <v>株式会社シーティーエフ</v>
      </c>
      <c r="P206" s="67" t="str">
        <f>VLOOKUP(C206,[1]計算シート!$B$3:$BB$29997,30,FALSE)</f>
        <v>03-6822-8765</v>
      </c>
      <c r="Q206" s="68">
        <f>VLOOKUP(C206,[1]計算シート!$B$3:$BB$29997,32,FALSE)</f>
        <v>14</v>
      </c>
      <c r="R206" s="69">
        <f>VLOOKUP(C206,[1]計算シート!$B$3:$BB$29997,31,FALSE)</f>
        <v>41215</v>
      </c>
      <c r="S206" s="70" t="str">
        <f>VLOOKUP(C206,[1]計算シート!$B$3:$BB$29997,34,FALSE)</f>
        <v>入居開始済み</v>
      </c>
      <c r="T206" s="66" t="str">
        <f>VLOOKUP(C206,[1]計算シート!$B$3:$BB$29997,33,FALSE)</f>
        <v>○</v>
      </c>
      <c r="U206" s="69">
        <v>42095</v>
      </c>
      <c r="V206" s="74"/>
      <c r="W206" s="71" t="str">
        <f>VLOOKUP(C206,[1]計算シート!$B$3:$BH$2997,59,FALSE)&amp;CHAR(10)&amp;IF(VLOOKUP(C206,[1]計算シート!$B$3:$BH$2997,59,FALSE)="特定","("&amp;VLOOKUP(C206,[1]指定一覧!$B$3:$C224,2,FALSE)&amp;")","")</f>
        <v xml:space="preserve">
</v>
      </c>
      <c r="X206" s="30" t="s">
        <v>36</v>
      </c>
    </row>
    <row r="207" spans="2:24" s="19" customFormat="1" ht="42" customHeight="1">
      <c r="B207" s="20">
        <v>200</v>
      </c>
      <c r="C207" s="66">
        <v>12037</v>
      </c>
      <c r="D207" s="67" t="str">
        <f>VLOOKUP(C207,[1]計算シート!$B$3:$F$29997,5,FALSE)</f>
        <v>ケアガーデン　ＩＳＨＩＤＡ</v>
      </c>
      <c r="E207" s="67" t="str">
        <f>VLOOKUP(C207,[1]計算シート!$B$3:$BB$29997,6,FALSE)</f>
        <v>葛飾区立石5丁目9番26号</v>
      </c>
      <c r="F207" s="66" t="str">
        <f>VLOOKUP(C207,[1]計算シート!$B$3:$BB$29997,7,FALSE)</f>
        <v>7.1-16.5</v>
      </c>
      <c r="G207" s="66" t="str">
        <f>VLOOKUP(C207,[1]計算シート!$B$3:$BB$29997,8,FALSE)</f>
        <v>25.3-55.98</v>
      </c>
      <c r="H207" s="66" t="str">
        <f>VLOOKUP(C207,[1]計算シート!$B$3:$BB$29997,9,FALSE)</f>
        <v>○</v>
      </c>
      <c r="I207" s="66" t="str">
        <f>VLOOKUP(C207,[1]計算シート!$B$3:$BB$29997,10,FALSE)</f>
        <v>○</v>
      </c>
      <c r="J207" s="66" t="str">
        <f>VLOOKUP(C207,[1]計算シート!$B$3:$BB$29997,11,FALSE)</f>
        <v>○</v>
      </c>
      <c r="K207" s="66" t="str">
        <f>VLOOKUP(C207,[1]計算シート!$B$3:$BB$29997,12,FALSE)</f>
        <v>○</v>
      </c>
      <c r="L207" s="66" t="str">
        <f>VLOOKUP(C207,[1]計算シート!$B$3:$BB$29997,13,FALSE)</f>
        <v>×</v>
      </c>
      <c r="M207" s="66" t="str">
        <f>IF(VLOOKUP(C207,[1]計算シート!$B$3:$BB$29997,26,FALSE)&gt;0,"○","×")</f>
        <v>○</v>
      </c>
      <c r="N207" s="66" t="str">
        <f>IF(VLOOKUP(C207,[1]計算シート!$B$3:$BB$29997,27,FALSE)&gt;0,"○","×")</f>
        <v>○</v>
      </c>
      <c r="O207" s="67" t="str">
        <f>VLOOKUP(C207,[1]計算シート!$B$3:$BB$29997,29,FALSE)</f>
        <v>ケアガーデンISHIDA</v>
      </c>
      <c r="P207" s="67" t="str">
        <f>VLOOKUP(C207,[1]計算シート!$B$3:$BB$29997,30,FALSE)</f>
        <v>03-5654-7705</v>
      </c>
      <c r="Q207" s="68">
        <f>VLOOKUP(C207,[1]計算シート!$B$3:$BB$29997,32,FALSE)</f>
        <v>82</v>
      </c>
      <c r="R207" s="69">
        <f>VLOOKUP(C207,[1]計算シート!$B$3:$BB$29997,31,FALSE)</f>
        <v>41250</v>
      </c>
      <c r="S207" s="70" t="str">
        <f>VLOOKUP(C207,[1]計算シート!$B$3:$BB$29997,34,FALSE)</f>
        <v>入居開始済み</v>
      </c>
      <c r="T207" s="66" t="str">
        <f>VLOOKUP(C207,[1]計算シート!$B$3:$BB$29997,33,FALSE)</f>
        <v>○</v>
      </c>
      <c r="U207" s="69">
        <v>42095</v>
      </c>
      <c r="V207" s="74"/>
      <c r="W207" s="71" t="str">
        <f>VLOOKUP(C207,[1]計算シート!$B$3:$BH$2997,59,FALSE)&amp;CHAR(10)&amp;IF(VLOOKUP(C207,[1]計算シート!$B$3:$BH$2997,59,FALSE)="特定","("&amp;VLOOKUP(C207,[1]指定一覧!$B$3:$C225,2,FALSE)&amp;")","")</f>
        <v xml:space="preserve">
</v>
      </c>
      <c r="X207" s="30" t="s">
        <v>36</v>
      </c>
    </row>
    <row r="208" spans="2:24" s="19" customFormat="1" ht="42" customHeight="1">
      <c r="B208" s="20">
        <v>201</v>
      </c>
      <c r="C208" s="66">
        <v>12046</v>
      </c>
      <c r="D208" s="67" t="str">
        <f>VLOOKUP(C208,[1]計算シート!$B$3:$F$29997,5,FALSE)</f>
        <v>ミアヘルサ オアシス東新小岩</v>
      </c>
      <c r="E208" s="67" t="str">
        <f>VLOOKUP(C208,[1]計算シート!$B$3:$BB$29997,6,FALSE)</f>
        <v>葛飾区東新小岩4丁目11番10号</v>
      </c>
      <c r="F208" s="66">
        <f>VLOOKUP(C208,[1]計算シート!$B$3:$BB$29997,7,FALSE)</f>
        <v>9.5</v>
      </c>
      <c r="G208" s="66">
        <f>VLOOKUP(C208,[1]計算シート!$B$3:$BB$29997,8,FALSE)</f>
        <v>20.48</v>
      </c>
      <c r="H208" s="66" t="str">
        <f>VLOOKUP(C208,[1]計算シート!$B$3:$BB$29997,9,FALSE)</f>
        <v>○</v>
      </c>
      <c r="I208" s="66" t="str">
        <f>VLOOKUP(C208,[1]計算シート!$B$3:$BB$29997,10,FALSE)</f>
        <v>○</v>
      </c>
      <c r="J208" s="66" t="str">
        <f>VLOOKUP(C208,[1]計算シート!$B$3:$BB$29997,11,FALSE)</f>
        <v>○</v>
      </c>
      <c r="K208" s="66" t="str">
        <f>VLOOKUP(C208,[1]計算シート!$B$3:$BB$29997,12,FALSE)</f>
        <v>○</v>
      </c>
      <c r="L208" s="66" t="str">
        <f>VLOOKUP(C208,[1]計算シート!$B$3:$BB$29997,13,FALSE)</f>
        <v>○</v>
      </c>
      <c r="M208" s="66" t="str">
        <f>IF(VLOOKUP(C208,[1]計算シート!$B$3:$BB$29997,26,FALSE)&gt;0,"○","×")</f>
        <v>○</v>
      </c>
      <c r="N208" s="66" t="str">
        <f>IF(VLOOKUP(C208,[1]計算シート!$B$3:$BB$29997,27,FALSE)&gt;0,"○","×")</f>
        <v>○</v>
      </c>
      <c r="O208" s="67" t="str">
        <f>VLOOKUP(C208,[1]計算シート!$B$3:$BB$29997,29,FALSE)</f>
        <v>ミアヘルサ株式会社</v>
      </c>
      <c r="P208" s="67" t="str">
        <f>VLOOKUP(C208,[1]計算シート!$B$3:$BB$29997,30,FALSE)</f>
        <v>03-3341-2421</v>
      </c>
      <c r="Q208" s="68">
        <f>VLOOKUP(C208,[1]計算シート!$B$3:$BB$29997,32,FALSE)</f>
        <v>45</v>
      </c>
      <c r="R208" s="69">
        <f>VLOOKUP(C208,[1]計算シート!$B$3:$BB$29997,31,FALSE)</f>
        <v>41257</v>
      </c>
      <c r="S208" s="70" t="str">
        <f>VLOOKUP(C208,[1]計算シート!$B$3:$BB$29997,34,FALSE)</f>
        <v>入居開始済み</v>
      </c>
      <c r="T208" s="66" t="str">
        <f>VLOOKUP(C208,[1]計算シート!$B$3:$BB$29997,33,FALSE)</f>
        <v>○</v>
      </c>
      <c r="U208" s="69">
        <v>42095</v>
      </c>
      <c r="V208" s="74"/>
      <c r="W208" s="71" t="str">
        <f>VLOOKUP(C208,[1]計算シート!$B$3:$BH$2997,59,FALSE)&amp;CHAR(10)&amp;IF(VLOOKUP(C208,[1]計算シート!$B$3:$BH$2997,59,FALSE)="特定","("&amp;VLOOKUP(C208,[1]指定一覧!$B$3:$C226,2,FALSE)&amp;")","")</f>
        <v xml:space="preserve">
</v>
      </c>
      <c r="X208" s="30" t="s">
        <v>36</v>
      </c>
    </row>
    <row r="209" spans="2:24" s="19" customFormat="1" ht="42" customHeight="1">
      <c r="B209" s="20">
        <v>202</v>
      </c>
      <c r="C209" s="66">
        <v>12071</v>
      </c>
      <c r="D209" s="67" t="str">
        <f>VLOOKUP(C209,[1]計算シート!$B$3:$F$29997,5,FALSE)</f>
        <v>高齢者賃貸住宅　もも</v>
      </c>
      <c r="E209" s="67" t="str">
        <f>VLOOKUP(C209,[1]計算シート!$B$3:$BB$29997,6,FALSE)</f>
        <v>葛飾区東金町三丁目２１番５号</v>
      </c>
      <c r="F209" s="66">
        <f>VLOOKUP(C209,[1]計算シート!$B$3:$BB$29997,7,FALSE)</f>
        <v>7</v>
      </c>
      <c r="G209" s="66" t="str">
        <f>VLOOKUP(C209,[1]計算シート!$B$3:$BB$29997,8,FALSE)</f>
        <v>27.52-27.79</v>
      </c>
      <c r="H209" s="66" t="str">
        <f>VLOOKUP(C209,[1]計算シート!$B$3:$BB$29997,9,FALSE)</f>
        <v>○</v>
      </c>
      <c r="I209" s="66" t="str">
        <f>VLOOKUP(C209,[1]計算シート!$B$3:$BB$29997,10,FALSE)</f>
        <v>○</v>
      </c>
      <c r="J209" s="66" t="str">
        <f>VLOOKUP(C209,[1]計算シート!$B$3:$BB$29997,11,FALSE)</f>
        <v>○</v>
      </c>
      <c r="K209" s="66" t="str">
        <f>VLOOKUP(C209,[1]計算シート!$B$3:$BB$29997,12,FALSE)</f>
        <v>○</v>
      </c>
      <c r="L209" s="66" t="str">
        <f>VLOOKUP(C209,[1]計算シート!$B$3:$BB$29997,13,FALSE)</f>
        <v>○</v>
      </c>
      <c r="M209" s="66" t="str">
        <f>IF(VLOOKUP(C209,[1]計算シート!$B$3:$BB$29997,26,FALSE)&gt;0,"○","×")</f>
        <v>×</v>
      </c>
      <c r="N209" s="66" t="str">
        <f>IF(VLOOKUP(C209,[1]計算シート!$B$3:$BB$29997,27,FALSE)&gt;0,"○","×")</f>
        <v>○</v>
      </c>
      <c r="O209" s="67" t="str">
        <f>VLOOKUP(C209,[1]計算シート!$B$3:$BB$29997,29,FALSE)</f>
        <v>合資会社ファミリーサポートセンターもも</v>
      </c>
      <c r="P209" s="67" t="str">
        <f>VLOOKUP(C209,[1]計算シート!$B$3:$BB$29997,30,FALSE)</f>
        <v>03-5660-7601</v>
      </c>
      <c r="Q209" s="68">
        <f>VLOOKUP(C209,[1]計算シート!$B$3:$BB$29997,32,FALSE)</f>
        <v>2</v>
      </c>
      <c r="R209" s="69">
        <f>VLOOKUP(C209,[1]計算シート!$B$3:$BB$29997,31,FALSE)</f>
        <v>41334</v>
      </c>
      <c r="S209" s="70" t="str">
        <f>VLOOKUP(C209,[1]計算シート!$B$3:$BB$29997,34,FALSE)</f>
        <v>入居開始済み</v>
      </c>
      <c r="T209" s="66" t="str">
        <f>VLOOKUP(C209,[1]計算シート!$B$3:$BB$29997,33,FALSE)</f>
        <v>○</v>
      </c>
      <c r="U209" s="69">
        <v>42095</v>
      </c>
      <c r="V209" s="74"/>
      <c r="W209" s="71" t="str">
        <f>VLOOKUP(C209,[1]計算シート!$B$3:$BH$2997,59,FALSE)&amp;CHAR(10)&amp;IF(VLOOKUP(C209,[1]計算シート!$B$3:$BH$2997,59,FALSE)="特定","("&amp;VLOOKUP(C209,[1]指定一覧!$B$3:$C227,2,FALSE)&amp;")","")</f>
        <v xml:space="preserve">
</v>
      </c>
      <c r="X209" s="30" t="s">
        <v>36</v>
      </c>
    </row>
    <row r="210" spans="2:24" s="19" customFormat="1" ht="42" customHeight="1">
      <c r="B210" s="20">
        <v>203</v>
      </c>
      <c r="C210" s="66">
        <v>13021</v>
      </c>
      <c r="D210" s="67" t="str">
        <f>VLOOKUP(C210,[1]計算シート!$B$3:$F$29997,5,FALSE)</f>
        <v>メヴィアン柴又</v>
      </c>
      <c r="E210" s="67" t="str">
        <f>VLOOKUP(C210,[1]計算シート!$B$3:$BB$29997,6,FALSE)</f>
        <v>葛飾区柴又七丁目１３番８号</v>
      </c>
      <c r="F210" s="66" t="str">
        <f>VLOOKUP(C210,[1]計算シート!$B$3:$BB$29997,7,FALSE)</f>
        <v>7-8.5</v>
      </c>
      <c r="G210" s="66" t="str">
        <f>VLOOKUP(C210,[1]計算シート!$B$3:$BB$29997,8,FALSE)</f>
        <v>18.04-19.71</v>
      </c>
      <c r="H210" s="66" t="str">
        <f>VLOOKUP(C210,[1]計算シート!$B$3:$BB$29997,9,FALSE)</f>
        <v>○</v>
      </c>
      <c r="I210" s="66" t="str">
        <f>VLOOKUP(C210,[1]計算シート!$B$3:$BB$29997,10,FALSE)</f>
        <v>○</v>
      </c>
      <c r="J210" s="66" t="str">
        <f>VLOOKUP(C210,[1]計算シート!$B$3:$BB$29997,11,FALSE)</f>
        <v>○</v>
      </c>
      <c r="K210" s="66" t="str">
        <f>VLOOKUP(C210,[1]計算シート!$B$3:$BB$29997,12,FALSE)</f>
        <v>○</v>
      </c>
      <c r="L210" s="66" t="str">
        <f>VLOOKUP(C210,[1]計算シート!$B$3:$BB$29997,13,FALSE)</f>
        <v>○</v>
      </c>
      <c r="M210" s="66" t="str">
        <f>IF(VLOOKUP(C210,[1]計算シート!$B$3:$BB$29997,26,FALSE)&gt;0,"○","×")</f>
        <v>○</v>
      </c>
      <c r="N210" s="66" t="str">
        <f>IF(VLOOKUP(C210,[1]計算シート!$B$3:$BB$29997,27,FALSE)&gt;0,"○","×")</f>
        <v>○</v>
      </c>
      <c r="O210" s="67" t="str">
        <f>VLOOKUP(C210,[1]計算シート!$B$3:$BB$29997,29,FALSE)</f>
        <v>株式会社OA総研</v>
      </c>
      <c r="P210" s="67" t="str">
        <f>VLOOKUP(C210,[1]計算シート!$B$3:$BB$29997,30,FALSE)</f>
        <v>03-5909-2003</v>
      </c>
      <c r="Q210" s="68">
        <f>VLOOKUP(C210,[1]計算シート!$B$3:$BB$29997,32,FALSE)</f>
        <v>28</v>
      </c>
      <c r="R210" s="69">
        <f>VLOOKUP(C210,[1]計算シート!$B$3:$BB$29997,31,FALSE)</f>
        <v>41554</v>
      </c>
      <c r="S210" s="70" t="str">
        <f>VLOOKUP(C210,[1]計算シート!$B$3:$BB$29997,34,FALSE)</f>
        <v>入居開始済み</v>
      </c>
      <c r="T210" s="66" t="str">
        <f>VLOOKUP(C210,[1]計算シート!$B$3:$BB$29997,33,FALSE)</f>
        <v>○</v>
      </c>
      <c r="U210" s="69">
        <v>42095</v>
      </c>
      <c r="V210" s="74"/>
      <c r="W210" s="71" t="str">
        <f>VLOOKUP(C210,[1]計算シート!$B$3:$BH$2997,59,FALSE)&amp;CHAR(10)&amp;IF(VLOOKUP(C210,[1]計算シート!$B$3:$BH$2997,59,FALSE)="特定","("&amp;VLOOKUP(C210,[1]指定一覧!$B$3:$C228,2,FALSE)&amp;")","")</f>
        <v xml:space="preserve">
</v>
      </c>
      <c r="X210" s="30" t="s">
        <v>36</v>
      </c>
    </row>
    <row r="211" spans="2:24" s="19" customFormat="1" ht="42" customHeight="1">
      <c r="B211" s="20">
        <v>204</v>
      </c>
      <c r="C211" s="66">
        <v>13023</v>
      </c>
      <c r="D211" s="67" t="str">
        <f>VLOOKUP(C211,[1]計算シート!$B$3:$F$29997,5,FALSE)</f>
        <v>コンフォートフォレスタ新柴又</v>
      </c>
      <c r="E211" s="67" t="str">
        <f>VLOOKUP(C211,[1]計算シート!$B$3:$BB$29997,6,FALSE)</f>
        <v>葛飾区柴又5-8-13</v>
      </c>
      <c r="F211" s="66" t="str">
        <f>VLOOKUP(C211,[1]計算シート!$B$3:$BB$29997,7,FALSE)</f>
        <v>6.5-9.7</v>
      </c>
      <c r="G211" s="66" t="str">
        <f>VLOOKUP(C211,[1]計算シート!$B$3:$BB$29997,8,FALSE)</f>
        <v>18.01-27.59</v>
      </c>
      <c r="H211" s="66" t="str">
        <f>VLOOKUP(C211,[1]計算シート!$B$3:$BB$29997,9,FALSE)</f>
        <v>○</v>
      </c>
      <c r="I211" s="66" t="str">
        <f>VLOOKUP(C211,[1]計算シート!$B$3:$BB$29997,10,FALSE)</f>
        <v>×</v>
      </c>
      <c r="J211" s="66" t="str">
        <f>VLOOKUP(C211,[1]計算シート!$B$3:$BB$29997,11,FALSE)</f>
        <v>×</v>
      </c>
      <c r="K211" s="66" t="str">
        <f>VLOOKUP(C211,[1]計算シート!$B$3:$BB$29997,12,FALSE)</f>
        <v>×</v>
      </c>
      <c r="L211" s="66" t="str">
        <f>VLOOKUP(C211,[1]計算シート!$B$3:$BB$29997,13,FALSE)</f>
        <v>○</v>
      </c>
      <c r="M211" s="66" t="str">
        <f>IF(VLOOKUP(C211,[1]計算シート!$B$3:$BB$29997,26,FALSE)&gt;0,"○","×")</f>
        <v>○</v>
      </c>
      <c r="N211" s="66" t="str">
        <f>IF(VLOOKUP(C211,[1]計算シート!$B$3:$BB$29997,27,FALSE)&gt;0,"○","×")</f>
        <v>○</v>
      </c>
      <c r="O211" s="67" t="str">
        <f>VLOOKUP(C211,[1]計算シート!$B$3:$BB$29997,29,FALSE)</f>
        <v>コンフォートフォレスタ新柴又</v>
      </c>
      <c r="P211" s="67" t="str">
        <f>VLOOKUP(C211,[1]計算シート!$B$3:$BB$29997,30,FALSE)</f>
        <v>03-5612-1771</v>
      </c>
      <c r="Q211" s="68">
        <f>VLOOKUP(C211,[1]計算シート!$B$3:$BB$29997,32,FALSE)</f>
        <v>39</v>
      </c>
      <c r="R211" s="69">
        <f>VLOOKUP(C211,[1]計算シート!$B$3:$BB$29997,31,FALSE)</f>
        <v>41558</v>
      </c>
      <c r="S211" s="70" t="str">
        <f>VLOOKUP(C211,[1]計算シート!$B$3:$BB$29997,34,FALSE)</f>
        <v>入居開始済み</v>
      </c>
      <c r="T211" s="66" t="str">
        <f>VLOOKUP(C211,[1]計算シート!$B$3:$BB$29997,33,FALSE)</f>
        <v>○</v>
      </c>
      <c r="U211" s="69">
        <v>42095</v>
      </c>
      <c r="V211" s="74"/>
      <c r="W211" s="71" t="str">
        <f>VLOOKUP(C211,[1]計算シート!$B$3:$BH$2997,59,FALSE)&amp;CHAR(10)&amp;IF(VLOOKUP(C211,[1]計算シート!$B$3:$BH$2997,59,FALSE)="特定","("&amp;VLOOKUP(C211,[1]指定一覧!$B$3:$C229,2,FALSE)&amp;")","")</f>
        <v xml:space="preserve">
</v>
      </c>
      <c r="X211" s="30" t="s">
        <v>36</v>
      </c>
    </row>
    <row r="212" spans="2:24" s="19" customFormat="1" ht="42" customHeight="1">
      <c r="B212" s="20">
        <v>205</v>
      </c>
      <c r="C212" s="66">
        <v>15010</v>
      </c>
      <c r="D212" s="67" t="str">
        <f>VLOOKUP(C212,[1]計算シート!$B$3:$F$29997,5,FALSE)</f>
        <v>ＳＯＭＰＯケア　ラヴィーレレジデンス立石</v>
      </c>
      <c r="E212" s="67" t="str">
        <f>VLOOKUP(C212,[1]計算シート!$B$3:$BB$29997,6,FALSE)</f>
        <v>葛飾区立石二丁目16番3号</v>
      </c>
      <c r="F212" s="66" t="str">
        <f>VLOOKUP(C212,[1]計算シート!$B$3:$BB$29997,7,FALSE)</f>
        <v>4.573-25.675</v>
      </c>
      <c r="G212" s="66" t="str">
        <f>VLOOKUP(C212,[1]計算シート!$B$3:$BB$29997,8,FALSE)</f>
        <v>19.3-51.48</v>
      </c>
      <c r="H212" s="66" t="str">
        <f>VLOOKUP(C212,[1]計算シート!$B$3:$BB$29997,9,FALSE)</f>
        <v>○</v>
      </c>
      <c r="I212" s="66" t="str">
        <f>VLOOKUP(C212,[1]計算シート!$B$3:$BB$29997,10,FALSE)</f>
        <v>×</v>
      </c>
      <c r="J212" s="66" t="str">
        <f>VLOOKUP(C212,[1]計算シート!$B$3:$BB$29997,11,FALSE)</f>
        <v>×</v>
      </c>
      <c r="K212" s="66" t="str">
        <f>VLOOKUP(C212,[1]計算シート!$B$3:$BB$29997,12,FALSE)</f>
        <v>○</v>
      </c>
      <c r="L212" s="66" t="str">
        <f>VLOOKUP(C212,[1]計算シート!$B$3:$BB$29997,13,FALSE)</f>
        <v>○</v>
      </c>
      <c r="M212" s="66" t="str">
        <f>IF(VLOOKUP(C212,[1]計算シート!$B$3:$BB$29997,26,FALSE)&gt;0,"○","×")</f>
        <v>○</v>
      </c>
      <c r="N212" s="66" t="str">
        <f>IF(VLOOKUP(C212,[1]計算シート!$B$3:$BB$29997,27,FALSE)&gt;0,"○","×")</f>
        <v>○</v>
      </c>
      <c r="O212" s="67" t="str">
        <f>VLOOKUP(C212,[1]計算シート!$B$3:$BB$29997,29,FALSE)</f>
        <v>ＳＯＭＰＯケア　ラヴィーレレジデンス立石</v>
      </c>
      <c r="P212" s="67" t="str">
        <f>VLOOKUP(C212,[1]計算シート!$B$3:$BB$29997,30,FALSE)</f>
        <v>03-6657-6205</v>
      </c>
      <c r="Q212" s="68">
        <f>VLOOKUP(C212,[1]計算シート!$B$3:$BB$29997,32,FALSE)</f>
        <v>96</v>
      </c>
      <c r="R212" s="69">
        <f>VLOOKUP(C212,[1]計算シート!$B$3:$BB$29997,31,FALSE)</f>
        <v>42300</v>
      </c>
      <c r="S212" s="70" t="str">
        <f>VLOOKUP(C212,[1]計算シート!$B$3:$BB$29997,34,FALSE)</f>
        <v>入居開始済み</v>
      </c>
      <c r="T212" s="66" t="str">
        <f>VLOOKUP(C212,[1]計算シート!$B$3:$BB$29997,33,FALSE)</f>
        <v>○</v>
      </c>
      <c r="U212" s="69">
        <v>42794</v>
      </c>
      <c r="V212" s="74"/>
      <c r="W212" s="71" t="str">
        <f>VLOOKUP(C212,[1]計算シート!$B$3:$BH$2997,59,FALSE)&amp;CHAR(10)&amp;IF(VLOOKUP(C212,[1]計算シート!$B$3:$BH$2997,59,FALSE)="特定","("&amp;VLOOKUP(C212,[1]指定一覧!$B$3:$C230,2,FALSE)&amp;")","")</f>
        <v xml:space="preserve">
</v>
      </c>
      <c r="X212" s="30" t="s">
        <v>36</v>
      </c>
    </row>
    <row r="213" spans="2:24" s="19" customFormat="1" ht="42" customHeight="1">
      <c r="B213" s="20">
        <v>206</v>
      </c>
      <c r="C213" s="66">
        <v>19002</v>
      </c>
      <c r="D213" s="67" t="str">
        <f>VLOOKUP(C213,[1]計算シート!$B$3:$F$29997,5,FALSE)</f>
        <v>サービス付き高齢者向け住宅　ル・ヴァンヴェール白鳥</v>
      </c>
      <c r="E213" s="67" t="str">
        <f>VLOOKUP(C213,[1]計算シート!$B$3:$BB$29997,6,FALSE)</f>
        <v>葛飾区白鳥二丁目１０番７号</v>
      </c>
      <c r="F213" s="66">
        <f>VLOOKUP(C213,[1]計算シート!$B$3:$BB$29997,7,FALSE)</f>
        <v>7.3</v>
      </c>
      <c r="G213" s="66" t="str">
        <f>VLOOKUP(C213,[1]計算シート!$B$3:$BB$29997,8,FALSE)</f>
        <v>18-19.57</v>
      </c>
      <c r="H213" s="66" t="str">
        <f>VLOOKUP(C213,[1]計算シート!$B$3:$BB$29997,9,FALSE)</f>
        <v>○</v>
      </c>
      <c r="I213" s="66" t="str">
        <f>VLOOKUP(C213,[1]計算シート!$B$3:$BB$29997,10,FALSE)</f>
        <v>○</v>
      </c>
      <c r="J213" s="66" t="str">
        <f>VLOOKUP(C213,[1]計算シート!$B$3:$BB$29997,11,FALSE)</f>
        <v>○</v>
      </c>
      <c r="K213" s="66" t="str">
        <f>VLOOKUP(C213,[1]計算シート!$B$3:$BB$29997,12,FALSE)</f>
        <v>○</v>
      </c>
      <c r="L213" s="66" t="str">
        <f>VLOOKUP(C213,[1]計算シート!$B$3:$BB$29997,13,FALSE)</f>
        <v>○</v>
      </c>
      <c r="M213" s="66" t="str">
        <f>IF(VLOOKUP(C213,[1]計算シート!$B$3:$BB$29997,26,FALSE)&gt;0,"○","×")</f>
        <v>○</v>
      </c>
      <c r="N213" s="66" t="str">
        <f>IF(VLOOKUP(C213,[1]計算シート!$B$3:$BB$29997,27,FALSE)&gt;0,"○","×")</f>
        <v>○</v>
      </c>
      <c r="O213" s="67" t="str">
        <f>VLOOKUP(C213,[1]計算シート!$B$3:$BB$29997,29,FALSE)</f>
        <v>株式会社ウェルフォース</v>
      </c>
      <c r="P213" s="67" t="str">
        <f>VLOOKUP(C213,[1]計算シート!$B$3:$BB$29997,30,FALSE)</f>
        <v>03-6662-5285</v>
      </c>
      <c r="Q213" s="68">
        <f>VLOOKUP(C213,[1]計算シート!$B$3:$BB$29997,32,FALSE)</f>
        <v>116</v>
      </c>
      <c r="R213" s="69">
        <f>VLOOKUP(C213,[1]計算シート!$B$3:$BB$29997,31,FALSE)</f>
        <v>43634</v>
      </c>
      <c r="S213" s="70" t="str">
        <f>VLOOKUP(C213,[1]計算シート!$B$3:$BB$29997,34,FALSE)</f>
        <v>入居開始済み</v>
      </c>
      <c r="T213" s="66" t="str">
        <f>VLOOKUP(C213,[1]計算シート!$B$3:$BB$29997,33,FALSE)</f>
        <v>○</v>
      </c>
      <c r="U213" s="69">
        <v>44212</v>
      </c>
      <c r="V213" s="74"/>
      <c r="W213" s="71" t="str">
        <f>VLOOKUP(C213,[1]計算シート!$B$3:$BH$2997,59,FALSE)&amp;CHAR(10)&amp;IF(VLOOKUP(C213,[1]計算シート!$B$3:$BH$2997,59,FALSE)="特定","("&amp;VLOOKUP(C213,[1]指定一覧!$B$3:$C231,2,FALSE)&amp;")","")</f>
        <v xml:space="preserve">
</v>
      </c>
      <c r="X213" s="30" t="s">
        <v>36</v>
      </c>
    </row>
    <row r="214" spans="2:24" s="19" customFormat="1" ht="42" customHeight="1">
      <c r="B214" s="20">
        <v>207</v>
      </c>
      <c r="C214" s="66">
        <v>20017</v>
      </c>
      <c r="D214" s="67" t="str">
        <f>VLOOKUP(C214,[1]計算シート!$B$3:$F$29997,5,FALSE)</f>
        <v>イリーゼ葛飾水元</v>
      </c>
      <c r="E214" s="67" t="str">
        <f>VLOOKUP(C214,[1]計算シート!$B$3:$BB$29997,6,FALSE)</f>
        <v>葛飾区西水元六丁目２番６号</v>
      </c>
      <c r="F214" s="66">
        <f>VLOOKUP(C214,[1]計算シート!$B$3:$BB$29997,7,FALSE)</f>
        <v>6.6</v>
      </c>
      <c r="G214" s="66" t="str">
        <f>VLOOKUP(C214,[1]計算シート!$B$3:$BB$29997,8,FALSE)</f>
        <v>20.85-21.85</v>
      </c>
      <c r="H214" s="66" t="str">
        <f>VLOOKUP(C214,[1]計算シート!$B$3:$BB$29997,9,FALSE)</f>
        <v>○</v>
      </c>
      <c r="I214" s="66" t="str">
        <f>VLOOKUP(C214,[1]計算シート!$B$3:$BB$29997,10,FALSE)</f>
        <v>○</v>
      </c>
      <c r="J214" s="66" t="str">
        <f>VLOOKUP(C214,[1]計算シート!$B$3:$BB$29997,11,FALSE)</f>
        <v>○</v>
      </c>
      <c r="K214" s="66" t="str">
        <f>VLOOKUP(C214,[1]計算シート!$B$3:$BB$29997,12,FALSE)</f>
        <v>○</v>
      </c>
      <c r="L214" s="66" t="str">
        <f>VLOOKUP(C214,[1]計算シート!$B$3:$BB$29997,13,FALSE)</f>
        <v>○</v>
      </c>
      <c r="M214" s="66" t="str">
        <f>IF(VLOOKUP(C214,[1]計算シート!$B$3:$BB$29997,26,FALSE)&gt;0,"○","×")</f>
        <v>×</v>
      </c>
      <c r="N214" s="66" t="str">
        <f>IF(VLOOKUP(C214,[1]計算シート!$B$3:$BB$29997,27,FALSE)&gt;0,"○","×")</f>
        <v>×</v>
      </c>
      <c r="O214" s="67" t="str">
        <f>VLOOKUP(C214,[1]計算シート!$B$3:$BB$29997,29,FALSE)</f>
        <v>HITOWAケアサービス株式会社</v>
      </c>
      <c r="P214" s="67" t="str">
        <f>VLOOKUP(C214,[1]計算シート!$B$3:$BB$29997,30,FALSE)</f>
        <v>03-6632-7702</v>
      </c>
      <c r="Q214" s="68">
        <f>VLOOKUP(C214,[1]計算シート!$B$3:$BB$29997,32,FALSE)</f>
        <v>70</v>
      </c>
      <c r="R214" s="69">
        <f>VLOOKUP(C214,[1]計算シート!$B$3:$BB$29997,31,FALSE)</f>
        <v>44221</v>
      </c>
      <c r="S214" s="70" t="str">
        <f>VLOOKUP(C214,[1]計算シート!$B$3:$BB$29997,34,FALSE)</f>
        <v>入居開始済み</v>
      </c>
      <c r="T214" s="66" t="str">
        <f>VLOOKUP(C214,[1]計算シート!$B$3:$BB$29997,33,FALSE)</f>
        <v>○</v>
      </c>
      <c r="U214" s="69">
        <v>44713</v>
      </c>
      <c r="V214" s="74"/>
      <c r="W214" s="71" t="str">
        <f>VLOOKUP(C214,[1]計算シート!$B$3:$BH$2997,59,FALSE)&amp;CHAR(10)&amp;IF(VLOOKUP(C214,[1]計算シート!$B$3:$BH$2997,59,FALSE)="特定・利用権","("&amp;VLOOKUP(C214,[1]指定一覧!$B$3:$C232,2,FALSE)&amp;")","")</f>
        <v>特定・利用権
(1372208841)</v>
      </c>
      <c r="X214" s="30" t="s">
        <v>36</v>
      </c>
    </row>
    <row r="215" spans="2:24" s="19" customFormat="1" ht="42" customHeight="1">
      <c r="B215" s="20">
        <v>208</v>
      </c>
      <c r="C215" s="66">
        <v>21002</v>
      </c>
      <c r="D215" s="67" t="str">
        <f>VLOOKUP(C215,[1]計算シート!$B$3:$F$29997,5,FALSE)</f>
        <v>ココファン新小岩</v>
      </c>
      <c r="E215" s="67" t="str">
        <f>VLOOKUP(C215,[1]計算シート!$B$3:$BB$29997,6,FALSE)</f>
        <v>葛飾区東新小岩5－14－2</v>
      </c>
      <c r="F215" s="66" t="str">
        <f>VLOOKUP(C215,[1]計算シート!$B$3:$BB$29997,7,FALSE)</f>
        <v>8-19.3</v>
      </c>
      <c r="G215" s="66" t="str">
        <f>VLOOKUP(C215,[1]計算シート!$B$3:$BB$29997,8,FALSE)</f>
        <v>18.02-53.43</v>
      </c>
      <c r="H215" s="66" t="str">
        <f>VLOOKUP(C215,[1]計算シート!$B$3:$BB$29997,9,FALSE)</f>
        <v>○</v>
      </c>
      <c r="I215" s="66" t="str">
        <f>VLOOKUP(C215,[1]計算シート!$B$3:$BB$29997,10,FALSE)</f>
        <v>○</v>
      </c>
      <c r="J215" s="66" t="str">
        <f>VLOOKUP(C215,[1]計算シート!$B$3:$BB$29997,11,FALSE)</f>
        <v>○</v>
      </c>
      <c r="K215" s="66" t="str">
        <f>VLOOKUP(C215,[1]計算シート!$B$3:$BB$29997,12,FALSE)</f>
        <v>○</v>
      </c>
      <c r="L215" s="66" t="str">
        <f>VLOOKUP(C215,[1]計算シート!$B$3:$BB$29997,13,FALSE)</f>
        <v>○</v>
      </c>
      <c r="M215" s="66" t="str">
        <f>IF(VLOOKUP(C215,[1]計算シート!$B$3:$BB$29997,26,FALSE)&gt;0,"○","×")</f>
        <v>×</v>
      </c>
      <c r="N215" s="66" t="str">
        <f>IF(VLOOKUP(C215,[1]計算シート!$B$3:$BB$29997,27,FALSE)&gt;0,"○","×")</f>
        <v>×</v>
      </c>
      <c r="O215" s="67" t="str">
        <f>VLOOKUP(C215,[1]計算シート!$B$3:$BB$29997,29,FALSE)</f>
        <v>株式会社学研ココファン</v>
      </c>
      <c r="P215" s="67" t="str">
        <f>VLOOKUP(C215,[1]計算シート!$B$3:$BB$29997,30,FALSE)</f>
        <v>03-6431-1860</v>
      </c>
      <c r="Q215" s="68">
        <f>VLOOKUP(C215,[1]計算シート!$B$3:$BB$29997,32,FALSE)</f>
        <v>74</v>
      </c>
      <c r="R215" s="69">
        <f>VLOOKUP(C215,[1]計算シート!$B$3:$BB$29997,31,FALSE)</f>
        <v>44362</v>
      </c>
      <c r="S215" s="70" t="str">
        <f>VLOOKUP(C215,[1]計算シート!$B$3:$BB$29997,34,FALSE)</f>
        <v>入居開始済み</v>
      </c>
      <c r="T215" s="66" t="str">
        <f>VLOOKUP(C215,[1]計算シート!$B$3:$BB$29997,33,FALSE)</f>
        <v>○</v>
      </c>
      <c r="U215" s="69">
        <v>44774</v>
      </c>
      <c r="V215" s="74"/>
      <c r="W215" s="71" t="str">
        <f>VLOOKUP(C215,[1]計算シート!$B$3:$BH$2997,59,FALSE)&amp;CHAR(10)&amp;IF(VLOOKUP(C215,[1]計算シート!$B$3:$BH$2997,59,FALSE)="特定","("&amp;VLOOKUP(C215,[1]指定一覧!$B$3:$C233,2,FALSE)&amp;")","")</f>
        <v>特定
(1372209484)</v>
      </c>
      <c r="X215" s="30" t="s">
        <v>36</v>
      </c>
    </row>
    <row r="216" spans="2:24" s="19" customFormat="1" ht="42" customHeight="1">
      <c r="B216" s="20">
        <v>209</v>
      </c>
      <c r="C216" s="66">
        <v>21014</v>
      </c>
      <c r="D216" s="67" t="str">
        <f>VLOOKUP(C216,[1]計算シート!$B$3:$F$29997,5,FALSE)</f>
        <v>コンフォートフォレスタ宝町</v>
      </c>
      <c r="E216" s="67" t="str">
        <f>VLOOKUP(C216,[1]計算シート!$B$3:$BB$29997,6,FALSE)</f>
        <v>葛飾区宝町2丁目11番17号</v>
      </c>
      <c r="F216" s="66" t="str">
        <f>VLOOKUP(C216,[1]計算シート!$B$3:$BB$29997,7,FALSE)</f>
        <v>6.7-9.7</v>
      </c>
      <c r="G216" s="66" t="str">
        <f>VLOOKUP(C216,[1]計算シート!$B$3:$BB$29997,8,FALSE)</f>
        <v>18.29-27.33</v>
      </c>
      <c r="H216" s="66" t="str">
        <f>VLOOKUP(C216,[1]計算シート!$B$3:$BB$29997,9,FALSE)</f>
        <v>○</v>
      </c>
      <c r="I216" s="66" t="str">
        <f>VLOOKUP(C216,[1]計算シート!$B$3:$BB$29997,10,FALSE)</f>
        <v>×</v>
      </c>
      <c r="J216" s="66" t="str">
        <f>VLOOKUP(C216,[1]計算シート!$B$3:$BB$29997,11,FALSE)</f>
        <v>○</v>
      </c>
      <c r="K216" s="66" t="str">
        <f>VLOOKUP(C216,[1]計算シート!$B$3:$BB$29997,12,FALSE)</f>
        <v>×</v>
      </c>
      <c r="L216" s="66" t="str">
        <f>VLOOKUP(C216,[1]計算シート!$B$3:$BB$29997,13,FALSE)</f>
        <v>○</v>
      </c>
      <c r="M216" s="66" t="str">
        <f>IF(VLOOKUP(C216,[1]計算シート!$B$3:$BB$29997,26,FALSE)&gt;0,"○","×")</f>
        <v>×</v>
      </c>
      <c r="N216" s="66" t="str">
        <f>IF(VLOOKUP(C216,[1]計算シート!$B$3:$BB$29997,27,FALSE)&gt;0,"○","×")</f>
        <v>×</v>
      </c>
      <c r="O216" s="67" t="str">
        <f>VLOOKUP(C216,[1]計算シート!$B$3:$BB$29997,29,FALSE)</f>
        <v>株式会社コンフォート</v>
      </c>
      <c r="P216" s="67" t="str">
        <f>VLOOKUP(C216,[1]計算シート!$B$3:$BB$29997,30,FALSE)</f>
        <v>03-5612-5311</v>
      </c>
      <c r="Q216" s="68">
        <f>VLOOKUP(C216,[1]計算シート!$B$3:$BB$29997,32,FALSE)</f>
        <v>42</v>
      </c>
      <c r="R216" s="69">
        <f>VLOOKUP(C216,[1]計算シート!$B$3:$BB$29997,31,FALSE)</f>
        <v>44610</v>
      </c>
      <c r="S216" s="70">
        <f>VLOOKUP(C216,[1]計算シート!$B$3:$BB$29997,34,FALSE)</f>
        <v>44986</v>
      </c>
      <c r="T216" s="66" t="str">
        <f>VLOOKUP(C216,[1]計算シート!$B$3:$BB$29997,33,FALSE)</f>
        <v>○</v>
      </c>
      <c r="U216" s="69">
        <f>S216</f>
        <v>44986</v>
      </c>
      <c r="V216" s="74"/>
      <c r="W216" s="71" t="str">
        <f>VLOOKUP(C216,[1]計算シート!$B$3:$BH$2997,59,FALSE)&amp;CHAR(10)&amp;IF(VLOOKUP(C216,[1]計算シート!$B$3:$BH$2997,59,FALSE)="特定","("&amp;VLOOKUP(C216,[1]指定一覧!$B$3:$C403,2,FALSE)&amp;")","")</f>
        <v xml:space="preserve">
</v>
      </c>
      <c r="X216" s="30" t="s">
        <v>36</v>
      </c>
    </row>
    <row r="217" spans="2:24" s="19" customFormat="1" ht="42" customHeight="1">
      <c r="B217" s="20">
        <v>210</v>
      </c>
      <c r="C217" s="66">
        <v>12020</v>
      </c>
      <c r="D217" s="67" t="str">
        <f>VLOOKUP(C217,[1]計算シート!$B$3:$F$29997,5,FALSE)</f>
        <v>東向島サービス付き高齢者向け住宅　スマイル・メゾン曳舟</v>
      </c>
      <c r="E217" s="67" t="str">
        <f>VLOOKUP(C217,[1]計算シート!$B$3:$BB$29997,6,FALSE)</f>
        <v>墨田区東向島2丁目31番19号</v>
      </c>
      <c r="F217" s="66" t="str">
        <f>VLOOKUP(C217,[1]計算シート!$B$3:$BB$29997,7,FALSE)</f>
        <v>7.5-13.5</v>
      </c>
      <c r="G217" s="66" t="str">
        <f>VLOOKUP(C217,[1]計算シート!$B$3:$BB$29997,8,FALSE)</f>
        <v>18.16-30.84</v>
      </c>
      <c r="H217" s="66" t="str">
        <f>VLOOKUP(C217,[1]計算シート!$B$3:$BB$29997,9,FALSE)</f>
        <v>○</v>
      </c>
      <c r="I217" s="66" t="str">
        <f>VLOOKUP(C217,[1]計算シート!$B$3:$BB$29997,10,FALSE)</f>
        <v>○</v>
      </c>
      <c r="J217" s="66" t="str">
        <f>VLOOKUP(C217,[1]計算シート!$B$3:$BB$29997,11,FALSE)</f>
        <v>○</v>
      </c>
      <c r="K217" s="66" t="str">
        <f>VLOOKUP(C217,[1]計算シート!$B$3:$BB$29997,12,FALSE)</f>
        <v>○</v>
      </c>
      <c r="L217" s="66" t="str">
        <f>VLOOKUP(C217,[1]計算シート!$B$3:$BB$29997,13,FALSE)</f>
        <v>○</v>
      </c>
      <c r="M217" s="66" t="str">
        <f>IF(VLOOKUP(C217,[1]計算シート!$B$3:$BB$29997,26,FALSE)&gt;0,"○","×")</f>
        <v>○</v>
      </c>
      <c r="N217" s="66" t="str">
        <f>IF(VLOOKUP(C217,[1]計算シート!$B$3:$BB$29997,27,FALSE)&gt;0,"○","×")</f>
        <v>○</v>
      </c>
      <c r="O217" s="67" t="str">
        <f>VLOOKUP(C217,[1]計算シート!$B$3:$BB$29997,29,FALSE)</f>
        <v>東向島サービス付き高齢者向け住宅　スマイル・メゾン曳舟</v>
      </c>
      <c r="P217" s="67" t="str">
        <f>VLOOKUP(C217,[1]計算シート!$B$3:$BB$29997,30,FALSE)</f>
        <v>03-6657-1102</v>
      </c>
      <c r="Q217" s="68">
        <f>VLOOKUP(C217,[1]計算シート!$B$3:$BB$29997,32,FALSE)</f>
        <v>46</v>
      </c>
      <c r="R217" s="69">
        <f>VLOOKUP(C217,[1]計算シート!$B$3:$BB$29997,31,FALSE)</f>
        <v>41145</v>
      </c>
      <c r="S217" s="70" t="str">
        <f>VLOOKUP(C217,[1]計算シート!$B$3:$BB$29997,34,FALSE)</f>
        <v>入居開始済み</v>
      </c>
      <c r="T217" s="66" t="str">
        <f>VLOOKUP(C217,[1]計算シート!$B$3:$BB$29997,33,FALSE)</f>
        <v>○</v>
      </c>
      <c r="U217" s="69">
        <v>42095</v>
      </c>
      <c r="V217" s="74"/>
      <c r="W217" s="71" t="str">
        <f>VLOOKUP(C217,[1]計算シート!$B$3:$BH$2997,59,FALSE)&amp;CHAR(10)&amp;IF(VLOOKUP(C217,[1]計算シート!$B$3:$BH$2997,59,FALSE)="特定","("&amp;VLOOKUP(C217,[1]指定一覧!$B$3:$C231,2,FALSE)&amp;")","")</f>
        <v xml:space="preserve">
</v>
      </c>
      <c r="X217" s="30" t="s">
        <v>36</v>
      </c>
    </row>
    <row r="218" spans="2:24" s="19" customFormat="1" ht="42" customHeight="1">
      <c r="B218" s="20">
        <v>211</v>
      </c>
      <c r="C218" s="66">
        <v>12052</v>
      </c>
      <c r="D218" s="67" t="str">
        <f>VLOOKUP(C218,[1]計算シート!$B$3:$F$29997,5,FALSE)</f>
        <v>そんぽの家Ｓ東墨田ヒカリ</v>
      </c>
      <c r="E218" s="67" t="str">
        <f>VLOOKUP(C218,[1]計算シート!$B$3:$BB$29997,6,FALSE)</f>
        <v>墨田区東墨田２－３－１８</v>
      </c>
      <c r="F218" s="66">
        <f>VLOOKUP(C218,[1]計算シート!$B$3:$BB$29997,7,FALSE)</f>
        <v>9.1999999999999993</v>
      </c>
      <c r="G218" s="66">
        <f>VLOOKUP(C218,[1]計算シート!$B$3:$BB$29997,8,FALSE)</f>
        <v>25.17</v>
      </c>
      <c r="H218" s="66" t="str">
        <f>VLOOKUP(C218,[1]計算シート!$B$3:$BB$29997,9,FALSE)</f>
        <v>○</v>
      </c>
      <c r="I218" s="66" t="str">
        <f>VLOOKUP(C218,[1]計算シート!$B$3:$BB$29997,10,FALSE)</f>
        <v>×</v>
      </c>
      <c r="J218" s="66" t="str">
        <f>VLOOKUP(C218,[1]計算シート!$B$3:$BB$29997,11,FALSE)</f>
        <v>×</v>
      </c>
      <c r="K218" s="66" t="str">
        <f>VLOOKUP(C218,[1]計算シート!$B$3:$BB$29997,12,FALSE)</f>
        <v>×</v>
      </c>
      <c r="L218" s="66" t="str">
        <f>VLOOKUP(C218,[1]計算シート!$B$3:$BB$29997,13,FALSE)</f>
        <v>○</v>
      </c>
      <c r="M218" s="66" t="str">
        <f>IF(VLOOKUP(C218,[1]計算シート!$B$3:$BB$29997,26,FALSE)&gt;0,"○","×")</f>
        <v>○</v>
      </c>
      <c r="N218" s="66" t="str">
        <f>IF(VLOOKUP(C218,[1]計算シート!$B$3:$BB$29997,27,FALSE)&gt;0,"○","×")</f>
        <v>○</v>
      </c>
      <c r="O218" s="67" t="str">
        <f>VLOOKUP(C218,[1]計算シート!$B$3:$BB$29997,29,FALSE)</f>
        <v>シニア住宅プラザ株式会社</v>
      </c>
      <c r="P218" s="67" t="str">
        <f>VLOOKUP(C218,[1]計算シート!$B$3:$BB$29997,30,FALSE)</f>
        <v>03-5383-9333</v>
      </c>
      <c r="Q218" s="68">
        <f>VLOOKUP(C218,[1]計算シート!$B$3:$BB$29997,32,FALSE)</f>
        <v>50</v>
      </c>
      <c r="R218" s="69">
        <f>VLOOKUP(C218,[1]計算シート!$B$3:$BB$29997,31,FALSE)</f>
        <v>41271</v>
      </c>
      <c r="S218" s="70" t="str">
        <f>VLOOKUP(C218,[1]計算シート!$B$3:$BB$29997,34,FALSE)</f>
        <v>入居開始済み</v>
      </c>
      <c r="T218" s="66" t="str">
        <f>VLOOKUP(C218,[1]計算シート!$B$3:$BB$29997,33,FALSE)</f>
        <v>○</v>
      </c>
      <c r="U218" s="69">
        <v>42095</v>
      </c>
      <c r="V218" s="74"/>
      <c r="W218" s="71" t="str">
        <f>VLOOKUP(C218,[1]計算シート!$B$3:$BH$2997,59,FALSE)&amp;CHAR(10)&amp;IF(VLOOKUP(C218,[1]計算シート!$B$3:$BH$2997,59,FALSE)="特定","("&amp;VLOOKUP(C218,[1]指定一覧!$B$3:$C232,2,FALSE)&amp;")","")</f>
        <v xml:space="preserve">
</v>
      </c>
      <c r="X218" s="30" t="s">
        <v>36</v>
      </c>
    </row>
    <row r="219" spans="2:24" s="19" customFormat="1" ht="42" customHeight="1">
      <c r="B219" s="20">
        <v>212</v>
      </c>
      <c r="C219" s="66">
        <v>14024</v>
      </c>
      <c r="D219" s="67" t="str">
        <f>VLOOKUP(C219,[1]計算シート!$B$3:$F$29997,5,FALSE)</f>
        <v>リリィパワーズレジデンスすみだ向島</v>
      </c>
      <c r="E219" s="67" t="str">
        <f>VLOOKUP(C219,[1]計算シート!$B$3:$BB$29997,6,FALSE)</f>
        <v>墨田区向島1丁目26番6号</v>
      </c>
      <c r="F219" s="66" t="str">
        <f>VLOOKUP(C219,[1]計算シート!$B$3:$BB$29997,7,FALSE)</f>
        <v>9.3-17</v>
      </c>
      <c r="G219" s="66" t="str">
        <f>VLOOKUP(C219,[1]計算シート!$B$3:$BB$29997,8,FALSE)</f>
        <v>28.11-61.78</v>
      </c>
      <c r="H219" s="66" t="str">
        <f>VLOOKUP(C219,[1]計算シート!$B$3:$BB$29997,9,FALSE)</f>
        <v>○</v>
      </c>
      <c r="I219" s="66" t="str">
        <f>VLOOKUP(C219,[1]計算シート!$B$3:$BB$29997,10,FALSE)</f>
        <v>○</v>
      </c>
      <c r="J219" s="66" t="str">
        <f>VLOOKUP(C219,[1]計算シート!$B$3:$BB$29997,11,FALSE)</f>
        <v>○</v>
      </c>
      <c r="K219" s="66" t="str">
        <f>VLOOKUP(C219,[1]計算シート!$B$3:$BB$29997,12,FALSE)</f>
        <v>○</v>
      </c>
      <c r="L219" s="66" t="str">
        <f>VLOOKUP(C219,[1]計算シート!$B$3:$BB$29997,13,FALSE)</f>
        <v>×</v>
      </c>
      <c r="M219" s="66" t="str">
        <f>IF(VLOOKUP(C219,[1]計算シート!$B$3:$BB$29997,26,FALSE)&gt;0,"○","×")</f>
        <v>×</v>
      </c>
      <c r="N219" s="66" t="str">
        <f>IF(VLOOKUP(C219,[1]計算シート!$B$3:$BB$29997,27,FALSE)&gt;0,"○","×")</f>
        <v>×</v>
      </c>
      <c r="O219" s="67" t="str">
        <f>VLOOKUP(C219,[1]計算シート!$B$3:$BB$29997,29,FALSE)</f>
        <v>リリィパワーズレジデンスすみだ向島</v>
      </c>
      <c r="P219" s="67" t="str">
        <f>VLOOKUP(C219,[1]計算シート!$B$3:$BB$29997,30,FALSE)</f>
        <v>03-5809-7385</v>
      </c>
      <c r="Q219" s="68">
        <f>VLOOKUP(C219,[1]計算シート!$B$3:$BB$29997,32,FALSE)</f>
        <v>48</v>
      </c>
      <c r="R219" s="69">
        <f>VLOOKUP(C219,[1]計算シート!$B$3:$BB$29997,31,FALSE)</f>
        <v>41942</v>
      </c>
      <c r="S219" s="70" t="str">
        <f>VLOOKUP(C219,[1]計算シート!$B$3:$BB$29997,34,FALSE)</f>
        <v>入居開始済み</v>
      </c>
      <c r="T219" s="66" t="str">
        <f>VLOOKUP(C219,[1]計算シート!$B$3:$BB$29997,33,FALSE)</f>
        <v>○</v>
      </c>
      <c r="U219" s="69">
        <v>42538</v>
      </c>
      <c r="V219" s="74"/>
      <c r="W219" s="71" t="str">
        <f>VLOOKUP(C219,[1]計算シート!$B$3:$BH$2997,59,FALSE)&amp;CHAR(10)&amp;IF(VLOOKUP(C219,[1]計算シート!$B$3:$BH$2997,59,FALSE)="特定","("&amp;VLOOKUP(C219,[1]指定一覧!$B$3:$C233,2,FALSE)&amp;")","")</f>
        <v xml:space="preserve">
</v>
      </c>
      <c r="X219" s="30" t="s">
        <v>36</v>
      </c>
    </row>
    <row r="220" spans="2:24" s="19" customFormat="1" ht="42" customHeight="1">
      <c r="B220" s="20">
        <v>213</v>
      </c>
      <c r="C220" s="66">
        <v>17001</v>
      </c>
      <c r="D220" s="67" t="str">
        <f>VLOOKUP(C220,[1]計算シート!$B$3:$F$29997,5,FALSE)</f>
        <v>グランドマスト墨田文花</v>
      </c>
      <c r="E220" s="67" t="str">
        <f>VLOOKUP(C220,[1]計算シート!$B$3:$BB$29997,6,FALSE)</f>
        <v>墨田区文花2-9-13</v>
      </c>
      <c r="F220" s="66" t="str">
        <f>VLOOKUP(C220,[1]計算シート!$B$3:$BB$29997,7,FALSE)</f>
        <v>10.8-22.6</v>
      </c>
      <c r="G220" s="66" t="str">
        <f>VLOOKUP(C220,[1]計算シート!$B$3:$BB$29997,8,FALSE)</f>
        <v>35.84-61.6</v>
      </c>
      <c r="H220" s="66" t="str">
        <f>VLOOKUP(C220,[1]計算シート!$B$3:$BB$29997,9,FALSE)</f>
        <v>○</v>
      </c>
      <c r="I220" s="66" t="str">
        <f>VLOOKUP(C220,[1]計算シート!$B$3:$BB$29997,10,FALSE)</f>
        <v>×</v>
      </c>
      <c r="J220" s="66" t="str">
        <f>VLOOKUP(C220,[1]計算シート!$B$3:$BB$29997,11,FALSE)</f>
        <v>×</v>
      </c>
      <c r="K220" s="66" t="str">
        <f>VLOOKUP(C220,[1]計算シート!$B$3:$BB$29997,12,FALSE)</f>
        <v>×</v>
      </c>
      <c r="L220" s="66" t="str">
        <f>VLOOKUP(C220,[1]計算シート!$B$3:$BB$29997,13,FALSE)</f>
        <v>×</v>
      </c>
      <c r="M220" s="66" t="str">
        <f>IF(VLOOKUP(C220,[1]計算シート!$B$3:$BB$29997,26,FALSE)&gt;0,"○","×")</f>
        <v>×</v>
      </c>
      <c r="N220" s="66" t="str">
        <f>IF(VLOOKUP(C220,[1]計算シート!$B$3:$BB$29997,27,FALSE)&gt;0,"○","×")</f>
        <v>×</v>
      </c>
      <c r="O220" s="67" t="str">
        <f>VLOOKUP(C220,[1]計算シート!$B$3:$BB$29997,29,FALSE)</f>
        <v>積水ハウス不動産東京株式会社</v>
      </c>
      <c r="P220" s="67" t="str">
        <f>VLOOKUP(C220,[1]計算シート!$B$3:$BB$29997,30,FALSE)</f>
        <v>03-5350-3366</v>
      </c>
      <c r="Q220" s="68">
        <f>VLOOKUP(C220,[1]計算シート!$B$3:$BB$29997,32,FALSE)</f>
        <v>40</v>
      </c>
      <c r="R220" s="69">
        <f>VLOOKUP(C220,[1]計算シート!$B$3:$BB$29997,31,FALSE)</f>
        <v>42866</v>
      </c>
      <c r="S220" s="70" t="str">
        <f>VLOOKUP(C220,[1]計算シート!$B$3:$BB$29997,34,FALSE)</f>
        <v>入居開始済み</v>
      </c>
      <c r="T220" s="66" t="str">
        <f>VLOOKUP(C220,[1]計算シート!$B$3:$BB$29997,33,FALSE)</f>
        <v>○</v>
      </c>
      <c r="U220" s="69">
        <v>43374</v>
      </c>
      <c r="V220" s="74"/>
      <c r="W220" s="71" t="str">
        <f>VLOOKUP(C220,[1]計算シート!$B$3:$BH$2997,59,FALSE)&amp;CHAR(10)&amp;IF(VLOOKUP(C220,[1]計算シート!$B$3:$BH$2997,59,FALSE)="特定","("&amp;VLOOKUP(C220,[1]指定一覧!$B$3:$C234,2,FALSE)&amp;")","")</f>
        <v xml:space="preserve">
</v>
      </c>
      <c r="X220" s="30" t="s">
        <v>36</v>
      </c>
    </row>
    <row r="221" spans="2:24" s="19" customFormat="1" ht="42" customHeight="1">
      <c r="B221" s="20">
        <v>214</v>
      </c>
      <c r="C221" s="66">
        <v>20009</v>
      </c>
      <c r="D221" s="67" t="str">
        <f>VLOOKUP(C221,[1]計算シート!$B$3:$F$29997,5,FALSE)</f>
        <v>リリィパワーズレジデンスすみだ向島　別館</v>
      </c>
      <c r="E221" s="67" t="str">
        <f>VLOOKUP(C221,[1]計算シート!$B$3:$BB$29997,6,FALSE)</f>
        <v>墨田区向島1丁目27番14号</v>
      </c>
      <c r="F221" s="66" t="str">
        <f>VLOOKUP(C221,[1]計算シート!$B$3:$BB$29997,7,FALSE)</f>
        <v>9.4-10.2</v>
      </c>
      <c r="G221" s="66" t="str">
        <f>VLOOKUP(C221,[1]計算シート!$B$3:$BB$29997,8,FALSE)</f>
        <v>27.38-31.63</v>
      </c>
      <c r="H221" s="66" t="str">
        <f>VLOOKUP(C221,[1]計算シート!$B$3:$BB$29997,9,FALSE)</f>
        <v>○</v>
      </c>
      <c r="I221" s="66" t="str">
        <f>VLOOKUP(C221,[1]計算シート!$B$3:$BB$29997,10,FALSE)</f>
        <v>○</v>
      </c>
      <c r="J221" s="66" t="str">
        <f>VLOOKUP(C221,[1]計算シート!$B$3:$BB$29997,11,FALSE)</f>
        <v>○</v>
      </c>
      <c r="K221" s="66" t="str">
        <f>VLOOKUP(C221,[1]計算シート!$B$3:$BB$29997,12,FALSE)</f>
        <v>○</v>
      </c>
      <c r="L221" s="66" t="str">
        <f>VLOOKUP(C221,[1]計算シート!$B$3:$BB$29997,13,FALSE)</f>
        <v>×</v>
      </c>
      <c r="M221" s="66" t="str">
        <f>IF(VLOOKUP(C221,[1]計算シート!$B$3:$BB$29997,26,FALSE)&gt;0,"○","×")</f>
        <v>×</v>
      </c>
      <c r="N221" s="66" t="str">
        <f>IF(VLOOKUP(C221,[1]計算シート!$B$3:$BB$29997,27,FALSE)&gt;0,"○","×")</f>
        <v>×</v>
      </c>
      <c r="O221" s="67" t="str">
        <f>VLOOKUP(C221,[1]計算シート!$B$3:$BB$29997,29,FALSE)</f>
        <v>リリィパワーズレジデンスすみだ向島</v>
      </c>
      <c r="P221" s="67" t="str">
        <f>VLOOKUP(C221,[1]計算シート!$B$3:$BB$29997,30,FALSE)</f>
        <v>03-5809-7385</v>
      </c>
      <c r="Q221" s="68">
        <f>VLOOKUP(C221,[1]計算シート!$B$3:$BB$29997,32,FALSE)</f>
        <v>8</v>
      </c>
      <c r="R221" s="69">
        <f>VLOOKUP(C221,[1]計算シート!$B$3:$BB$29997,31,FALSE)</f>
        <v>44176</v>
      </c>
      <c r="S221" s="70">
        <f>VLOOKUP(C221,[1]計算シート!$B$3:$BB$29997,34,FALSE)</f>
        <v>44553</v>
      </c>
      <c r="T221" s="66" t="str">
        <f>VLOOKUP(C221,[1]計算シート!$B$3:$BB$29997,33,FALSE)</f>
        <v>○</v>
      </c>
      <c r="U221" s="69">
        <f>S221</f>
        <v>44553</v>
      </c>
      <c r="V221" s="74"/>
      <c r="W221" s="71" t="str">
        <f>VLOOKUP(C221,[1]計算シート!$B$3:$BH$2997,59,FALSE)&amp;CHAR(10)&amp;IF(VLOOKUP(C221,[1]計算シート!$B$3:$BH$2997,59,FALSE)="特定","("&amp;VLOOKUP(C221,[1]指定一覧!$B$3:$C337,2,FALSE)&amp;")","")</f>
        <v xml:space="preserve">
</v>
      </c>
      <c r="X221" s="30" t="s">
        <v>36</v>
      </c>
    </row>
    <row r="222" spans="2:24" s="19" customFormat="1" ht="42" customHeight="1">
      <c r="B222" s="20">
        <v>215</v>
      </c>
      <c r="C222" s="66">
        <v>12044</v>
      </c>
      <c r="D222" s="67" t="str">
        <f>VLOOKUP(C222,[1]計算シート!$B$3:$F$29997,5,FALSE)</f>
        <v>そんぽの家Ｓ木場公園</v>
      </c>
      <c r="E222" s="67" t="str">
        <f>VLOOKUP(C222,[1]計算シート!$B$3:$BB$29997,6,FALSE)</f>
        <v>江東区平野4丁目10-3</v>
      </c>
      <c r="F222" s="66" t="str">
        <f>VLOOKUP(C222,[1]計算シート!$B$3:$BB$29997,7,FALSE)</f>
        <v>17.6-20.6</v>
      </c>
      <c r="G222" s="66">
        <f>VLOOKUP(C222,[1]計算シート!$B$3:$BB$29997,8,FALSE)</f>
        <v>25.04</v>
      </c>
      <c r="H222" s="66" t="str">
        <f>VLOOKUP(C222,[1]計算シート!$B$3:$BB$29997,9,FALSE)</f>
        <v>○</v>
      </c>
      <c r="I222" s="66" t="str">
        <f>VLOOKUP(C222,[1]計算シート!$B$3:$BB$29997,10,FALSE)</f>
        <v>×</v>
      </c>
      <c r="J222" s="66" t="str">
        <f>VLOOKUP(C222,[1]計算シート!$B$3:$BB$29997,11,FALSE)</f>
        <v>×</v>
      </c>
      <c r="K222" s="66" t="str">
        <f>VLOOKUP(C222,[1]計算シート!$B$3:$BB$29997,12,FALSE)</f>
        <v>×</v>
      </c>
      <c r="L222" s="66" t="str">
        <f>VLOOKUP(C222,[1]計算シート!$B$3:$BB$29997,13,FALSE)</f>
        <v>○</v>
      </c>
      <c r="M222" s="66" t="str">
        <f>IF(VLOOKUP(C222,[1]計算シート!$B$3:$BB$29997,26,FALSE)&gt;0,"○","×")</f>
        <v>○</v>
      </c>
      <c r="N222" s="66" t="str">
        <f>IF(VLOOKUP(C222,[1]計算シート!$B$3:$BB$29997,27,FALSE)&gt;0,"○","×")</f>
        <v>○</v>
      </c>
      <c r="O222" s="67" t="str">
        <f>VLOOKUP(C222,[1]計算シート!$B$3:$BB$29997,29,FALSE)</f>
        <v>そんぽの家Ｓ木場公園</v>
      </c>
      <c r="P222" s="67" t="str">
        <f>VLOOKUP(C222,[1]計算シート!$B$3:$BB$29997,30,FALSE)</f>
        <v>03-5621-2411</v>
      </c>
      <c r="Q222" s="68">
        <f>VLOOKUP(C222,[1]計算シート!$B$3:$BB$29997,32,FALSE)</f>
        <v>59</v>
      </c>
      <c r="R222" s="69">
        <f>VLOOKUP(C222,[1]計算シート!$B$3:$BB$29997,31,FALSE)</f>
        <v>41264</v>
      </c>
      <c r="S222" s="70" t="str">
        <f>VLOOKUP(C222,[1]計算シート!$B$3:$BB$29997,34,FALSE)</f>
        <v>入居開始済み</v>
      </c>
      <c r="T222" s="66" t="str">
        <f>VLOOKUP(C222,[1]計算シート!$B$3:$BB$29997,33,FALSE)</f>
        <v>○</v>
      </c>
      <c r="U222" s="69">
        <v>42095</v>
      </c>
      <c r="V222" s="74"/>
      <c r="W222" s="71" t="str">
        <f>VLOOKUP(C222,[1]計算シート!$B$3:$BH$2997,59,FALSE)&amp;CHAR(10)&amp;IF(VLOOKUP(C222,[1]計算シート!$B$3:$BH$2997,59,FALSE)="特定","("&amp;VLOOKUP(C222,[1]指定一覧!$B$3:$C235,2,FALSE)&amp;")","")</f>
        <v xml:space="preserve">
</v>
      </c>
      <c r="X222" s="30" t="s">
        <v>36</v>
      </c>
    </row>
    <row r="223" spans="2:24" s="19" customFormat="1" ht="42" customHeight="1">
      <c r="B223" s="20">
        <v>216</v>
      </c>
      <c r="C223" s="66">
        <v>15006</v>
      </c>
      <c r="D223" s="67" t="str">
        <f>VLOOKUP(C223,[1]計算シート!$B$3:$F$29997,5,FALSE)</f>
        <v>銀木犀＜東砂＞</v>
      </c>
      <c r="E223" s="67" t="str">
        <f>VLOOKUP(C223,[1]計算シート!$B$3:$BB$29997,6,FALSE)</f>
        <v>江東区東砂４－１８－１</v>
      </c>
      <c r="F223" s="66" t="str">
        <f>VLOOKUP(C223,[1]計算シート!$B$3:$BB$29997,7,FALSE)</f>
        <v>7.6-10.6</v>
      </c>
      <c r="G223" s="66" t="str">
        <f>VLOOKUP(C223,[1]計算シート!$B$3:$BB$29997,8,FALSE)</f>
        <v>19.01-19.21</v>
      </c>
      <c r="H223" s="66" t="str">
        <f>VLOOKUP(C223,[1]計算シート!$B$3:$BB$29997,9,FALSE)</f>
        <v>○</v>
      </c>
      <c r="I223" s="66" t="str">
        <f>VLOOKUP(C223,[1]計算シート!$B$3:$BB$29997,10,FALSE)</f>
        <v>○</v>
      </c>
      <c r="J223" s="66" t="str">
        <f>VLOOKUP(C223,[1]計算シート!$B$3:$BB$29997,11,FALSE)</f>
        <v>○</v>
      </c>
      <c r="K223" s="66" t="str">
        <f>VLOOKUP(C223,[1]計算シート!$B$3:$BB$29997,12,FALSE)</f>
        <v>○</v>
      </c>
      <c r="L223" s="66" t="str">
        <f>VLOOKUP(C223,[1]計算シート!$B$3:$BB$29997,13,FALSE)</f>
        <v>○</v>
      </c>
      <c r="M223" s="66" t="str">
        <f>IF(VLOOKUP(C223,[1]計算シート!$B$3:$BB$29997,26,FALSE)&gt;0,"○","×")</f>
        <v>×</v>
      </c>
      <c r="N223" s="66" t="str">
        <f>IF(VLOOKUP(C223,[1]計算シート!$B$3:$BB$29997,27,FALSE)&gt;0,"○","×")</f>
        <v>○</v>
      </c>
      <c r="O223" s="67" t="str">
        <f>VLOOKUP(C223,[1]計算シート!$B$3:$BB$29997,29,FALSE)</f>
        <v>株式会社シルバーウッド</v>
      </c>
      <c r="P223" s="67" t="str">
        <f>VLOOKUP(C223,[1]計算シート!$B$3:$BB$29997,30,FALSE)</f>
        <v>047-304-4003</v>
      </c>
      <c r="Q223" s="68">
        <f>VLOOKUP(C223,[1]計算シート!$B$3:$BB$29997,32,FALSE)</f>
        <v>30</v>
      </c>
      <c r="R223" s="69">
        <f>VLOOKUP(C223,[1]計算シート!$B$3:$BB$29997,31,FALSE)</f>
        <v>42195</v>
      </c>
      <c r="S223" s="70" t="str">
        <f>VLOOKUP(C223,[1]計算シート!$B$3:$BB$29997,34,FALSE)</f>
        <v>入居開始済み</v>
      </c>
      <c r="T223" s="66" t="str">
        <f>VLOOKUP(C223,[1]計算シート!$B$3:$BB$29997,33,FALSE)</f>
        <v>○</v>
      </c>
      <c r="U223" s="69">
        <v>42475</v>
      </c>
      <c r="V223" s="74"/>
      <c r="W223" s="71" t="str">
        <f>VLOOKUP(C223,[1]計算シート!$B$3:$BH$2997,59,FALSE)&amp;CHAR(10)&amp;IF(VLOOKUP(C223,[1]計算シート!$B$3:$BH$2997,59,FALSE)="特定","("&amp;VLOOKUP(C223,[1]指定一覧!$B$3:$C236,2,FALSE)&amp;")","")</f>
        <v xml:space="preserve">
</v>
      </c>
      <c r="X223" s="30" t="s">
        <v>36</v>
      </c>
    </row>
    <row r="224" spans="2:24" s="19" customFormat="1" ht="42" customHeight="1">
      <c r="B224" s="20">
        <v>217</v>
      </c>
      <c r="C224" s="66">
        <v>23010</v>
      </c>
      <c r="D224" s="67" t="str">
        <f>VLOOKUP(C224,[1]計算シート!$B$3:$F$29997,5,FALSE)</f>
        <v>サービス付き高齢者向け住宅サエラ辰巳</v>
      </c>
      <c r="E224" s="67" t="str">
        <f>VLOOKUP(C224,[1]計算シート!$B$3:$BB$29997,6,FALSE)</f>
        <v>江東区辰巳1丁目7-17</v>
      </c>
      <c r="F224" s="66">
        <f>VLOOKUP(C224,[1]計算シート!$B$3:$BB$29997,7,FALSE)</f>
        <v>9.8000000000000007</v>
      </c>
      <c r="G224" s="66" t="str">
        <f>VLOOKUP(C224,[1]計算シート!$B$3:$BB$29997,8,FALSE)</f>
        <v>19.06-21</v>
      </c>
      <c r="H224" s="66" t="str">
        <f>VLOOKUP(C224,[1]計算シート!$B$3:$BB$29997,9,FALSE)</f>
        <v>○</v>
      </c>
      <c r="I224" s="66" t="str">
        <f>VLOOKUP(C224,[1]計算シート!$B$3:$BB$29997,10,FALSE)</f>
        <v>×</v>
      </c>
      <c r="J224" s="66" t="str">
        <f>VLOOKUP(C224,[1]計算シート!$B$3:$BB$29997,11,FALSE)</f>
        <v>×</v>
      </c>
      <c r="K224" s="66" t="str">
        <f>VLOOKUP(C224,[1]計算シート!$B$3:$BB$29997,12,FALSE)</f>
        <v>×</v>
      </c>
      <c r="L224" s="66" t="str">
        <f>VLOOKUP(C224,[1]計算シート!$B$3:$BB$29997,13,FALSE)</f>
        <v>×</v>
      </c>
      <c r="M224" s="66" t="str">
        <f>IF(VLOOKUP(C224,[1]計算シート!$B$3:$BB$29997,26,FALSE)&gt;0,"○","×")</f>
        <v>×</v>
      </c>
      <c r="N224" s="66" t="str">
        <f>IF(VLOOKUP(C224,[1]計算シート!$B$3:$BB$29997,27,FALSE)&gt;0,"○","×")</f>
        <v>○</v>
      </c>
      <c r="O224" s="67" t="str">
        <f>VLOOKUP(C224,[1]計算シート!$B$3:$BB$29997,29,FALSE)</f>
        <v>株式会社ヒナコーポレーション</v>
      </c>
      <c r="P224" s="67" t="str">
        <f>VLOOKUP(C224,[1]計算シート!$B$3:$BB$29997,30,FALSE)</f>
        <v>078-811-3013</v>
      </c>
      <c r="Q224" s="68">
        <f>VLOOKUP(C224,[1]計算シート!$B$3:$BB$29997,32,FALSE)</f>
        <v>31</v>
      </c>
      <c r="R224" s="69">
        <f>VLOOKUP(C224,[1]計算シート!$B$3:$BB$29997,31,FALSE)</f>
        <v>45310</v>
      </c>
      <c r="S224" s="70">
        <f>VLOOKUP(C224,[1]計算シート!$B$3:$BB$29997,34,FALSE)</f>
        <v>45839</v>
      </c>
      <c r="T224" s="66" t="str">
        <f>VLOOKUP(C224,[1]計算シート!$B$3:$BB$29997,33,FALSE)</f>
        <v>○</v>
      </c>
      <c r="U224" s="69">
        <f>S224</f>
        <v>45839</v>
      </c>
      <c r="V224" s="68"/>
      <c r="W224" s="71" t="str">
        <f>VLOOKUP(C224,[1]計算シート!$B$3:$BH$2997,59,FALSE)&amp;CHAR(10)&amp;IF(VLOOKUP(C224,[1]計算シート!$B$3:$BH$2997,59,FALSE)="特定","("&amp;VLOOKUP(C224,[1]指定一覧!$B$3:$C237,2,FALSE)&amp;")","")</f>
        <v xml:space="preserve">
</v>
      </c>
      <c r="X224" s="30" t="s">
        <v>37</v>
      </c>
    </row>
    <row r="225" spans="2:24" s="19" customFormat="1" ht="42" customHeight="1">
      <c r="B225" s="20">
        <v>218</v>
      </c>
      <c r="C225" s="66">
        <v>12008</v>
      </c>
      <c r="D225" s="67" t="str">
        <f>VLOOKUP(C225,[1]計算シート!$B$3:$F$29997,5,FALSE)</f>
        <v>ライフサポートレジデンスゆらら船堀駅前</v>
      </c>
      <c r="E225" s="67" t="str">
        <f>VLOOKUP(C225,[1]計算シート!$B$3:$BB$29997,6,FALSE)</f>
        <v>江戸川区船堀4-8-10</v>
      </c>
      <c r="F225" s="66" t="str">
        <f>VLOOKUP(C225,[1]計算シート!$B$3:$BB$29997,7,FALSE)</f>
        <v>3.9-12</v>
      </c>
      <c r="G225" s="66" t="str">
        <f>VLOOKUP(C225,[1]計算シート!$B$3:$BB$29997,8,FALSE)</f>
        <v>25.11-42.23</v>
      </c>
      <c r="H225" s="66" t="str">
        <f>VLOOKUP(C225,[1]計算シート!$B$3:$BB$29997,9,FALSE)</f>
        <v>○</v>
      </c>
      <c r="I225" s="66" t="str">
        <f>VLOOKUP(C225,[1]計算シート!$B$3:$BB$29997,10,FALSE)</f>
        <v>×</v>
      </c>
      <c r="J225" s="66" t="str">
        <f>VLOOKUP(C225,[1]計算シート!$B$3:$BB$29997,11,FALSE)</f>
        <v>○</v>
      </c>
      <c r="K225" s="66" t="str">
        <f>VLOOKUP(C225,[1]計算シート!$B$3:$BB$29997,12,FALSE)</f>
        <v>×</v>
      </c>
      <c r="L225" s="66" t="str">
        <f>VLOOKUP(C225,[1]計算シート!$B$3:$BB$29997,13,FALSE)</f>
        <v>○</v>
      </c>
      <c r="M225" s="66" t="str">
        <f>IF(VLOOKUP(C225,[1]計算シート!$B$3:$BB$29997,26,FALSE)&gt;0,"○","×")</f>
        <v>×</v>
      </c>
      <c r="N225" s="66" t="str">
        <f>IF(VLOOKUP(C225,[1]計算シート!$B$3:$BB$29997,27,FALSE)&gt;0,"○","×")</f>
        <v>○</v>
      </c>
      <c r="O225" s="67" t="str">
        <f>VLOOKUP(C225,[1]計算シート!$B$3:$BB$29997,29,FALSE)</f>
        <v>スターツケアサービス株式会社</v>
      </c>
      <c r="P225" s="67" t="str">
        <f>VLOOKUP(C225,[1]計算シート!$B$3:$BB$29997,30,FALSE)</f>
        <v>03-6880-3270</v>
      </c>
      <c r="Q225" s="68">
        <f>VLOOKUP(C225,[1]計算シート!$B$3:$BB$29997,32,FALSE)</f>
        <v>28</v>
      </c>
      <c r="R225" s="69">
        <f>VLOOKUP(C225,[1]計算シート!$B$3:$BB$29997,31,FALSE)</f>
        <v>41060</v>
      </c>
      <c r="S225" s="70" t="str">
        <f>VLOOKUP(C225,[1]計算シート!$B$3:$BB$29997,34,FALSE)</f>
        <v>入居開始済み</v>
      </c>
      <c r="T225" s="66" t="str">
        <f>VLOOKUP(C225,[1]計算シート!$B$3:$BB$29997,33,FALSE)</f>
        <v>○</v>
      </c>
      <c r="U225" s="69">
        <v>42095</v>
      </c>
      <c r="V225" s="68"/>
      <c r="W225" s="71" t="str">
        <f>VLOOKUP(C225,[1]計算シート!$B$3:$BH$2997,59,FALSE)&amp;CHAR(10)&amp;IF(VLOOKUP(C225,[1]計算シート!$B$3:$BH$2997,59,FALSE)="特定","("&amp;VLOOKUP(C225,[1]指定一覧!$B$3:$C237,2,FALSE)&amp;")","")</f>
        <v xml:space="preserve">
</v>
      </c>
      <c r="X225" s="30" t="s">
        <v>36</v>
      </c>
    </row>
    <row r="226" spans="2:24" s="19" customFormat="1" ht="42" customHeight="1">
      <c r="B226" s="20">
        <v>219</v>
      </c>
      <c r="C226" s="66">
        <v>12055</v>
      </c>
      <c r="D226" s="67" t="str">
        <f>VLOOKUP(C226,[1]計算シート!$B$3:$F$29997,5,FALSE)</f>
        <v>共英ハウス</v>
      </c>
      <c r="E226" s="67" t="str">
        <f>VLOOKUP(C226,[1]計算シート!$B$3:$BB$29997,6,FALSE)</f>
        <v>江戸川区江戸川5丁目１７番７号</v>
      </c>
      <c r="F226" s="66">
        <f>VLOOKUP(C226,[1]計算シート!$B$3:$BB$29997,7,FALSE)</f>
        <v>8.5</v>
      </c>
      <c r="G226" s="66" t="str">
        <f>VLOOKUP(C226,[1]計算シート!$B$3:$BB$29997,8,FALSE)</f>
        <v>28.67-29.37</v>
      </c>
      <c r="H226" s="66" t="str">
        <f>VLOOKUP(C226,[1]計算シート!$B$3:$BB$29997,9,FALSE)</f>
        <v>○</v>
      </c>
      <c r="I226" s="66" t="str">
        <f>VLOOKUP(C226,[1]計算シート!$B$3:$BB$29997,10,FALSE)</f>
        <v>○</v>
      </c>
      <c r="J226" s="66" t="str">
        <f>VLOOKUP(C226,[1]計算シート!$B$3:$BB$29997,11,FALSE)</f>
        <v>×</v>
      </c>
      <c r="K226" s="66" t="str">
        <f>VLOOKUP(C226,[1]計算シート!$B$3:$BB$29997,12,FALSE)</f>
        <v>○</v>
      </c>
      <c r="L226" s="66" t="str">
        <f>VLOOKUP(C226,[1]計算シート!$B$3:$BB$29997,13,FALSE)</f>
        <v>○</v>
      </c>
      <c r="M226" s="66" t="str">
        <f>IF(VLOOKUP(C226,[1]計算シート!$B$3:$BB$29997,26,FALSE)&gt;0,"○","×")</f>
        <v>×</v>
      </c>
      <c r="N226" s="66" t="str">
        <f>IF(VLOOKUP(C226,[1]計算シート!$B$3:$BB$29997,27,FALSE)&gt;0,"○","×")</f>
        <v>○</v>
      </c>
      <c r="O226" s="67" t="str">
        <f>VLOOKUP(C226,[1]計算シート!$B$3:$BB$29997,29,FALSE)</f>
        <v>株式会社　共英</v>
      </c>
      <c r="P226" s="67" t="str">
        <f>VLOOKUP(C226,[1]計算シート!$B$3:$BB$29997,30,FALSE)</f>
        <v>03-3687-0333</v>
      </c>
      <c r="Q226" s="68">
        <f>VLOOKUP(C226,[1]計算シート!$B$3:$BB$29997,32,FALSE)</f>
        <v>7</v>
      </c>
      <c r="R226" s="69">
        <f>VLOOKUP(C226,[1]計算シート!$B$3:$BB$29997,31,FALSE)</f>
        <v>41285</v>
      </c>
      <c r="S226" s="70" t="str">
        <f>VLOOKUP(C226,[1]計算シート!$B$3:$BB$29997,34,FALSE)</f>
        <v>入居開始済み</v>
      </c>
      <c r="T226" s="66" t="str">
        <f>VLOOKUP(C226,[1]計算シート!$B$3:$BB$29997,33,FALSE)</f>
        <v>○</v>
      </c>
      <c r="U226" s="69">
        <v>42095</v>
      </c>
      <c r="V226" s="68"/>
      <c r="W226" s="71" t="str">
        <f>VLOOKUP(C226,[1]計算シート!$B$3:$BH$2997,59,FALSE)&amp;CHAR(10)&amp;IF(VLOOKUP(C226,[1]計算シート!$B$3:$BH$2997,59,FALSE)="特定","("&amp;VLOOKUP(C226,[1]指定一覧!$B$3:$C238,2,FALSE)&amp;")","")</f>
        <v xml:space="preserve">
</v>
      </c>
      <c r="X226" s="30" t="s">
        <v>36</v>
      </c>
    </row>
    <row r="227" spans="2:24" s="19" customFormat="1" ht="42" customHeight="1">
      <c r="B227" s="20">
        <v>220</v>
      </c>
      <c r="C227" s="66">
        <v>14026</v>
      </c>
      <c r="D227" s="67" t="str">
        <f>VLOOKUP(C227,[1]計算シート!$B$3:$F$29997,5,FALSE)</f>
        <v>なごやかレジデンス一之江北</v>
      </c>
      <c r="E227" s="67" t="str">
        <f>VLOOKUP(C227,[1]計算シート!$B$3:$BB$29997,6,FALSE)</f>
        <v>江戸川区一之江３－９－９</v>
      </c>
      <c r="F227" s="66" t="str">
        <f>VLOOKUP(C227,[1]計算シート!$B$3:$BB$29997,7,FALSE)</f>
        <v>7.5-9.5</v>
      </c>
      <c r="G227" s="66" t="str">
        <f>VLOOKUP(C227,[1]計算シート!$B$3:$BB$29997,8,FALSE)</f>
        <v>25.09-49.69</v>
      </c>
      <c r="H227" s="66" t="str">
        <f>VLOOKUP(C227,[1]計算シート!$B$3:$BB$29997,9,FALSE)</f>
        <v>○</v>
      </c>
      <c r="I227" s="66" t="str">
        <f>VLOOKUP(C227,[1]計算シート!$B$3:$BB$29997,10,FALSE)</f>
        <v>○</v>
      </c>
      <c r="J227" s="66" t="str">
        <f>VLOOKUP(C227,[1]計算シート!$B$3:$BB$29997,11,FALSE)</f>
        <v>○</v>
      </c>
      <c r="K227" s="66" t="str">
        <f>VLOOKUP(C227,[1]計算シート!$B$3:$BB$29997,12,FALSE)</f>
        <v>○</v>
      </c>
      <c r="L227" s="66" t="str">
        <f>VLOOKUP(C227,[1]計算シート!$B$3:$BB$29997,13,FALSE)</f>
        <v>×</v>
      </c>
      <c r="M227" s="66" t="str">
        <f>IF(VLOOKUP(C227,[1]計算シート!$B$3:$BB$29997,26,FALSE)&gt;0,"○","×")</f>
        <v>×</v>
      </c>
      <c r="N227" s="66" t="str">
        <f>IF(VLOOKUP(C227,[1]計算シート!$B$3:$BB$29997,27,FALSE)&gt;0,"○","×")</f>
        <v>○</v>
      </c>
      <c r="O227" s="67" t="str">
        <f>VLOOKUP(C227,[1]計算シート!$B$3:$BB$29997,29,FALSE)</f>
        <v>なごやかレジデンス一之江北</v>
      </c>
      <c r="P227" s="67" t="str">
        <f>VLOOKUP(C227,[1]計算シート!$B$3:$BB$29997,30,FALSE)</f>
        <v>03-5607-7253</v>
      </c>
      <c r="Q227" s="68">
        <f>VLOOKUP(C227,[1]計算シート!$B$3:$BB$29997,32,FALSE)</f>
        <v>25</v>
      </c>
      <c r="R227" s="69">
        <f>VLOOKUP(C227,[1]計算シート!$B$3:$BB$29997,31,FALSE)</f>
        <v>41978</v>
      </c>
      <c r="S227" s="70" t="str">
        <f>VLOOKUP(C227,[1]計算シート!$B$3:$BB$29997,34,FALSE)</f>
        <v>入居開始済み</v>
      </c>
      <c r="T227" s="66" t="str">
        <f>VLOOKUP(C227,[1]計算シート!$B$3:$BB$29997,33,FALSE)</f>
        <v>○</v>
      </c>
      <c r="U227" s="69">
        <v>42309</v>
      </c>
      <c r="V227" s="68"/>
      <c r="W227" s="71" t="str">
        <f>VLOOKUP(C227,[1]計算シート!$B$3:$BH$2997,59,FALSE)&amp;CHAR(10)&amp;IF(VLOOKUP(C227,[1]計算シート!$B$3:$BH$2997,59,FALSE)="特定","("&amp;VLOOKUP(C227,[1]指定一覧!$B$3:$C239,2,FALSE)&amp;")","")</f>
        <v xml:space="preserve">
</v>
      </c>
      <c r="X227" s="30" t="s">
        <v>36</v>
      </c>
    </row>
    <row r="228" spans="2:24" s="19" customFormat="1" ht="42" customHeight="1">
      <c r="B228" s="20">
        <v>221</v>
      </c>
      <c r="C228" s="66">
        <v>14043</v>
      </c>
      <c r="D228" s="67" t="str">
        <f>VLOOKUP(C228,[1]計算シート!$B$3:$F$29997,5,FALSE)</f>
        <v>タムスさくらレジデンス篠崎</v>
      </c>
      <c r="E228" s="67" t="str">
        <f>VLOOKUP(C228,[1]計算シート!$B$3:$BB$29997,6,FALSE)</f>
        <v>江戸川区篠崎町4丁目21-10</v>
      </c>
      <c r="F228" s="66" t="str">
        <f>VLOOKUP(C228,[1]計算シート!$B$3:$BB$29997,7,FALSE)</f>
        <v>9-15</v>
      </c>
      <c r="G228" s="66" t="str">
        <f>VLOOKUP(C228,[1]計算シート!$B$3:$BB$29997,8,FALSE)</f>
        <v>25.05-40.63</v>
      </c>
      <c r="H228" s="66" t="str">
        <f>VLOOKUP(C228,[1]計算シート!$B$3:$BB$29997,9,FALSE)</f>
        <v>○</v>
      </c>
      <c r="I228" s="66" t="str">
        <f>VLOOKUP(C228,[1]計算シート!$B$3:$BB$29997,10,FALSE)</f>
        <v>○</v>
      </c>
      <c r="J228" s="66" t="str">
        <f>VLOOKUP(C228,[1]計算シート!$B$3:$BB$29997,11,FALSE)</f>
        <v>○</v>
      </c>
      <c r="K228" s="66" t="str">
        <f>VLOOKUP(C228,[1]計算シート!$B$3:$BB$29997,12,FALSE)</f>
        <v>○</v>
      </c>
      <c r="L228" s="66" t="str">
        <f>VLOOKUP(C228,[1]計算シート!$B$3:$BB$29997,13,FALSE)</f>
        <v>○</v>
      </c>
      <c r="M228" s="66" t="str">
        <f>IF(VLOOKUP(C228,[1]計算シート!$B$3:$BB$29997,26,FALSE)&gt;0,"○","×")</f>
        <v>×</v>
      </c>
      <c r="N228" s="66" t="str">
        <f>IF(VLOOKUP(C228,[1]計算シート!$B$3:$BB$29997,27,FALSE)&gt;0,"○","×")</f>
        <v>×</v>
      </c>
      <c r="O228" s="67" t="str">
        <f>VLOOKUP(C228,[1]計算シート!$B$3:$BB$29997,29,FALSE)</f>
        <v>株式会社MBS</v>
      </c>
      <c r="P228" s="67" t="str">
        <f>VLOOKUP(C228,[1]計算シート!$B$3:$BB$29997,30,FALSE)</f>
        <v>03-5879-7733</v>
      </c>
      <c r="Q228" s="68">
        <f>VLOOKUP(C228,[1]計算シート!$B$3:$BB$29997,32,FALSE)</f>
        <v>29</v>
      </c>
      <c r="R228" s="69">
        <f>VLOOKUP(C228,[1]計算シート!$B$3:$BB$29997,31,FALSE)</f>
        <v>42051</v>
      </c>
      <c r="S228" s="70" t="str">
        <f>VLOOKUP(C228,[1]計算シート!$B$3:$BB$29997,34,FALSE)</f>
        <v>入居開始済み</v>
      </c>
      <c r="T228" s="66" t="str">
        <f>VLOOKUP(C228,[1]計算シート!$B$3:$BB$29997,33,FALSE)</f>
        <v>○</v>
      </c>
      <c r="U228" s="69">
        <v>42522</v>
      </c>
      <c r="V228" s="68"/>
      <c r="W228" s="71" t="str">
        <f>VLOOKUP(C228,[1]計算シート!$B$3:$BH$2997,59,FALSE)&amp;CHAR(10)&amp;IF(VLOOKUP(C228,[1]計算シート!$B$3:$BH$2997,59,FALSE)="特定","("&amp;VLOOKUP(C228,[1]指定一覧!$B$3:$C240,2,FALSE)&amp;")","")</f>
        <v>特定
(1372309623)</v>
      </c>
      <c r="X228" s="30" t="s">
        <v>36</v>
      </c>
    </row>
    <row r="229" spans="2:24" s="19" customFormat="1" ht="42" customHeight="1">
      <c r="B229" s="20">
        <v>222</v>
      </c>
      <c r="C229" s="66">
        <v>14048</v>
      </c>
      <c r="D229" s="67" t="str">
        <f>VLOOKUP(C229,[1]計算シート!$B$3:$F$29997,5,FALSE)</f>
        <v>K.M.ヴィレッジ（こもれび平井）</v>
      </c>
      <c r="E229" s="67" t="str">
        <f>VLOOKUP(C229,[1]計算シート!$B$3:$BB$29997,6,FALSE)</f>
        <v>江戸川区平井4-13-11</v>
      </c>
      <c r="F229" s="66" t="str">
        <f>VLOOKUP(C229,[1]計算シート!$B$3:$BB$29997,7,FALSE)</f>
        <v>6.4-11.1</v>
      </c>
      <c r="G229" s="66" t="str">
        <f>VLOOKUP(C229,[1]計算シート!$B$3:$BB$29997,8,FALSE)</f>
        <v>25.89-55.63</v>
      </c>
      <c r="H229" s="66" t="str">
        <f>VLOOKUP(C229,[1]計算シート!$B$3:$BB$29997,9,FALSE)</f>
        <v>×</v>
      </c>
      <c r="I229" s="66" t="str">
        <f>VLOOKUP(C229,[1]計算シート!$B$3:$BB$29997,10,FALSE)</f>
        <v>×</v>
      </c>
      <c r="J229" s="66" t="str">
        <f>VLOOKUP(C229,[1]計算シート!$B$3:$BB$29997,11,FALSE)</f>
        <v>×</v>
      </c>
      <c r="K229" s="66" t="str">
        <f>VLOOKUP(C229,[1]計算シート!$B$3:$BB$29997,12,FALSE)</f>
        <v>×</v>
      </c>
      <c r="L229" s="66" t="str">
        <f>VLOOKUP(C229,[1]計算シート!$B$3:$BB$29997,13,FALSE)</f>
        <v>○</v>
      </c>
      <c r="M229" s="66" t="str">
        <f>IF(VLOOKUP(C229,[1]計算シート!$B$3:$BB$29997,26,FALSE)&gt;0,"○","×")</f>
        <v>×</v>
      </c>
      <c r="N229" s="66" t="str">
        <f>IF(VLOOKUP(C229,[1]計算シート!$B$3:$BB$29997,27,FALSE)&gt;0,"○","×")</f>
        <v>×</v>
      </c>
      <c r="O229" s="67" t="str">
        <f>VLOOKUP(C229,[1]計算シート!$B$3:$BB$29997,29,FALSE)</f>
        <v>特定非営利活動法人いちごの会</v>
      </c>
      <c r="P229" s="67" t="str">
        <f>VLOOKUP(C229,[1]計算シート!$B$3:$BB$29997,30,FALSE)</f>
        <v>03-3252-1115</v>
      </c>
      <c r="Q229" s="68">
        <f>VLOOKUP(C229,[1]計算シート!$B$3:$BB$29997,32,FALSE)</f>
        <v>20</v>
      </c>
      <c r="R229" s="69">
        <f>VLOOKUP(C229,[1]計算シート!$B$3:$BB$29997,31,FALSE)</f>
        <v>42061</v>
      </c>
      <c r="S229" s="70" t="str">
        <f>VLOOKUP(C229,[1]計算シート!$B$3:$BB$29997,34,FALSE)</f>
        <v>入居開始済み</v>
      </c>
      <c r="T229" s="66" t="str">
        <f>VLOOKUP(C229,[1]計算シート!$B$3:$BB$29997,33,FALSE)</f>
        <v/>
      </c>
      <c r="U229" s="69"/>
      <c r="V229" s="68"/>
      <c r="W229" s="71" t="str">
        <f>VLOOKUP(C229,[1]計算シート!$B$3:$BH$2997,59,FALSE)&amp;CHAR(10)&amp;IF(VLOOKUP(C229,[1]計算シート!$B$3:$BH$2997,59,FALSE)="特定","("&amp;VLOOKUP(C229,[1]指定一覧!$B$3:$C241,2,FALSE)&amp;")","")</f>
        <v xml:space="preserve">
</v>
      </c>
      <c r="X229" s="30" t="s">
        <v>36</v>
      </c>
    </row>
    <row r="230" spans="2:24" s="19" customFormat="1" ht="42" customHeight="1">
      <c r="B230" s="20">
        <v>223</v>
      </c>
      <c r="C230" s="66">
        <v>11014</v>
      </c>
      <c r="D230" s="67" t="str">
        <f>VLOOKUP(C230,[1]計算シート!$B$3:$F$29997,5,FALSE)</f>
        <v>ゆいま～る拝島</v>
      </c>
      <c r="E230" s="67" t="str">
        <f>VLOOKUP(C230,[1]計算シート!$B$3:$BB$29997,6,FALSE)</f>
        <v>福生市熊川1403-1</v>
      </c>
      <c r="F230" s="66" t="str">
        <f>VLOOKUP(C230,[1]計算シート!$B$3:$BB$29997,7,FALSE)</f>
        <v>9.1-15.5</v>
      </c>
      <c r="G230" s="66" t="str">
        <f>VLOOKUP(C230,[1]計算シート!$B$3:$BB$29997,8,FALSE)</f>
        <v>29.55-46.11</v>
      </c>
      <c r="H230" s="66" t="str">
        <f>VLOOKUP(C230,[1]計算シート!$B$3:$BB$29997,9,FALSE)</f>
        <v>○</v>
      </c>
      <c r="I230" s="66" t="str">
        <f>VLOOKUP(C230,[1]計算シート!$B$3:$BB$29997,10,FALSE)</f>
        <v>○</v>
      </c>
      <c r="J230" s="66" t="str">
        <f>VLOOKUP(C230,[1]計算シート!$B$3:$BB$29997,11,FALSE)</f>
        <v>○</v>
      </c>
      <c r="K230" s="66" t="str">
        <f>VLOOKUP(C230,[1]計算シート!$B$3:$BB$29997,12,FALSE)</f>
        <v>○</v>
      </c>
      <c r="L230" s="66" t="str">
        <f>VLOOKUP(C230,[1]計算シート!$B$3:$BB$29997,13,FALSE)</f>
        <v>○</v>
      </c>
      <c r="M230" s="66" t="str">
        <f>IF(VLOOKUP(C230,[1]計算シート!$B$3:$BB$29997,26,FALSE)&gt;0,"○","×")</f>
        <v>○</v>
      </c>
      <c r="N230" s="66" t="str">
        <f>IF(VLOOKUP(C230,[1]計算シート!$B$3:$BB$29997,27,FALSE)&gt;0,"○","×")</f>
        <v>○</v>
      </c>
      <c r="O230" s="67" t="str">
        <f>VLOOKUP(C230,[1]計算シート!$B$3:$BB$29997,29,FALSE)</f>
        <v>株式会社コミュニティネット</v>
      </c>
      <c r="P230" s="67" t="str">
        <f>VLOOKUP(C230,[1]計算シート!$B$3:$BB$29997,30,FALSE)</f>
        <v>0800-800-6071</v>
      </c>
      <c r="Q230" s="68">
        <f>VLOOKUP(C230,[1]計算シート!$B$3:$BB$29997,32,FALSE)</f>
        <v>44</v>
      </c>
      <c r="R230" s="69">
        <f>VLOOKUP(C230,[1]計算シート!$B$3:$BB$29997,31,FALSE)</f>
        <v>40932</v>
      </c>
      <c r="S230" s="70" t="str">
        <f>VLOOKUP(C230,[1]計算シート!$B$3:$BB$29997,34,FALSE)</f>
        <v>入居開始済み</v>
      </c>
      <c r="T230" s="66" t="str">
        <f>VLOOKUP(C230,[1]計算シート!$B$3:$BB$29997,33,FALSE)</f>
        <v>○</v>
      </c>
      <c r="U230" s="69">
        <v>41334</v>
      </c>
      <c r="V230" s="68"/>
      <c r="W230" s="71" t="str">
        <f>VLOOKUP(C230,[1]計算シート!$B$3:$BH$2997,59,FALSE)&amp;CHAR(10)&amp;IF(VLOOKUP(C230,[1]計算シート!$B$3:$BH$2997,59,FALSE)="特定","("&amp;VLOOKUP(C230,[1]指定一覧!$B$3:$C242,2,FALSE)&amp;")","")</f>
        <v>特定
(1374400735)</v>
      </c>
      <c r="X230" s="30" t="s">
        <v>36</v>
      </c>
    </row>
    <row r="231" spans="2:24" s="19" customFormat="1" ht="42" customHeight="1">
      <c r="B231" s="20">
        <v>224</v>
      </c>
      <c r="C231" s="66">
        <v>11033</v>
      </c>
      <c r="D231" s="67" t="str">
        <f>VLOOKUP(C231,[1]計算シート!$B$3:$F$29997,5,FALSE)</f>
        <v>高齢者マンション　サンシャインビラ</v>
      </c>
      <c r="E231" s="67" t="str">
        <f>VLOOKUP(C231,[1]計算シート!$B$3:$BB$29997,6,FALSE)</f>
        <v>福生市熊川1394-1-2</v>
      </c>
      <c r="F231" s="66">
        <f>VLOOKUP(C231,[1]計算シート!$B$3:$BB$29997,7,FALSE)</f>
        <v>5.7</v>
      </c>
      <c r="G231" s="66" t="str">
        <f>VLOOKUP(C231,[1]計算シート!$B$3:$BB$29997,8,FALSE)</f>
        <v>25.04-36.71</v>
      </c>
      <c r="H231" s="66" t="str">
        <f>VLOOKUP(C231,[1]計算シート!$B$3:$BB$29997,9,FALSE)</f>
        <v>○</v>
      </c>
      <c r="I231" s="66" t="str">
        <f>VLOOKUP(C231,[1]計算シート!$B$3:$BB$29997,10,FALSE)</f>
        <v>○</v>
      </c>
      <c r="J231" s="66" t="str">
        <f>VLOOKUP(C231,[1]計算シート!$B$3:$BB$29997,11,FALSE)</f>
        <v>○</v>
      </c>
      <c r="K231" s="66" t="str">
        <f>VLOOKUP(C231,[1]計算シート!$B$3:$BB$29997,12,FALSE)</f>
        <v>○</v>
      </c>
      <c r="L231" s="66" t="str">
        <f>VLOOKUP(C231,[1]計算シート!$B$3:$BB$29997,13,FALSE)</f>
        <v>○</v>
      </c>
      <c r="M231" s="66" t="str">
        <f>IF(VLOOKUP(C231,[1]計算シート!$B$3:$BB$29997,26,FALSE)&gt;0,"○","×")</f>
        <v>×</v>
      </c>
      <c r="N231" s="66" t="str">
        <f>IF(VLOOKUP(C231,[1]計算シート!$B$3:$BB$29997,27,FALSE)&gt;0,"○","×")</f>
        <v>×</v>
      </c>
      <c r="O231" s="67" t="str">
        <f>VLOOKUP(C231,[1]計算シート!$B$3:$BB$29997,29,FALSE)</f>
        <v>社会福祉法人 福陽会　高齢者マンション サンシャインビラ</v>
      </c>
      <c r="P231" s="67" t="str">
        <f>VLOOKUP(C231,[1]計算シート!$B$3:$BB$29997,30,FALSE)</f>
        <v>042-539-0307</v>
      </c>
      <c r="Q231" s="68">
        <f>VLOOKUP(C231,[1]計算シート!$B$3:$BB$29997,32,FALSE)</f>
        <v>39</v>
      </c>
      <c r="R231" s="69">
        <f>VLOOKUP(C231,[1]計算シート!$B$3:$BB$29997,31,FALSE)</f>
        <v>40941</v>
      </c>
      <c r="S231" s="70" t="str">
        <f>VLOOKUP(C231,[1]計算シート!$B$3:$BB$29997,34,FALSE)</f>
        <v>入居開始済み</v>
      </c>
      <c r="T231" s="66" t="str">
        <f>VLOOKUP(C231,[1]計算シート!$B$3:$BB$29997,33,FALSE)</f>
        <v>○</v>
      </c>
      <c r="U231" s="69">
        <v>40941</v>
      </c>
      <c r="V231" s="68"/>
      <c r="W231" s="71" t="str">
        <f>VLOOKUP(C231,[1]計算シート!$B$3:$BH$2997,59,FALSE)&amp;CHAR(10)&amp;IF(VLOOKUP(C231,[1]計算シート!$B$3:$BH$2997,59,FALSE)="特定","("&amp;VLOOKUP(C231,[1]指定一覧!$B$3:$C243,2,FALSE)&amp;")","")</f>
        <v xml:space="preserve">利用権
</v>
      </c>
      <c r="X231" s="30" t="s">
        <v>36</v>
      </c>
    </row>
    <row r="232" spans="2:24" s="19" customFormat="1" ht="42" customHeight="1">
      <c r="B232" s="20">
        <v>225</v>
      </c>
      <c r="C232" s="66">
        <v>11064</v>
      </c>
      <c r="D232" s="67" t="str">
        <f>VLOOKUP(C232,[1]計算シート!$B$3:$F$29997,5,FALSE)</f>
        <v>パステルライフ福生</v>
      </c>
      <c r="E232" s="67" t="str">
        <f>VLOOKUP(C232,[1]計算シート!$B$3:$BB$29997,6,FALSE)</f>
        <v>福生市福生二宮2461番地</v>
      </c>
      <c r="F232" s="66" t="str">
        <f>VLOOKUP(C232,[1]計算シート!$B$3:$BB$29997,7,FALSE)</f>
        <v>8.5-8.8</v>
      </c>
      <c r="G232" s="66" t="str">
        <f>VLOOKUP(C232,[1]計算シート!$B$3:$BB$29997,8,FALSE)</f>
        <v>31.89-34.67</v>
      </c>
      <c r="H232" s="66" t="str">
        <f>VLOOKUP(C232,[1]計算シート!$B$3:$BB$29997,9,FALSE)</f>
        <v>○</v>
      </c>
      <c r="I232" s="66" t="str">
        <f>VLOOKUP(C232,[1]計算シート!$B$3:$BB$29997,10,FALSE)</f>
        <v>○</v>
      </c>
      <c r="J232" s="66" t="str">
        <f>VLOOKUP(C232,[1]計算シート!$B$3:$BB$29997,11,FALSE)</f>
        <v>○</v>
      </c>
      <c r="K232" s="66" t="str">
        <f>VLOOKUP(C232,[1]計算シート!$B$3:$BB$29997,12,FALSE)</f>
        <v>○</v>
      </c>
      <c r="L232" s="66" t="str">
        <f>VLOOKUP(C232,[1]計算シート!$B$3:$BB$29997,13,FALSE)</f>
        <v>○</v>
      </c>
      <c r="M232" s="66" t="str">
        <f>IF(VLOOKUP(C232,[1]計算シート!$B$3:$BB$29997,26,FALSE)&gt;0,"○","×")</f>
        <v>○</v>
      </c>
      <c r="N232" s="66" t="str">
        <f>IF(VLOOKUP(C232,[1]計算シート!$B$3:$BB$29997,27,FALSE)&gt;0,"○","×")</f>
        <v>○</v>
      </c>
      <c r="O232" s="67" t="str">
        <f>VLOOKUP(C232,[1]計算シート!$B$3:$BB$29997,29,FALSE)</f>
        <v>扶桑管理サービス株式会社</v>
      </c>
      <c r="P232" s="67" t="str">
        <f>VLOOKUP(C232,[1]計算シート!$B$3:$BB$29997,30,FALSE)</f>
        <v>0570-003-230</v>
      </c>
      <c r="Q232" s="68">
        <f>VLOOKUP(C232,[1]計算シート!$B$3:$BB$29997,32,FALSE)</f>
        <v>44</v>
      </c>
      <c r="R232" s="69">
        <f>VLOOKUP(C232,[1]計算シート!$B$3:$BB$29997,31,FALSE)</f>
        <v>40996</v>
      </c>
      <c r="S232" s="70" t="str">
        <f>VLOOKUP(C232,[1]計算シート!$B$3:$BB$29997,34,FALSE)</f>
        <v>入居開始済み</v>
      </c>
      <c r="T232" s="66" t="str">
        <f>VLOOKUP(C232,[1]計算シート!$B$3:$BB$29997,33,FALSE)</f>
        <v>○</v>
      </c>
      <c r="U232" s="69">
        <v>39508</v>
      </c>
      <c r="V232" s="68"/>
      <c r="W232" s="71" t="str">
        <f>VLOOKUP(C232,[1]計算シート!$B$3:$BH$2997,59,FALSE)&amp;CHAR(10)&amp;IF(VLOOKUP(C232,[1]計算シート!$B$3:$BH$2997,59,FALSE)="特定","("&amp;VLOOKUP(C232,[1]指定一覧!$B$3:$C244,2,FALSE)&amp;")","")</f>
        <v>特定
(1374400529)</v>
      </c>
      <c r="X232" s="30" t="s">
        <v>36</v>
      </c>
    </row>
    <row r="233" spans="2:24" s="19" customFormat="1" ht="42" customHeight="1">
      <c r="B233" s="20">
        <v>226</v>
      </c>
      <c r="C233" s="66">
        <v>12057</v>
      </c>
      <c r="D233" s="67" t="str">
        <f>VLOOKUP(C233,[1]計算シート!$B$3:$F$29997,5,FALSE)</f>
        <v>あじさい北田園</v>
      </c>
      <c r="E233" s="67" t="str">
        <f>VLOOKUP(C233,[1]計算シート!$B$3:$BB$29997,6,FALSE)</f>
        <v>福生市北田園１－５－９</v>
      </c>
      <c r="F233" s="66" t="str">
        <f>VLOOKUP(C233,[1]計算シート!$B$3:$BB$29997,7,FALSE)</f>
        <v>6.3-6.5</v>
      </c>
      <c r="G233" s="66" t="str">
        <f>VLOOKUP(C233,[1]計算シート!$B$3:$BB$29997,8,FALSE)</f>
        <v>18.15-21.97</v>
      </c>
      <c r="H233" s="66" t="str">
        <f>VLOOKUP(C233,[1]計算シート!$B$3:$BB$29997,9,FALSE)</f>
        <v>○</v>
      </c>
      <c r="I233" s="66" t="str">
        <f>VLOOKUP(C233,[1]計算シート!$B$3:$BB$29997,10,FALSE)</f>
        <v>○</v>
      </c>
      <c r="J233" s="66" t="str">
        <f>VLOOKUP(C233,[1]計算シート!$B$3:$BB$29997,11,FALSE)</f>
        <v>○</v>
      </c>
      <c r="K233" s="66" t="str">
        <f>VLOOKUP(C233,[1]計算シート!$B$3:$BB$29997,12,FALSE)</f>
        <v>○</v>
      </c>
      <c r="L233" s="66" t="str">
        <f>VLOOKUP(C233,[1]計算シート!$B$3:$BB$29997,13,FALSE)</f>
        <v>○</v>
      </c>
      <c r="M233" s="66" t="str">
        <f>IF(VLOOKUP(C233,[1]計算シート!$B$3:$BB$29997,26,FALSE)&gt;0,"○","×")</f>
        <v>×</v>
      </c>
      <c r="N233" s="66" t="str">
        <f>IF(VLOOKUP(C233,[1]計算シート!$B$3:$BB$29997,27,FALSE)&gt;0,"○","×")</f>
        <v>○</v>
      </c>
      <c r="O233" s="67" t="str">
        <f>VLOOKUP(C233,[1]計算シート!$B$3:$BB$29997,29,FALSE)</f>
        <v>特定非営利活動法人ヒューマンケア</v>
      </c>
      <c r="P233" s="67" t="str">
        <f>VLOOKUP(C233,[1]計算シート!$B$3:$BB$29997,30,FALSE)</f>
        <v>042-513-0712</v>
      </c>
      <c r="Q233" s="68">
        <f>VLOOKUP(C233,[1]計算シート!$B$3:$BB$29997,32,FALSE)</f>
        <v>12</v>
      </c>
      <c r="R233" s="69">
        <f>VLOOKUP(C233,[1]計算シート!$B$3:$BB$29997,31,FALSE)</f>
        <v>41299</v>
      </c>
      <c r="S233" s="70" t="str">
        <f>VLOOKUP(C233,[1]計算シート!$B$3:$BB$29997,34,FALSE)</f>
        <v>入居開始済み</v>
      </c>
      <c r="T233" s="66" t="str">
        <f>VLOOKUP(C233,[1]計算シート!$B$3:$BB$29997,33,FALSE)</f>
        <v>○</v>
      </c>
      <c r="U233" s="69">
        <v>41299</v>
      </c>
      <c r="V233" s="68"/>
      <c r="W233" s="71" t="str">
        <f>VLOOKUP(C233,[1]計算シート!$B$3:$BH$2997,59,FALSE)&amp;CHAR(10)&amp;IF(VLOOKUP(C233,[1]計算シート!$B$3:$BH$2997,59,FALSE)="特定","("&amp;VLOOKUP(C233,[1]指定一覧!$B$3:$C245,2,FALSE)&amp;")","")</f>
        <v xml:space="preserve">利用権
</v>
      </c>
      <c r="X233" s="30" t="s">
        <v>36</v>
      </c>
    </row>
    <row r="234" spans="2:24" s="19" customFormat="1" ht="42" customHeight="1">
      <c r="B234" s="20">
        <v>227</v>
      </c>
      <c r="C234" s="66">
        <v>13018</v>
      </c>
      <c r="D234" s="67" t="str">
        <f>VLOOKUP(C234,[1]計算シート!$B$3:$F$29997,5,FALSE)</f>
        <v>ディーフェスタクオーレ福生</v>
      </c>
      <c r="E234" s="67" t="str">
        <f>VLOOKUP(C234,[1]計算シート!$B$3:$BB$29997,6,FALSE)</f>
        <v>福生市本町87番地1</v>
      </c>
      <c r="F234" s="66" t="str">
        <f>VLOOKUP(C234,[1]計算シート!$B$3:$BB$29997,7,FALSE)</f>
        <v>8.7-9.4</v>
      </c>
      <c r="G234" s="66" t="str">
        <f>VLOOKUP(C234,[1]計算シート!$B$3:$BB$29997,8,FALSE)</f>
        <v>25.25-27.35</v>
      </c>
      <c r="H234" s="66" t="str">
        <f>VLOOKUP(C234,[1]計算シート!$B$3:$BB$29997,9,FALSE)</f>
        <v>○</v>
      </c>
      <c r="I234" s="66" t="str">
        <f>VLOOKUP(C234,[1]計算シート!$B$3:$BB$29997,10,FALSE)</f>
        <v>○</v>
      </c>
      <c r="J234" s="66" t="str">
        <f>VLOOKUP(C234,[1]計算シート!$B$3:$BB$29997,11,FALSE)</f>
        <v>○</v>
      </c>
      <c r="K234" s="66" t="str">
        <f>VLOOKUP(C234,[1]計算シート!$B$3:$BB$29997,12,FALSE)</f>
        <v>○</v>
      </c>
      <c r="L234" s="66" t="str">
        <f>VLOOKUP(C234,[1]計算シート!$B$3:$BB$29997,13,FALSE)</f>
        <v>○</v>
      </c>
      <c r="M234" s="66" t="str">
        <f>IF(VLOOKUP(C234,[1]計算シート!$B$3:$BB$29997,26,FALSE)&gt;0,"○","×")</f>
        <v>×</v>
      </c>
      <c r="N234" s="66" t="str">
        <f>IF(VLOOKUP(C234,[1]計算シート!$B$3:$BB$29997,27,FALSE)&gt;0,"○","×")</f>
        <v>×</v>
      </c>
      <c r="O234" s="67" t="str">
        <f>VLOOKUP(C234,[1]計算シート!$B$3:$BB$29997,29,FALSE)</f>
        <v>ディーフェスタクオーレ福生</v>
      </c>
      <c r="P234" s="67" t="str">
        <f>VLOOKUP(C234,[1]計算シート!$B$3:$BB$29997,30,FALSE)</f>
        <v>042-513-6540</v>
      </c>
      <c r="Q234" s="68">
        <f>VLOOKUP(C234,[1]計算シート!$B$3:$BB$29997,32,FALSE)</f>
        <v>61</v>
      </c>
      <c r="R234" s="69">
        <f>VLOOKUP(C234,[1]計算シート!$B$3:$BB$29997,31,FALSE)</f>
        <v>41520</v>
      </c>
      <c r="S234" s="70" t="str">
        <f>VLOOKUP(C234,[1]計算シート!$B$3:$BB$29997,34,FALSE)</f>
        <v>入居開始済み</v>
      </c>
      <c r="T234" s="66" t="str">
        <f>VLOOKUP(C234,[1]計算シート!$B$3:$BB$29997,33,FALSE)</f>
        <v>○</v>
      </c>
      <c r="U234" s="69">
        <v>41760</v>
      </c>
      <c r="V234" s="68"/>
      <c r="W234" s="71" t="str">
        <f>VLOOKUP(C234,[1]計算シート!$B$3:$BH$2997,59,FALSE)&amp;CHAR(10)&amp;IF(VLOOKUP(C234,[1]計算シート!$B$3:$BH$2997,59,FALSE)="特定","("&amp;VLOOKUP(C234,[1]指定一覧!$B$3:$C246,2,FALSE)&amp;")","")</f>
        <v>特定
(1374400958)</v>
      </c>
      <c r="X234" s="30" t="s">
        <v>36</v>
      </c>
    </row>
    <row r="235" spans="2:24" s="19" customFormat="1" ht="42" customHeight="1">
      <c r="B235" s="20">
        <v>228</v>
      </c>
      <c r="C235" s="66">
        <v>20005</v>
      </c>
      <c r="D235" s="67" t="str">
        <f>VLOOKUP(C235,[1]計算シート!$B$3:$F$29997,5,FALSE)</f>
        <v>イリーゼ福生</v>
      </c>
      <c r="E235" s="67" t="str">
        <f>VLOOKUP(C235,[1]計算シート!$B$3:$BB$29997,6,FALSE)</f>
        <v>福生市大字福生２３０３－１</v>
      </c>
      <c r="F235" s="66">
        <f>VLOOKUP(C235,[1]計算シート!$B$3:$BB$29997,7,FALSE)</f>
        <v>6.3</v>
      </c>
      <c r="G235" s="66" t="str">
        <f>VLOOKUP(C235,[1]計算シート!$B$3:$BB$29997,8,FALSE)</f>
        <v>18.27-19.84</v>
      </c>
      <c r="H235" s="66" t="str">
        <f>VLOOKUP(C235,[1]計算シート!$B$3:$BB$29997,9,FALSE)</f>
        <v>○</v>
      </c>
      <c r="I235" s="66" t="str">
        <f>VLOOKUP(C235,[1]計算シート!$B$3:$BB$29997,10,FALSE)</f>
        <v>○</v>
      </c>
      <c r="J235" s="66" t="str">
        <f>VLOOKUP(C235,[1]計算シート!$B$3:$BB$29997,11,FALSE)</f>
        <v>○</v>
      </c>
      <c r="K235" s="66" t="str">
        <f>VLOOKUP(C235,[1]計算シート!$B$3:$BB$29997,12,FALSE)</f>
        <v>○</v>
      </c>
      <c r="L235" s="66" t="str">
        <f>VLOOKUP(C235,[1]計算シート!$B$3:$BB$29997,13,FALSE)</f>
        <v>○</v>
      </c>
      <c r="M235" s="66" t="str">
        <f>IF(VLOOKUP(C235,[1]計算シート!$B$3:$BB$29997,26,FALSE)&gt;0,"○","×")</f>
        <v>×</v>
      </c>
      <c r="N235" s="66" t="str">
        <f>IF(VLOOKUP(C235,[1]計算シート!$B$3:$BB$29997,27,FALSE)&gt;0,"○","×")</f>
        <v>×</v>
      </c>
      <c r="O235" s="67" t="str">
        <f>VLOOKUP(C235,[1]計算シート!$B$3:$BB$29997,29,FALSE)</f>
        <v>ＨＩＴＯＷＡケアサービス株式会社</v>
      </c>
      <c r="P235" s="67" t="str">
        <f>VLOOKUP(C235,[1]計算シート!$B$3:$BB$29997,30,FALSE)</f>
        <v>03-6632-7702</v>
      </c>
      <c r="Q235" s="68">
        <f>VLOOKUP(C235,[1]計算シート!$B$3:$BB$29997,32,FALSE)</f>
        <v>57</v>
      </c>
      <c r="R235" s="69">
        <f>VLOOKUP(C235,[1]計算シート!$B$3:$BB$29997,31,FALSE)</f>
        <v>44089</v>
      </c>
      <c r="S235" s="70" t="str">
        <f>VLOOKUP(C235,[1]計算シート!$B$3:$BB$29997,34,FALSE)</f>
        <v>入居開始済み</v>
      </c>
      <c r="T235" s="66" t="str">
        <f>VLOOKUP(C235,[1]計算シート!$B$3:$BB$29997,33,FALSE)</f>
        <v>○</v>
      </c>
      <c r="U235" s="69">
        <v>44317</v>
      </c>
      <c r="V235" s="68"/>
      <c r="W235" s="71" t="str">
        <f>VLOOKUP(C235,[1]計算シート!$B$3:$BH$2997,59,FALSE)&amp;CHAR(10)&amp;IF(VLOOKUP(C235,[1]計算シート!$B$3:$BH$2997,59,FALSE)="特定・利用権","("&amp;VLOOKUP(C235,[1]指定一覧!$B$3:$C247,2,FALSE)&amp;")","")</f>
        <v>特定・利用権
(1374400966)</v>
      </c>
      <c r="X235" s="30" t="s">
        <v>36</v>
      </c>
    </row>
    <row r="236" spans="2:24" s="19" customFormat="1" ht="42" customHeight="1">
      <c r="B236" s="20">
        <v>229</v>
      </c>
      <c r="C236" s="66">
        <v>11056</v>
      </c>
      <c r="D236" s="67" t="str">
        <f>VLOOKUP(C236,[1]計算シート!$B$3:$F$29997,5,FALSE)</f>
        <v>サービス付き高齢者向け住宅「南聖園」</v>
      </c>
      <c r="E236" s="67" t="str">
        <f>VLOOKUP(C236,[1]計算シート!$B$3:$BB$29997,6,FALSE)</f>
        <v>羽村市五ノ神2丁目11番地10</v>
      </c>
      <c r="F236" s="66" t="str">
        <f>VLOOKUP(C236,[1]計算シート!$B$3:$BB$29997,7,FALSE)</f>
        <v>5.7-6</v>
      </c>
      <c r="G236" s="66">
        <f>VLOOKUP(C236,[1]計算シート!$B$3:$BB$29997,8,FALSE)</f>
        <v>35.08</v>
      </c>
      <c r="H236" s="66" t="str">
        <f>VLOOKUP(C236,[1]計算シート!$B$3:$BB$29997,9,FALSE)</f>
        <v>○</v>
      </c>
      <c r="I236" s="66" t="str">
        <f>VLOOKUP(C236,[1]計算シート!$B$3:$BB$29997,10,FALSE)</f>
        <v>○</v>
      </c>
      <c r="J236" s="66" t="str">
        <f>VLOOKUP(C236,[1]計算シート!$B$3:$BB$29997,11,FALSE)</f>
        <v>○</v>
      </c>
      <c r="K236" s="66" t="str">
        <f>VLOOKUP(C236,[1]計算シート!$B$3:$BB$29997,12,FALSE)</f>
        <v>○</v>
      </c>
      <c r="L236" s="66" t="str">
        <f>VLOOKUP(C236,[1]計算シート!$B$3:$BB$29997,13,FALSE)</f>
        <v>○</v>
      </c>
      <c r="M236" s="66" t="str">
        <f>IF(VLOOKUP(C236,[1]計算シート!$B$3:$BB$29997,26,FALSE)&gt;0,"○","×")</f>
        <v>×</v>
      </c>
      <c r="N236" s="66" t="str">
        <f>IF(VLOOKUP(C236,[1]計算シート!$B$3:$BB$29997,27,FALSE)&gt;0,"○","×")</f>
        <v>×</v>
      </c>
      <c r="O236" s="67" t="str">
        <f>VLOOKUP(C236,[1]計算シート!$B$3:$BB$29997,29,FALSE)</f>
        <v>サービス付き高齢者向け住宅南聖園</v>
      </c>
      <c r="P236" s="67" t="str">
        <f>VLOOKUP(C236,[1]計算シート!$B$3:$BB$29997,30,FALSE)</f>
        <v>042-555-5211</v>
      </c>
      <c r="Q236" s="68">
        <f>VLOOKUP(C236,[1]計算シート!$B$3:$BB$29997,32,FALSE)</f>
        <v>20</v>
      </c>
      <c r="R236" s="69">
        <f>VLOOKUP(C236,[1]計算シート!$B$3:$BB$29997,31,FALSE)</f>
        <v>40987</v>
      </c>
      <c r="S236" s="70" t="str">
        <f>VLOOKUP(C236,[1]計算シート!$B$3:$BB$29997,34,FALSE)</f>
        <v>入居開始済み</v>
      </c>
      <c r="T236" s="66" t="str">
        <f>VLOOKUP(C236,[1]計算シート!$B$3:$BB$29997,33,FALSE)</f>
        <v>○</v>
      </c>
      <c r="U236" s="69">
        <v>40987</v>
      </c>
      <c r="V236" s="68"/>
      <c r="W236" s="71" t="str">
        <f>VLOOKUP(C236,[1]計算シート!$B$3:$BH$2997,59,FALSE)&amp;CHAR(10)&amp;IF(VLOOKUP(C236,[1]計算シート!$B$3:$BH$2997,59,FALSE)="特定","("&amp;VLOOKUP(C236,[1]指定一覧!$B$3:$C247,2,FALSE)&amp;")","")</f>
        <v xml:space="preserve">利用権
</v>
      </c>
      <c r="X236" s="30" t="s">
        <v>36</v>
      </c>
    </row>
    <row r="237" spans="2:24" s="19" customFormat="1" ht="42" customHeight="1">
      <c r="B237" s="20">
        <v>230</v>
      </c>
      <c r="C237" s="66">
        <v>12018</v>
      </c>
      <c r="D237" s="67" t="str">
        <f>VLOOKUP(C237,[1]計算シート!$B$3:$F$29997,5,FALSE)</f>
        <v>シニアハウスくさばな</v>
      </c>
      <c r="E237" s="67" t="str">
        <f>VLOOKUP(C237,[1]計算シート!$B$3:$BB$29997,6,FALSE)</f>
        <v>あきる野市草花2978</v>
      </c>
      <c r="F237" s="66" t="str">
        <f>VLOOKUP(C237,[1]計算シート!$B$3:$BB$29997,7,FALSE)</f>
        <v>5.8-6.2</v>
      </c>
      <c r="G237" s="66">
        <f>VLOOKUP(C237,[1]計算シート!$B$3:$BB$29997,8,FALSE)</f>
        <v>20.72</v>
      </c>
      <c r="H237" s="66" t="str">
        <f>VLOOKUP(C237,[1]計算シート!$B$3:$BB$29997,9,FALSE)</f>
        <v>○</v>
      </c>
      <c r="I237" s="66" t="str">
        <f>VLOOKUP(C237,[1]計算シート!$B$3:$BB$29997,10,FALSE)</f>
        <v>○</v>
      </c>
      <c r="J237" s="66" t="str">
        <f>VLOOKUP(C237,[1]計算シート!$B$3:$BB$29997,11,FALSE)</f>
        <v>○</v>
      </c>
      <c r="K237" s="66" t="str">
        <f>VLOOKUP(C237,[1]計算シート!$B$3:$BB$29997,12,FALSE)</f>
        <v>○</v>
      </c>
      <c r="L237" s="66" t="str">
        <f>VLOOKUP(C237,[1]計算シート!$B$3:$BB$29997,13,FALSE)</f>
        <v>○</v>
      </c>
      <c r="M237" s="66" t="str">
        <f>IF(VLOOKUP(C237,[1]計算シート!$B$3:$BB$29997,26,FALSE)&gt;0,"○","×")</f>
        <v>×</v>
      </c>
      <c r="N237" s="66" t="str">
        <f>IF(VLOOKUP(C237,[1]計算シート!$B$3:$BB$29997,27,FALSE)&gt;0,"○","×")</f>
        <v>○</v>
      </c>
      <c r="O237" s="67" t="str">
        <f>VLOOKUP(C237,[1]計算シート!$B$3:$BB$29997,29,FALSE)</f>
        <v>シニアハウスくさばな</v>
      </c>
      <c r="P237" s="67" t="str">
        <f>VLOOKUP(C237,[1]計算シート!$B$3:$BB$29997,30,FALSE)</f>
        <v>0425587710</v>
      </c>
      <c r="Q237" s="68">
        <f>VLOOKUP(C237,[1]計算シート!$B$3:$BB$29997,32,FALSE)</f>
        <v>38</v>
      </c>
      <c r="R237" s="69">
        <f>VLOOKUP(C237,[1]計算シート!$B$3:$BB$29997,31,FALSE)</f>
        <v>41131</v>
      </c>
      <c r="S237" s="70" t="str">
        <f>VLOOKUP(C237,[1]計算シート!$B$3:$BB$29997,34,FALSE)</f>
        <v>入居開始済み</v>
      </c>
      <c r="T237" s="66" t="str">
        <f>VLOOKUP(C237,[1]計算シート!$B$3:$BB$29997,33,FALSE)</f>
        <v>○</v>
      </c>
      <c r="U237" s="69">
        <v>41131</v>
      </c>
      <c r="V237" s="68"/>
      <c r="W237" s="71" t="str">
        <f>VLOOKUP(C237,[1]計算シート!$B$3:$BH$2997,59,FALSE)&amp;CHAR(10)&amp;IF(VLOOKUP(C237,[1]計算シート!$B$3:$BH$2997,59,FALSE)="特定","("&amp;VLOOKUP(C237,[1]指定一覧!$B$3:$C248,2,FALSE)&amp;")","")</f>
        <v xml:space="preserve">利用権
</v>
      </c>
      <c r="X237" s="30" t="s">
        <v>36</v>
      </c>
    </row>
    <row r="238" spans="2:24" s="19" customFormat="1" ht="42" customHeight="1">
      <c r="B238" s="20">
        <v>231</v>
      </c>
      <c r="C238" s="66">
        <v>15001</v>
      </c>
      <c r="D238" s="67" t="str">
        <f>VLOOKUP(C238,[1]計算シート!$B$3:$F$29997,5,FALSE)</f>
        <v>サービス付き高齢者向け住宅　サンライズ小川</v>
      </c>
      <c r="E238" s="67" t="str">
        <f>VLOOKUP(C238,[1]計算シート!$B$3:$BB$29997,6,FALSE)</f>
        <v>あきる野市小川1050-2</v>
      </c>
      <c r="F238" s="66" t="str">
        <f>VLOOKUP(C238,[1]計算シート!$B$3:$BB$29997,7,FALSE)</f>
        <v>8-13.1</v>
      </c>
      <c r="G238" s="66" t="str">
        <f>VLOOKUP(C238,[1]計算シート!$B$3:$BB$29997,8,FALSE)</f>
        <v>25.15-40.95</v>
      </c>
      <c r="H238" s="66" t="str">
        <f>VLOOKUP(C238,[1]計算シート!$B$3:$BB$29997,9,FALSE)</f>
        <v>○</v>
      </c>
      <c r="I238" s="66" t="str">
        <f>VLOOKUP(C238,[1]計算シート!$B$3:$BB$29997,10,FALSE)</f>
        <v>○</v>
      </c>
      <c r="J238" s="66" t="str">
        <f>VLOOKUP(C238,[1]計算シート!$B$3:$BB$29997,11,FALSE)</f>
        <v>○</v>
      </c>
      <c r="K238" s="66" t="str">
        <f>VLOOKUP(C238,[1]計算シート!$B$3:$BB$29997,12,FALSE)</f>
        <v>○</v>
      </c>
      <c r="L238" s="66" t="str">
        <f>VLOOKUP(C238,[1]計算シート!$B$3:$BB$29997,13,FALSE)</f>
        <v>○</v>
      </c>
      <c r="M238" s="66" t="str">
        <f>IF(VLOOKUP(C238,[1]計算シート!$B$3:$BB$29997,26,FALSE)&gt;0,"○","×")</f>
        <v>×</v>
      </c>
      <c r="N238" s="66" t="str">
        <f>IF(VLOOKUP(C238,[1]計算シート!$B$3:$BB$29997,27,FALSE)&gt;0,"○","×")</f>
        <v>○</v>
      </c>
      <c r="O238" s="67" t="str">
        <f>VLOOKUP(C238,[1]計算シート!$B$3:$BB$29997,29,FALSE)</f>
        <v>社会福祉法人　サンライズ</v>
      </c>
      <c r="P238" s="67" t="str">
        <f>VLOOKUP(C238,[1]計算シート!$B$3:$BB$29997,30,FALSE)</f>
        <v>042-597-2021</v>
      </c>
      <c r="Q238" s="68">
        <f>VLOOKUP(C238,[1]計算シート!$B$3:$BB$29997,32,FALSE)</f>
        <v>18</v>
      </c>
      <c r="R238" s="69">
        <f>VLOOKUP(C238,[1]計算シート!$B$3:$BB$29997,31,FALSE)</f>
        <v>42110</v>
      </c>
      <c r="S238" s="70" t="str">
        <f>VLOOKUP(C238,[1]計算シート!$B$3:$BB$29997,34,FALSE)</f>
        <v>入居開始済み</v>
      </c>
      <c r="T238" s="66" t="str">
        <f>VLOOKUP(C238,[1]計算シート!$B$3:$BB$29997,33,FALSE)</f>
        <v>○</v>
      </c>
      <c r="U238" s="69">
        <v>42461</v>
      </c>
      <c r="V238" s="68"/>
      <c r="W238" s="71" t="str">
        <f>VLOOKUP(C238,[1]計算シート!$B$3:$BH$2997,59,FALSE)&amp;CHAR(10)&amp;IF(VLOOKUP(C238,[1]計算シート!$B$3:$BH$2997,59,FALSE)="特定","("&amp;VLOOKUP(C238,[1]指定一覧!$B$3:$C249,2,FALSE)&amp;")","")</f>
        <v xml:space="preserve">利用権
</v>
      </c>
      <c r="X238" s="30" t="s">
        <v>36</v>
      </c>
    </row>
    <row r="239" spans="2:24" s="19" customFormat="1" ht="42" customHeight="1">
      <c r="B239" s="20">
        <v>232</v>
      </c>
      <c r="C239" s="66">
        <v>14010</v>
      </c>
      <c r="D239" s="67" t="str">
        <f>VLOOKUP(C239,[1]計算シート!$B$3:$F$29997,5,FALSE)</f>
        <v>マザーズハウス瑞穂</v>
      </c>
      <c r="E239" s="67" t="str">
        <f>VLOOKUP(C239,[1]計算シート!$B$3:$BB$29997,6,FALSE)</f>
        <v>西多摩郡瑞穂町大字武蔵203-1</v>
      </c>
      <c r="F239" s="66">
        <f>VLOOKUP(C239,[1]計算シート!$B$3:$BB$29997,7,FALSE)</f>
        <v>5.37</v>
      </c>
      <c r="G239" s="66">
        <f>VLOOKUP(C239,[1]計算シート!$B$3:$BB$29997,8,FALSE)</f>
        <v>19.28</v>
      </c>
      <c r="H239" s="66" t="str">
        <f>VLOOKUP(C239,[1]計算シート!$B$3:$BB$29997,9,FALSE)</f>
        <v>○</v>
      </c>
      <c r="I239" s="66" t="str">
        <f>VLOOKUP(C239,[1]計算シート!$B$3:$BB$29997,10,FALSE)</f>
        <v>×</v>
      </c>
      <c r="J239" s="66" t="str">
        <f>VLOOKUP(C239,[1]計算シート!$B$3:$BB$29997,11,FALSE)</f>
        <v>×</v>
      </c>
      <c r="K239" s="66" t="str">
        <f>VLOOKUP(C239,[1]計算シート!$B$3:$BB$29997,12,FALSE)</f>
        <v>×</v>
      </c>
      <c r="L239" s="66" t="str">
        <f>VLOOKUP(C239,[1]計算シート!$B$3:$BB$29997,13,FALSE)</f>
        <v>×</v>
      </c>
      <c r="M239" s="66" t="str">
        <f>IF(VLOOKUP(C239,[1]計算シート!$B$3:$BB$29997,26,FALSE)&gt;0,"○","×")</f>
        <v>×</v>
      </c>
      <c r="N239" s="66" t="str">
        <f>IF(VLOOKUP(C239,[1]計算シート!$B$3:$BB$29997,27,FALSE)&gt;0,"○","×")</f>
        <v>○</v>
      </c>
      <c r="O239" s="67" t="str">
        <f>VLOOKUP(C239,[1]計算シート!$B$3:$BB$29997,29,FALSE)</f>
        <v>株式会社マザーズハウス</v>
      </c>
      <c r="P239" s="67" t="str">
        <f>VLOOKUP(C239,[1]計算シート!$B$3:$BB$29997,30,FALSE)</f>
        <v>042-519-3871</v>
      </c>
      <c r="Q239" s="68">
        <f>VLOOKUP(C239,[1]計算シート!$B$3:$BB$29997,32,FALSE)</f>
        <v>22</v>
      </c>
      <c r="R239" s="69">
        <f>VLOOKUP(C239,[1]計算シート!$B$3:$BB$29997,31,FALSE)</f>
        <v>41845</v>
      </c>
      <c r="S239" s="70" t="str">
        <f>VLOOKUP(C239,[1]計算シート!$B$3:$BB$29997,34,FALSE)</f>
        <v>入居開始済み</v>
      </c>
      <c r="T239" s="66" t="str">
        <f>VLOOKUP(C239,[1]計算シート!$B$3:$BB$29997,33,FALSE)</f>
        <v>○</v>
      </c>
      <c r="U239" s="69">
        <v>41845</v>
      </c>
      <c r="V239" s="68"/>
      <c r="W239" s="71" t="str">
        <f>VLOOKUP(C239,[1]計算シート!$B$3:$BH$2997,59,FALSE)&amp;CHAR(10)&amp;IF(VLOOKUP(C239,[1]計算シート!$B$3:$BH$2997,59,FALSE)="特定","("&amp;VLOOKUP(C239,[1]指定一覧!$B$3:$C250,2,FALSE)&amp;")","")</f>
        <v xml:space="preserve">利用権
</v>
      </c>
      <c r="X239" s="30" t="s">
        <v>36</v>
      </c>
    </row>
    <row r="240" spans="2:24" s="19" customFormat="1" ht="42" customHeight="1">
      <c r="B240" s="20">
        <v>233</v>
      </c>
      <c r="C240" s="66">
        <v>16005</v>
      </c>
      <c r="D240" s="67" t="str">
        <f>VLOOKUP(C240,[1]計算シート!$B$3:$F$29997,5,FALSE)</f>
        <v>フォレスト・イン・エステート谷戸沢</v>
      </c>
      <c r="E240" s="67" t="str">
        <f>VLOOKUP(C240,[1]計算シート!$B$3:$BB$29997,6,FALSE)</f>
        <v>西多摩郡日の出町大字平井3026番地</v>
      </c>
      <c r="F240" s="66" t="str">
        <f>VLOOKUP(C240,[1]計算シート!$B$3:$BB$29997,7,FALSE)</f>
        <v>7-11</v>
      </c>
      <c r="G240" s="66" t="str">
        <f>VLOOKUP(C240,[1]計算シート!$B$3:$BB$29997,8,FALSE)</f>
        <v>27.79-27.83</v>
      </c>
      <c r="H240" s="66" t="str">
        <f>VLOOKUP(C240,[1]計算シート!$B$3:$BB$29997,9,FALSE)</f>
        <v>○</v>
      </c>
      <c r="I240" s="66" t="str">
        <f>VLOOKUP(C240,[1]計算シート!$B$3:$BB$29997,10,FALSE)</f>
        <v>○</v>
      </c>
      <c r="J240" s="66" t="str">
        <f>VLOOKUP(C240,[1]計算シート!$B$3:$BB$29997,11,FALSE)</f>
        <v>○</v>
      </c>
      <c r="K240" s="66" t="str">
        <f>VLOOKUP(C240,[1]計算シート!$B$3:$BB$29997,12,FALSE)</f>
        <v>○</v>
      </c>
      <c r="L240" s="66" t="str">
        <f>VLOOKUP(C240,[1]計算シート!$B$3:$BB$29997,13,FALSE)</f>
        <v>○</v>
      </c>
      <c r="M240" s="66" t="str">
        <f>IF(VLOOKUP(C240,[1]計算シート!$B$3:$BB$29997,26,FALSE)&gt;0,"○","×")</f>
        <v>×</v>
      </c>
      <c r="N240" s="66" t="str">
        <f>IF(VLOOKUP(C240,[1]計算シート!$B$3:$BB$29997,27,FALSE)&gt;0,"○","×")</f>
        <v>○</v>
      </c>
      <c r="O240" s="67" t="str">
        <f>VLOOKUP(C240,[1]計算シート!$B$3:$BB$29997,29,FALSE)</f>
        <v>フォレスト・イン・エステート谷戸沢</v>
      </c>
      <c r="P240" s="67" t="str">
        <f>VLOOKUP(C240,[1]計算シート!$B$3:$BB$29997,30,FALSE)</f>
        <v>042-588-8300</v>
      </c>
      <c r="Q240" s="68">
        <f>VLOOKUP(C240,[1]計算シート!$B$3:$BB$29997,32,FALSE)</f>
        <v>24</v>
      </c>
      <c r="R240" s="69">
        <f>VLOOKUP(C240,[1]計算シート!$B$3:$BB$29997,31,FALSE)</f>
        <v>42573</v>
      </c>
      <c r="S240" s="70" t="str">
        <f>VLOOKUP(C240,[1]計算シート!$B$3:$BB$29997,34,FALSE)</f>
        <v>入居開始済み</v>
      </c>
      <c r="T240" s="66" t="str">
        <f>VLOOKUP(C240,[1]計算シート!$B$3:$BB$29997,33,FALSE)</f>
        <v>○</v>
      </c>
      <c r="U240" s="69">
        <v>42802</v>
      </c>
      <c r="V240" s="68"/>
      <c r="W240" s="71" t="str">
        <f>VLOOKUP(C240,[1]計算シート!$B$3:$BH$2997,59,FALSE)&amp;CHAR(10)&amp;IF(VLOOKUP(C240,[1]計算シート!$B$3:$BH$2997,59,FALSE)="特定","("&amp;VLOOKUP(C240,[1]指定一覧!$B$3:$C251,2,FALSE)&amp;")","")</f>
        <v xml:space="preserve">
</v>
      </c>
      <c r="X240" s="30" t="s">
        <v>36</v>
      </c>
    </row>
    <row r="241" spans="2:24" s="19" customFormat="1" ht="42" customHeight="1">
      <c r="B241" s="20">
        <v>234</v>
      </c>
      <c r="C241" s="66">
        <v>11010</v>
      </c>
      <c r="D241" s="67" t="str">
        <f>VLOOKUP(C241,[1]計算シート!$B$3:$F$29997,5,FALSE)</f>
        <v>ケアリゾート宮下町</v>
      </c>
      <c r="E241" s="67" t="str">
        <f>VLOOKUP(C241,[1]計算シート!$B$3:$BB$29997,6,FALSE)</f>
        <v>八王子市宮下町41-1</v>
      </c>
      <c r="F241" s="66" t="str">
        <f>VLOOKUP(C241,[1]計算シート!$B$3:$BB$29997,7,FALSE)</f>
        <v>5.37-6.4</v>
      </c>
      <c r="G241" s="66" t="str">
        <f>VLOOKUP(C241,[1]計算シート!$B$3:$BB$29997,8,FALSE)</f>
        <v>18.09-25.38</v>
      </c>
      <c r="H241" s="66" t="str">
        <f>VLOOKUP(C241,[1]計算シート!$B$3:$BB$29997,9,FALSE)</f>
        <v>○</v>
      </c>
      <c r="I241" s="66" t="str">
        <f>VLOOKUP(C241,[1]計算シート!$B$3:$BB$29997,10,FALSE)</f>
        <v>×</v>
      </c>
      <c r="J241" s="66" t="str">
        <f>VLOOKUP(C241,[1]計算シート!$B$3:$BB$29997,11,FALSE)</f>
        <v>×</v>
      </c>
      <c r="K241" s="66" t="str">
        <f>VLOOKUP(C241,[1]計算シート!$B$3:$BB$29997,12,FALSE)</f>
        <v>×</v>
      </c>
      <c r="L241" s="66" t="str">
        <f>VLOOKUP(C241,[1]計算シート!$B$3:$BB$29997,13,FALSE)</f>
        <v>×</v>
      </c>
      <c r="M241" s="66" t="str">
        <f>IF(VLOOKUP(C241,[1]計算シート!$B$3:$BB$29997,26,FALSE)&gt;0,"○","×")</f>
        <v>×</v>
      </c>
      <c r="N241" s="66" t="str">
        <f>IF(VLOOKUP(C241,[1]計算シート!$B$3:$BB$29997,27,FALSE)&gt;0,"○","×")</f>
        <v>×</v>
      </c>
      <c r="O241" s="67" t="str">
        <f>VLOOKUP(C241,[1]計算シート!$B$3:$BB$29997,29,FALSE)</f>
        <v>株式会社ケアエステート</v>
      </c>
      <c r="P241" s="67" t="str">
        <f>VLOOKUP(C241,[1]計算シート!$B$3:$BB$29997,30,FALSE)</f>
        <v>042-655-6323</v>
      </c>
      <c r="Q241" s="68">
        <f>VLOOKUP(C241,[1]計算シート!$B$3:$BB$29997,32,FALSE)</f>
        <v>25</v>
      </c>
      <c r="R241" s="69">
        <f>VLOOKUP(C241,[1]計算シート!$B$3:$BB$29997,31,FALSE)</f>
        <v>40925</v>
      </c>
      <c r="S241" s="70" t="str">
        <f>VLOOKUP(C241,[1]計算シート!$B$3:$BB$29997,34,FALSE)</f>
        <v>入居開始済み</v>
      </c>
      <c r="T241" s="66" t="str">
        <f>VLOOKUP(C241,[1]計算シート!$B$3:$BB$29997,33,FALSE)</f>
        <v>○</v>
      </c>
      <c r="U241" s="69">
        <v>42095</v>
      </c>
      <c r="V241" s="68"/>
      <c r="W241" s="71" t="str">
        <f>VLOOKUP(C241,[1]計算シート!$B$3:$BH$2997,59,FALSE)&amp;CHAR(10)&amp;IF(VLOOKUP(C241,[1]計算シート!$B$3:$BH$2997,59,FALSE)="特定","("&amp;VLOOKUP(C241,[1]指定一覧!$B$3:$C252,2,FALSE)&amp;")","")</f>
        <v xml:space="preserve">
</v>
      </c>
      <c r="X241" s="30" t="s">
        <v>36</v>
      </c>
    </row>
    <row r="242" spans="2:24" s="19" customFormat="1" ht="42" customHeight="1">
      <c r="B242" s="20">
        <v>235</v>
      </c>
      <c r="C242" s="66">
        <v>11012</v>
      </c>
      <c r="D242" s="67" t="str">
        <f>VLOOKUP(C242,[1]計算シート!$B$3:$F$29997,5,FALSE)</f>
        <v>ココファン西八王子</v>
      </c>
      <c r="E242" s="67" t="str">
        <f>VLOOKUP(C242,[1]計算シート!$B$3:$BB$29997,6,FALSE)</f>
        <v>八王子市千人町3-17-5</v>
      </c>
      <c r="F242" s="66" t="str">
        <f>VLOOKUP(C242,[1]計算シート!$B$3:$BB$29997,7,FALSE)</f>
        <v>7.2-10.3</v>
      </c>
      <c r="G242" s="66" t="str">
        <f>VLOOKUP(C242,[1]計算シート!$B$3:$BB$29997,8,FALSE)</f>
        <v>18.06-27.18</v>
      </c>
      <c r="H242" s="66" t="str">
        <f>VLOOKUP(C242,[1]計算シート!$B$3:$BB$29997,9,FALSE)</f>
        <v>○</v>
      </c>
      <c r="I242" s="66" t="str">
        <f>VLOOKUP(C242,[1]計算シート!$B$3:$BB$29997,10,FALSE)</f>
        <v>○</v>
      </c>
      <c r="J242" s="66" t="str">
        <f>VLOOKUP(C242,[1]計算シート!$B$3:$BB$29997,11,FALSE)</f>
        <v>○</v>
      </c>
      <c r="K242" s="66" t="str">
        <f>VLOOKUP(C242,[1]計算シート!$B$3:$BB$29997,12,FALSE)</f>
        <v>○</v>
      </c>
      <c r="L242" s="66" t="str">
        <f>VLOOKUP(C242,[1]計算シート!$B$3:$BB$29997,13,FALSE)</f>
        <v>○</v>
      </c>
      <c r="M242" s="66" t="str">
        <f>IF(VLOOKUP(C242,[1]計算シート!$B$3:$BB$29997,26,FALSE)&gt;0,"○","×")</f>
        <v>×</v>
      </c>
      <c r="N242" s="66" t="str">
        <f>IF(VLOOKUP(C242,[1]計算シート!$B$3:$BB$29997,27,FALSE)&gt;0,"○","×")</f>
        <v>○</v>
      </c>
      <c r="O242" s="67" t="str">
        <f>VLOOKUP(C242,[1]計算シート!$B$3:$BB$29997,29,FALSE)</f>
        <v>株式会社　学研ココファン</v>
      </c>
      <c r="P242" s="67" t="str">
        <f>VLOOKUP(C242,[1]計算シート!$B$3:$BB$29997,30,FALSE)</f>
        <v>03-6431-1860</v>
      </c>
      <c r="Q242" s="68">
        <f>VLOOKUP(C242,[1]計算シート!$B$3:$BB$29997,32,FALSE)</f>
        <v>54</v>
      </c>
      <c r="R242" s="69">
        <f>VLOOKUP(C242,[1]計算シート!$B$3:$BB$29997,31,FALSE)</f>
        <v>40928</v>
      </c>
      <c r="S242" s="70" t="str">
        <f>VLOOKUP(C242,[1]計算シート!$B$3:$BB$29997,34,FALSE)</f>
        <v>入居開始済み</v>
      </c>
      <c r="T242" s="66" t="str">
        <f>VLOOKUP(C242,[1]計算シート!$B$3:$BB$29997,33,FALSE)</f>
        <v>○</v>
      </c>
      <c r="U242" s="69">
        <v>42095</v>
      </c>
      <c r="V242" s="68"/>
      <c r="W242" s="71" t="str">
        <f>VLOOKUP(C242,[1]計算シート!$B$3:$BH$2997,59,FALSE)&amp;CHAR(10)&amp;IF(VLOOKUP(C242,[1]計算シート!$B$3:$BH$2997,59,FALSE)="特定","("&amp;VLOOKUP(C242,[1]指定一覧!$B$3:$C253,2,FALSE)&amp;")","")</f>
        <v xml:space="preserve">
</v>
      </c>
      <c r="X242" s="30" t="s">
        <v>36</v>
      </c>
    </row>
    <row r="243" spans="2:24" s="19" customFormat="1" ht="42" customHeight="1">
      <c r="B243" s="20">
        <v>236</v>
      </c>
      <c r="C243" s="66">
        <v>11032</v>
      </c>
      <c r="D243" s="67" t="str">
        <f>VLOOKUP(C243,[1]計算シート!$B$3:$F$29997,5,FALSE)</f>
        <v>ミモザ白寿庵京王堀之内</v>
      </c>
      <c r="E243" s="67" t="str">
        <f>VLOOKUP(C243,[1]計算シート!$B$3:$BB$29997,6,FALSE)</f>
        <v>八王子市堀之内3丁目35番11号</v>
      </c>
      <c r="F243" s="66" t="str">
        <f>VLOOKUP(C243,[1]計算シート!$B$3:$BB$29997,7,FALSE)</f>
        <v>8.05-8.9</v>
      </c>
      <c r="G243" s="66" t="str">
        <f>VLOOKUP(C243,[1]計算シート!$B$3:$BB$29997,8,FALSE)</f>
        <v>25.42-25.94</v>
      </c>
      <c r="H243" s="66" t="str">
        <f>VLOOKUP(C243,[1]計算シート!$B$3:$BB$29997,9,FALSE)</f>
        <v>○</v>
      </c>
      <c r="I243" s="66" t="str">
        <f>VLOOKUP(C243,[1]計算シート!$B$3:$BB$29997,10,FALSE)</f>
        <v>○</v>
      </c>
      <c r="J243" s="66" t="str">
        <f>VLOOKUP(C243,[1]計算シート!$B$3:$BB$29997,11,FALSE)</f>
        <v>○</v>
      </c>
      <c r="K243" s="66" t="str">
        <f>VLOOKUP(C243,[1]計算シート!$B$3:$BB$29997,12,FALSE)</f>
        <v>○</v>
      </c>
      <c r="L243" s="66" t="str">
        <f>VLOOKUP(C243,[1]計算シート!$B$3:$BB$29997,13,FALSE)</f>
        <v>○</v>
      </c>
      <c r="M243" s="66" t="str">
        <f>IF(VLOOKUP(C243,[1]計算シート!$B$3:$BB$29997,26,FALSE)&gt;0,"○","×")</f>
        <v>×</v>
      </c>
      <c r="N243" s="66" t="str">
        <f>IF(VLOOKUP(C243,[1]計算シート!$B$3:$BB$29997,27,FALSE)&gt;0,"○","×")</f>
        <v>○</v>
      </c>
      <c r="O243" s="67" t="str">
        <f>VLOOKUP(C243,[1]計算シート!$B$3:$BB$29997,29,FALSE)</f>
        <v>ミモザお客様センター</v>
      </c>
      <c r="P243" s="67" t="str">
        <f>VLOOKUP(C243,[1]計算シート!$B$3:$BB$29997,30,FALSE)</f>
        <v>0120-081-303</v>
      </c>
      <c r="Q243" s="68">
        <f>VLOOKUP(C243,[1]計算シート!$B$3:$BB$29997,32,FALSE)</f>
        <v>28</v>
      </c>
      <c r="R243" s="69">
        <f>VLOOKUP(C243,[1]計算シート!$B$3:$BB$29997,31,FALSE)</f>
        <v>40938</v>
      </c>
      <c r="S243" s="70" t="str">
        <f>VLOOKUP(C243,[1]計算シート!$B$3:$BB$29997,34,FALSE)</f>
        <v>入居開始済み</v>
      </c>
      <c r="T243" s="66" t="str">
        <f>VLOOKUP(C243,[1]計算シート!$B$3:$BB$29997,33,FALSE)</f>
        <v>○</v>
      </c>
      <c r="U243" s="69">
        <v>42095</v>
      </c>
      <c r="V243" s="68"/>
      <c r="W243" s="71" t="str">
        <f>VLOOKUP(C243,[1]計算シート!$B$3:$BH$2997,59,FALSE)&amp;CHAR(10)&amp;IF(VLOOKUP(C243,[1]計算シート!$B$3:$BH$2997,59,FALSE)="特定","("&amp;VLOOKUP(C243,[1]指定一覧!$B$3:$C254,2,FALSE)&amp;")","")</f>
        <v xml:space="preserve">
</v>
      </c>
      <c r="X243" s="30" t="s">
        <v>36</v>
      </c>
    </row>
    <row r="244" spans="2:24" s="19" customFormat="1" ht="42" customHeight="1">
      <c r="B244" s="20">
        <v>237</v>
      </c>
      <c r="C244" s="66">
        <v>11051</v>
      </c>
      <c r="D244" s="67" t="str">
        <f>VLOOKUP(C244,[1]計算シート!$B$3:$F$29997,5,FALSE)</f>
        <v>福寿はちおうじ美山</v>
      </c>
      <c r="E244" s="67" t="str">
        <f>VLOOKUP(C244,[1]計算シート!$B$3:$BB$29997,6,FALSE)</f>
        <v>八王子市美山町1272-1</v>
      </c>
      <c r="F244" s="66">
        <f>VLOOKUP(C244,[1]計算シート!$B$3:$BB$29997,7,FALSE)</f>
        <v>5.37</v>
      </c>
      <c r="G244" s="66">
        <f>VLOOKUP(C244,[1]計算シート!$B$3:$BB$29997,8,FALSE)</f>
        <v>18.899999999999999</v>
      </c>
      <c r="H244" s="66" t="str">
        <f>VLOOKUP(C244,[1]計算シート!$B$3:$BB$29997,9,FALSE)</f>
        <v>○</v>
      </c>
      <c r="I244" s="66" t="str">
        <f>VLOOKUP(C244,[1]計算シート!$B$3:$BB$29997,10,FALSE)</f>
        <v>○</v>
      </c>
      <c r="J244" s="66" t="str">
        <f>VLOOKUP(C244,[1]計算シート!$B$3:$BB$29997,11,FALSE)</f>
        <v>○</v>
      </c>
      <c r="K244" s="66" t="str">
        <f>VLOOKUP(C244,[1]計算シート!$B$3:$BB$29997,12,FALSE)</f>
        <v>○</v>
      </c>
      <c r="L244" s="66" t="str">
        <f>VLOOKUP(C244,[1]計算シート!$B$3:$BB$29997,13,FALSE)</f>
        <v>○</v>
      </c>
      <c r="M244" s="66" t="str">
        <f>IF(VLOOKUP(C244,[1]計算シート!$B$3:$BB$29997,26,FALSE)&gt;0,"○","×")</f>
        <v>○</v>
      </c>
      <c r="N244" s="66" t="str">
        <f>IF(VLOOKUP(C244,[1]計算シート!$B$3:$BB$29997,27,FALSE)&gt;0,"○","×")</f>
        <v>○</v>
      </c>
      <c r="O244" s="67" t="str">
        <f>VLOOKUP(C244,[1]計算シート!$B$3:$BB$29997,29,FALSE)</f>
        <v>株式会社日本アメニティライフ協会</v>
      </c>
      <c r="P244" s="67" t="str">
        <f>VLOOKUP(C244,[1]計算シート!$B$3:$BB$29997,30,FALSE)</f>
        <v>045-978-5051</v>
      </c>
      <c r="Q244" s="68">
        <f>VLOOKUP(C244,[1]計算シート!$B$3:$BB$29997,32,FALSE)</f>
        <v>30</v>
      </c>
      <c r="R244" s="69">
        <f>VLOOKUP(C244,[1]計算シート!$B$3:$BB$29997,31,FALSE)</f>
        <v>40962</v>
      </c>
      <c r="S244" s="70" t="str">
        <f>VLOOKUP(C244,[1]計算シート!$B$3:$BB$29997,34,FALSE)</f>
        <v>入居開始済み</v>
      </c>
      <c r="T244" s="66" t="str">
        <f>VLOOKUP(C244,[1]計算シート!$B$3:$BB$29997,33,FALSE)</f>
        <v>○</v>
      </c>
      <c r="U244" s="69">
        <v>42095</v>
      </c>
      <c r="V244" s="68"/>
      <c r="W244" s="71" t="str">
        <f>VLOOKUP(C244,[1]計算シート!$B$3:$BH$2997,59,FALSE)&amp;CHAR(10)&amp;IF(VLOOKUP(C244,[1]計算シート!$B$3:$BH$2997,59,FALSE)="特定","("&amp;VLOOKUP(C244,[1]指定一覧!$B$3:$C255,2,FALSE)&amp;")","")</f>
        <v xml:space="preserve">
</v>
      </c>
      <c r="X244" s="30" t="s">
        <v>36</v>
      </c>
    </row>
    <row r="245" spans="2:24" s="19" customFormat="1" ht="42" customHeight="1">
      <c r="B245" s="20">
        <v>238</v>
      </c>
      <c r="C245" s="66">
        <v>12014</v>
      </c>
      <c r="D245" s="67" t="str">
        <f>VLOOKUP(C245,[1]計算シート!$B$3:$F$29997,5,FALSE)</f>
        <v>さくらの郷中野山王</v>
      </c>
      <c r="E245" s="67" t="str">
        <f>VLOOKUP(C245,[1]計算シート!$B$3:$BB$29997,6,FALSE)</f>
        <v>八王子市中野山王</v>
      </c>
      <c r="F245" s="66">
        <f>VLOOKUP(C245,[1]計算シート!$B$3:$BB$29997,7,FALSE)</f>
        <v>6.4</v>
      </c>
      <c r="G245" s="66" t="str">
        <f>VLOOKUP(C245,[1]計算シート!$B$3:$BB$29997,8,FALSE)</f>
        <v>24.51-25.4</v>
      </c>
      <c r="H245" s="66" t="str">
        <f>VLOOKUP(C245,[1]計算シート!$B$3:$BB$29997,9,FALSE)</f>
        <v>○</v>
      </c>
      <c r="I245" s="66" t="str">
        <f>VLOOKUP(C245,[1]計算シート!$B$3:$BB$29997,10,FALSE)</f>
        <v>×</v>
      </c>
      <c r="J245" s="66" t="str">
        <f>VLOOKUP(C245,[1]計算シート!$B$3:$BB$29997,11,FALSE)</f>
        <v>×</v>
      </c>
      <c r="K245" s="66" t="str">
        <f>VLOOKUP(C245,[1]計算シート!$B$3:$BB$29997,12,FALSE)</f>
        <v>×</v>
      </c>
      <c r="L245" s="66" t="str">
        <f>VLOOKUP(C245,[1]計算シート!$B$3:$BB$29997,13,FALSE)</f>
        <v>○</v>
      </c>
      <c r="M245" s="66" t="str">
        <f>IF(VLOOKUP(C245,[1]計算シート!$B$3:$BB$29997,26,FALSE)&gt;0,"○","×")</f>
        <v>×</v>
      </c>
      <c r="N245" s="66" t="str">
        <f>IF(VLOOKUP(C245,[1]計算シート!$B$3:$BB$29997,27,FALSE)&gt;0,"○","×")</f>
        <v>×</v>
      </c>
      <c r="O245" s="67" t="str">
        <f>VLOOKUP(C245,[1]計算シート!$B$3:$BB$29997,29,FALSE)</f>
        <v>株式会社Ｍａｒｖｅｌｉｘ</v>
      </c>
      <c r="P245" s="67" t="str">
        <f>VLOOKUP(C245,[1]計算シート!$B$3:$BB$29997,30,FALSE)</f>
        <v>03-5807-2220</v>
      </c>
      <c r="Q245" s="68">
        <f>VLOOKUP(C245,[1]計算シート!$B$3:$BB$29997,32,FALSE)</f>
        <v>99</v>
      </c>
      <c r="R245" s="69">
        <f>VLOOKUP(C245,[1]計算シート!$B$3:$BB$29997,31,FALSE)</f>
        <v>41075</v>
      </c>
      <c r="S245" s="70" t="str">
        <f>VLOOKUP(C245,[1]計算シート!$B$3:$BB$29997,34,FALSE)</f>
        <v>入居開始済み</v>
      </c>
      <c r="T245" s="66" t="str">
        <f>VLOOKUP(C245,[1]計算シート!$B$3:$BB$29997,33,FALSE)</f>
        <v>○</v>
      </c>
      <c r="U245" s="69">
        <v>42095</v>
      </c>
      <c r="V245" s="68"/>
      <c r="W245" s="71" t="str">
        <f>VLOOKUP(C245,[1]計算シート!$B$3:$BH$2997,59,FALSE)&amp;CHAR(10)&amp;IF(VLOOKUP(C245,[1]計算シート!$B$3:$BH$2997,59,FALSE)="特定","("&amp;VLOOKUP(C245,[1]指定一覧!$B$3:$C256,2,FALSE)&amp;")","")</f>
        <v xml:space="preserve">
</v>
      </c>
      <c r="X245" s="30" t="s">
        <v>36</v>
      </c>
    </row>
    <row r="246" spans="2:24" s="19" customFormat="1" ht="42" customHeight="1">
      <c r="B246" s="20">
        <v>239</v>
      </c>
      <c r="C246" s="66">
        <v>12019</v>
      </c>
      <c r="D246" s="67" t="str">
        <f>VLOOKUP(C246,[1]計算シート!$B$3:$F$29997,5,FALSE)</f>
        <v>リリーフモア北野</v>
      </c>
      <c r="E246" s="67" t="str">
        <f>VLOOKUP(C246,[1]計算シート!$B$3:$BB$29997,6,FALSE)</f>
        <v>八王子市打越町</v>
      </c>
      <c r="F246" s="66" t="str">
        <f>VLOOKUP(C246,[1]計算シート!$B$3:$BB$29997,7,FALSE)</f>
        <v>6.9-9.8</v>
      </c>
      <c r="G246" s="66" t="str">
        <f>VLOOKUP(C246,[1]計算シート!$B$3:$BB$29997,8,FALSE)</f>
        <v>18.01-25.05</v>
      </c>
      <c r="H246" s="66" t="str">
        <f>VLOOKUP(C246,[1]計算シート!$B$3:$BB$29997,9,FALSE)</f>
        <v>○</v>
      </c>
      <c r="I246" s="66" t="str">
        <f>VLOOKUP(C246,[1]計算シート!$B$3:$BB$29997,10,FALSE)</f>
        <v>×</v>
      </c>
      <c r="J246" s="66" t="str">
        <f>VLOOKUP(C246,[1]計算シート!$B$3:$BB$29997,11,FALSE)</f>
        <v>×</v>
      </c>
      <c r="K246" s="66" t="str">
        <f>VLOOKUP(C246,[1]計算シート!$B$3:$BB$29997,12,FALSE)</f>
        <v>○</v>
      </c>
      <c r="L246" s="66" t="str">
        <f>VLOOKUP(C246,[1]計算シート!$B$3:$BB$29997,13,FALSE)</f>
        <v>×</v>
      </c>
      <c r="M246" s="66" t="str">
        <f>IF(VLOOKUP(C246,[1]計算シート!$B$3:$BB$29997,26,FALSE)&gt;0,"○","×")</f>
        <v>×</v>
      </c>
      <c r="N246" s="66" t="str">
        <f>IF(VLOOKUP(C246,[1]計算シート!$B$3:$BB$29997,27,FALSE)&gt;0,"○","×")</f>
        <v>○</v>
      </c>
      <c r="O246" s="67" t="str">
        <f>VLOOKUP(C246,[1]計算シート!$B$3:$BB$29997,29,FALSE)</f>
        <v>株式会社アイム</v>
      </c>
      <c r="P246" s="67" t="str">
        <f>VLOOKUP(C246,[1]計算シート!$B$3:$BB$29997,30,FALSE)</f>
        <v>042-677-0027</v>
      </c>
      <c r="Q246" s="68">
        <f>VLOOKUP(C246,[1]計算シート!$B$3:$BB$29997,32,FALSE)</f>
        <v>34</v>
      </c>
      <c r="R246" s="69">
        <f>VLOOKUP(C246,[1]計算シート!$B$3:$BB$29997,31,FALSE)</f>
        <v>41145</v>
      </c>
      <c r="S246" s="70" t="str">
        <f>VLOOKUP(C246,[1]計算シート!$B$3:$BB$29997,34,FALSE)</f>
        <v>入居開始済み</v>
      </c>
      <c r="T246" s="66" t="str">
        <f>VLOOKUP(C246,[1]計算シート!$B$3:$BB$29997,33,FALSE)</f>
        <v>○</v>
      </c>
      <c r="U246" s="69">
        <v>42095</v>
      </c>
      <c r="V246" s="68"/>
      <c r="W246" s="71" t="str">
        <f>VLOOKUP(C246,[1]計算シート!$B$3:$BH$2997,59,FALSE)&amp;CHAR(10)&amp;IF(VLOOKUP(C246,[1]計算シート!$B$3:$BH$2997,59,FALSE)="特定","("&amp;VLOOKUP(C246,[1]指定一覧!$B$3:$C257,2,FALSE)&amp;")","")</f>
        <v xml:space="preserve">
</v>
      </c>
      <c r="X246" s="30" t="s">
        <v>36</v>
      </c>
    </row>
    <row r="247" spans="2:24" s="19" customFormat="1" ht="42" customHeight="1">
      <c r="B247" s="20">
        <v>240</v>
      </c>
      <c r="C247" s="66">
        <v>12028</v>
      </c>
      <c r="D247" s="67" t="str">
        <f>VLOOKUP(C247,[1]計算シート!$B$3:$F$29997,5,FALSE)</f>
        <v>あすかの杜めじろ台</v>
      </c>
      <c r="E247" s="67" t="str">
        <f>VLOOKUP(C247,[1]計算シート!$B$3:$BB$29997,6,FALSE)</f>
        <v>八王子市椚田町553-2</v>
      </c>
      <c r="F247" s="66">
        <f>VLOOKUP(C247,[1]計算シート!$B$3:$BB$29997,7,FALSE)</f>
        <v>7.5</v>
      </c>
      <c r="G247" s="66">
        <f>VLOOKUP(C247,[1]計算シート!$B$3:$BB$29997,8,FALSE)</f>
        <v>21.4</v>
      </c>
      <c r="H247" s="66" t="str">
        <f>VLOOKUP(C247,[1]計算シート!$B$3:$BB$29997,9,FALSE)</f>
        <v>○</v>
      </c>
      <c r="I247" s="66" t="str">
        <f>VLOOKUP(C247,[1]計算シート!$B$3:$BB$29997,10,FALSE)</f>
        <v>○</v>
      </c>
      <c r="J247" s="66" t="str">
        <f>VLOOKUP(C247,[1]計算シート!$B$3:$BB$29997,11,FALSE)</f>
        <v>○</v>
      </c>
      <c r="K247" s="66" t="str">
        <f>VLOOKUP(C247,[1]計算シート!$B$3:$BB$29997,12,FALSE)</f>
        <v>○</v>
      </c>
      <c r="L247" s="66" t="str">
        <f>VLOOKUP(C247,[1]計算シート!$B$3:$BB$29997,13,FALSE)</f>
        <v>○</v>
      </c>
      <c r="M247" s="66" t="str">
        <f>IF(VLOOKUP(C247,[1]計算シート!$B$3:$BB$29997,26,FALSE)&gt;0,"○","×")</f>
        <v>×</v>
      </c>
      <c r="N247" s="66" t="str">
        <f>IF(VLOOKUP(C247,[1]計算シート!$B$3:$BB$29997,27,FALSE)&gt;0,"○","×")</f>
        <v>○</v>
      </c>
      <c r="O247" s="67" t="str">
        <f>VLOOKUP(C247,[1]計算シート!$B$3:$BB$29997,29,FALSE)</f>
        <v>あすかの杜めじろ台</v>
      </c>
      <c r="P247" s="67" t="str">
        <f>VLOOKUP(C247,[1]計算シート!$B$3:$BB$29997,30,FALSE)</f>
        <v>042-673-3300</v>
      </c>
      <c r="Q247" s="68">
        <f>VLOOKUP(C247,[1]計算シート!$B$3:$BB$29997,32,FALSE)</f>
        <v>28</v>
      </c>
      <c r="R247" s="69">
        <f>VLOOKUP(C247,[1]計算シート!$B$3:$BB$29997,31,FALSE)</f>
        <v>41187</v>
      </c>
      <c r="S247" s="70" t="str">
        <f>VLOOKUP(C247,[1]計算シート!$B$3:$BB$29997,34,FALSE)</f>
        <v>入居開始済み</v>
      </c>
      <c r="T247" s="66" t="str">
        <f>VLOOKUP(C247,[1]計算シート!$B$3:$BB$29997,33,FALSE)</f>
        <v>○</v>
      </c>
      <c r="U247" s="69">
        <v>42095</v>
      </c>
      <c r="V247" s="68"/>
      <c r="W247" s="71" t="str">
        <f>VLOOKUP(C247,[1]計算シート!$B$3:$BH$2997,59,FALSE)&amp;CHAR(10)&amp;IF(VLOOKUP(C247,[1]計算シート!$B$3:$BH$2997,59,FALSE)="特定","("&amp;VLOOKUP(C247,[1]指定一覧!$B$3:$C258,2,FALSE)&amp;")","")</f>
        <v xml:space="preserve">
</v>
      </c>
      <c r="X247" s="30" t="s">
        <v>36</v>
      </c>
    </row>
    <row r="248" spans="2:24" s="19" customFormat="1" ht="42" customHeight="1">
      <c r="B248" s="20">
        <v>241</v>
      </c>
      <c r="C248" s="66">
        <v>12040</v>
      </c>
      <c r="D248" s="67" t="str">
        <f>VLOOKUP(C248,[1]計算シート!$B$3:$F$29997,5,FALSE)</f>
        <v>ガーデンハウスジュリナ大塚</v>
      </c>
      <c r="E248" s="67" t="str">
        <f>VLOOKUP(C248,[1]計算シート!$B$3:$BB$29997,6,FALSE)</f>
        <v>八王子市東中野55-8</v>
      </c>
      <c r="F248" s="66" t="str">
        <f>VLOOKUP(C248,[1]計算シート!$B$3:$BB$29997,7,FALSE)</f>
        <v>7.5-9.9</v>
      </c>
      <c r="G248" s="66" t="str">
        <f>VLOOKUP(C248,[1]計算シート!$B$3:$BB$29997,8,FALSE)</f>
        <v>25.56-38.98</v>
      </c>
      <c r="H248" s="66" t="str">
        <f>VLOOKUP(C248,[1]計算シート!$B$3:$BB$29997,9,FALSE)</f>
        <v>○</v>
      </c>
      <c r="I248" s="66" t="str">
        <f>VLOOKUP(C248,[1]計算シート!$B$3:$BB$29997,10,FALSE)</f>
        <v>×</v>
      </c>
      <c r="J248" s="66" t="str">
        <f>VLOOKUP(C248,[1]計算シート!$B$3:$BB$29997,11,FALSE)</f>
        <v>○</v>
      </c>
      <c r="K248" s="66" t="str">
        <f>VLOOKUP(C248,[1]計算シート!$B$3:$BB$29997,12,FALSE)</f>
        <v>○</v>
      </c>
      <c r="L248" s="66" t="str">
        <f>VLOOKUP(C248,[1]計算シート!$B$3:$BB$29997,13,FALSE)</f>
        <v>×</v>
      </c>
      <c r="M248" s="66" t="str">
        <f>IF(VLOOKUP(C248,[1]計算シート!$B$3:$BB$29997,26,FALSE)&gt;0,"○","×")</f>
        <v>×</v>
      </c>
      <c r="N248" s="66" t="str">
        <f>IF(VLOOKUP(C248,[1]計算シート!$B$3:$BB$29997,27,FALSE)&gt;0,"○","×")</f>
        <v>○</v>
      </c>
      <c r="O248" s="67" t="str">
        <f>VLOOKUP(C248,[1]計算シート!$B$3:$BB$29997,29,FALSE)</f>
        <v>株式会社ジュリナ</v>
      </c>
      <c r="P248" s="67" t="str">
        <f>VLOOKUP(C248,[1]計算シート!$B$3:$BB$29997,30,FALSE)</f>
        <v>042-682-2290</v>
      </c>
      <c r="Q248" s="68">
        <f>VLOOKUP(C248,[1]計算シート!$B$3:$BB$29997,32,FALSE)</f>
        <v>15</v>
      </c>
      <c r="R248" s="69">
        <f>VLOOKUP(C248,[1]計算シート!$B$3:$BB$29997,31,FALSE)</f>
        <v>41257</v>
      </c>
      <c r="S248" s="70" t="str">
        <f>VLOOKUP(C248,[1]計算シート!$B$3:$BB$29997,34,FALSE)</f>
        <v>入居開始済み</v>
      </c>
      <c r="T248" s="66" t="str">
        <f>VLOOKUP(C248,[1]計算シート!$B$3:$BB$29997,33,FALSE)</f>
        <v>○</v>
      </c>
      <c r="U248" s="69">
        <v>42095</v>
      </c>
      <c r="V248" s="68"/>
      <c r="W248" s="71" t="str">
        <f>VLOOKUP(C248,[1]計算シート!$B$3:$BH$2997,59,FALSE)&amp;CHAR(10)&amp;IF(VLOOKUP(C248,[1]計算シート!$B$3:$BH$2997,59,FALSE)="特定","("&amp;VLOOKUP(C248,[1]指定一覧!$B$3:$C259,2,FALSE)&amp;")","")</f>
        <v xml:space="preserve">
</v>
      </c>
      <c r="X248" s="30" t="s">
        <v>36</v>
      </c>
    </row>
    <row r="249" spans="2:24" s="19" customFormat="1" ht="42" customHeight="1">
      <c r="B249" s="20">
        <v>242</v>
      </c>
      <c r="C249" s="66">
        <v>12050</v>
      </c>
      <c r="D249" s="67" t="str">
        <f>VLOOKUP(C249,[1]計算シート!$B$3:$F$29997,5,FALSE)</f>
        <v>そんぽの家Ｓ高尾</v>
      </c>
      <c r="E249" s="67" t="str">
        <f>VLOOKUP(C249,[1]計算シート!$B$3:$BB$29997,6,FALSE)</f>
        <v>八王子市初沢町1464-3</v>
      </c>
      <c r="F249" s="66">
        <f>VLOOKUP(C249,[1]計算シート!$B$3:$BB$29997,7,FALSE)</f>
        <v>9.75</v>
      </c>
      <c r="G249" s="66">
        <f>VLOOKUP(C249,[1]計算シート!$B$3:$BB$29997,8,FALSE)</f>
        <v>25.17</v>
      </c>
      <c r="H249" s="66" t="str">
        <f>VLOOKUP(C249,[1]計算シート!$B$3:$BB$29997,9,FALSE)</f>
        <v>○</v>
      </c>
      <c r="I249" s="66" t="str">
        <f>VLOOKUP(C249,[1]計算シート!$B$3:$BB$29997,10,FALSE)</f>
        <v>×</v>
      </c>
      <c r="J249" s="66" t="str">
        <f>VLOOKUP(C249,[1]計算シート!$B$3:$BB$29997,11,FALSE)</f>
        <v>×</v>
      </c>
      <c r="K249" s="66" t="str">
        <f>VLOOKUP(C249,[1]計算シート!$B$3:$BB$29997,12,FALSE)</f>
        <v>×</v>
      </c>
      <c r="L249" s="66" t="str">
        <f>VLOOKUP(C249,[1]計算シート!$B$3:$BB$29997,13,FALSE)</f>
        <v>○</v>
      </c>
      <c r="M249" s="66" t="str">
        <f>IF(VLOOKUP(C249,[1]計算シート!$B$3:$BB$29997,26,FALSE)&gt;0,"○","×")</f>
        <v>×</v>
      </c>
      <c r="N249" s="66" t="str">
        <f>IF(VLOOKUP(C249,[1]計算シート!$B$3:$BB$29997,27,FALSE)&gt;0,"○","×")</f>
        <v>○</v>
      </c>
      <c r="O249" s="67" t="str">
        <f>VLOOKUP(C249,[1]計算シート!$B$3:$BB$29997,29,FALSE)</f>
        <v>そんぽの家Ｓ高尾</v>
      </c>
      <c r="P249" s="67" t="str">
        <f>VLOOKUP(C249,[1]計算シート!$B$3:$BB$29997,30,FALSE)</f>
        <v>042-668-8191</v>
      </c>
      <c r="Q249" s="68">
        <f>VLOOKUP(C249,[1]計算シート!$B$3:$BB$29997,32,FALSE)</f>
        <v>60</v>
      </c>
      <c r="R249" s="69">
        <f>VLOOKUP(C249,[1]計算シート!$B$3:$BB$29997,31,FALSE)</f>
        <v>41285</v>
      </c>
      <c r="S249" s="70" t="str">
        <f>VLOOKUP(C249,[1]計算シート!$B$3:$BB$29997,34,FALSE)</f>
        <v>入居開始済み</v>
      </c>
      <c r="T249" s="66" t="str">
        <f>VLOOKUP(C249,[1]計算シート!$B$3:$BB$29997,33,FALSE)</f>
        <v>○</v>
      </c>
      <c r="U249" s="69">
        <v>42095</v>
      </c>
      <c r="V249" s="68"/>
      <c r="W249" s="71" t="str">
        <f>VLOOKUP(C249,[1]計算シート!$B$3:$BH$2997,59,FALSE)&amp;CHAR(10)&amp;IF(VLOOKUP(C249,[1]計算シート!$B$3:$BH$2997,59,FALSE)="特定","("&amp;VLOOKUP(C249,[1]指定一覧!$B$3:$C260,2,FALSE)&amp;")","")</f>
        <v xml:space="preserve">
</v>
      </c>
      <c r="X249" s="30" t="s">
        <v>36</v>
      </c>
    </row>
    <row r="250" spans="2:24" s="19" customFormat="1" ht="42" customHeight="1">
      <c r="B250" s="20">
        <v>243</v>
      </c>
      <c r="C250" s="66">
        <v>13005</v>
      </c>
      <c r="D250" s="67" t="str">
        <f>VLOOKUP(C250,[1]計算シート!$B$3:$F$29997,5,FALSE)</f>
        <v>ゆうらく２番館</v>
      </c>
      <c r="E250" s="67" t="str">
        <f>VLOOKUP(C250,[1]計算シート!$B$3:$BB$29997,6,FALSE)</f>
        <v>八王子市大和田町７丁目8-5</v>
      </c>
      <c r="F250" s="66" t="str">
        <f>VLOOKUP(C250,[1]計算シート!$B$3:$BB$29997,7,FALSE)</f>
        <v>4.35-9</v>
      </c>
      <c r="G250" s="66" t="str">
        <f>VLOOKUP(C250,[1]計算シート!$B$3:$BB$29997,8,FALSE)</f>
        <v>16.7-25.92</v>
      </c>
      <c r="H250" s="66" t="str">
        <f>VLOOKUP(C250,[1]計算シート!$B$3:$BB$29997,9,FALSE)</f>
        <v>○</v>
      </c>
      <c r="I250" s="66" t="str">
        <f>VLOOKUP(C250,[1]計算シート!$B$3:$BB$29997,10,FALSE)</f>
        <v>×</v>
      </c>
      <c r="J250" s="66" t="str">
        <f>VLOOKUP(C250,[1]計算シート!$B$3:$BB$29997,11,FALSE)</f>
        <v>×</v>
      </c>
      <c r="K250" s="66" t="str">
        <f>VLOOKUP(C250,[1]計算シート!$B$3:$BB$29997,12,FALSE)</f>
        <v>○</v>
      </c>
      <c r="L250" s="66" t="str">
        <f>VLOOKUP(C250,[1]計算シート!$B$3:$BB$29997,13,FALSE)</f>
        <v>○</v>
      </c>
      <c r="M250" s="66" t="str">
        <f>IF(VLOOKUP(C250,[1]計算シート!$B$3:$BB$29997,26,FALSE)&gt;0,"○","×")</f>
        <v>×</v>
      </c>
      <c r="N250" s="66" t="str">
        <f>IF(VLOOKUP(C250,[1]計算シート!$B$3:$BB$29997,27,FALSE)&gt;0,"○","×")</f>
        <v>○</v>
      </c>
      <c r="O250" s="67" t="str">
        <f>VLOOKUP(C250,[1]計算シート!$B$3:$BB$29997,29,FALSE)</f>
        <v>株式会社　大協</v>
      </c>
      <c r="P250" s="67" t="str">
        <f>VLOOKUP(C250,[1]計算シート!$B$3:$BB$29997,30,FALSE)</f>
        <v>042-627-0180</v>
      </c>
      <c r="Q250" s="68">
        <f>VLOOKUP(C250,[1]計算シート!$B$3:$BB$29997,32,FALSE)</f>
        <v>27</v>
      </c>
      <c r="R250" s="69">
        <f>VLOOKUP(C250,[1]計算シート!$B$3:$BB$29997,31,FALSE)</f>
        <v>41432</v>
      </c>
      <c r="S250" s="70" t="str">
        <f>VLOOKUP(C250,[1]計算シート!$B$3:$BB$29997,34,FALSE)</f>
        <v>入居開始済み</v>
      </c>
      <c r="T250" s="66" t="str">
        <f>VLOOKUP(C250,[1]計算シート!$B$3:$BB$29997,33,FALSE)</f>
        <v>○</v>
      </c>
      <c r="U250" s="69">
        <v>42095</v>
      </c>
      <c r="V250" s="68"/>
      <c r="W250" s="71" t="str">
        <f>VLOOKUP(C250,[1]計算シート!$B$3:$BH$2997,59,FALSE)&amp;CHAR(10)&amp;IF(VLOOKUP(C250,[1]計算シート!$B$3:$BH$2997,59,FALSE)="特定","("&amp;VLOOKUP(C250,[1]指定一覧!$B$3:$C261,2,FALSE)&amp;")","")</f>
        <v xml:space="preserve">
</v>
      </c>
      <c r="X250" s="30" t="s">
        <v>36</v>
      </c>
    </row>
    <row r="251" spans="2:24" s="19" customFormat="1" ht="42" customHeight="1">
      <c r="B251" s="20">
        <v>244</v>
      </c>
      <c r="C251" s="66">
        <v>13030</v>
      </c>
      <c r="D251" s="67" t="str">
        <f>VLOOKUP(C251,[1]計算シート!$B$3:$F$29997,5,FALSE)</f>
        <v>ガーデンテラス　富士森公園</v>
      </c>
      <c r="E251" s="67" t="str">
        <f>VLOOKUP(C251,[1]計算シート!$B$3:$BB$29997,6,FALSE)</f>
        <v>八王子市台町2丁目22番22号</v>
      </c>
      <c r="F251" s="66" t="str">
        <f>VLOOKUP(C251,[1]計算シート!$B$3:$BB$29997,7,FALSE)</f>
        <v>6.5-6.6</v>
      </c>
      <c r="G251" s="66" t="str">
        <f>VLOOKUP(C251,[1]計算シート!$B$3:$BB$29997,8,FALSE)</f>
        <v>18.49-18.75</v>
      </c>
      <c r="H251" s="66" t="str">
        <f>VLOOKUP(C251,[1]計算シート!$B$3:$BB$29997,9,FALSE)</f>
        <v>○</v>
      </c>
      <c r="I251" s="66" t="str">
        <f>VLOOKUP(C251,[1]計算シート!$B$3:$BB$29997,10,FALSE)</f>
        <v>○</v>
      </c>
      <c r="J251" s="66" t="str">
        <f>VLOOKUP(C251,[1]計算シート!$B$3:$BB$29997,11,FALSE)</f>
        <v>○</v>
      </c>
      <c r="K251" s="66" t="str">
        <f>VLOOKUP(C251,[1]計算シート!$B$3:$BB$29997,12,FALSE)</f>
        <v>○</v>
      </c>
      <c r="L251" s="66" t="str">
        <f>VLOOKUP(C251,[1]計算シート!$B$3:$BB$29997,13,FALSE)</f>
        <v>○</v>
      </c>
      <c r="M251" s="66" t="str">
        <f>IF(VLOOKUP(C251,[1]計算シート!$B$3:$BB$29997,26,FALSE)&gt;0,"○","×")</f>
        <v>×</v>
      </c>
      <c r="N251" s="66" t="str">
        <f>IF(VLOOKUP(C251,[1]計算シート!$B$3:$BB$29997,27,FALSE)&gt;0,"○","×")</f>
        <v>○</v>
      </c>
      <c r="O251" s="67" t="str">
        <f>VLOOKUP(C251,[1]計算シート!$B$3:$BB$29997,29,FALSE)</f>
        <v>コミュニティコネクト株式会社</v>
      </c>
      <c r="P251" s="67">
        <f>VLOOKUP(C251,[1]計算シート!$B$3:$BB$29997,30,FALSE)</f>
        <v>426861267</v>
      </c>
      <c r="Q251" s="68">
        <f>VLOOKUP(C251,[1]計算シート!$B$3:$BB$29997,32,FALSE)</f>
        <v>18</v>
      </c>
      <c r="R251" s="69">
        <f>VLOOKUP(C251,[1]計算シート!$B$3:$BB$29997,31,FALSE)</f>
        <v>41600</v>
      </c>
      <c r="S251" s="70" t="str">
        <f>VLOOKUP(C251,[1]計算シート!$B$3:$BB$29997,34,FALSE)</f>
        <v>入居開始済み</v>
      </c>
      <c r="T251" s="66" t="str">
        <f>VLOOKUP(C251,[1]計算シート!$B$3:$BB$29997,33,FALSE)</f>
        <v>○</v>
      </c>
      <c r="U251" s="69">
        <v>42095</v>
      </c>
      <c r="V251" s="68"/>
      <c r="W251" s="71" t="str">
        <f>VLOOKUP(C251,[1]計算シート!$B$3:$BH$2997,59,FALSE)&amp;CHAR(10)&amp;IF(VLOOKUP(C251,[1]計算シート!$B$3:$BH$2997,59,FALSE)="特定","("&amp;VLOOKUP(C251,[1]指定一覧!$B$3:$C262,2,FALSE)&amp;")","")</f>
        <v xml:space="preserve">
</v>
      </c>
      <c r="X251" s="30" t="s">
        <v>36</v>
      </c>
    </row>
    <row r="252" spans="2:24" s="19" customFormat="1" ht="42" customHeight="1">
      <c r="B252" s="20">
        <v>245</v>
      </c>
      <c r="C252" s="66">
        <v>14016</v>
      </c>
      <c r="D252" s="67" t="str">
        <f>VLOOKUP(C252,[1]計算シート!$B$3:$F$29997,5,FALSE)</f>
        <v>Sakura　Town　西寺方</v>
      </c>
      <c r="E252" s="67" t="str">
        <f>VLOOKUP(C252,[1]計算シート!$B$3:$BB$29997,6,FALSE)</f>
        <v>八王子市西寺方町372-1</v>
      </c>
      <c r="F252" s="66">
        <f>VLOOKUP(C252,[1]計算シート!$B$3:$BB$29997,7,FALSE)</f>
        <v>7</v>
      </c>
      <c r="G252" s="66" t="str">
        <f>VLOOKUP(C252,[1]計算シート!$B$3:$BB$29997,8,FALSE)</f>
        <v>21.74-26.5</v>
      </c>
      <c r="H252" s="66" t="str">
        <f>VLOOKUP(C252,[1]計算シート!$B$3:$BB$29997,9,FALSE)</f>
        <v>○</v>
      </c>
      <c r="I252" s="66" t="str">
        <f>VLOOKUP(C252,[1]計算シート!$B$3:$BB$29997,10,FALSE)</f>
        <v>×</v>
      </c>
      <c r="J252" s="66" t="str">
        <f>VLOOKUP(C252,[1]計算シート!$B$3:$BB$29997,11,FALSE)</f>
        <v>○</v>
      </c>
      <c r="K252" s="66" t="str">
        <f>VLOOKUP(C252,[1]計算シート!$B$3:$BB$29997,12,FALSE)</f>
        <v>○</v>
      </c>
      <c r="L252" s="66" t="str">
        <f>VLOOKUP(C252,[1]計算シート!$B$3:$BB$29997,13,FALSE)</f>
        <v>○</v>
      </c>
      <c r="M252" s="66" t="str">
        <f>IF(VLOOKUP(C252,[1]計算シート!$B$3:$BB$29997,26,FALSE)&gt;0,"○","×")</f>
        <v>×</v>
      </c>
      <c r="N252" s="66" t="str">
        <f>IF(VLOOKUP(C252,[1]計算シート!$B$3:$BB$29997,27,FALSE)&gt;0,"○","×")</f>
        <v>×</v>
      </c>
      <c r="O252" s="67" t="str">
        <f>VLOOKUP(C252,[1]計算シート!$B$3:$BB$29997,29,FALSE)</f>
        <v>株式会社ライフケア・桜</v>
      </c>
      <c r="P252" s="67" t="str">
        <f>VLOOKUP(C252,[1]計算シート!$B$3:$BB$29997,30,FALSE)</f>
        <v>042-659-0215</v>
      </c>
      <c r="Q252" s="68">
        <f>VLOOKUP(C252,[1]計算シート!$B$3:$BB$29997,32,FALSE)</f>
        <v>24</v>
      </c>
      <c r="R252" s="69">
        <f>VLOOKUP(C252,[1]計算シート!$B$3:$BB$29997,31,FALSE)</f>
        <v>41878</v>
      </c>
      <c r="S252" s="70" t="str">
        <f>VLOOKUP(C252,[1]計算シート!$B$3:$BB$29997,34,FALSE)</f>
        <v>入居開始済み</v>
      </c>
      <c r="T252" s="66" t="str">
        <f>VLOOKUP(C252,[1]計算シート!$B$3:$BB$29997,33,FALSE)</f>
        <v>○</v>
      </c>
      <c r="U252" s="69">
        <v>42309</v>
      </c>
      <c r="V252" s="68"/>
      <c r="W252" s="71" t="str">
        <f>VLOOKUP(C252,[1]計算シート!$B$3:$BH$2997,59,FALSE)&amp;CHAR(10)&amp;IF(VLOOKUP(C252,[1]計算シート!$B$3:$BH$2997,59,FALSE)="特定","("&amp;VLOOKUP(C252,[1]指定一覧!$B$3:$C263,2,FALSE)&amp;")","")</f>
        <v xml:space="preserve">
</v>
      </c>
      <c r="X252" s="30" t="s">
        <v>36</v>
      </c>
    </row>
    <row r="253" spans="2:24" s="19" customFormat="1" ht="42" customHeight="1">
      <c r="B253" s="20">
        <v>246</v>
      </c>
      <c r="C253" s="66">
        <v>14019</v>
      </c>
      <c r="D253" s="67" t="str">
        <f>VLOOKUP(C253,[1]計算シート!$B$3:$F$29997,5,FALSE)</f>
        <v>ディーフェスタ高尾</v>
      </c>
      <c r="E253" s="67" t="str">
        <f>VLOOKUP(C253,[1]計算シート!$B$3:$BB$29997,6,FALSE)</f>
        <v>八王子市川町 843-4</v>
      </c>
      <c r="F253" s="66" t="str">
        <f>VLOOKUP(C253,[1]計算シート!$B$3:$BB$29997,7,FALSE)</f>
        <v>6-7</v>
      </c>
      <c r="G253" s="66" t="str">
        <f>VLOOKUP(C253,[1]計算シート!$B$3:$BB$29997,8,FALSE)</f>
        <v>18-24.86</v>
      </c>
      <c r="H253" s="66" t="str">
        <f>VLOOKUP(C253,[1]計算シート!$B$3:$BB$29997,9,FALSE)</f>
        <v>○</v>
      </c>
      <c r="I253" s="66" t="str">
        <f>VLOOKUP(C253,[1]計算シート!$B$3:$BB$29997,10,FALSE)</f>
        <v>×</v>
      </c>
      <c r="J253" s="66" t="str">
        <f>VLOOKUP(C253,[1]計算シート!$B$3:$BB$29997,11,FALSE)</f>
        <v>×</v>
      </c>
      <c r="K253" s="66" t="str">
        <f>VLOOKUP(C253,[1]計算シート!$B$3:$BB$29997,12,FALSE)</f>
        <v>×</v>
      </c>
      <c r="L253" s="66" t="str">
        <f>VLOOKUP(C253,[1]計算シート!$B$3:$BB$29997,13,FALSE)</f>
        <v>○</v>
      </c>
      <c r="M253" s="66" t="str">
        <f>IF(VLOOKUP(C253,[1]計算シート!$B$3:$BB$29997,26,FALSE)&gt;0,"○","×")</f>
        <v>○</v>
      </c>
      <c r="N253" s="66" t="str">
        <f>IF(VLOOKUP(C253,[1]計算シート!$B$3:$BB$29997,27,FALSE)&gt;0,"○","×")</f>
        <v>○</v>
      </c>
      <c r="O253" s="67" t="str">
        <f>VLOOKUP(C253,[1]計算シート!$B$3:$BB$29997,29,FALSE)</f>
        <v>大和リビングケア株式会社　シニアライフ事業部</v>
      </c>
      <c r="P253" s="67" t="str">
        <f>VLOOKUP(C253,[1]計算シート!$B$3:$BB$29997,30,FALSE)</f>
        <v>03-5908-0890</v>
      </c>
      <c r="Q253" s="68">
        <f>VLOOKUP(C253,[1]計算シート!$B$3:$BB$29997,32,FALSE)</f>
        <v>30</v>
      </c>
      <c r="R253" s="69">
        <f>VLOOKUP(C253,[1]計算シート!$B$3:$BB$29997,31,FALSE)</f>
        <v>41887</v>
      </c>
      <c r="S253" s="70" t="str">
        <f>VLOOKUP(C253,[1]計算シート!$B$3:$BB$29997,34,FALSE)</f>
        <v>入居開始済み</v>
      </c>
      <c r="T253" s="66" t="str">
        <f>VLOOKUP(C253,[1]計算シート!$B$3:$BB$29997,33,FALSE)</f>
        <v>○</v>
      </c>
      <c r="U253" s="69">
        <v>42095</v>
      </c>
      <c r="V253" s="68"/>
      <c r="W253" s="71" t="str">
        <f>VLOOKUP(C253,[1]計算シート!$B$3:$BH$2997,59,FALSE)&amp;CHAR(10)&amp;IF(VLOOKUP(C253,[1]計算シート!$B$3:$BH$2997,59,FALSE)="特定","("&amp;VLOOKUP(C253,[1]指定一覧!$B$3:$C264,2,FALSE)&amp;")","")</f>
        <v xml:space="preserve">
</v>
      </c>
      <c r="X253" s="30" t="s">
        <v>36</v>
      </c>
    </row>
    <row r="254" spans="2:24" s="19" customFormat="1" ht="42" customHeight="1">
      <c r="B254" s="20">
        <v>247</v>
      </c>
      <c r="C254" s="66">
        <v>14038</v>
      </c>
      <c r="D254" s="67" t="str">
        <f>VLOOKUP(C254,[1]計算シート!$B$3:$F$29997,5,FALSE)</f>
        <v>エイジフリー ハウス 八王子並木町</v>
      </c>
      <c r="E254" s="67" t="str">
        <f>VLOOKUP(C254,[1]計算シート!$B$3:$BB$29997,6,FALSE)</f>
        <v>八王子市並木町23番22号</v>
      </c>
      <c r="F254" s="66" t="str">
        <f>VLOOKUP(C254,[1]計算シート!$B$3:$BB$29997,7,FALSE)</f>
        <v>7.5-8.3</v>
      </c>
      <c r="G254" s="66" t="str">
        <f>VLOOKUP(C254,[1]計算シート!$B$3:$BB$29997,8,FALSE)</f>
        <v>18.2-18.42</v>
      </c>
      <c r="H254" s="66" t="str">
        <f>VLOOKUP(C254,[1]計算シート!$B$3:$BB$29997,9,FALSE)</f>
        <v>○</v>
      </c>
      <c r="I254" s="66" t="str">
        <f>VLOOKUP(C254,[1]計算シート!$B$3:$BB$29997,10,FALSE)</f>
        <v>○</v>
      </c>
      <c r="J254" s="66" t="str">
        <f>VLOOKUP(C254,[1]計算シート!$B$3:$BB$29997,11,FALSE)</f>
        <v>○</v>
      </c>
      <c r="K254" s="66" t="str">
        <f>VLOOKUP(C254,[1]計算シート!$B$3:$BB$29997,12,FALSE)</f>
        <v>○</v>
      </c>
      <c r="L254" s="66" t="str">
        <f>VLOOKUP(C254,[1]計算シート!$B$3:$BB$29997,13,FALSE)</f>
        <v>○</v>
      </c>
      <c r="M254" s="66" t="str">
        <f>IF(VLOOKUP(C254,[1]計算シート!$B$3:$BB$29997,26,FALSE)&gt;0,"○","×")</f>
        <v>×</v>
      </c>
      <c r="N254" s="66" t="str">
        <f>IF(VLOOKUP(C254,[1]計算シート!$B$3:$BB$29997,27,FALSE)&gt;0,"○","×")</f>
        <v>○</v>
      </c>
      <c r="O254" s="67" t="str">
        <f>VLOOKUP(C254,[1]計算シート!$B$3:$BB$29997,29,FALSE)</f>
        <v>パナソニック エイジフリー株式会社</v>
      </c>
      <c r="P254" s="67" t="str">
        <f>VLOOKUP(C254,[1]計算シート!$B$3:$BB$29997,30,FALSE)</f>
        <v>06-6900-9831</v>
      </c>
      <c r="Q254" s="68">
        <f>VLOOKUP(C254,[1]計算シート!$B$3:$BB$29997,32,FALSE)</f>
        <v>20</v>
      </c>
      <c r="R254" s="69">
        <f>VLOOKUP(C254,[1]計算シート!$B$3:$BB$29997,31,FALSE)</f>
        <v>42039</v>
      </c>
      <c r="S254" s="70" t="str">
        <f>VLOOKUP(C254,[1]計算シート!$B$3:$BB$29997,34,FALSE)</f>
        <v>入居開始済み</v>
      </c>
      <c r="T254" s="66" t="str">
        <f>VLOOKUP(C254,[1]計算シート!$B$3:$BB$29997,33,FALSE)</f>
        <v>○</v>
      </c>
      <c r="U254" s="69">
        <v>42370</v>
      </c>
      <c r="V254" s="68"/>
      <c r="W254" s="71" t="str">
        <f>VLOOKUP(C254,[1]計算シート!$B$3:$BH$2997,59,FALSE)&amp;CHAR(10)&amp;IF(VLOOKUP(C254,[1]計算シート!$B$3:$BH$2997,59,FALSE)="特定","("&amp;VLOOKUP(C254,[1]指定一覧!$B$3:$C265,2,FALSE)&amp;")","")</f>
        <v xml:space="preserve">
</v>
      </c>
      <c r="X254" s="30" t="s">
        <v>36</v>
      </c>
    </row>
    <row r="255" spans="2:24" s="19" customFormat="1" ht="42" customHeight="1">
      <c r="B255" s="20">
        <v>248</v>
      </c>
      <c r="C255" s="66">
        <v>14040</v>
      </c>
      <c r="D255" s="67" t="str">
        <f>VLOOKUP(C255,[1]計算シート!$B$3:$F$29997,5,FALSE)</f>
        <v>エイジフリー ハウス 八王子元横山町</v>
      </c>
      <c r="E255" s="67" t="str">
        <f>VLOOKUP(C255,[1]計算シート!$B$3:$BB$29997,6,FALSE)</f>
        <v>八王子市元横山町２丁目21番6号</v>
      </c>
      <c r="F255" s="66" t="str">
        <f>VLOOKUP(C255,[1]計算シート!$B$3:$BB$29997,7,FALSE)</f>
        <v>7.95-8.25</v>
      </c>
      <c r="G255" s="66" t="str">
        <f>VLOOKUP(C255,[1]計算シート!$B$3:$BB$29997,8,FALSE)</f>
        <v>18-18.9</v>
      </c>
      <c r="H255" s="66" t="str">
        <f>VLOOKUP(C255,[1]計算シート!$B$3:$BB$29997,9,FALSE)</f>
        <v>○</v>
      </c>
      <c r="I255" s="66" t="str">
        <f>VLOOKUP(C255,[1]計算シート!$B$3:$BB$29997,10,FALSE)</f>
        <v>○</v>
      </c>
      <c r="J255" s="66" t="str">
        <f>VLOOKUP(C255,[1]計算シート!$B$3:$BB$29997,11,FALSE)</f>
        <v>○</v>
      </c>
      <c r="K255" s="66" t="str">
        <f>VLOOKUP(C255,[1]計算シート!$B$3:$BB$29997,12,FALSE)</f>
        <v>○</v>
      </c>
      <c r="L255" s="66" t="str">
        <f>VLOOKUP(C255,[1]計算シート!$B$3:$BB$29997,13,FALSE)</f>
        <v>○</v>
      </c>
      <c r="M255" s="66" t="str">
        <f>IF(VLOOKUP(C255,[1]計算シート!$B$3:$BB$29997,26,FALSE)&gt;0,"○","×")</f>
        <v>×</v>
      </c>
      <c r="N255" s="66" t="str">
        <f>IF(VLOOKUP(C255,[1]計算シート!$B$3:$BB$29997,27,FALSE)&gt;0,"○","×")</f>
        <v>○</v>
      </c>
      <c r="O255" s="67" t="str">
        <f>VLOOKUP(C255,[1]計算シート!$B$3:$BB$29997,29,FALSE)</f>
        <v>パナソニック エイジフリー株式会社</v>
      </c>
      <c r="P255" s="67" t="str">
        <f>VLOOKUP(C255,[1]計算シート!$B$3:$BB$29997,30,FALSE)</f>
        <v>06-6900-9831</v>
      </c>
      <c r="Q255" s="68">
        <f>VLOOKUP(C255,[1]計算シート!$B$3:$BB$29997,32,FALSE)</f>
        <v>20</v>
      </c>
      <c r="R255" s="69">
        <f>VLOOKUP(C255,[1]計算シート!$B$3:$BB$29997,31,FALSE)</f>
        <v>42048</v>
      </c>
      <c r="S255" s="70" t="str">
        <f>VLOOKUP(C255,[1]計算シート!$B$3:$BB$29997,34,FALSE)</f>
        <v>入居開始済み</v>
      </c>
      <c r="T255" s="66" t="str">
        <f>VLOOKUP(C255,[1]計算シート!$B$3:$BB$29997,33,FALSE)</f>
        <v>○</v>
      </c>
      <c r="U255" s="69">
        <v>42278</v>
      </c>
      <c r="V255" s="68"/>
      <c r="W255" s="71" t="str">
        <f>VLOOKUP(C255,[1]計算シート!$B$3:$BH$2997,59,FALSE)&amp;CHAR(10)&amp;IF(VLOOKUP(C255,[1]計算シート!$B$3:$BH$2997,59,FALSE)="特定","("&amp;VLOOKUP(C255,[1]指定一覧!$B$3:$C266,2,FALSE)&amp;")","")</f>
        <v xml:space="preserve">
</v>
      </c>
      <c r="X255" s="30" t="s">
        <v>36</v>
      </c>
    </row>
    <row r="256" spans="2:24" s="19" customFormat="1" ht="42" customHeight="1">
      <c r="B256" s="20">
        <v>249</v>
      </c>
      <c r="C256" s="66" t="s">
        <v>38</v>
      </c>
      <c r="D256" s="67" t="str">
        <f>VLOOKUP(C256,[1]計算シート!$B$3:$F$29997,5,FALSE)</f>
        <v>天文館元八</v>
      </c>
      <c r="E256" s="67" t="str">
        <f>VLOOKUP(C256,[1]計算シート!$B$3:$BB$29997,6,FALSE)</f>
        <v>八王子市元八王子町2-1132-6</v>
      </c>
      <c r="F256" s="66">
        <f>VLOOKUP(C256,[1]計算シート!$B$3:$BB$29997,7,FALSE)</f>
        <v>5.3</v>
      </c>
      <c r="G256" s="66">
        <f>VLOOKUP(C256,[1]計算シート!$B$3:$BB$29997,8,FALSE)</f>
        <v>25</v>
      </c>
      <c r="H256" s="66" t="str">
        <f>VLOOKUP(C256,[1]計算シート!$B$3:$BB$29997,9,FALSE)</f>
        <v>○</v>
      </c>
      <c r="I256" s="66" t="str">
        <f>VLOOKUP(C256,[1]計算シート!$B$3:$BB$29997,10,FALSE)</f>
        <v>×</v>
      </c>
      <c r="J256" s="66" t="str">
        <f>VLOOKUP(C256,[1]計算シート!$B$3:$BB$29997,11,FALSE)</f>
        <v>○</v>
      </c>
      <c r="K256" s="66" t="str">
        <f>VLOOKUP(C256,[1]計算シート!$B$3:$BB$29997,12,FALSE)</f>
        <v>×</v>
      </c>
      <c r="L256" s="66" t="str">
        <f>VLOOKUP(C256,[1]計算シート!$B$3:$BB$29997,13,FALSE)</f>
        <v>○</v>
      </c>
      <c r="M256" s="66" t="str">
        <f>IF(VLOOKUP(C256,[1]計算シート!$B$3:$BB$29997,26,FALSE)&gt;0,"○","×")</f>
        <v>×</v>
      </c>
      <c r="N256" s="66" t="str">
        <f>IF(VLOOKUP(C256,[1]計算シート!$B$3:$BB$29997,27,FALSE)&gt;0,"○","×")</f>
        <v>×</v>
      </c>
      <c r="O256" s="67" t="str">
        <f>VLOOKUP(C256,[1]計算シート!$B$3:$BB$29997,29,FALSE)</f>
        <v>株式会社母の手</v>
      </c>
      <c r="P256" s="67" t="str">
        <f>VLOOKUP(C256,[1]計算シート!$B$3:$BB$29997,30,FALSE)</f>
        <v>042-652-9042</v>
      </c>
      <c r="Q256" s="68">
        <f>VLOOKUP(C256,[1]計算シート!$B$3:$BB$29997,32,FALSE)</f>
        <v>10</v>
      </c>
      <c r="R256" s="69">
        <f>VLOOKUP(C256,[1]計算シート!$B$3:$BB$29997,31,FALSE)</f>
        <v>42207</v>
      </c>
      <c r="S256" s="70" t="str">
        <f>VLOOKUP(C256,[1]計算シート!$B$3:$BB$29997,34,FALSE)</f>
        <v>入居開始済み</v>
      </c>
      <c r="T256" s="66" t="str">
        <f>VLOOKUP(C256,[1]計算シート!$B$3:$BB$29997,33,FALSE)</f>
        <v>○</v>
      </c>
      <c r="U256" s="69">
        <v>42583</v>
      </c>
      <c r="V256" s="68"/>
      <c r="W256" s="71" t="str">
        <f>VLOOKUP(C256,[1]計算シート!$B$3:$BH$2997,59,FALSE)&amp;CHAR(10)&amp;IF(VLOOKUP(C256,[1]計算シート!$B$3:$BH$2997,59,FALSE)="特定","("&amp;VLOOKUP(C256,[1]指定一覧!$B$3:$C267,2,FALSE)&amp;")","")</f>
        <v xml:space="preserve">
</v>
      </c>
      <c r="X256" s="30" t="s">
        <v>36</v>
      </c>
    </row>
    <row r="257" spans="2:24" s="19" customFormat="1" ht="42" customHeight="1">
      <c r="B257" s="20">
        <v>250</v>
      </c>
      <c r="C257" s="66">
        <v>14051</v>
      </c>
      <c r="D257" s="67" t="str">
        <f>VLOOKUP(C257,[1]計算シート!$B$3:$F$29997,5,FALSE)</f>
        <v>シルバーヒルズ八王子</v>
      </c>
      <c r="E257" s="67" t="str">
        <f>VLOOKUP(C257,[1]計算シート!$B$3:$BB$29997,6,FALSE)</f>
        <v>八王子市新町</v>
      </c>
      <c r="F257" s="66">
        <f>VLOOKUP(C257,[1]計算シート!$B$3:$BB$29997,7,FALSE)</f>
        <v>10</v>
      </c>
      <c r="G257" s="66" t="str">
        <f>VLOOKUP(C257,[1]計算シート!$B$3:$BB$29997,8,FALSE)</f>
        <v>24.21-30.52</v>
      </c>
      <c r="H257" s="66" t="str">
        <f>VLOOKUP(C257,[1]計算シート!$B$3:$BB$29997,9,FALSE)</f>
        <v>○</v>
      </c>
      <c r="I257" s="66" t="str">
        <f>VLOOKUP(C257,[1]計算シート!$B$3:$BB$29997,10,FALSE)</f>
        <v>×</v>
      </c>
      <c r="J257" s="66" t="str">
        <f>VLOOKUP(C257,[1]計算シート!$B$3:$BB$29997,11,FALSE)</f>
        <v>×</v>
      </c>
      <c r="K257" s="66" t="str">
        <f>VLOOKUP(C257,[1]計算シート!$B$3:$BB$29997,12,FALSE)</f>
        <v>×</v>
      </c>
      <c r="L257" s="66" t="str">
        <f>VLOOKUP(C257,[1]計算シート!$B$3:$BB$29997,13,FALSE)</f>
        <v>×</v>
      </c>
      <c r="M257" s="66" t="str">
        <f>IF(VLOOKUP(C257,[1]計算シート!$B$3:$BB$29997,26,FALSE)&gt;0,"○","×")</f>
        <v>×</v>
      </c>
      <c r="N257" s="66" t="str">
        <f>IF(VLOOKUP(C257,[1]計算シート!$B$3:$BB$29997,27,FALSE)&gt;0,"○","×")</f>
        <v>○</v>
      </c>
      <c r="O257" s="67" t="str">
        <f>VLOOKUP(C257,[1]計算シート!$B$3:$BB$29997,29,FALSE)</f>
        <v>株式会社　斗南堂</v>
      </c>
      <c r="P257" s="67" t="str">
        <f>VLOOKUP(C257,[1]計算シート!$B$3:$BB$29997,30,FALSE)</f>
        <v>042-643-1322</v>
      </c>
      <c r="Q257" s="68">
        <f>VLOOKUP(C257,[1]計算シート!$B$3:$BB$29997,32,FALSE)</f>
        <v>29</v>
      </c>
      <c r="R257" s="69">
        <f>VLOOKUP(C257,[1]計算シート!$B$3:$BB$29997,31,FALSE)</f>
        <v>42058</v>
      </c>
      <c r="S257" s="70" t="str">
        <f>VLOOKUP(C257,[1]計算シート!$B$3:$BB$29997,34,FALSE)</f>
        <v>入居開始済み</v>
      </c>
      <c r="T257" s="66" t="str">
        <f>VLOOKUP(C257,[1]計算シート!$B$3:$BB$29997,33,FALSE)</f>
        <v>○</v>
      </c>
      <c r="U257" s="69">
        <v>42095</v>
      </c>
      <c r="V257" s="68"/>
      <c r="W257" s="71" t="str">
        <f>VLOOKUP(C257,[1]計算シート!$B$3:$BH$2997,59,FALSE)&amp;CHAR(10)&amp;IF(VLOOKUP(C257,[1]計算シート!$B$3:$BH$2997,59,FALSE)="特定","("&amp;VLOOKUP(C257,[1]指定一覧!$B$3:$C268,2,FALSE)&amp;")","")</f>
        <v xml:space="preserve">
</v>
      </c>
      <c r="X257" s="30" t="s">
        <v>36</v>
      </c>
    </row>
    <row r="258" spans="2:24" s="19" customFormat="1" ht="42" customHeight="1">
      <c r="B258" s="20">
        <v>251</v>
      </c>
      <c r="C258" s="66" t="s">
        <v>44</v>
      </c>
      <c r="D258" s="67" t="str">
        <f>VLOOKUP(C258,[1]計算シート!$B$3:$F$29997,5,FALSE)</f>
        <v>エイジフリー ハウス 八王子高倉町</v>
      </c>
      <c r="E258" s="67" t="str">
        <f>VLOOKUP(C258,[1]計算シート!$B$3:$BB$29997,6,FALSE)</f>
        <v>八王子市高倉町18番34</v>
      </c>
      <c r="F258" s="66" t="str">
        <f>VLOOKUP(C258,[1]計算シート!$B$3:$BB$29997,7,FALSE)</f>
        <v>7.65-9.3</v>
      </c>
      <c r="G258" s="66" t="str">
        <f>VLOOKUP(C258,[1]計算シート!$B$3:$BB$29997,8,FALSE)</f>
        <v>18.4-24.94</v>
      </c>
      <c r="H258" s="66" t="str">
        <f>VLOOKUP(C258,[1]計算シート!$B$3:$BB$29997,9,FALSE)</f>
        <v>○</v>
      </c>
      <c r="I258" s="66" t="str">
        <f>VLOOKUP(C258,[1]計算シート!$B$3:$BB$29997,10,FALSE)</f>
        <v>○</v>
      </c>
      <c r="J258" s="66" t="str">
        <f>VLOOKUP(C258,[1]計算シート!$B$3:$BB$29997,11,FALSE)</f>
        <v>○</v>
      </c>
      <c r="K258" s="66" t="str">
        <f>VLOOKUP(C258,[1]計算シート!$B$3:$BB$29997,12,FALSE)</f>
        <v>○</v>
      </c>
      <c r="L258" s="66" t="str">
        <f>VLOOKUP(C258,[1]計算シート!$B$3:$BB$29997,13,FALSE)</f>
        <v>○</v>
      </c>
      <c r="M258" s="66" t="str">
        <f>IF(VLOOKUP(C258,[1]計算シート!$B$3:$BB$29997,26,FALSE)&gt;0,"○","×")</f>
        <v>×</v>
      </c>
      <c r="N258" s="66" t="str">
        <f>IF(VLOOKUP(C258,[1]計算シート!$B$3:$BB$29997,27,FALSE)&gt;0,"○","×")</f>
        <v>○</v>
      </c>
      <c r="O258" s="67" t="str">
        <f>VLOOKUP(C258,[1]計算シート!$B$3:$BB$29997,29,FALSE)</f>
        <v>パナソニック エイジフリー株式会社</v>
      </c>
      <c r="P258" s="67" t="str">
        <f>VLOOKUP(C258,[1]計算シート!$B$3:$BB$29997,30,FALSE)</f>
        <v>06-6900-9831</v>
      </c>
      <c r="Q258" s="68">
        <f>VLOOKUP(C258,[1]計算シート!$B$3:$BB$29997,32,FALSE)</f>
        <v>19</v>
      </c>
      <c r="R258" s="69">
        <f>VLOOKUP(C258,[1]計算シート!$B$3:$BB$29997,31,FALSE)</f>
        <v>42412</v>
      </c>
      <c r="S258" s="70">
        <f>VLOOKUP(C258,[1]計算シート!$B$3:$BB$29997,34,FALSE)</f>
        <v>42795</v>
      </c>
      <c r="T258" s="66" t="str">
        <f>VLOOKUP(C258,[1]計算シート!$B$3:$BB$29997,33,FALSE)</f>
        <v>○</v>
      </c>
      <c r="U258" s="69">
        <v>42795</v>
      </c>
      <c r="V258" s="68"/>
      <c r="W258" s="71" t="str">
        <f>VLOOKUP(C258,[1]計算シート!$B$3:$BH$2997,59,FALSE)&amp;CHAR(10)&amp;IF(VLOOKUP(C258,[1]計算シート!$B$3:$BH$2997,59,FALSE)="特定","("&amp;VLOOKUP(C258,[1]指定一覧!$B$3:$C269,2,FALSE)&amp;")","")</f>
        <v xml:space="preserve">
</v>
      </c>
      <c r="X258" s="30" t="s">
        <v>36</v>
      </c>
    </row>
    <row r="259" spans="2:24" s="19" customFormat="1" ht="42" customHeight="1">
      <c r="B259" s="20">
        <v>252</v>
      </c>
      <c r="C259" s="66" t="s">
        <v>45</v>
      </c>
      <c r="D259" s="67" t="str">
        <f>VLOOKUP(C259,[1]計算シート!$B$3:$F$29997,5,FALSE)</f>
        <v>いちょう家族Ⅰ</v>
      </c>
      <c r="E259" s="67" t="str">
        <f>VLOOKUP(C259,[1]計算シート!$B$3:$BB$29997,6,FALSE)</f>
        <v>八王子市東浅川町</v>
      </c>
      <c r="F259" s="66" t="str">
        <f>VLOOKUP(C259,[1]計算シート!$B$3:$BB$29997,7,FALSE)</f>
        <v>7-9</v>
      </c>
      <c r="G259" s="66" t="str">
        <f>VLOOKUP(C259,[1]計算シート!$B$3:$BB$29997,8,FALSE)</f>
        <v>21-28</v>
      </c>
      <c r="H259" s="66" t="str">
        <f>VLOOKUP(C259,[1]計算シート!$B$3:$BB$29997,9,FALSE)</f>
        <v>○</v>
      </c>
      <c r="I259" s="66" t="str">
        <f>VLOOKUP(C259,[1]計算シート!$B$3:$BB$29997,10,FALSE)</f>
        <v>×</v>
      </c>
      <c r="J259" s="66" t="str">
        <f>VLOOKUP(C259,[1]計算シート!$B$3:$BB$29997,11,FALSE)</f>
        <v>×</v>
      </c>
      <c r="K259" s="66" t="str">
        <f>VLOOKUP(C259,[1]計算シート!$B$3:$BB$29997,12,FALSE)</f>
        <v>×</v>
      </c>
      <c r="L259" s="66" t="str">
        <f>VLOOKUP(C259,[1]計算シート!$B$3:$BB$29997,13,FALSE)</f>
        <v>○</v>
      </c>
      <c r="M259" s="66" t="str">
        <f>IF(VLOOKUP(C259,[1]計算シート!$B$3:$BB$29997,26,FALSE)&gt;0,"○","×")</f>
        <v>×</v>
      </c>
      <c r="N259" s="66" t="str">
        <f>IF(VLOOKUP(C259,[1]計算シート!$B$3:$BB$29997,27,FALSE)&gt;0,"○","×")</f>
        <v>○</v>
      </c>
      <c r="O259" s="67" t="str">
        <f>VLOOKUP(C259,[1]計算シート!$B$3:$BB$29997,29,FALSE)</f>
        <v>株式会社　タクト</v>
      </c>
      <c r="P259" s="67" t="str">
        <f>VLOOKUP(C259,[1]計算シート!$B$3:$BB$29997,30,FALSE)</f>
        <v>042-666-5885</v>
      </c>
      <c r="Q259" s="68">
        <f>VLOOKUP(C259,[1]計算シート!$B$3:$BB$29997,32,FALSE)</f>
        <v>52</v>
      </c>
      <c r="R259" s="69">
        <f>VLOOKUP(C259,[1]計算シート!$B$3:$BB$29997,31,FALSE)</f>
        <v>42556</v>
      </c>
      <c r="S259" s="70" t="str">
        <f>VLOOKUP(C259,[1]計算シート!$B$3:$BB$29997,34,FALSE)</f>
        <v>入居開始済み</v>
      </c>
      <c r="T259" s="66" t="str">
        <f>VLOOKUP(C259,[1]計算シート!$B$3:$BB$29997,33,FALSE)</f>
        <v>○</v>
      </c>
      <c r="U259" s="69">
        <v>42840</v>
      </c>
      <c r="V259" s="68"/>
      <c r="W259" s="71" t="str">
        <f>VLOOKUP(C259,[1]計算シート!$B$3:$BH$2997,59,FALSE)&amp;CHAR(10)&amp;IF(VLOOKUP(C259,[1]計算シート!$B$3:$BH$2997,59,FALSE)="特定","("&amp;VLOOKUP(C259,[1]指定一覧!$B$3:$C270,2,FALSE)&amp;")","")</f>
        <v xml:space="preserve">
</v>
      </c>
      <c r="X259" s="30" t="s">
        <v>36</v>
      </c>
    </row>
    <row r="260" spans="2:24" s="19" customFormat="1" ht="42" customHeight="1">
      <c r="B260" s="20">
        <v>253</v>
      </c>
      <c r="C260" s="66" t="s">
        <v>46</v>
      </c>
      <c r="D260" s="67" t="str">
        <f>VLOOKUP(C260,[1]計算シート!$B$3:$F$29997,5,FALSE)</f>
        <v>サルビア園 八王子</v>
      </c>
      <c r="E260" s="67" t="str">
        <f>VLOOKUP(C260,[1]計算シート!$B$3:$BB$29997,6,FALSE)</f>
        <v>八王子市川口町1417-1</v>
      </c>
      <c r="F260" s="66" t="str">
        <f>VLOOKUP(C260,[1]計算シート!$B$3:$BB$29997,7,FALSE)</f>
        <v>5-8.5</v>
      </c>
      <c r="G260" s="66" t="str">
        <f>VLOOKUP(C260,[1]計算シート!$B$3:$BB$29997,8,FALSE)</f>
        <v>18.29-36.58</v>
      </c>
      <c r="H260" s="66" t="str">
        <f>VLOOKUP(C260,[1]計算シート!$B$3:$BB$29997,9,FALSE)</f>
        <v>○</v>
      </c>
      <c r="I260" s="66" t="str">
        <f>VLOOKUP(C260,[1]計算シート!$B$3:$BB$29997,10,FALSE)</f>
        <v>×</v>
      </c>
      <c r="J260" s="66" t="str">
        <f>VLOOKUP(C260,[1]計算シート!$B$3:$BB$29997,11,FALSE)</f>
        <v>×</v>
      </c>
      <c r="K260" s="66" t="str">
        <f>VLOOKUP(C260,[1]計算シート!$B$3:$BB$29997,12,FALSE)</f>
        <v>×</v>
      </c>
      <c r="L260" s="66" t="str">
        <f>VLOOKUP(C260,[1]計算シート!$B$3:$BB$29997,13,FALSE)</f>
        <v>×</v>
      </c>
      <c r="M260" s="66" t="str">
        <f>IF(VLOOKUP(C260,[1]計算シート!$B$3:$BB$29997,26,FALSE)&gt;0,"○","×")</f>
        <v>×</v>
      </c>
      <c r="N260" s="66" t="str">
        <f>IF(VLOOKUP(C260,[1]計算シート!$B$3:$BB$29997,27,FALSE)&gt;0,"○","×")</f>
        <v>×</v>
      </c>
      <c r="O260" s="67" t="str">
        <f>VLOOKUP(C260,[1]計算シート!$B$3:$BB$29997,29,FALSE)</f>
        <v>サルビア園 八王子</v>
      </c>
      <c r="P260" s="67" t="str">
        <f>VLOOKUP(C260,[1]計算シート!$B$3:$BB$29997,30,FALSE)</f>
        <v>042-659-0087</v>
      </c>
      <c r="Q260" s="68">
        <f>VLOOKUP(C260,[1]計算シート!$B$3:$BB$29997,32,FALSE)</f>
        <v>39</v>
      </c>
      <c r="R260" s="69">
        <f>VLOOKUP(C260,[1]計算シート!$B$3:$BB$29997,31,FALSE)</f>
        <v>42606</v>
      </c>
      <c r="S260" s="70" t="str">
        <f>VLOOKUP(C260,[1]計算シート!$B$3:$BB$29997,34,FALSE)</f>
        <v>入居開始済み</v>
      </c>
      <c r="T260" s="66" t="str">
        <f>VLOOKUP(C260,[1]計算シート!$B$3:$BB$29997,33,FALSE)</f>
        <v>○</v>
      </c>
      <c r="U260" s="69">
        <v>44013</v>
      </c>
      <c r="V260" s="68"/>
      <c r="W260" s="71" t="str">
        <f>VLOOKUP(C260,[1]計算シート!$B$3:$BH$2997,59,FALSE)&amp;CHAR(10)&amp;IF(VLOOKUP(C260,[1]計算シート!$B$3:$BH$2997,59,FALSE)="特定","("&amp;VLOOKUP(C260,[1]指定一覧!$B$3:$C271,2,FALSE)&amp;")","")</f>
        <v xml:space="preserve">
</v>
      </c>
      <c r="X260" s="30" t="s">
        <v>36</v>
      </c>
    </row>
    <row r="261" spans="2:24" s="19" customFormat="1" ht="42" customHeight="1">
      <c r="B261" s="20">
        <v>254</v>
      </c>
      <c r="C261" s="66" t="s">
        <v>47</v>
      </c>
      <c r="D261" s="67" t="str">
        <f>VLOOKUP(C261,[1]計算シート!$B$3:$F$29997,5,FALSE)</f>
        <v>シニアハウスほほえみ</v>
      </c>
      <c r="E261" s="67" t="str">
        <f>VLOOKUP(C261,[1]計算シート!$B$3:$BB$29997,6,FALSE)</f>
        <v>八王子市犬目町１０３－２４</v>
      </c>
      <c r="F261" s="66">
        <f>VLOOKUP(C261,[1]計算シート!$B$3:$BB$29997,7,FALSE)</f>
        <v>6</v>
      </c>
      <c r="G261" s="66">
        <f>VLOOKUP(C261,[1]計算シート!$B$3:$BB$29997,8,FALSE)</f>
        <v>18.63</v>
      </c>
      <c r="H261" s="66" t="str">
        <f>VLOOKUP(C261,[1]計算シート!$B$3:$BB$29997,9,FALSE)</f>
        <v>○</v>
      </c>
      <c r="I261" s="66" t="str">
        <f>VLOOKUP(C261,[1]計算シート!$B$3:$BB$29997,10,FALSE)</f>
        <v>×</v>
      </c>
      <c r="J261" s="66" t="str">
        <f>VLOOKUP(C261,[1]計算シート!$B$3:$BB$29997,11,FALSE)</f>
        <v>×</v>
      </c>
      <c r="K261" s="66" t="str">
        <f>VLOOKUP(C261,[1]計算シート!$B$3:$BB$29997,12,FALSE)</f>
        <v>×</v>
      </c>
      <c r="L261" s="66" t="str">
        <f>VLOOKUP(C261,[1]計算シート!$B$3:$BB$29997,13,FALSE)</f>
        <v>×</v>
      </c>
      <c r="M261" s="66" t="str">
        <f>IF(VLOOKUP(C261,[1]計算シート!$B$3:$BB$29997,26,FALSE)&gt;0,"○","×")</f>
        <v>×</v>
      </c>
      <c r="N261" s="66" t="str">
        <f>IF(VLOOKUP(C261,[1]計算シート!$B$3:$BB$29997,27,FALSE)&gt;0,"○","×")</f>
        <v>○</v>
      </c>
      <c r="O261" s="67" t="str">
        <f>VLOOKUP(C261,[1]計算シート!$B$3:$BB$29997,29,FALSE)</f>
        <v>有限会社サポートスタッフほほえみ</v>
      </c>
      <c r="P261" s="67" t="str">
        <f>VLOOKUP(C261,[1]計算シート!$B$3:$BB$29997,30,FALSE)</f>
        <v>042-655-1561</v>
      </c>
      <c r="Q261" s="68">
        <f>VLOOKUP(C261,[1]計算シート!$B$3:$BB$29997,32,FALSE)</f>
        <v>6</v>
      </c>
      <c r="R261" s="69">
        <f>VLOOKUP(C261,[1]計算シート!$B$3:$BB$29997,31,FALSE)</f>
        <v>42639</v>
      </c>
      <c r="S261" s="70" t="str">
        <f>VLOOKUP(C261,[1]計算シート!$B$3:$BB$29997,34,FALSE)</f>
        <v>入居開始済み</v>
      </c>
      <c r="T261" s="66" t="str">
        <f>VLOOKUP(C261,[1]計算シート!$B$3:$BB$29997,33,FALSE)</f>
        <v>○</v>
      </c>
      <c r="U261" s="69">
        <v>42948</v>
      </c>
      <c r="V261" s="68"/>
      <c r="W261" s="71" t="str">
        <f>VLOOKUP(C261,[1]計算シート!$B$3:$BH$2997,59,FALSE)&amp;CHAR(10)&amp;IF(VLOOKUP(C261,[1]計算シート!$B$3:$BH$2997,59,FALSE)="特定","("&amp;VLOOKUP(C261,[1]指定一覧!$B$3:$C272,2,FALSE)&amp;")","")</f>
        <v xml:space="preserve">
</v>
      </c>
      <c r="X261" s="30" t="s">
        <v>36</v>
      </c>
    </row>
    <row r="262" spans="2:24" s="19" customFormat="1" ht="42" customHeight="1">
      <c r="B262" s="20">
        <v>255</v>
      </c>
      <c r="C262" s="66" t="s">
        <v>39</v>
      </c>
      <c r="D262" s="67" t="str">
        <f>VLOOKUP(C262,[1]計算シート!$B$3:$F$29997,5,FALSE)</f>
        <v>天文館　諏訪</v>
      </c>
      <c r="E262" s="67" t="str">
        <f>VLOOKUP(C262,[1]計算シート!$B$3:$BB$29997,6,FALSE)</f>
        <v>八王子市諏訪町398</v>
      </c>
      <c r="F262" s="66">
        <f>VLOOKUP(C262,[1]計算シート!$B$3:$BB$29997,7,FALSE)</f>
        <v>5.3</v>
      </c>
      <c r="G262" s="66">
        <f>VLOOKUP(C262,[1]計算シート!$B$3:$BB$29997,8,FALSE)</f>
        <v>18.96</v>
      </c>
      <c r="H262" s="66" t="str">
        <f>VLOOKUP(C262,[1]計算シート!$B$3:$BB$29997,9,FALSE)</f>
        <v>○</v>
      </c>
      <c r="I262" s="66" t="str">
        <f>VLOOKUP(C262,[1]計算シート!$B$3:$BB$29997,10,FALSE)</f>
        <v>×</v>
      </c>
      <c r="J262" s="66" t="str">
        <f>VLOOKUP(C262,[1]計算シート!$B$3:$BB$29997,11,FALSE)</f>
        <v>×</v>
      </c>
      <c r="K262" s="66" t="str">
        <f>VLOOKUP(C262,[1]計算シート!$B$3:$BB$29997,12,FALSE)</f>
        <v>×</v>
      </c>
      <c r="L262" s="66" t="str">
        <f>VLOOKUP(C262,[1]計算シート!$B$3:$BB$29997,13,FALSE)</f>
        <v>○</v>
      </c>
      <c r="M262" s="66" t="str">
        <f>IF(VLOOKUP(C262,[1]計算シート!$B$3:$BB$29997,26,FALSE)&gt;0,"○","×")</f>
        <v>×</v>
      </c>
      <c r="N262" s="66" t="str">
        <f>IF(VLOOKUP(C262,[1]計算シート!$B$3:$BB$29997,27,FALSE)&gt;0,"○","×")</f>
        <v>×</v>
      </c>
      <c r="O262" s="67" t="str">
        <f>VLOOKUP(C262,[1]計算シート!$B$3:$BB$29997,29,FALSE)</f>
        <v>株式会社母の手</v>
      </c>
      <c r="P262" s="67" t="str">
        <f>VLOOKUP(C262,[1]計算シート!$B$3:$BB$29997,30,FALSE)</f>
        <v>042-652-9042</v>
      </c>
      <c r="Q262" s="68">
        <f>VLOOKUP(C262,[1]計算シート!$B$3:$BB$29997,32,FALSE)</f>
        <v>30</v>
      </c>
      <c r="R262" s="69">
        <f>VLOOKUP(C262,[1]計算シート!$B$3:$BB$29997,31,FALSE)</f>
        <v>42954</v>
      </c>
      <c r="S262" s="70">
        <f>VLOOKUP(C262,[1]計算シート!$B$3:$BB$29997,34,FALSE)</f>
        <v>43277</v>
      </c>
      <c r="T262" s="66" t="str">
        <f>VLOOKUP(C262,[1]計算シート!$B$3:$BB$29997,33,FALSE)</f>
        <v>○</v>
      </c>
      <c r="U262" s="69">
        <v>43277</v>
      </c>
      <c r="V262" s="68"/>
      <c r="W262" s="71" t="str">
        <f>VLOOKUP(C262,[1]計算シート!$B$3:$BH$2997,59,FALSE)&amp;CHAR(10)&amp;IF(VLOOKUP(C262,[1]計算シート!$B$3:$BH$2997,59,FALSE)="特定","("&amp;VLOOKUP(C262,[1]指定一覧!$B$3:$C273,2,FALSE)&amp;")","")</f>
        <v xml:space="preserve">
</v>
      </c>
      <c r="X262" s="30" t="s">
        <v>36</v>
      </c>
    </row>
    <row r="263" spans="2:24" s="19" customFormat="1" ht="42" customHeight="1">
      <c r="B263" s="20">
        <v>256</v>
      </c>
      <c r="C263" s="66" t="s">
        <v>40</v>
      </c>
      <c r="D263" s="67" t="str">
        <f>VLOOKUP(C263,[1]計算シート!$B$3:$F$29997,5,FALSE)</f>
        <v>第二偕楽園ホーム　サービス付き高齢者向け住宅　</v>
      </c>
      <c r="E263" s="75" t="str">
        <f>VLOOKUP(C263,[1]計算シート!$B$3:$BB$29997,6,FALSE)</f>
        <v>八王子市加住町1丁目18番地</v>
      </c>
      <c r="F263" s="66">
        <f>VLOOKUP(C263,[1]計算シート!$B$3:$BB$29997,7,FALSE)</f>
        <v>6</v>
      </c>
      <c r="G263" s="66">
        <f>VLOOKUP(C263,[1]計算シート!$B$3:$BB$29997,8,FALSE)</f>
        <v>18.63</v>
      </c>
      <c r="H263" s="66" t="str">
        <f>VLOOKUP(C263,[1]計算シート!$B$3:$BB$29997,9,FALSE)</f>
        <v>○</v>
      </c>
      <c r="I263" s="66" t="str">
        <f>VLOOKUP(C263,[1]計算シート!$B$3:$BB$29997,10,FALSE)</f>
        <v>×</v>
      </c>
      <c r="J263" s="66" t="str">
        <f>VLOOKUP(C263,[1]計算シート!$B$3:$BB$29997,11,FALSE)</f>
        <v>○</v>
      </c>
      <c r="K263" s="66" t="str">
        <f>VLOOKUP(C263,[1]計算シート!$B$3:$BB$29997,12,FALSE)</f>
        <v>○</v>
      </c>
      <c r="L263" s="66" t="str">
        <f>VLOOKUP(C263,[1]計算シート!$B$3:$BB$29997,13,FALSE)</f>
        <v>○</v>
      </c>
      <c r="M263" s="66" t="str">
        <f>IF(VLOOKUP(C263,[1]計算シート!$B$3:$BB$29997,26,FALSE)&gt;0,"○","×")</f>
        <v>○</v>
      </c>
      <c r="N263" s="66" t="str">
        <f>IF(VLOOKUP(C263,[1]計算シート!$B$3:$BB$29997,27,FALSE)&gt;0,"○","×")</f>
        <v>○</v>
      </c>
      <c r="O263" s="67" t="str">
        <f>VLOOKUP(C263,[1]計算シート!$B$3:$BB$29997,29,FALSE)</f>
        <v>社会福祉法人一誠会</v>
      </c>
      <c r="P263" s="67" t="str">
        <f>VLOOKUP(C263,[1]計算シート!$B$3:$BB$29997,30,FALSE)</f>
        <v>042-691-2830</v>
      </c>
      <c r="Q263" s="68">
        <f>VLOOKUP(C263,[1]計算シート!$B$3:$BB$29997,32,FALSE)</f>
        <v>12</v>
      </c>
      <c r="R263" s="69">
        <f>VLOOKUP(C263,[1]計算シート!$B$3:$BB$29997,31,FALSE)</f>
        <v>43012</v>
      </c>
      <c r="S263" s="70" t="str">
        <f>VLOOKUP(C263,[1]計算シート!$B$3:$BB$29997,34,FALSE)</f>
        <v>入居開始済み</v>
      </c>
      <c r="T263" s="66" t="str">
        <f>VLOOKUP(C263,[1]計算シート!$B$3:$BB$29997,33,FALSE)</f>
        <v>○</v>
      </c>
      <c r="U263" s="69">
        <v>43356</v>
      </c>
      <c r="V263" s="68"/>
      <c r="W263" s="71" t="str">
        <f>VLOOKUP(C263,[1]計算シート!$B$3:$BH$2997,59,FALSE)&amp;CHAR(10)&amp;IF(VLOOKUP(C263,[1]計算シート!$B$3:$BH$2997,59,FALSE)="特定","("&amp;VLOOKUP(C263,[1]指定一覧!$B$3:$C391,2,FALSE)&amp;")","")</f>
        <v xml:space="preserve">
</v>
      </c>
      <c r="X263" s="30" t="s">
        <v>36</v>
      </c>
    </row>
    <row r="264" spans="2:24" s="19" customFormat="1" ht="42" customHeight="1">
      <c r="B264" s="20">
        <v>257</v>
      </c>
      <c r="C264" s="66" t="s">
        <v>48</v>
      </c>
      <c r="D264" s="67" t="str">
        <f>VLOOKUP(C264,[1]計算シート!$B$3:$F$29997,5,FALSE)</f>
        <v>ディーフェスタ　めじろ台</v>
      </c>
      <c r="E264" s="67" t="str">
        <f>VLOOKUP(C264,[1]計算シート!$B$3:$BB$29997,6,FALSE)</f>
        <v>八王子市東浅川町514番9</v>
      </c>
      <c r="F264" s="66" t="str">
        <f>VLOOKUP(C264,[1]計算シート!$B$3:$BB$29997,7,FALSE)</f>
        <v>6.6-8.3</v>
      </c>
      <c r="G264" s="66" t="str">
        <f>VLOOKUP(C264,[1]計算シート!$B$3:$BB$29997,8,FALSE)</f>
        <v>19-25</v>
      </c>
      <c r="H264" s="66" t="str">
        <f>VLOOKUP(C264,[1]計算シート!$B$3:$BB$29997,9,FALSE)</f>
        <v>○</v>
      </c>
      <c r="I264" s="66" t="str">
        <f>VLOOKUP(C264,[1]計算シート!$B$3:$BB$29997,10,FALSE)</f>
        <v>×</v>
      </c>
      <c r="J264" s="66" t="str">
        <f>VLOOKUP(C264,[1]計算シート!$B$3:$BB$29997,11,FALSE)</f>
        <v>×</v>
      </c>
      <c r="K264" s="66" t="str">
        <f>VLOOKUP(C264,[1]計算シート!$B$3:$BB$29997,12,FALSE)</f>
        <v>×</v>
      </c>
      <c r="L264" s="66" t="str">
        <f>VLOOKUP(C264,[1]計算シート!$B$3:$BB$29997,13,FALSE)</f>
        <v>○</v>
      </c>
      <c r="M264" s="66" t="str">
        <f>IF(VLOOKUP(C264,[1]計算シート!$B$3:$BB$29997,26,FALSE)&gt;0,"○","×")</f>
        <v>○</v>
      </c>
      <c r="N264" s="66" t="str">
        <f>IF(VLOOKUP(C264,[1]計算シート!$B$3:$BB$29997,27,FALSE)&gt;0,"○","×")</f>
        <v>○</v>
      </c>
      <c r="O264" s="67" t="str">
        <f>VLOOKUP(C264,[1]計算シート!$B$3:$BB$29997,29,FALSE)</f>
        <v>大和リビングケア株式会社　シニアライフ事業部</v>
      </c>
      <c r="P264" s="67" t="str">
        <f>VLOOKUP(C264,[1]計算シート!$B$3:$BB$29997,30,FALSE)</f>
        <v>03-5908-0890</v>
      </c>
      <c r="Q264" s="68">
        <f>VLOOKUP(C264,[1]計算シート!$B$3:$BB$29997,32,FALSE)</f>
        <v>30</v>
      </c>
      <c r="R264" s="69">
        <f>VLOOKUP(C264,[1]計算シート!$B$3:$BB$29997,31,FALSE)</f>
        <v>43460</v>
      </c>
      <c r="S264" s="70" t="str">
        <f>VLOOKUP(C264,[1]計算シート!$B$3:$BB$29997,34,FALSE)</f>
        <v>入居開始済み</v>
      </c>
      <c r="T264" s="66" t="str">
        <f>VLOOKUP(C264,[1]計算シート!$B$3:$BB$29997,33,FALSE)</f>
        <v>○</v>
      </c>
      <c r="U264" s="69">
        <v>43739</v>
      </c>
      <c r="V264" s="68"/>
      <c r="W264" s="71" t="str">
        <f>VLOOKUP(C264,[1]計算シート!$B$3:$BH$2997,59,FALSE)&amp;CHAR(10)&amp;IF(VLOOKUP(C264,[1]計算シート!$B$3:$BH$2997,59,FALSE)="特定","("&amp;VLOOKUP(C264,[1]指定一覧!$B$3:$C390,2,FALSE)&amp;")","")</f>
        <v xml:space="preserve">
</v>
      </c>
      <c r="X264" s="30" t="s">
        <v>36</v>
      </c>
    </row>
    <row r="265" spans="2:24" s="19" customFormat="1" ht="42" customHeight="1">
      <c r="B265" s="20">
        <v>258</v>
      </c>
      <c r="C265" s="66" t="s">
        <v>49</v>
      </c>
      <c r="D265" s="67" t="str">
        <f>VLOOKUP(C265,[1]計算シート!$B$3:$F$29997,5,FALSE)</f>
        <v>エクラシア八王子</v>
      </c>
      <c r="E265" s="67" t="str">
        <f>VLOOKUP(C265,[1]計算シート!$B$3:$BB$29997,6,FALSE)</f>
        <v>八王子市東京都八王子市北野町523-3</v>
      </c>
      <c r="F265" s="66">
        <f>VLOOKUP(C265,[1]計算シート!$B$3:$BB$29997,7,FALSE)</f>
        <v>5</v>
      </c>
      <c r="G265" s="66" t="str">
        <f>VLOOKUP(C265,[1]計算シート!$B$3:$BB$29997,8,FALSE)</f>
        <v>18.3-20.1</v>
      </c>
      <c r="H265" s="66" t="str">
        <f>VLOOKUP(C265,[1]計算シート!$B$3:$BB$29997,9,FALSE)</f>
        <v>○</v>
      </c>
      <c r="I265" s="66" t="str">
        <f>VLOOKUP(C265,[1]計算シート!$B$3:$BB$29997,10,FALSE)</f>
        <v>×</v>
      </c>
      <c r="J265" s="66" t="str">
        <f>VLOOKUP(C265,[1]計算シート!$B$3:$BB$29997,11,FALSE)</f>
        <v>○</v>
      </c>
      <c r="K265" s="66" t="str">
        <f>VLOOKUP(C265,[1]計算シート!$B$3:$BB$29997,12,FALSE)</f>
        <v>×</v>
      </c>
      <c r="L265" s="66" t="str">
        <f>VLOOKUP(C265,[1]計算シート!$B$3:$BB$29997,13,FALSE)</f>
        <v>○</v>
      </c>
      <c r="M265" s="66" t="str">
        <f>IF(VLOOKUP(C265,[1]計算シート!$B$3:$BB$29997,26,FALSE)&gt;0,"○","×")</f>
        <v>×</v>
      </c>
      <c r="N265" s="66" t="str">
        <f>IF(VLOOKUP(C265,[1]計算シート!$B$3:$BB$29997,27,FALSE)&gt;0,"○","×")</f>
        <v>○</v>
      </c>
      <c r="O265" s="67" t="str">
        <f>VLOOKUP(C265,[1]計算シート!$B$3:$BB$29997,29,FALSE)</f>
        <v>株式会社エクラシア</v>
      </c>
      <c r="P265" s="67" t="str">
        <f>VLOOKUP(C265,[1]計算シート!$B$3:$BB$29997,30,FALSE)</f>
        <v>050-6861-5201</v>
      </c>
      <c r="Q265" s="68">
        <f>VLOOKUP(C265,[1]計算シート!$B$3:$BB$29997,32,FALSE)</f>
        <v>35</v>
      </c>
      <c r="R265" s="69">
        <f>VLOOKUP(C265,[1]計算シート!$B$3:$BB$29997,31,FALSE)</f>
        <v>43845</v>
      </c>
      <c r="S265" s="70">
        <f>VLOOKUP(C265,[1]計算シート!$B$3:$BB$29997,34,FALSE)</f>
        <v>44136</v>
      </c>
      <c r="T265" s="66" t="str">
        <f>VLOOKUP(C265,[1]計算シート!$B$3:$BB$29997,33,FALSE)</f>
        <v>○</v>
      </c>
      <c r="U265" s="69">
        <v>43740</v>
      </c>
      <c r="V265" s="68"/>
      <c r="W265" s="71" t="str">
        <f>VLOOKUP(C265,[1]計算シート!$B$3:$BH$2997,59,FALSE)&amp;CHAR(10)&amp;IF(VLOOKUP(C265,[1]計算シート!$B$3:$BH$2997,59,FALSE)="特定","("&amp;VLOOKUP(C265,[1]指定一覧!$B$3:$C391,2,FALSE)&amp;")","")</f>
        <v xml:space="preserve">
</v>
      </c>
      <c r="X265" s="30"/>
    </row>
    <row r="266" spans="2:24" s="19" customFormat="1" ht="42" customHeight="1">
      <c r="B266" s="20">
        <v>259</v>
      </c>
      <c r="C266" s="66" t="s">
        <v>50</v>
      </c>
      <c r="D266" s="67" t="str">
        <f>VLOOKUP(C266,[1]計算シート!$B$3:$F$29997,5,FALSE)</f>
        <v>K・レジデンス</v>
      </c>
      <c r="E266" s="67" t="str">
        <f>VLOOKUP(C266,[1]計算シート!$B$3:$BB$29997,6,FALSE)</f>
        <v>八王子市廿里町</v>
      </c>
      <c r="F266" s="66" t="str">
        <f>VLOOKUP(C266,[1]計算シート!$B$3:$BB$29997,7,FALSE)</f>
        <v>9-11</v>
      </c>
      <c r="G266" s="66" t="str">
        <f>VLOOKUP(C266,[1]計算シート!$B$3:$BB$29997,8,FALSE)</f>
        <v>21.31-28.03</v>
      </c>
      <c r="H266" s="66" t="str">
        <f>VLOOKUP(C266,[1]計算シート!$B$3:$BB$29997,9,FALSE)</f>
        <v>×</v>
      </c>
      <c r="I266" s="66" t="str">
        <f>VLOOKUP(C266,[1]計算シート!$B$3:$BB$29997,10,FALSE)</f>
        <v>×</v>
      </c>
      <c r="J266" s="66" t="str">
        <f>VLOOKUP(C266,[1]計算シート!$B$3:$BB$29997,11,FALSE)</f>
        <v>×</v>
      </c>
      <c r="K266" s="66" t="str">
        <f>VLOOKUP(C266,[1]計算シート!$B$3:$BB$29997,12,FALSE)</f>
        <v>×</v>
      </c>
      <c r="L266" s="66" t="str">
        <f>VLOOKUP(C266,[1]計算シート!$B$3:$BB$29997,13,FALSE)</f>
        <v>×</v>
      </c>
      <c r="M266" s="66" t="str">
        <f>IF(VLOOKUP(C266,[1]計算シート!$B$3:$BB$29997,26,FALSE)&gt;0,"○","×")</f>
        <v>×</v>
      </c>
      <c r="N266" s="66" t="str">
        <f>IF(VLOOKUP(C266,[1]計算シート!$B$3:$BB$29997,27,FALSE)&gt;0,"○","×")</f>
        <v>×</v>
      </c>
      <c r="O266" s="67" t="str">
        <f>VLOOKUP(C266,[1]計算シート!$B$3:$BB$29997,29,FALSE)</f>
        <v>京西ライフサポート合同会社　</v>
      </c>
      <c r="P266" s="67" t="str">
        <f>VLOOKUP(C266,[1]計算シート!$B$3:$BB$29997,30,FALSE)</f>
        <v>042-204-1340</v>
      </c>
      <c r="Q266" s="68">
        <f>VLOOKUP(C266,[1]計算シート!$B$3:$BB$29997,32,FALSE)</f>
        <v>5</v>
      </c>
      <c r="R266" s="69">
        <f>VLOOKUP(C266,[1]計算シート!$B$3:$BB$29997,31,FALSE)</f>
        <v>44368</v>
      </c>
      <c r="S266" s="70" t="str">
        <f>VLOOKUP(C266,[1]計算シート!$B$3:$BB$29997,34,FALSE)</f>
        <v>入居開始済み</v>
      </c>
      <c r="T266" s="66" t="str">
        <f>VLOOKUP(C266,[1]計算シート!$B$3:$BB$29997,33,FALSE)</f>
        <v/>
      </c>
      <c r="U266" s="69"/>
      <c r="V266" s="68"/>
      <c r="W266" s="71" t="str">
        <f>VLOOKUP(C266,[1]計算シート!$B$3:$BH$2997,59,FALSE)&amp;CHAR(10)&amp;IF(VLOOKUP(C266,[1]計算シート!$B$3:$BH$2997,59,FALSE)="特定","("&amp;VLOOKUP(C266,[1]指定一覧!$B$3:$C382,2,FALSE)&amp;")","")</f>
        <v xml:space="preserve">
</v>
      </c>
      <c r="X266" s="30" t="s">
        <v>36</v>
      </c>
    </row>
    <row r="267" spans="2:24" s="19" customFormat="1" ht="42" customHeight="1">
      <c r="B267" s="20">
        <v>260</v>
      </c>
      <c r="C267" s="66" t="s">
        <v>51</v>
      </c>
      <c r="D267" s="67" t="str">
        <f>VLOOKUP(C267,[1]計算シート!$B$3:$F$29997,5,FALSE)</f>
        <v>＆ケアホーム館ヶ丘</v>
      </c>
      <c r="E267" s="67" t="str">
        <f>VLOOKUP(C267,[1]計算シート!$B$3:$BB$29997,6,FALSE)</f>
        <v>八王子市館町1097-204</v>
      </c>
      <c r="F267" s="66">
        <f>VLOOKUP(C267,[1]計算シート!$B$3:$BB$29997,7,FALSE)</f>
        <v>7</v>
      </c>
      <c r="G267" s="66">
        <f>VLOOKUP(C267,[1]計算シート!$B$3:$BB$29997,8,FALSE)</f>
        <v>18</v>
      </c>
      <c r="H267" s="66" t="str">
        <f>VLOOKUP(C267,[1]計算シート!$B$3:$BB$29997,9,FALSE)</f>
        <v>○</v>
      </c>
      <c r="I267" s="66" t="str">
        <f>VLOOKUP(C267,[1]計算シート!$B$3:$BB$29997,10,FALSE)</f>
        <v>×</v>
      </c>
      <c r="J267" s="66" t="str">
        <f>VLOOKUP(C267,[1]計算シート!$B$3:$BB$29997,11,FALSE)</f>
        <v>×</v>
      </c>
      <c r="K267" s="66" t="str">
        <f>VLOOKUP(C267,[1]計算シート!$B$3:$BB$29997,12,FALSE)</f>
        <v>×</v>
      </c>
      <c r="L267" s="66" t="str">
        <f>VLOOKUP(C267,[1]計算シート!$B$3:$BB$29997,13,FALSE)</f>
        <v>×</v>
      </c>
      <c r="M267" s="66" t="str">
        <f>IF(VLOOKUP(C267,[1]計算シート!$B$3:$BB$29997,26,FALSE)&gt;0,"○","×")</f>
        <v>○</v>
      </c>
      <c r="N267" s="66" t="str">
        <f>IF(VLOOKUP(C267,[1]計算シート!$B$3:$BB$29997,27,FALSE)&gt;0,"○","×")</f>
        <v>○</v>
      </c>
      <c r="O267" s="67" t="str">
        <f>VLOOKUP(C267,[1]計算シート!$B$3:$BB$29997,29,FALSE)</f>
        <v>株式会社ASMILE</v>
      </c>
      <c r="P267" s="67">
        <f>VLOOKUP(C267,[1]計算シート!$B$3:$BB$29997,30,FALSE)</f>
        <v>426735815</v>
      </c>
      <c r="Q267" s="68">
        <f>VLOOKUP(C267,[1]計算シート!$B$3:$BB$29997,32,FALSE)</f>
        <v>32</v>
      </c>
      <c r="R267" s="69">
        <f>VLOOKUP(C267,[1]計算シート!$B$3:$BB$29997,31,FALSE)</f>
        <v>44620</v>
      </c>
      <c r="S267" s="70">
        <f>VLOOKUP(C267,[1]計算シート!$B$3:$BB$29997,34,FALSE)</f>
        <v>44986</v>
      </c>
      <c r="T267" s="66" t="s">
        <v>35</v>
      </c>
      <c r="U267" s="69">
        <f>S267</f>
        <v>44986</v>
      </c>
      <c r="V267" s="68"/>
      <c r="W267" s="71" t="str">
        <f>VLOOKUP(C267,[1]計算シート!$B$3:$BH$2997,59,FALSE)&amp;CHAR(10)&amp;IF(VLOOKUP(C267,[1]計算シート!$B$3:$BH$2997,59,FALSE)="特定","("&amp;VLOOKUP(C267,[1]指定一覧!$B$3:$C384,2,FALSE)&amp;")","")</f>
        <v xml:space="preserve">
</v>
      </c>
      <c r="X267" s="30" t="s">
        <v>36</v>
      </c>
    </row>
    <row r="268" spans="2:24" s="19" customFormat="1" ht="42" customHeight="1">
      <c r="B268" s="20">
        <v>261</v>
      </c>
      <c r="C268" s="66" t="s">
        <v>52</v>
      </c>
      <c r="D268" s="67" t="str">
        <f>VLOOKUP(C268,[1]計算シート!$B$3:$F$29997,5,FALSE)</f>
        <v>ファミリー・ホスピス片倉ハウス</v>
      </c>
      <c r="E268" s="67" t="str">
        <f>VLOOKUP(C268,[1]計算シート!$B$3:$BB$29997,6,FALSE)</f>
        <v>八王子市片倉町451番10</v>
      </c>
      <c r="F268" s="66" t="str">
        <f>VLOOKUP(C268,[1]計算シート!$B$3:$BB$29997,7,FALSE)</f>
        <v>5.2-8</v>
      </c>
      <c r="G268" s="66" t="str">
        <f>VLOOKUP(C268,[1]計算シート!$B$3:$BB$29997,8,FALSE)</f>
        <v>18.69-25.88</v>
      </c>
      <c r="H268" s="66" t="str">
        <f>VLOOKUP(C268,[1]計算シート!$B$3:$BB$29997,9,FALSE)</f>
        <v>○</v>
      </c>
      <c r="I268" s="66" t="str">
        <f>VLOOKUP(C268,[1]計算シート!$B$3:$BB$29997,10,FALSE)</f>
        <v>×</v>
      </c>
      <c r="J268" s="66" t="str">
        <f>VLOOKUP(C268,[1]計算シート!$B$3:$BB$29997,11,FALSE)</f>
        <v>×</v>
      </c>
      <c r="K268" s="66" t="str">
        <f>VLOOKUP(C268,[1]計算シート!$B$3:$BB$29997,12,FALSE)</f>
        <v>×</v>
      </c>
      <c r="L268" s="66" t="str">
        <f>VLOOKUP(C268,[1]計算シート!$B$3:$BB$29997,13,FALSE)</f>
        <v>○</v>
      </c>
      <c r="M268" s="66" t="str">
        <f>IF(VLOOKUP(C268,[1]計算シート!$B$3:$BB$29997,26,FALSE)&gt;0,"○","×")</f>
        <v>○</v>
      </c>
      <c r="N268" s="66" t="str">
        <f>IF(VLOOKUP(C268,[1]計算シート!$B$3:$BB$29997,27,FALSE)&gt;0,"○","×")</f>
        <v>○</v>
      </c>
      <c r="O268" s="67" t="str">
        <f>VLOOKUP(C268,[1]計算シート!$B$3:$BB$29997,29,FALSE)</f>
        <v>ファミリー・ホスピス株式会社　入居相談窓口</v>
      </c>
      <c r="P268" s="67" t="str">
        <f>VLOOKUP(C268,[1]計算シート!$B$3:$BB$29997,30,FALSE)</f>
        <v>0120-777-160</v>
      </c>
      <c r="Q268" s="68">
        <f>VLOOKUP(C268,[1]計算シート!$B$3:$BB$29997,32,FALSE)</f>
        <v>41</v>
      </c>
      <c r="R268" s="69">
        <f>VLOOKUP(C268,[1]計算シート!$B$3:$BB$29997,31,FALSE)</f>
        <v>44727</v>
      </c>
      <c r="S268" s="70">
        <f>VLOOKUP(C268,[1]計算シート!$B$3:$BB$29997,34,FALSE)</f>
        <v>45170</v>
      </c>
      <c r="T268" s="66" t="s">
        <v>35</v>
      </c>
      <c r="U268" s="69">
        <f>S268</f>
        <v>45170</v>
      </c>
      <c r="V268" s="68"/>
      <c r="W268" s="71" t="str">
        <f>VLOOKUP(C268,[1]計算シート!$B$3:$BH$2997,59,FALSE)&amp;CHAR(10)&amp;IF(VLOOKUP(C268,[1]計算シート!$B$3:$BH$2997,59,FALSE)="特定","("&amp;VLOOKUP(C268,[1]指定一覧!$B$3:$C385,2,FALSE)&amp;")","")</f>
        <v xml:space="preserve">
</v>
      </c>
      <c r="X268" s="30" t="s">
        <v>36</v>
      </c>
    </row>
    <row r="269" spans="2:24" s="19" customFormat="1" ht="42" customHeight="1">
      <c r="B269" s="20">
        <v>262</v>
      </c>
      <c r="C269" s="66" t="s">
        <v>53</v>
      </c>
      <c r="D269" s="67" t="str">
        <f>VLOOKUP(C269,[1]計算シート!$B$3:$F$29997,5,FALSE)</f>
        <v>天文館大楽寺</v>
      </c>
      <c r="E269" s="67" t="str">
        <f>VLOOKUP(C269,[1]計算シート!$B$3:$BB$29997,6,FALSE)</f>
        <v>八王子市大楽寺町264-1</v>
      </c>
      <c r="F269" s="66">
        <f>VLOOKUP(C269,[1]計算シート!$B$3:$BB$29997,7,FALSE)</f>
        <v>5.3</v>
      </c>
      <c r="G269" s="66" t="str">
        <f>VLOOKUP(C269,[1]計算シート!$B$3:$BB$29997,8,FALSE)</f>
        <v>18.11-21.29</v>
      </c>
      <c r="H269" s="66" t="str">
        <f>VLOOKUP(C269,[1]計算シート!$B$3:$BB$29997,9,FALSE)</f>
        <v>○</v>
      </c>
      <c r="I269" s="66" t="str">
        <f>VLOOKUP(C269,[1]計算シート!$B$3:$BB$29997,10,FALSE)</f>
        <v>×</v>
      </c>
      <c r="J269" s="66" t="str">
        <f>VLOOKUP(C269,[1]計算シート!$B$3:$BB$29997,11,FALSE)</f>
        <v>○</v>
      </c>
      <c r="K269" s="66" t="str">
        <f>VLOOKUP(C269,[1]計算シート!$B$3:$BB$29997,12,FALSE)</f>
        <v>×</v>
      </c>
      <c r="L269" s="66" t="str">
        <f>VLOOKUP(C269,[1]計算シート!$B$3:$BB$29997,13,FALSE)</f>
        <v>○</v>
      </c>
      <c r="M269" s="66" t="str">
        <f>IF(VLOOKUP(C269,[1]計算シート!$B$3:$BB$29997,26,FALSE)&gt;0,"○","×")</f>
        <v>×</v>
      </c>
      <c r="N269" s="66" t="str">
        <f>IF(VLOOKUP(C269,[1]計算シート!$B$3:$BB$29997,27,FALSE)&gt;0,"○","×")</f>
        <v>×</v>
      </c>
      <c r="O269" s="67" t="str">
        <f>VLOOKUP(C269,[1]計算シート!$B$3:$BB$29997,29,FALSE)</f>
        <v>株式会社　母の手</v>
      </c>
      <c r="P269" s="67" t="str">
        <f>VLOOKUP(C269,[1]計算シート!$B$3:$BB$29997,30,FALSE)</f>
        <v>042-652-9042</v>
      </c>
      <c r="Q269" s="68">
        <f>VLOOKUP(C269,[1]計算シート!$B$3:$BB$29997,32,FALSE)</f>
        <v>30</v>
      </c>
      <c r="R269" s="69">
        <f>VLOOKUP(C269,[1]計算シート!$B$3:$BB$29997,31,FALSE)</f>
        <v>45009</v>
      </c>
      <c r="S269" s="70">
        <f>VLOOKUP(C269,[1]計算シート!$B$3:$BB$29997,34,FALSE)</f>
        <v>45462</v>
      </c>
      <c r="T269" s="66" t="s">
        <v>35</v>
      </c>
      <c r="U269" s="69">
        <f>S269</f>
        <v>45462</v>
      </c>
      <c r="V269" s="68"/>
      <c r="W269" s="71" t="str">
        <f>VLOOKUP(C269,[1]計算シート!$B$3:$BH$2997,59,FALSE)&amp;CHAR(10)&amp;IF(VLOOKUP(C269,[1]計算シート!$B$3:$BH$2997,59,FALSE)="特定","("&amp;VLOOKUP(C269,[1]指定一覧!$B$3:$C386,2,FALSE)&amp;")","")</f>
        <v xml:space="preserve">
</v>
      </c>
      <c r="X269" s="30" t="s">
        <v>36</v>
      </c>
    </row>
    <row r="270" spans="2:24" s="19" customFormat="1" ht="42" customHeight="1">
      <c r="B270" s="20">
        <v>263</v>
      </c>
      <c r="C270" s="66" t="s">
        <v>54</v>
      </c>
      <c r="D270" s="67" t="str">
        <f>VLOOKUP(C270,[1]計算シート!$B$3:$F$29997,5,FALSE)</f>
        <v>アンジェス八王子</v>
      </c>
      <c r="E270" s="67" t="str">
        <f>VLOOKUP(C270,[1]計算シート!$B$3:$BB$29997,6,FALSE)</f>
        <v>八王子市大船町</v>
      </c>
      <c r="F270" s="66" t="str">
        <f>VLOOKUP(C270,[1]計算シート!$B$3:$BB$29997,7,FALSE)</f>
        <v>6.7-8.5</v>
      </c>
      <c r="G270" s="66" t="str">
        <f>VLOOKUP(C270,[1]計算シート!$B$3:$BB$29997,8,FALSE)</f>
        <v>18.12-26.35</v>
      </c>
      <c r="H270" s="66" t="str">
        <f>VLOOKUP(C270,[1]計算シート!$B$3:$BB$29997,9,FALSE)</f>
        <v>○</v>
      </c>
      <c r="I270" s="66" t="str">
        <f>VLOOKUP(C270,[1]計算シート!$B$3:$BB$29997,10,FALSE)</f>
        <v>○</v>
      </c>
      <c r="J270" s="66" t="str">
        <f>VLOOKUP(C270,[1]計算シート!$B$3:$BB$29997,11,FALSE)</f>
        <v>○</v>
      </c>
      <c r="K270" s="66" t="str">
        <f>VLOOKUP(C270,[1]計算シート!$B$3:$BB$29997,12,FALSE)</f>
        <v>○</v>
      </c>
      <c r="L270" s="66" t="str">
        <f>VLOOKUP(C270,[1]計算シート!$B$3:$BB$29997,13,FALSE)</f>
        <v>○</v>
      </c>
      <c r="M270" s="66" t="str">
        <f>IF(VLOOKUP(C270,[1]計算シート!$B$3:$BB$29997,26,FALSE)&gt;0,"○","×")</f>
        <v>○</v>
      </c>
      <c r="N270" s="66" t="str">
        <f>IF(VLOOKUP(C270,[1]計算シート!$B$3:$BB$29997,27,FALSE)&gt;0,"○","×")</f>
        <v>○</v>
      </c>
      <c r="O270" s="67" t="str">
        <f>VLOOKUP(C270,[1]計算シート!$B$3:$BB$29997,29,FALSE)</f>
        <v>株式会社T.S.I</v>
      </c>
      <c r="P270" s="67" t="str">
        <f>VLOOKUP(C270,[1]計算シート!$B$3:$BB$29997,30,FALSE)</f>
        <v>075-393-7177</v>
      </c>
      <c r="Q270" s="68">
        <f>VLOOKUP(C270,[1]計算シート!$B$3:$BB$29997,32,FALSE)</f>
        <v>50</v>
      </c>
      <c r="R270" s="69">
        <f>VLOOKUP(C270,[1]計算シート!$B$3:$BB$29997,31,FALSE)</f>
        <v>45057</v>
      </c>
      <c r="S270" s="70">
        <f>VLOOKUP(C270,[1]計算シート!$B$3:$BB$29997,34,FALSE)</f>
        <v>45717</v>
      </c>
      <c r="T270" s="66" t="s">
        <v>35</v>
      </c>
      <c r="U270" s="69">
        <f>S270</f>
        <v>45717</v>
      </c>
      <c r="V270" s="68"/>
      <c r="W270" s="71" t="str">
        <f>VLOOKUP(C270,[1]計算シート!$B$3:$BH$2997,59,FALSE)&amp;CHAR(10)&amp;IF(VLOOKUP(C270,[1]計算シート!$B$3:$BH$2997,59,FALSE)="特定","("&amp;VLOOKUP(C270,[1]指定一覧!$B$3:$C387,2,FALSE)&amp;")","")</f>
        <v xml:space="preserve">
</v>
      </c>
      <c r="X270" s="30" t="s">
        <v>36</v>
      </c>
    </row>
    <row r="271" spans="2:24" s="19" customFormat="1" ht="42" customHeight="1">
      <c r="B271" s="20">
        <v>264</v>
      </c>
      <c r="C271" s="66" t="s">
        <v>55</v>
      </c>
      <c r="D271" s="67" t="str">
        <f>VLOOKUP(C271,[1]計算シート!$B$3:$F$29997,5,FALSE)</f>
        <v>アンジェス八王子高尾</v>
      </c>
      <c r="E271" s="67" t="str">
        <f>VLOOKUP(C271,[1]計算シート!$B$3:$BB$29997,6,FALSE)</f>
        <v>八王子市館町559番10</v>
      </c>
      <c r="F271" s="66" t="str">
        <f>VLOOKUP(C271,[1]計算シート!$B$3:$BB$29997,7,FALSE)</f>
        <v>5.37-6.7</v>
      </c>
      <c r="G271" s="66" t="str">
        <f>VLOOKUP(C271,[1]計算シート!$B$3:$BB$29997,8,FALSE)</f>
        <v>18.2-18.4</v>
      </c>
      <c r="H271" s="66" t="str">
        <f>VLOOKUP(C271,[1]計算シート!$B$3:$BB$29997,9,FALSE)</f>
        <v>○</v>
      </c>
      <c r="I271" s="66" t="str">
        <f>VLOOKUP(C271,[1]計算シート!$B$3:$BB$29997,10,FALSE)</f>
        <v>○</v>
      </c>
      <c r="J271" s="66" t="str">
        <f>VLOOKUP(C271,[1]計算シート!$B$3:$BB$29997,11,FALSE)</f>
        <v>○</v>
      </c>
      <c r="K271" s="66" t="str">
        <f>VLOOKUP(C271,[1]計算シート!$B$3:$BB$29997,12,FALSE)</f>
        <v>○</v>
      </c>
      <c r="L271" s="66" t="str">
        <f>VLOOKUP(C271,[1]計算シート!$B$3:$BB$29997,13,FALSE)</f>
        <v>○</v>
      </c>
      <c r="M271" s="66" t="str">
        <f>IF(VLOOKUP(C271,[1]計算シート!$B$3:$BB$29997,26,FALSE)&gt;0,"○","×")</f>
        <v>×</v>
      </c>
      <c r="N271" s="66" t="str">
        <f>IF(VLOOKUP(C271,[1]計算シート!$B$3:$BB$29997,27,FALSE)&gt;0,"○","×")</f>
        <v>○</v>
      </c>
      <c r="O271" s="67" t="str">
        <f>VLOOKUP(C271,[1]計算シート!$B$3:$BB$29997,29,FALSE)</f>
        <v>アンジェス八王子高尾</v>
      </c>
      <c r="P271" s="67">
        <f>VLOOKUP(C271,[1]計算シート!$B$3:$BB$29997,30,FALSE)</f>
        <v>753937177</v>
      </c>
      <c r="Q271" s="68">
        <f>VLOOKUP(C271,[1]計算シート!$B$3:$BB$29997,32,FALSE)</f>
        <v>29</v>
      </c>
      <c r="R271" s="69">
        <f>VLOOKUP(C271,[1]計算シート!$B$3:$BB$29997,31,FALSE)</f>
        <v>45338</v>
      </c>
      <c r="S271" s="70">
        <f>VLOOKUP(C271,[1]計算シート!$B$3:$BB$29997,34,FALSE)</f>
        <v>45627</v>
      </c>
      <c r="T271" s="66" t="s">
        <v>35</v>
      </c>
      <c r="U271" s="69">
        <f>S271</f>
        <v>45627</v>
      </c>
      <c r="V271" s="68"/>
      <c r="W271" s="71" t="str">
        <f>VLOOKUP(C271,[1]計算シート!$B$3:$BH$2997,59,FALSE)&amp;CHAR(10)&amp;IF(VLOOKUP(C271,[1]計算シート!$B$3:$BH$2997,59,FALSE)="特定","("&amp;VLOOKUP(C271,[1]指定一覧!$B$3:$C388,2,FALSE)&amp;")","")</f>
        <v xml:space="preserve">
</v>
      </c>
      <c r="X271" s="30" t="s">
        <v>36</v>
      </c>
    </row>
    <row r="272" spans="2:24" s="19" customFormat="1" ht="42" customHeight="1">
      <c r="B272" s="20">
        <v>265</v>
      </c>
      <c r="C272" s="66">
        <v>12006</v>
      </c>
      <c r="D272" s="67" t="str">
        <f>VLOOKUP(C272,[1]計算シート!$B$3:$F$29997,5,FALSE)</f>
        <v>ココファンまちだ鶴川</v>
      </c>
      <c r="E272" s="67" t="str">
        <f>VLOOKUP(C272,[1]計算シート!$B$3:$BB$29997,6,FALSE)</f>
        <v>町田市鶴川三丁目4番地</v>
      </c>
      <c r="F272" s="66" t="str">
        <f>VLOOKUP(C272,[1]計算シート!$B$3:$BB$29997,7,FALSE)</f>
        <v>7.2-19.5</v>
      </c>
      <c r="G272" s="66" t="str">
        <f>VLOOKUP(C272,[1]計算シート!$B$3:$BB$29997,8,FALSE)</f>
        <v>18.76-50.55</v>
      </c>
      <c r="H272" s="66" t="str">
        <f>VLOOKUP(C272,[1]計算シート!$B$3:$BB$29997,9,FALSE)</f>
        <v>○</v>
      </c>
      <c r="I272" s="66" t="str">
        <f>VLOOKUP(C272,[1]計算シート!$B$3:$BB$29997,10,FALSE)</f>
        <v>○</v>
      </c>
      <c r="J272" s="66" t="str">
        <f>VLOOKUP(C272,[1]計算シート!$B$3:$BB$29997,11,FALSE)</f>
        <v>○</v>
      </c>
      <c r="K272" s="66" t="str">
        <f>VLOOKUP(C272,[1]計算シート!$B$3:$BB$29997,12,FALSE)</f>
        <v>○</v>
      </c>
      <c r="L272" s="66" t="str">
        <f>VLOOKUP(C272,[1]計算シート!$B$3:$BB$29997,13,FALSE)</f>
        <v>○</v>
      </c>
      <c r="M272" s="66" t="str">
        <f>IF(VLOOKUP(C272,[1]計算シート!$B$3:$BB$29997,26,FALSE)&gt;0,"○","×")</f>
        <v>×</v>
      </c>
      <c r="N272" s="66" t="str">
        <f>IF(VLOOKUP(C272,[1]計算シート!$B$3:$BB$29997,27,FALSE)&gt;0,"○","×")</f>
        <v>○</v>
      </c>
      <c r="O272" s="67" t="str">
        <f>VLOOKUP(C272,[1]計算シート!$B$3:$BB$29997,29,FALSE)</f>
        <v>株式会社学研ココファン</v>
      </c>
      <c r="P272" s="67" t="str">
        <f>VLOOKUP(C272,[1]計算シート!$B$3:$BB$29997,30,FALSE)</f>
        <v>03-6431-1860</v>
      </c>
      <c r="Q272" s="68">
        <f>VLOOKUP(C272,[1]計算シート!$B$3:$BB$29997,32,FALSE)</f>
        <v>72</v>
      </c>
      <c r="R272" s="69">
        <f>VLOOKUP(C272,[1]計算シート!$B$3:$BB$29997,31,FALSE)</f>
        <v>41038</v>
      </c>
      <c r="S272" s="70" t="str">
        <f>VLOOKUP(C272,[1]計算シート!$B$3:$BB$29997,34,FALSE)</f>
        <v>入居開始済み</v>
      </c>
      <c r="T272" s="66" t="str">
        <f>VLOOKUP(C272,[1]計算シート!$B$3:$BB$29997,33,FALSE)</f>
        <v>○</v>
      </c>
      <c r="U272" s="69">
        <v>42095</v>
      </c>
      <c r="V272" s="68"/>
      <c r="W272" s="71" t="str">
        <f>VLOOKUP(C272,[1]計算シート!$B$3:$BH$2997,59,FALSE)&amp;CHAR(10)&amp;IF(VLOOKUP(C272,[1]計算シート!$B$3:$BH$2997,59,FALSE)="特定","("&amp;VLOOKUP(C272,[1]指定一覧!$B$3:$C275,2,FALSE)&amp;")","")</f>
        <v xml:space="preserve">
</v>
      </c>
      <c r="X272" s="30" t="s">
        <v>36</v>
      </c>
    </row>
    <row r="273" spans="2:24" s="19" customFormat="1" ht="42" customHeight="1">
      <c r="B273" s="20">
        <v>266</v>
      </c>
      <c r="C273" s="66">
        <v>13006</v>
      </c>
      <c r="D273" s="67" t="str">
        <f>VLOOKUP(C273,[1]計算シート!$B$3:$F$29997,5,FALSE)</f>
        <v>医療対応住宅ケアホスピス根岸</v>
      </c>
      <c r="E273" s="67" t="str">
        <f>VLOOKUP(C273,[1]計算シート!$B$3:$BB$29997,6,FALSE)</f>
        <v>町田市根岸2‐30‐10</v>
      </c>
      <c r="F273" s="66">
        <f>VLOOKUP(C273,[1]計算シート!$B$3:$BB$29997,7,FALSE)</f>
        <v>5.37</v>
      </c>
      <c r="G273" s="66">
        <f>VLOOKUP(C273,[1]計算シート!$B$3:$BB$29997,8,FALSE)</f>
        <v>25.18</v>
      </c>
      <c r="H273" s="66" t="str">
        <f>VLOOKUP(C273,[1]計算シート!$B$3:$BB$29997,9,FALSE)</f>
        <v>○</v>
      </c>
      <c r="I273" s="66" t="str">
        <f>VLOOKUP(C273,[1]計算シート!$B$3:$BB$29997,10,FALSE)</f>
        <v>○</v>
      </c>
      <c r="J273" s="66" t="str">
        <f>VLOOKUP(C273,[1]計算シート!$B$3:$BB$29997,11,FALSE)</f>
        <v>○</v>
      </c>
      <c r="K273" s="66" t="str">
        <f>VLOOKUP(C273,[1]計算シート!$B$3:$BB$29997,12,FALSE)</f>
        <v>×</v>
      </c>
      <c r="L273" s="66" t="str">
        <f>VLOOKUP(C273,[1]計算シート!$B$3:$BB$29997,13,FALSE)</f>
        <v>×</v>
      </c>
      <c r="M273" s="66" t="str">
        <f>IF(VLOOKUP(C273,[1]計算シート!$B$3:$BB$29997,26,FALSE)&gt;0,"○","×")</f>
        <v>○</v>
      </c>
      <c r="N273" s="66" t="str">
        <f>IF(VLOOKUP(C273,[1]計算シート!$B$3:$BB$29997,27,FALSE)&gt;0,"○","×")</f>
        <v>○</v>
      </c>
      <c r="O273" s="67" t="str">
        <f>VLOOKUP(C273,[1]計算シート!$B$3:$BB$29997,29,FALSE)</f>
        <v>株式会社ＡＴ</v>
      </c>
      <c r="P273" s="67" t="str">
        <f>VLOOKUP(C273,[1]計算シート!$B$3:$BB$29997,30,FALSE)</f>
        <v>044-322-9288</v>
      </c>
      <c r="Q273" s="68">
        <f>VLOOKUP(C273,[1]計算シート!$B$3:$BB$29997,32,FALSE)</f>
        <v>48</v>
      </c>
      <c r="R273" s="69">
        <f>VLOOKUP(C273,[1]計算シート!$B$3:$BB$29997,31,FALSE)</f>
        <v>41432</v>
      </c>
      <c r="S273" s="70" t="str">
        <f>VLOOKUP(C273,[1]計算シート!$B$3:$BB$29997,34,FALSE)</f>
        <v>入居開始済み</v>
      </c>
      <c r="T273" s="66" t="str">
        <f>VLOOKUP(C273,[1]計算シート!$B$3:$BB$29997,33,FALSE)</f>
        <v>○</v>
      </c>
      <c r="U273" s="69">
        <v>42095</v>
      </c>
      <c r="V273" s="68"/>
      <c r="W273" s="71" t="str">
        <f>VLOOKUP(C273,[1]計算シート!$B$3:$BH$2997,59,FALSE)&amp;CHAR(10)&amp;IF(VLOOKUP(C273,[1]計算シート!$B$3:$BH$2997,59,FALSE)="特定","("&amp;VLOOKUP(C273,[1]指定一覧!$B$3:$C276,2,FALSE)&amp;")","")</f>
        <v xml:space="preserve">
</v>
      </c>
      <c r="X273" s="30" t="s">
        <v>36</v>
      </c>
    </row>
    <row r="274" spans="2:24" s="19" customFormat="1" ht="42" customHeight="1">
      <c r="B274" s="20">
        <v>267</v>
      </c>
      <c r="C274" s="66">
        <v>13026</v>
      </c>
      <c r="D274" s="67" t="str">
        <f>VLOOKUP(C274,[1]計算シート!$B$3:$F$29997,5,FALSE)</f>
        <v>福寿まちだ野津田町</v>
      </c>
      <c r="E274" s="67" t="str">
        <f>VLOOKUP(C274,[1]計算シート!$B$3:$BB$29997,6,FALSE)</f>
        <v>町田市野津田町2543-9</v>
      </c>
      <c r="F274" s="66">
        <f>VLOOKUP(C274,[1]計算シート!$B$3:$BB$29997,7,FALSE)</f>
        <v>9.4</v>
      </c>
      <c r="G274" s="66" t="str">
        <f>VLOOKUP(C274,[1]計算シート!$B$3:$BB$29997,8,FALSE)</f>
        <v>25.56-28.08</v>
      </c>
      <c r="H274" s="66" t="str">
        <f>VLOOKUP(C274,[1]計算シート!$B$3:$BB$29997,9,FALSE)</f>
        <v>○</v>
      </c>
      <c r="I274" s="66" t="str">
        <f>VLOOKUP(C274,[1]計算シート!$B$3:$BB$29997,10,FALSE)</f>
        <v>○</v>
      </c>
      <c r="J274" s="66" t="str">
        <f>VLOOKUP(C274,[1]計算シート!$B$3:$BB$29997,11,FALSE)</f>
        <v>○</v>
      </c>
      <c r="K274" s="66" t="str">
        <f>VLOOKUP(C274,[1]計算シート!$B$3:$BB$29997,12,FALSE)</f>
        <v>×</v>
      </c>
      <c r="L274" s="66" t="str">
        <f>VLOOKUP(C274,[1]計算シート!$B$3:$BB$29997,13,FALSE)</f>
        <v>×</v>
      </c>
      <c r="M274" s="66" t="str">
        <f>IF(VLOOKUP(C274,[1]計算シート!$B$3:$BB$29997,26,FALSE)&gt;0,"○","×")</f>
        <v>×</v>
      </c>
      <c r="N274" s="66" t="str">
        <f>IF(VLOOKUP(C274,[1]計算シート!$B$3:$BB$29997,27,FALSE)&gt;0,"○","×")</f>
        <v>○</v>
      </c>
      <c r="O274" s="67" t="str">
        <f>VLOOKUP(C274,[1]計算シート!$B$3:$BB$29997,29,FALSE)</f>
        <v>株式会社日本アメニティライフ協会</v>
      </c>
      <c r="P274" s="67" t="str">
        <f>VLOOKUP(C274,[1]計算シート!$B$3:$BB$29997,30,FALSE)</f>
        <v>045-978-5051</v>
      </c>
      <c r="Q274" s="68">
        <f>VLOOKUP(C274,[1]計算シート!$B$3:$BB$29997,32,FALSE)</f>
        <v>36</v>
      </c>
      <c r="R274" s="69">
        <f>VLOOKUP(C274,[1]計算シート!$B$3:$BB$29997,31,FALSE)</f>
        <v>41558</v>
      </c>
      <c r="S274" s="70" t="str">
        <f>VLOOKUP(C274,[1]計算シート!$B$3:$BB$29997,34,FALSE)</f>
        <v>入居開始済み</v>
      </c>
      <c r="T274" s="66" t="str">
        <f>VLOOKUP(C274,[1]計算シート!$B$3:$BB$29997,33,FALSE)</f>
        <v>○</v>
      </c>
      <c r="U274" s="69">
        <v>42095</v>
      </c>
      <c r="V274" s="68"/>
      <c r="W274" s="71" t="str">
        <f>VLOOKUP(C274,[1]計算シート!$B$3:$BH$2997,59,FALSE)&amp;CHAR(10)&amp;IF(VLOOKUP(C274,[1]計算シート!$B$3:$BH$2997,59,FALSE)="特定","("&amp;VLOOKUP(C274,[1]指定一覧!$B$3:$C277,2,FALSE)&amp;")","")</f>
        <v xml:space="preserve">
</v>
      </c>
      <c r="X274" s="30" t="s">
        <v>36</v>
      </c>
    </row>
    <row r="275" spans="2:24" s="19" customFormat="1" ht="42" customHeight="1">
      <c r="B275" s="20">
        <v>268</v>
      </c>
      <c r="C275" s="66">
        <v>13037</v>
      </c>
      <c r="D275" s="67" t="str">
        <f>VLOOKUP(C275,[1]計算シート!$B$3:$F$29997,5,FALSE)</f>
        <v>リリィパワーズレジデンス町田</v>
      </c>
      <c r="E275" s="67" t="str">
        <f>VLOOKUP(C275,[1]計算シート!$B$3:$BB$29997,6,FALSE)</f>
        <v>町田市原町田１丁目２番８号</v>
      </c>
      <c r="F275" s="66" t="str">
        <f>VLOOKUP(C275,[1]計算シート!$B$3:$BB$29997,7,FALSE)</f>
        <v>9.5-21.7</v>
      </c>
      <c r="G275" s="66" t="str">
        <f>VLOOKUP(C275,[1]計算シート!$B$3:$BB$29997,8,FALSE)</f>
        <v>31.21-67.33</v>
      </c>
      <c r="H275" s="66" t="str">
        <f>VLOOKUP(C275,[1]計算シート!$B$3:$BB$29997,9,FALSE)</f>
        <v>○</v>
      </c>
      <c r="I275" s="66" t="str">
        <f>VLOOKUP(C275,[1]計算シート!$B$3:$BB$29997,10,FALSE)</f>
        <v>×</v>
      </c>
      <c r="J275" s="66" t="str">
        <f>VLOOKUP(C275,[1]計算シート!$B$3:$BB$29997,11,FALSE)</f>
        <v>○</v>
      </c>
      <c r="K275" s="66" t="str">
        <f>VLOOKUP(C275,[1]計算シート!$B$3:$BB$29997,12,FALSE)</f>
        <v>×</v>
      </c>
      <c r="L275" s="66" t="str">
        <f>VLOOKUP(C275,[1]計算シート!$B$3:$BB$29997,13,FALSE)</f>
        <v>×</v>
      </c>
      <c r="M275" s="66" t="str">
        <f>IF(VLOOKUP(C275,[1]計算シート!$B$3:$BB$29997,26,FALSE)&gt;0,"○","×")</f>
        <v>○</v>
      </c>
      <c r="N275" s="66" t="str">
        <f>IF(VLOOKUP(C275,[1]計算シート!$B$3:$BB$29997,27,FALSE)&gt;0,"○","×")</f>
        <v>×</v>
      </c>
      <c r="O275" s="67" t="str">
        <f>VLOOKUP(C275,[1]計算シート!$B$3:$BB$29997,29,FALSE)</f>
        <v>リリィパワーズレジデンス町田</v>
      </c>
      <c r="P275" s="67" t="str">
        <f>VLOOKUP(C275,[1]計算シート!$B$3:$BB$29997,30,FALSE)</f>
        <v>042-860-6175</v>
      </c>
      <c r="Q275" s="68">
        <f>VLOOKUP(C275,[1]計算シート!$B$3:$BB$29997,32,FALSE)</f>
        <v>59</v>
      </c>
      <c r="R275" s="69">
        <f>VLOOKUP(C275,[1]計算シート!$B$3:$BB$29997,31,FALSE)</f>
        <v>41656</v>
      </c>
      <c r="S275" s="70" t="str">
        <f>VLOOKUP(C275,[1]計算シート!$B$3:$BB$29997,34,FALSE)</f>
        <v>入居開始済み</v>
      </c>
      <c r="T275" s="66" t="str">
        <f>VLOOKUP(C275,[1]計算シート!$B$3:$BB$29997,33,FALSE)</f>
        <v>○</v>
      </c>
      <c r="U275" s="69">
        <v>42217</v>
      </c>
      <c r="V275" s="68"/>
      <c r="W275" s="71" t="str">
        <f>VLOOKUP(C275,[1]計算シート!$B$3:$BH$2997,59,FALSE)&amp;CHAR(10)&amp;IF(VLOOKUP(C275,[1]計算シート!$B$3:$BH$2997,59,FALSE)="特定","("&amp;VLOOKUP(C275,[1]指定一覧!$B$3:$C278,2,FALSE)&amp;")","")</f>
        <v xml:space="preserve">
</v>
      </c>
      <c r="X275" s="30" t="s">
        <v>36</v>
      </c>
    </row>
    <row r="276" spans="2:24" s="19" customFormat="1" ht="42" customHeight="1">
      <c r="B276" s="20">
        <v>269</v>
      </c>
      <c r="C276" s="66">
        <v>14011</v>
      </c>
      <c r="D276" s="67" t="str">
        <f>VLOOKUP(C276,[1]計算シート!$B$3:$F$29997,5,FALSE)</f>
        <v>清風ヒルズ金井</v>
      </c>
      <c r="E276" s="67" t="str">
        <f>VLOOKUP(C276,[1]計算シート!$B$3:$BB$29997,6,FALSE)</f>
        <v>町田市金井7-17-20</v>
      </c>
      <c r="F276" s="66" t="str">
        <f>VLOOKUP(C276,[1]計算シート!$B$3:$BB$29997,7,FALSE)</f>
        <v>8.65-15.65</v>
      </c>
      <c r="G276" s="66" t="str">
        <f>VLOOKUP(C276,[1]計算シート!$B$3:$BB$29997,8,FALSE)</f>
        <v>19-38.97</v>
      </c>
      <c r="H276" s="66" t="str">
        <f>VLOOKUP(C276,[1]計算シート!$B$3:$BB$29997,9,FALSE)</f>
        <v>○</v>
      </c>
      <c r="I276" s="66" t="str">
        <f>VLOOKUP(C276,[1]計算シート!$B$3:$BB$29997,10,FALSE)</f>
        <v>×</v>
      </c>
      <c r="J276" s="66" t="str">
        <f>VLOOKUP(C276,[1]計算シート!$B$3:$BB$29997,11,FALSE)</f>
        <v>○</v>
      </c>
      <c r="K276" s="66" t="str">
        <f>VLOOKUP(C276,[1]計算シート!$B$3:$BB$29997,12,FALSE)</f>
        <v>×</v>
      </c>
      <c r="L276" s="66" t="str">
        <f>VLOOKUP(C276,[1]計算シート!$B$3:$BB$29997,13,FALSE)</f>
        <v>×</v>
      </c>
      <c r="M276" s="66" t="str">
        <f>IF(VLOOKUP(C276,[1]計算シート!$B$3:$BB$29997,26,FALSE)&gt;0,"○","×")</f>
        <v>○</v>
      </c>
      <c r="N276" s="66" t="str">
        <f>IF(VLOOKUP(C276,[1]計算シート!$B$3:$BB$29997,27,FALSE)&gt;0,"○","×")</f>
        <v>○</v>
      </c>
      <c r="O276" s="67" t="str">
        <f>VLOOKUP(C276,[1]計算シート!$B$3:$BB$29997,29,FALSE)</f>
        <v>清風ヒルズ金井</v>
      </c>
      <c r="P276" s="67" t="str">
        <f>VLOOKUP(C276,[1]計算シート!$B$3:$BB$29997,30,FALSE)</f>
        <v>042-708-1400</v>
      </c>
      <c r="Q276" s="68">
        <f>VLOOKUP(C276,[1]計算シート!$B$3:$BB$29997,32,FALSE)</f>
        <v>43</v>
      </c>
      <c r="R276" s="69">
        <f>VLOOKUP(C276,[1]計算シート!$B$3:$BB$29997,31,FALSE)</f>
        <v>41836</v>
      </c>
      <c r="S276" s="70" t="str">
        <f>VLOOKUP(C276,[1]計算シート!$B$3:$BB$29997,34,FALSE)</f>
        <v>入居開始済み</v>
      </c>
      <c r="T276" s="66" t="str">
        <f>VLOOKUP(C276,[1]計算シート!$B$3:$BB$29997,33,FALSE)</f>
        <v>○</v>
      </c>
      <c r="U276" s="69">
        <v>42419</v>
      </c>
      <c r="V276" s="68"/>
      <c r="W276" s="71" t="str">
        <f>VLOOKUP(C276,[1]計算シート!$B$3:$BH$2997,59,FALSE)&amp;CHAR(10)&amp;IF(VLOOKUP(C276,[1]計算シート!$B$3:$BH$2997,59,FALSE)="特定","("&amp;VLOOKUP(C276,[1]指定一覧!$B$3:$C279,2,FALSE)&amp;")","")</f>
        <v xml:space="preserve">
</v>
      </c>
      <c r="X276" s="30" t="s">
        <v>36</v>
      </c>
    </row>
    <row r="277" spans="2:24" s="19" customFormat="1" ht="42" customHeight="1">
      <c r="B277" s="20">
        <v>270</v>
      </c>
      <c r="C277" s="66">
        <v>14015</v>
      </c>
      <c r="D277" s="67" t="str">
        <f>VLOOKUP(C277,[1]計算シート!$B$3:$F$29997,5,FALSE)</f>
        <v>ひだまりガーデン南町田</v>
      </c>
      <c r="E277" s="67" t="str">
        <f>VLOOKUP(C277,[1]計算シート!$B$3:$BB$29997,6,FALSE)</f>
        <v>町田市鶴間４－１４－１</v>
      </c>
      <c r="F277" s="66" t="str">
        <f>VLOOKUP(C277,[1]計算シート!$B$3:$BB$29997,7,FALSE)</f>
        <v>12.6-25.2</v>
      </c>
      <c r="G277" s="66" t="str">
        <f>VLOOKUP(C277,[1]計算シート!$B$3:$BB$29997,8,FALSE)</f>
        <v>20.09-40.48</v>
      </c>
      <c r="H277" s="66" t="str">
        <f>VLOOKUP(C277,[1]計算シート!$B$3:$BB$29997,9,FALSE)</f>
        <v>○</v>
      </c>
      <c r="I277" s="66" t="str">
        <f>VLOOKUP(C277,[1]計算シート!$B$3:$BB$29997,10,FALSE)</f>
        <v>○</v>
      </c>
      <c r="J277" s="66" t="str">
        <f>VLOOKUP(C277,[1]計算シート!$B$3:$BB$29997,11,FALSE)</f>
        <v>○</v>
      </c>
      <c r="K277" s="66" t="str">
        <f>VLOOKUP(C277,[1]計算シート!$B$3:$BB$29997,12,FALSE)</f>
        <v>○</v>
      </c>
      <c r="L277" s="66" t="str">
        <f>VLOOKUP(C277,[1]計算シート!$B$3:$BB$29997,13,FALSE)</f>
        <v>○</v>
      </c>
      <c r="M277" s="66" t="str">
        <f>IF(VLOOKUP(C277,[1]計算シート!$B$3:$BB$29997,26,FALSE)&gt;0,"○","×")</f>
        <v>×</v>
      </c>
      <c r="N277" s="66" t="str">
        <f>IF(VLOOKUP(C277,[1]計算シート!$B$3:$BB$29997,27,FALSE)&gt;0,"○","×")</f>
        <v>×</v>
      </c>
      <c r="O277" s="67" t="str">
        <f>VLOOKUP(C277,[1]計算シート!$B$3:$BB$29997,29,FALSE)</f>
        <v>医療法人社団はなまる会</v>
      </c>
      <c r="P277" s="67" t="str">
        <f>VLOOKUP(C277,[1]計算シート!$B$3:$BB$29997,30,FALSE)</f>
        <v>03-5490-7061</v>
      </c>
      <c r="Q277" s="68">
        <f>VLOOKUP(C277,[1]計算シート!$B$3:$BB$29997,32,FALSE)</f>
        <v>89</v>
      </c>
      <c r="R277" s="69">
        <f>VLOOKUP(C277,[1]計算シート!$B$3:$BB$29997,31,FALSE)</f>
        <v>41863</v>
      </c>
      <c r="S277" s="70" t="str">
        <f>VLOOKUP(C277,[1]計算シート!$B$3:$BB$29997,34,FALSE)</f>
        <v>入居開始済み</v>
      </c>
      <c r="T277" s="66" t="str">
        <f>VLOOKUP(C277,[1]計算シート!$B$3:$BB$29997,33,FALSE)</f>
        <v>○</v>
      </c>
      <c r="U277" s="69">
        <v>42186</v>
      </c>
      <c r="V277" s="68"/>
      <c r="W277" s="71" t="str">
        <f>VLOOKUP(C277,[1]計算シート!$B$3:$BH$2997,59,FALSE)&amp;CHAR(10)&amp;IF(VLOOKUP(C277,[1]計算シート!$B$3:$BH$2997,59,FALSE)="特定・利用権","("&amp;VLOOKUP(C277,[1]指定一覧!$B$3:$C280,2,FALSE)&amp;")","")</f>
        <v>特定・利用権
(1373205523)</v>
      </c>
      <c r="X277" s="30" t="s">
        <v>36</v>
      </c>
    </row>
    <row r="278" spans="2:24" s="19" customFormat="1" ht="42" customHeight="1">
      <c r="B278" s="20">
        <v>271</v>
      </c>
      <c r="C278" s="66">
        <v>14023</v>
      </c>
      <c r="D278" s="67" t="str">
        <f>VLOOKUP(C278,[1]計算シート!$B$3:$F$29997,5,FALSE)</f>
        <v>ヘーベルVillageやまだい中町</v>
      </c>
      <c r="E278" s="67" t="str">
        <f>VLOOKUP(C278,[1]計算シート!$B$3:$BB$29997,6,FALSE)</f>
        <v>町田市中町2-4-5</v>
      </c>
      <c r="F278" s="66" t="str">
        <f>VLOOKUP(C278,[1]計算シート!$B$3:$BB$29997,7,FALSE)</f>
        <v>9.6-15.9</v>
      </c>
      <c r="G278" s="66" t="str">
        <f>VLOOKUP(C278,[1]計算シート!$B$3:$BB$29997,8,FALSE)</f>
        <v>35.15-59.29</v>
      </c>
      <c r="H278" s="66" t="str">
        <f>VLOOKUP(C278,[1]計算シート!$B$3:$BB$29997,9,FALSE)</f>
        <v>○</v>
      </c>
      <c r="I278" s="66" t="str">
        <f>VLOOKUP(C278,[1]計算シート!$B$3:$BB$29997,10,FALSE)</f>
        <v>×</v>
      </c>
      <c r="J278" s="66" t="str">
        <f>VLOOKUP(C278,[1]計算シート!$B$3:$BB$29997,11,FALSE)</f>
        <v>○</v>
      </c>
      <c r="K278" s="66" t="str">
        <f>VLOOKUP(C278,[1]計算シート!$B$3:$BB$29997,12,FALSE)</f>
        <v>○</v>
      </c>
      <c r="L278" s="66" t="str">
        <f>VLOOKUP(C278,[1]計算シート!$B$3:$BB$29997,13,FALSE)</f>
        <v>×</v>
      </c>
      <c r="M278" s="66" t="str">
        <f>IF(VLOOKUP(C278,[1]計算シート!$B$3:$BB$29997,26,FALSE)&gt;0,"○","×")</f>
        <v>×</v>
      </c>
      <c r="N278" s="66" t="str">
        <f>IF(VLOOKUP(C278,[1]計算シート!$B$3:$BB$29997,27,FALSE)&gt;0,"○","×")</f>
        <v>○</v>
      </c>
      <c r="O278" s="67" t="str">
        <f>VLOOKUP(C278,[1]計算シート!$B$3:$BB$29997,29,FALSE)</f>
        <v>旭化成ホームズ株式会社</v>
      </c>
      <c r="P278" s="67" t="str">
        <f>VLOOKUP(C278,[1]計算シート!$B$3:$BB$29997,30,FALSE)</f>
        <v>03-6899-3181</v>
      </c>
      <c r="Q278" s="68">
        <f>VLOOKUP(C278,[1]計算シート!$B$3:$BB$29997,32,FALSE)</f>
        <v>20</v>
      </c>
      <c r="R278" s="69">
        <f>VLOOKUP(C278,[1]計算シート!$B$3:$BB$29997,31,FALSE)</f>
        <v>41950</v>
      </c>
      <c r="S278" s="70" t="str">
        <f>VLOOKUP(C278,[1]計算シート!$B$3:$BB$29997,34,FALSE)</f>
        <v>入居開始済み</v>
      </c>
      <c r="T278" s="66" t="str">
        <f>VLOOKUP(C278,[1]計算シート!$B$3:$BB$29997,33,FALSE)</f>
        <v>○</v>
      </c>
      <c r="U278" s="69">
        <v>42430</v>
      </c>
      <c r="V278" s="68"/>
      <c r="W278" s="71" t="str">
        <f>VLOOKUP(C278,[1]計算シート!$B$3:$BH$2997,59,FALSE)&amp;CHAR(10)&amp;IF(VLOOKUP(C278,[1]計算シート!$B$3:$BH$2997,59,FALSE)="特定","("&amp;VLOOKUP(C278,[1]指定一覧!$B$3:$C281,2,FALSE)&amp;")","")</f>
        <v xml:space="preserve">
</v>
      </c>
      <c r="X278" s="30" t="s">
        <v>36</v>
      </c>
    </row>
    <row r="279" spans="2:24" s="19" customFormat="1" ht="42" customHeight="1">
      <c r="B279" s="20">
        <v>272</v>
      </c>
      <c r="C279" s="66">
        <v>14027</v>
      </c>
      <c r="D279" s="67" t="str">
        <f>VLOOKUP(C279,[1]計算シート!$B$3:$F$29997,5,FALSE)</f>
        <v>サンスマイル町田駅前</v>
      </c>
      <c r="E279" s="67" t="str">
        <f>VLOOKUP(C279,[1]計算シート!$B$3:$BB$29997,6,FALSE)</f>
        <v>町田市原町田5-5-3</v>
      </c>
      <c r="F279" s="66" t="str">
        <f>VLOOKUP(C279,[1]計算シート!$B$3:$BB$29997,7,FALSE)</f>
        <v>7.9-12.3</v>
      </c>
      <c r="G279" s="66" t="str">
        <f>VLOOKUP(C279,[1]計算シート!$B$3:$BB$29997,8,FALSE)</f>
        <v>25.1-50.2</v>
      </c>
      <c r="H279" s="66" t="str">
        <f>VLOOKUP(C279,[1]計算シート!$B$3:$BB$29997,9,FALSE)</f>
        <v>○</v>
      </c>
      <c r="I279" s="66" t="str">
        <f>VLOOKUP(C279,[1]計算シート!$B$3:$BB$29997,10,FALSE)</f>
        <v>×</v>
      </c>
      <c r="J279" s="66" t="str">
        <f>VLOOKUP(C279,[1]計算シート!$B$3:$BB$29997,11,FALSE)</f>
        <v>×</v>
      </c>
      <c r="K279" s="66" t="str">
        <f>VLOOKUP(C279,[1]計算シート!$B$3:$BB$29997,12,FALSE)</f>
        <v>○</v>
      </c>
      <c r="L279" s="66" t="str">
        <f>VLOOKUP(C279,[1]計算シート!$B$3:$BB$29997,13,FALSE)</f>
        <v>○</v>
      </c>
      <c r="M279" s="66" t="str">
        <f>IF(VLOOKUP(C279,[1]計算シート!$B$3:$BB$29997,26,FALSE)&gt;0,"○","×")</f>
        <v>×</v>
      </c>
      <c r="N279" s="66" t="str">
        <f>IF(VLOOKUP(C279,[1]計算シート!$B$3:$BB$29997,27,FALSE)&gt;0,"○","×")</f>
        <v>○</v>
      </c>
      <c r="O279" s="67" t="str">
        <f>VLOOKUP(C279,[1]計算シート!$B$3:$BB$29997,29,FALSE)</f>
        <v>株式会社ピースファミリー</v>
      </c>
      <c r="P279" s="67" t="str">
        <f>VLOOKUP(C279,[1]計算シート!$B$3:$BB$29997,30,FALSE)</f>
        <v>042-860-3661</v>
      </c>
      <c r="Q279" s="68">
        <f>VLOOKUP(C279,[1]計算シート!$B$3:$BB$29997,32,FALSE)</f>
        <v>23</v>
      </c>
      <c r="R279" s="69">
        <f>VLOOKUP(C279,[1]計算シート!$B$3:$BB$29997,31,FALSE)</f>
        <v>41971</v>
      </c>
      <c r="S279" s="70" t="str">
        <f>VLOOKUP(C279,[1]計算シート!$B$3:$BB$29997,34,FALSE)</f>
        <v>入居開始済み</v>
      </c>
      <c r="T279" s="66" t="str">
        <f>VLOOKUP(C279,[1]計算シート!$B$3:$BB$29997,33,FALSE)</f>
        <v>○</v>
      </c>
      <c r="U279" s="69">
        <v>42461</v>
      </c>
      <c r="V279" s="68"/>
      <c r="W279" s="71" t="str">
        <f>VLOOKUP(C279,[1]計算シート!$B$3:$BH$2997,59,FALSE)&amp;CHAR(10)&amp;IF(VLOOKUP(C279,[1]計算シート!$B$3:$BH$2997,59,FALSE)="特定","("&amp;VLOOKUP(C279,[1]指定一覧!$B$3:$C282,2,FALSE)&amp;")","")</f>
        <v xml:space="preserve">
</v>
      </c>
      <c r="X279" s="30" t="s">
        <v>36</v>
      </c>
    </row>
    <row r="280" spans="2:24" s="19" customFormat="1" ht="42" customHeight="1">
      <c r="B280" s="20">
        <v>273</v>
      </c>
      <c r="C280" s="66">
        <v>14030</v>
      </c>
      <c r="D280" s="67" t="str">
        <f>VLOOKUP(C280,[1]計算シート!$B$3:$F$29997,5,FALSE)</f>
        <v>清住の杜　町田</v>
      </c>
      <c r="E280" s="67" t="str">
        <f>VLOOKUP(C280,[1]計算シート!$B$3:$BB$29997,6,FALSE)</f>
        <v>町田市下小山田町2735-4</v>
      </c>
      <c r="F280" s="66" t="str">
        <f>VLOOKUP(C280,[1]計算シート!$B$3:$BB$29997,7,FALSE)</f>
        <v>7.8-8.4</v>
      </c>
      <c r="G280" s="66" t="str">
        <f>VLOOKUP(C280,[1]計算シート!$B$3:$BB$29997,8,FALSE)</f>
        <v>25.16-28.12</v>
      </c>
      <c r="H280" s="66" t="str">
        <f>VLOOKUP(C280,[1]計算シート!$B$3:$BB$29997,9,FALSE)</f>
        <v>○</v>
      </c>
      <c r="I280" s="66" t="str">
        <f>VLOOKUP(C280,[1]計算シート!$B$3:$BB$29997,10,FALSE)</f>
        <v>○</v>
      </c>
      <c r="J280" s="66" t="str">
        <f>VLOOKUP(C280,[1]計算シート!$B$3:$BB$29997,11,FALSE)</f>
        <v>○</v>
      </c>
      <c r="K280" s="66" t="str">
        <f>VLOOKUP(C280,[1]計算シート!$B$3:$BB$29997,12,FALSE)</f>
        <v>○</v>
      </c>
      <c r="L280" s="66" t="str">
        <f>VLOOKUP(C280,[1]計算シート!$B$3:$BB$29997,13,FALSE)</f>
        <v>○</v>
      </c>
      <c r="M280" s="66" t="str">
        <f>IF(VLOOKUP(C280,[1]計算シート!$B$3:$BB$29997,26,FALSE)&gt;0,"○","×")</f>
        <v>×</v>
      </c>
      <c r="N280" s="66" t="str">
        <f>IF(VLOOKUP(C280,[1]計算シート!$B$3:$BB$29997,27,FALSE)&gt;0,"○","×")</f>
        <v>○</v>
      </c>
      <c r="O280" s="67" t="str">
        <f>VLOOKUP(C280,[1]計算シート!$B$3:$BB$29997,29,FALSE)</f>
        <v>社会福祉法人　嘉祥会</v>
      </c>
      <c r="P280" s="67" t="str">
        <f>VLOOKUP(C280,[1]計算シート!$B$3:$BB$29997,30,FALSE)</f>
        <v>042-798-7232</v>
      </c>
      <c r="Q280" s="68">
        <f>VLOOKUP(C280,[1]計算シート!$B$3:$BB$29997,32,FALSE)</f>
        <v>34</v>
      </c>
      <c r="R280" s="69">
        <f>VLOOKUP(C280,[1]計算シート!$B$3:$BB$29997,31,FALSE)</f>
        <v>41985</v>
      </c>
      <c r="S280" s="70" t="str">
        <f>VLOOKUP(C280,[1]計算シート!$B$3:$BB$29997,34,FALSE)</f>
        <v>入居開始済み</v>
      </c>
      <c r="T280" s="66" t="str">
        <f>VLOOKUP(C280,[1]計算シート!$B$3:$BB$29997,33,FALSE)</f>
        <v>○</v>
      </c>
      <c r="U280" s="69">
        <v>42430</v>
      </c>
      <c r="V280" s="68"/>
      <c r="W280" s="71" t="str">
        <f>VLOOKUP(C280,[1]計算シート!$B$3:$BH$2997,59,FALSE)&amp;CHAR(10)&amp;IF(VLOOKUP(C280,[1]計算シート!$B$3:$BH$2997,59,FALSE)="特定","("&amp;VLOOKUP(C280,[1]指定一覧!$B$3:$C283,2,FALSE)&amp;")","")</f>
        <v xml:space="preserve">
</v>
      </c>
      <c r="X280" s="30" t="s">
        <v>36</v>
      </c>
    </row>
    <row r="281" spans="2:24" s="19" customFormat="1" ht="42" customHeight="1">
      <c r="B281" s="20">
        <v>274</v>
      </c>
      <c r="C281" s="66">
        <v>14045</v>
      </c>
      <c r="D281" s="67" t="str">
        <f>VLOOKUP(C281,[1]計算シート!$B$3:$F$29997,5,FALSE)</f>
        <v>ホームステーションらいふ町田</v>
      </c>
      <c r="E281" s="67" t="str">
        <f>VLOOKUP(C281,[1]計算シート!$B$3:$BB$29997,6,FALSE)</f>
        <v>町田市南町田1-7-1</v>
      </c>
      <c r="F281" s="66">
        <f>VLOOKUP(C281,[1]計算シート!$B$3:$BB$29997,7,FALSE)</f>
        <v>8.9700000000000006</v>
      </c>
      <c r="G281" s="66" t="str">
        <f>VLOOKUP(C281,[1]計算シート!$B$3:$BB$29997,8,FALSE)</f>
        <v>18-18.87</v>
      </c>
      <c r="H281" s="66" t="str">
        <f>VLOOKUP(C281,[1]計算シート!$B$3:$BB$29997,9,FALSE)</f>
        <v>○</v>
      </c>
      <c r="I281" s="66" t="str">
        <f>VLOOKUP(C281,[1]計算シート!$B$3:$BB$29997,10,FALSE)</f>
        <v>○</v>
      </c>
      <c r="J281" s="66" t="str">
        <f>VLOOKUP(C281,[1]計算シート!$B$3:$BB$29997,11,FALSE)</f>
        <v>○</v>
      </c>
      <c r="K281" s="66" t="str">
        <f>VLOOKUP(C281,[1]計算シート!$B$3:$BB$29997,12,FALSE)</f>
        <v>○</v>
      </c>
      <c r="L281" s="66" t="str">
        <f>VLOOKUP(C281,[1]計算シート!$B$3:$BB$29997,13,FALSE)</f>
        <v>○</v>
      </c>
      <c r="M281" s="66" t="str">
        <f>IF(VLOOKUP(C281,[1]計算シート!$B$3:$BB$29997,26,FALSE)&gt;0,"○","×")</f>
        <v>×</v>
      </c>
      <c r="N281" s="66" t="str">
        <f>IF(VLOOKUP(C281,[1]計算シート!$B$3:$BB$29997,27,FALSE)&gt;0,"○","×")</f>
        <v>×</v>
      </c>
      <c r="O281" s="67" t="str">
        <f>VLOOKUP(C281,[1]計算シート!$B$3:$BB$29997,29,FALSE)</f>
        <v>株式会社らいふ</v>
      </c>
      <c r="P281" s="67" t="str">
        <f>VLOOKUP(C281,[1]計算シート!$B$3:$BB$29997,30,FALSE)</f>
        <v>03-5769-7268</v>
      </c>
      <c r="Q281" s="68">
        <f>VLOOKUP(C281,[1]計算シート!$B$3:$BB$29997,32,FALSE)</f>
        <v>45</v>
      </c>
      <c r="R281" s="69">
        <f>VLOOKUP(C281,[1]計算シート!$B$3:$BB$29997,31,FALSE)</f>
        <v>42051</v>
      </c>
      <c r="S281" s="70" t="str">
        <f>VLOOKUP(C281,[1]計算シート!$B$3:$BB$29997,34,FALSE)</f>
        <v>入居開始済み</v>
      </c>
      <c r="T281" s="66" t="str">
        <f>VLOOKUP(C281,[1]計算シート!$B$3:$BB$29997,33,FALSE)</f>
        <v>○</v>
      </c>
      <c r="U281" s="69">
        <v>42461</v>
      </c>
      <c r="V281" s="68"/>
      <c r="W281" s="71" t="str">
        <f>VLOOKUP(C281,[1]計算シート!$B$3:$BH$2997,59,FALSE)&amp;CHAR(10)&amp;IF(VLOOKUP(C281,[1]計算シート!$B$3:$BH$2997,59,FALSE)="特定","("&amp;VLOOKUP(C281,[1]指定一覧!$B$3:$C284,2,FALSE)&amp;")","")</f>
        <v>特定
(1373205713)</v>
      </c>
      <c r="X281" s="30" t="s">
        <v>36</v>
      </c>
    </row>
    <row r="282" spans="2:24" s="19" customFormat="1" ht="42" customHeight="1">
      <c r="B282" s="20">
        <v>275</v>
      </c>
      <c r="C282" s="66">
        <v>15026</v>
      </c>
      <c r="D282" s="67" t="str">
        <f>VLOOKUP(C282,[1]計算シート!$B$3:$F$29997,5,FALSE)</f>
        <v>リリィパワーズレジデンスまちだ森野</v>
      </c>
      <c r="E282" s="67" t="str">
        <f>VLOOKUP(C282,[1]計算シート!$B$3:$BB$29997,6,FALSE)</f>
        <v>町田市森野1丁目29番23号</v>
      </c>
      <c r="F282" s="66" t="str">
        <f>VLOOKUP(C282,[1]計算シート!$B$3:$BB$29997,7,FALSE)</f>
        <v>8.8-20</v>
      </c>
      <c r="G282" s="66" t="str">
        <f>VLOOKUP(C282,[1]計算シート!$B$3:$BB$29997,8,FALSE)</f>
        <v>32.4-59.84</v>
      </c>
      <c r="H282" s="66" t="str">
        <f>VLOOKUP(C282,[1]計算シート!$B$3:$BB$29997,9,FALSE)</f>
        <v>○</v>
      </c>
      <c r="I282" s="66" t="str">
        <f>VLOOKUP(C282,[1]計算シート!$B$3:$BB$29997,10,FALSE)</f>
        <v>×</v>
      </c>
      <c r="J282" s="66" t="str">
        <f>VLOOKUP(C282,[1]計算シート!$B$3:$BB$29997,11,FALSE)</f>
        <v>○</v>
      </c>
      <c r="K282" s="66" t="str">
        <f>VLOOKUP(C282,[1]計算シート!$B$3:$BB$29997,12,FALSE)</f>
        <v>×</v>
      </c>
      <c r="L282" s="66" t="str">
        <f>VLOOKUP(C282,[1]計算シート!$B$3:$BB$29997,13,FALSE)</f>
        <v>×</v>
      </c>
      <c r="M282" s="66" t="str">
        <f>IF(VLOOKUP(C282,[1]計算シート!$B$3:$BB$29997,26,FALSE)&gt;0,"○","×")</f>
        <v>×</v>
      </c>
      <c r="N282" s="66" t="str">
        <f>IF(VLOOKUP(C282,[1]計算シート!$B$3:$BB$29997,27,FALSE)&gt;0,"○","×")</f>
        <v>×</v>
      </c>
      <c r="O282" s="67" t="str">
        <f>VLOOKUP(C282,[1]計算シート!$B$3:$BB$29997,29,FALSE)</f>
        <v>リリィパワーズレジデンスまちだ森野</v>
      </c>
      <c r="P282" s="67" t="str">
        <f>VLOOKUP(C282,[1]計算シート!$B$3:$BB$29997,30,FALSE)</f>
        <v>042-851-8175</v>
      </c>
      <c r="Q282" s="68">
        <f>VLOOKUP(C282,[1]計算シート!$B$3:$BB$29997,32,FALSE)</f>
        <v>50</v>
      </c>
      <c r="R282" s="69">
        <f>VLOOKUP(C282,[1]計算シート!$B$3:$BB$29997,31,FALSE)</f>
        <v>42396</v>
      </c>
      <c r="S282" s="70" t="str">
        <f>VLOOKUP(C282,[1]計算シート!$B$3:$BB$29997,34,FALSE)</f>
        <v>入居開始済み</v>
      </c>
      <c r="T282" s="66" t="str">
        <f>VLOOKUP(C282,[1]計算シート!$B$3:$BB$29997,33,FALSE)</f>
        <v>○</v>
      </c>
      <c r="U282" s="69">
        <v>42968</v>
      </c>
      <c r="V282" s="68"/>
      <c r="W282" s="71" t="str">
        <f>VLOOKUP(C282,[1]計算シート!$B$3:$BH$2997,59,FALSE)&amp;CHAR(10)&amp;IF(VLOOKUP(C282,[1]計算シート!$B$3:$BH$2997,59,FALSE)="特定","("&amp;VLOOKUP(C282,[1]指定一覧!$B$3:$C285,2,FALSE)&amp;")","")</f>
        <v xml:space="preserve">
</v>
      </c>
      <c r="X282" s="30" t="s">
        <v>36</v>
      </c>
    </row>
    <row r="283" spans="2:24" s="19" customFormat="1" ht="42" customHeight="1">
      <c r="B283" s="20">
        <v>276</v>
      </c>
      <c r="C283" s="66">
        <v>15024</v>
      </c>
      <c r="D283" s="67" t="str">
        <f>VLOOKUP(C283,[1]計算シート!$B$3:$F$29997,5,FALSE)</f>
        <v>桜美林ガーデンヒルズ（Ｃ棟）</v>
      </c>
      <c r="E283" s="67" t="str">
        <f>VLOOKUP(C283,[1]計算シート!$B$3:$BB$29997,6,FALSE)</f>
        <v>町田市小山ヶ丘1-14-1</v>
      </c>
      <c r="F283" s="66" t="str">
        <f>VLOOKUP(C283,[1]計算シート!$B$3:$BB$29997,7,FALSE)</f>
        <v>16.12-17.23</v>
      </c>
      <c r="G283" s="66">
        <f>VLOOKUP(C283,[1]計算シート!$B$3:$BB$29997,8,FALSE)</f>
        <v>49.25</v>
      </c>
      <c r="H283" s="66" t="str">
        <f>VLOOKUP(C283,[1]計算シート!$B$3:$BB$29997,9,FALSE)</f>
        <v>○</v>
      </c>
      <c r="I283" s="66" t="str">
        <f>VLOOKUP(C283,[1]計算シート!$B$3:$BB$29997,10,FALSE)</f>
        <v>×</v>
      </c>
      <c r="J283" s="66" t="str">
        <f>VLOOKUP(C283,[1]計算シート!$B$3:$BB$29997,11,FALSE)</f>
        <v>○</v>
      </c>
      <c r="K283" s="66" t="str">
        <f>VLOOKUP(C283,[1]計算シート!$B$3:$BB$29997,12,FALSE)</f>
        <v>○</v>
      </c>
      <c r="L283" s="66" t="str">
        <f>VLOOKUP(C283,[1]計算シート!$B$3:$BB$29997,13,FALSE)</f>
        <v>○</v>
      </c>
      <c r="M283" s="66" t="str">
        <f>IF(VLOOKUP(C283,[1]計算シート!$B$3:$BB$29997,26,FALSE)&gt;0,"○","×")</f>
        <v>×</v>
      </c>
      <c r="N283" s="66" t="str">
        <f>IF(VLOOKUP(C283,[1]計算シート!$B$3:$BB$29997,27,FALSE)&gt;0,"○","×")</f>
        <v>○</v>
      </c>
      <c r="O283" s="67" t="str">
        <f>VLOOKUP(C283,[1]計算シート!$B$3:$BB$29997,29,FALSE)</f>
        <v>桜美林パートナーズ株式会社</v>
      </c>
      <c r="P283" s="67" t="str">
        <f>VLOOKUP(C283,[1]計算シート!$B$3:$BB$29997,30,FALSE)</f>
        <v>042-797-9944</v>
      </c>
      <c r="Q283" s="68">
        <f>VLOOKUP(C283,[1]計算シート!$B$3:$BB$29997,32,FALSE)</f>
        <v>24</v>
      </c>
      <c r="R283" s="69">
        <f>VLOOKUP(C283,[1]計算シート!$B$3:$BB$29997,31,FALSE)</f>
        <v>42402</v>
      </c>
      <c r="S283" s="70" t="str">
        <f>VLOOKUP(C283,[1]計算シート!$B$3:$BB$29997,34,FALSE)</f>
        <v>入居開始済み</v>
      </c>
      <c r="T283" s="66" t="str">
        <f>VLOOKUP(C283,[1]計算シート!$B$3:$BB$29997,33,FALSE)</f>
        <v>○</v>
      </c>
      <c r="U283" s="69">
        <v>42845</v>
      </c>
      <c r="V283" s="68"/>
      <c r="W283" s="71" t="str">
        <f>VLOOKUP(C283,[1]計算シート!$B$3:$BH$2997,59,FALSE)&amp;CHAR(10)&amp;IF(VLOOKUP(C283,[1]計算シート!$B$3:$BH$2997,59,FALSE)="特定","("&amp;VLOOKUP(C283,[1]指定一覧!$B$3:$C286,2,FALSE)&amp;")","")</f>
        <v xml:space="preserve">
</v>
      </c>
      <c r="X283" s="30" t="s">
        <v>36</v>
      </c>
    </row>
    <row r="284" spans="2:24" s="19" customFormat="1" ht="42" customHeight="1">
      <c r="B284" s="20">
        <v>277</v>
      </c>
      <c r="C284" s="66">
        <v>15025</v>
      </c>
      <c r="D284" s="67" t="str">
        <f>VLOOKUP(C284,[1]計算シート!$B$3:$F$29997,5,FALSE)</f>
        <v>桜美林ガーデンヒルズ（Ｄ棟）</v>
      </c>
      <c r="E284" s="67" t="str">
        <f>VLOOKUP(C284,[1]計算シート!$B$3:$BB$29997,6,FALSE)</f>
        <v>町田市小山ヶ丘1-14-1</v>
      </c>
      <c r="F284" s="66" t="str">
        <f>VLOOKUP(C284,[1]計算シート!$B$3:$BB$29997,7,FALSE)</f>
        <v>8.42-10.24</v>
      </c>
      <c r="G284" s="66">
        <f>VLOOKUP(C284,[1]計算シート!$B$3:$BB$29997,8,FALSE)</f>
        <v>29.37</v>
      </c>
      <c r="H284" s="66" t="str">
        <f>VLOOKUP(C284,[1]計算シート!$B$3:$BB$29997,9,FALSE)</f>
        <v>○</v>
      </c>
      <c r="I284" s="66" t="str">
        <f>VLOOKUP(C284,[1]計算シート!$B$3:$BB$29997,10,FALSE)</f>
        <v>×</v>
      </c>
      <c r="J284" s="66" t="str">
        <f>VLOOKUP(C284,[1]計算シート!$B$3:$BB$29997,11,FALSE)</f>
        <v>○</v>
      </c>
      <c r="K284" s="66" t="str">
        <f>VLOOKUP(C284,[1]計算シート!$B$3:$BB$29997,12,FALSE)</f>
        <v>○</v>
      </c>
      <c r="L284" s="66" t="str">
        <f>VLOOKUP(C284,[1]計算シート!$B$3:$BB$29997,13,FALSE)</f>
        <v>○</v>
      </c>
      <c r="M284" s="66" t="str">
        <f>IF(VLOOKUP(C284,[1]計算シート!$B$3:$BB$29997,26,FALSE)&gt;0,"○","×")</f>
        <v>×</v>
      </c>
      <c r="N284" s="66" t="str">
        <f>IF(VLOOKUP(C284,[1]計算シート!$B$3:$BB$29997,27,FALSE)&gt;0,"○","×")</f>
        <v>○</v>
      </c>
      <c r="O284" s="67" t="str">
        <f>VLOOKUP(C284,[1]計算シート!$B$3:$BB$29997,29,FALSE)</f>
        <v>桜美林パートナーズ株式会社</v>
      </c>
      <c r="P284" s="67" t="str">
        <f>VLOOKUP(C284,[1]計算シート!$B$3:$BB$29997,30,FALSE)</f>
        <v>042-797-9944</v>
      </c>
      <c r="Q284" s="68">
        <f>VLOOKUP(C284,[1]計算シート!$B$3:$BB$29997,32,FALSE)</f>
        <v>36</v>
      </c>
      <c r="R284" s="69">
        <f>VLOOKUP(C284,[1]計算シート!$B$3:$BB$29997,31,FALSE)</f>
        <v>42402</v>
      </c>
      <c r="S284" s="70" t="str">
        <f>VLOOKUP(C284,[1]計算シート!$B$3:$BB$29997,34,FALSE)</f>
        <v>入居開始済み</v>
      </c>
      <c r="T284" s="66" t="str">
        <f>VLOOKUP(C284,[1]計算シート!$B$3:$BB$29997,33,FALSE)</f>
        <v>○</v>
      </c>
      <c r="U284" s="69">
        <v>42845</v>
      </c>
      <c r="V284" s="68"/>
      <c r="W284" s="71" t="str">
        <f>VLOOKUP(C284,[1]計算シート!$B$3:$BH$2997,59,FALSE)&amp;CHAR(10)&amp;IF(VLOOKUP(C284,[1]計算シート!$B$3:$BH$2997,59,FALSE)="特定","("&amp;VLOOKUP(C284,[1]指定一覧!$B$3:$C287,2,FALSE)&amp;")","")</f>
        <v xml:space="preserve">
</v>
      </c>
      <c r="X284" s="30" t="s">
        <v>36</v>
      </c>
    </row>
    <row r="285" spans="2:24" s="19" customFormat="1" ht="42" customHeight="1">
      <c r="B285" s="20">
        <v>278</v>
      </c>
      <c r="C285" s="66">
        <v>15030</v>
      </c>
      <c r="D285" s="67" t="str">
        <f>VLOOKUP(C285,[1]計算シート!$B$3:$F$29997,5,FALSE)</f>
        <v>住まいるＣｌａｓｓ本町田</v>
      </c>
      <c r="E285" s="67" t="str">
        <f>VLOOKUP(C285,[1]計算シート!$B$3:$BB$29997,6,FALSE)</f>
        <v>町田市本町田1747番地1</v>
      </c>
      <c r="F285" s="66">
        <f>VLOOKUP(C285,[1]計算シート!$B$3:$BB$29997,7,FALSE)</f>
        <v>7.8</v>
      </c>
      <c r="G285" s="66">
        <f>VLOOKUP(C285,[1]計算シート!$B$3:$BB$29997,8,FALSE)</f>
        <v>18.079999999999998</v>
      </c>
      <c r="H285" s="66" t="str">
        <f>VLOOKUP(C285,[1]計算シート!$B$3:$BB$29997,9,FALSE)</f>
        <v>○</v>
      </c>
      <c r="I285" s="66" t="str">
        <f>VLOOKUP(C285,[1]計算シート!$B$3:$BB$29997,10,FALSE)</f>
        <v>○</v>
      </c>
      <c r="J285" s="66" t="str">
        <f>VLOOKUP(C285,[1]計算シート!$B$3:$BB$29997,11,FALSE)</f>
        <v>○</v>
      </c>
      <c r="K285" s="66" t="str">
        <f>VLOOKUP(C285,[1]計算シート!$B$3:$BB$29997,12,FALSE)</f>
        <v>○</v>
      </c>
      <c r="L285" s="66" t="str">
        <f>VLOOKUP(C285,[1]計算シート!$B$3:$BB$29997,13,FALSE)</f>
        <v>○</v>
      </c>
      <c r="M285" s="66" t="str">
        <f>IF(VLOOKUP(C285,[1]計算シート!$B$3:$BB$29997,26,FALSE)&gt;0,"○","×")</f>
        <v>○</v>
      </c>
      <c r="N285" s="66" t="str">
        <f>IF(VLOOKUP(C285,[1]計算シート!$B$3:$BB$29997,27,FALSE)&gt;0,"○","×")</f>
        <v>○</v>
      </c>
      <c r="O285" s="67" t="str">
        <f>VLOOKUP(C285,[1]計算シート!$B$3:$BB$29997,29,FALSE)</f>
        <v>株式会社スマイル 営業本部</v>
      </c>
      <c r="P285" s="67" t="str">
        <f>VLOOKUP(C285,[1]計算シート!$B$3:$BB$29997,30,FALSE)</f>
        <v>045-312-0600</v>
      </c>
      <c r="Q285" s="68">
        <f>VLOOKUP(C285,[1]計算シート!$B$3:$BB$29997,32,FALSE)</f>
        <v>22</v>
      </c>
      <c r="R285" s="69">
        <f>VLOOKUP(C285,[1]計算シート!$B$3:$BB$29997,31,FALSE)</f>
        <v>42457</v>
      </c>
      <c r="S285" s="70" t="str">
        <f>VLOOKUP(C285,[1]計算シート!$B$3:$BB$29997,34,FALSE)</f>
        <v>入居開始済み</v>
      </c>
      <c r="T285" s="66" t="str">
        <f>VLOOKUP(C285,[1]計算シート!$B$3:$BB$29997,33,FALSE)</f>
        <v>○</v>
      </c>
      <c r="U285" s="69">
        <v>42522</v>
      </c>
      <c r="V285" s="68"/>
      <c r="W285" s="71" t="str">
        <f>VLOOKUP(C285,[1]計算シート!$B$3:$BH$2997,59,FALSE)&amp;CHAR(10)&amp;IF(VLOOKUP(C285,[1]計算シート!$B$3:$BH$2997,59,FALSE)="特定","("&amp;VLOOKUP(C285,[1]指定一覧!$B$3:$C288,2,FALSE)&amp;")","")</f>
        <v xml:space="preserve">
</v>
      </c>
      <c r="X285" s="30" t="s">
        <v>36</v>
      </c>
    </row>
    <row r="286" spans="2:24" s="19" customFormat="1" ht="42" customHeight="1">
      <c r="B286" s="20">
        <v>279</v>
      </c>
      <c r="C286" s="66">
        <v>16001</v>
      </c>
      <c r="D286" s="67" t="str">
        <f>VLOOKUP(C286,[1]計算シート!$B$3:$F$29997,5,FALSE)</f>
        <v>ウエリスオリーブ町田中町</v>
      </c>
      <c r="E286" s="67" t="str">
        <f>VLOOKUP(C286,[1]計算シート!$B$3:$BB$29997,6,FALSE)</f>
        <v>町田市中町一丁目１１番１２号</v>
      </c>
      <c r="F286" s="66" t="str">
        <f>VLOOKUP(C286,[1]計算シート!$B$3:$BB$29997,7,FALSE)</f>
        <v>10.5-21</v>
      </c>
      <c r="G286" s="66" t="str">
        <f>VLOOKUP(C286,[1]計算シート!$B$3:$BB$29997,8,FALSE)</f>
        <v>20.16-56.4</v>
      </c>
      <c r="H286" s="66" t="str">
        <f>VLOOKUP(C286,[1]計算シート!$B$3:$BB$29997,9,FALSE)</f>
        <v>○</v>
      </c>
      <c r="I286" s="66" t="str">
        <f>VLOOKUP(C286,[1]計算シート!$B$3:$BB$29997,10,FALSE)</f>
        <v>○</v>
      </c>
      <c r="J286" s="66" t="str">
        <f>VLOOKUP(C286,[1]計算シート!$B$3:$BB$29997,11,FALSE)</f>
        <v>○</v>
      </c>
      <c r="K286" s="66" t="str">
        <f>VLOOKUP(C286,[1]計算シート!$B$3:$BB$29997,12,FALSE)</f>
        <v>×</v>
      </c>
      <c r="L286" s="66" t="str">
        <f>VLOOKUP(C286,[1]計算シート!$B$3:$BB$29997,13,FALSE)</f>
        <v>○</v>
      </c>
      <c r="M286" s="66" t="str">
        <f>IF(VLOOKUP(C286,[1]計算シート!$B$3:$BB$29997,26,FALSE)&gt;0,"○","×")</f>
        <v>×</v>
      </c>
      <c r="N286" s="66" t="str">
        <f>IF(VLOOKUP(C286,[1]計算シート!$B$3:$BB$29997,27,FALSE)&gt;0,"○","×")</f>
        <v>○</v>
      </c>
      <c r="O286" s="67" t="str">
        <f>VLOOKUP(C286,[1]計算シート!$B$3:$BB$29997,29,FALSE)</f>
        <v>ＮＴＴアーバンバリューサポート株式式会社</v>
      </c>
      <c r="P286" s="67" t="str">
        <f>VLOOKUP(C286,[1]計算シート!$B$3:$BB$29997,30,FALSE)</f>
        <v>03-6811-6465</v>
      </c>
      <c r="Q286" s="68">
        <f>VLOOKUP(C286,[1]計算シート!$B$3:$BB$29997,32,FALSE)</f>
        <v>66</v>
      </c>
      <c r="R286" s="69">
        <f>VLOOKUP(C286,[1]計算シート!$B$3:$BB$29997,31,FALSE)</f>
        <v>42529</v>
      </c>
      <c r="S286" s="70" t="str">
        <f>VLOOKUP(C286,[1]計算シート!$B$3:$BB$29997,34,FALSE)</f>
        <v>入居開始済み</v>
      </c>
      <c r="T286" s="66" t="str">
        <f>VLOOKUP(C286,[1]計算シート!$B$3:$BB$29997,33,FALSE)</f>
        <v>○</v>
      </c>
      <c r="U286" s="69">
        <v>43174</v>
      </c>
      <c r="V286" s="68"/>
      <c r="W286" s="71" t="str">
        <f>VLOOKUP(C286,[1]計算シート!$B$3:$BH$2997,59,FALSE)&amp;CHAR(10)&amp;IF(VLOOKUP(C286,[1]計算シート!$B$3:$BH$2997,59,FALSE)="特定","("&amp;VLOOKUP(C286,[1]指定一覧!$B$3:$C289,2,FALSE)&amp;")","")</f>
        <v xml:space="preserve">
</v>
      </c>
      <c r="X286" s="30" t="s">
        <v>36</v>
      </c>
    </row>
    <row r="287" spans="2:24" s="19" customFormat="1" ht="42" customHeight="1">
      <c r="B287" s="20">
        <v>280</v>
      </c>
      <c r="C287" s="66">
        <v>16008</v>
      </c>
      <c r="D287" s="67" t="str">
        <f>VLOOKUP(C287,[1]計算シート!$B$3:$F$29997,5,FALSE)</f>
        <v>なごやかレジデンス町田</v>
      </c>
      <c r="E287" s="67" t="str">
        <f>VLOOKUP(C287,[1]計算シート!$B$3:$BB$29997,6,FALSE)</f>
        <v>町田市原町田3-19-1</v>
      </c>
      <c r="F287" s="66" t="str">
        <f>VLOOKUP(C287,[1]計算シート!$B$3:$BB$29997,7,FALSE)</f>
        <v>6.8-7.4</v>
      </c>
      <c r="G287" s="66" t="str">
        <f>VLOOKUP(C287,[1]計算シート!$B$3:$BB$29997,8,FALSE)</f>
        <v>19.84-20.47</v>
      </c>
      <c r="H287" s="66" t="str">
        <f>VLOOKUP(C287,[1]計算シート!$B$3:$BB$29997,9,FALSE)</f>
        <v>○</v>
      </c>
      <c r="I287" s="66" t="str">
        <f>VLOOKUP(C287,[1]計算シート!$B$3:$BB$29997,10,FALSE)</f>
        <v>○</v>
      </c>
      <c r="J287" s="66" t="str">
        <f>VLOOKUP(C287,[1]計算シート!$B$3:$BB$29997,11,FALSE)</f>
        <v>○</v>
      </c>
      <c r="K287" s="66" t="str">
        <f>VLOOKUP(C287,[1]計算シート!$B$3:$BB$29997,12,FALSE)</f>
        <v>○</v>
      </c>
      <c r="L287" s="66" t="str">
        <f>VLOOKUP(C287,[1]計算シート!$B$3:$BB$29997,13,FALSE)</f>
        <v>○</v>
      </c>
      <c r="M287" s="66" t="str">
        <f>IF(VLOOKUP(C287,[1]計算シート!$B$3:$BB$29997,26,FALSE)&gt;0,"○","×")</f>
        <v>×</v>
      </c>
      <c r="N287" s="66" t="str">
        <f>IF(VLOOKUP(C287,[1]計算シート!$B$3:$BB$29997,27,FALSE)&gt;0,"○","×")</f>
        <v>○</v>
      </c>
      <c r="O287" s="67" t="str">
        <f>VLOOKUP(C287,[1]計算シート!$B$3:$BB$29997,29,FALSE)</f>
        <v>株式会社やまねメディカル</v>
      </c>
      <c r="P287" s="67" t="str">
        <f>VLOOKUP(C287,[1]計算シート!$B$3:$BB$29997,30,FALSE)</f>
        <v>03-5201-3995</v>
      </c>
      <c r="Q287" s="68">
        <f>VLOOKUP(C287,[1]計算シート!$B$3:$BB$29997,32,FALSE)</f>
        <v>31</v>
      </c>
      <c r="R287" s="69">
        <f>VLOOKUP(C287,[1]計算シート!$B$3:$BB$29997,31,FALSE)</f>
        <v>42661</v>
      </c>
      <c r="S287" s="70" t="str">
        <f>VLOOKUP(C287,[1]計算シート!$B$3:$BB$29997,34,FALSE)</f>
        <v>入居開始済み</v>
      </c>
      <c r="T287" s="66" t="str">
        <f>VLOOKUP(C287,[1]計算シート!$B$3:$BB$29997,33,FALSE)</f>
        <v>○</v>
      </c>
      <c r="U287" s="69">
        <v>42887</v>
      </c>
      <c r="V287" s="68"/>
      <c r="W287" s="71" t="str">
        <f>VLOOKUP(C287,[1]計算シート!$B$3:$BH$2997,59,FALSE)&amp;CHAR(10)&amp;IF(VLOOKUP(C287,[1]計算シート!$B$3:$BH$2997,59,FALSE)="特定","("&amp;VLOOKUP(C287,[1]指定一覧!$B$3:$C290,2,FALSE)&amp;")","")</f>
        <v xml:space="preserve">
</v>
      </c>
      <c r="X287" s="30" t="s">
        <v>36</v>
      </c>
    </row>
    <row r="288" spans="2:24" s="19" customFormat="1" ht="42" customHeight="1">
      <c r="B288" s="20">
        <v>281</v>
      </c>
      <c r="C288" s="66">
        <v>16011</v>
      </c>
      <c r="D288" s="67" t="str">
        <f>VLOOKUP(C288,[1]計算シート!$B$3:$F$29997,5,FALSE)</f>
        <v>生活クラブ・サービス付き高齢者向け住宅センテナル町田</v>
      </c>
      <c r="E288" s="67" t="str">
        <f>VLOOKUP(C288,[1]計算シート!$B$3:$BB$29997,6,FALSE)</f>
        <v>町田市旭町1丁目23番2号生活クラブ館まちだ　センテナル町田</v>
      </c>
      <c r="F288" s="66">
        <f>VLOOKUP(C288,[1]計算シート!$B$3:$BB$29997,7,FALSE)</f>
        <v>9.5</v>
      </c>
      <c r="G288" s="66">
        <f>VLOOKUP(C288,[1]計算シート!$B$3:$BB$29997,8,FALSE)</f>
        <v>30</v>
      </c>
      <c r="H288" s="66" t="str">
        <f>VLOOKUP(C288,[1]計算シート!$B$3:$BB$29997,9,FALSE)</f>
        <v>○</v>
      </c>
      <c r="I288" s="66" t="str">
        <f>VLOOKUP(C288,[1]計算シート!$B$3:$BB$29997,10,FALSE)</f>
        <v>○</v>
      </c>
      <c r="J288" s="66" t="str">
        <f>VLOOKUP(C288,[1]計算シート!$B$3:$BB$29997,11,FALSE)</f>
        <v>○</v>
      </c>
      <c r="K288" s="66" t="str">
        <f>VLOOKUP(C288,[1]計算シート!$B$3:$BB$29997,12,FALSE)</f>
        <v>○</v>
      </c>
      <c r="L288" s="66" t="str">
        <f>VLOOKUP(C288,[1]計算シート!$B$3:$BB$29997,13,FALSE)</f>
        <v>×</v>
      </c>
      <c r="M288" s="66" t="str">
        <f>IF(VLOOKUP(C288,[1]計算シート!$B$3:$BB$29997,26,FALSE)&gt;0,"○","×")</f>
        <v>×</v>
      </c>
      <c r="N288" s="66" t="str">
        <f>IF(VLOOKUP(C288,[1]計算シート!$B$3:$BB$29997,27,FALSE)&gt;0,"○","×")</f>
        <v>○</v>
      </c>
      <c r="O288" s="67" t="str">
        <f>VLOOKUP(C288,[1]計算シート!$B$3:$BB$29997,29,FALSE)</f>
        <v>生活クラブ生活協同組合・東京　たすけあいネットワーク事業部事業管理課</v>
      </c>
      <c r="P288" s="67" t="str">
        <f>VLOOKUP(C288,[1]計算シート!$B$3:$BB$29997,30,FALSE)</f>
        <v>03-5426-5207</v>
      </c>
      <c r="Q288" s="68">
        <f>VLOOKUP(C288,[1]計算シート!$B$3:$BB$29997,32,FALSE)</f>
        <v>38</v>
      </c>
      <c r="R288" s="69">
        <f>VLOOKUP(C288,[1]計算シート!$B$3:$BB$29997,31,FALSE)</f>
        <v>42681</v>
      </c>
      <c r="S288" s="70" t="str">
        <f>VLOOKUP(C288,[1]計算シート!$B$3:$BB$29997,34,FALSE)</f>
        <v>入居開始済み</v>
      </c>
      <c r="T288" s="66" t="str">
        <f>VLOOKUP(C288,[1]計算シート!$B$3:$BB$29997,33,FALSE)</f>
        <v>○</v>
      </c>
      <c r="U288" s="69">
        <v>43132</v>
      </c>
      <c r="V288" s="68"/>
      <c r="W288" s="71" t="str">
        <f>VLOOKUP(C288,[1]計算シート!$B$3:$BH$2997,59,FALSE)&amp;CHAR(10)&amp;IF(VLOOKUP(C288,[1]計算シート!$B$3:$BH$2997,59,FALSE)="特定","("&amp;VLOOKUP(C288,[1]指定一覧!$B$3:$C291,2,FALSE)&amp;")","")</f>
        <v xml:space="preserve">
</v>
      </c>
      <c r="X288" s="30" t="s">
        <v>36</v>
      </c>
    </row>
    <row r="289" spans="2:24" s="19" customFormat="1" ht="42" customHeight="1">
      <c r="B289" s="20">
        <v>282</v>
      </c>
      <c r="C289" s="66">
        <v>17002</v>
      </c>
      <c r="D289" s="67" t="str">
        <f>VLOOKUP(C289,[1]計算シート!$B$3:$F$29997,5,FALSE)</f>
        <v>ファミリー・ホスピス成瀬ハウス</v>
      </c>
      <c r="E289" s="67" t="str">
        <f>VLOOKUP(C289,[1]計算シート!$B$3:$BB$29997,6,FALSE)</f>
        <v>町田市金森東四丁目1番36号</v>
      </c>
      <c r="F289" s="66" t="str">
        <f>VLOOKUP(C289,[1]計算シート!$B$3:$BB$29997,7,FALSE)</f>
        <v>5.2-15</v>
      </c>
      <c r="G289" s="66" t="str">
        <f>VLOOKUP(C289,[1]計算シート!$B$3:$BB$29997,8,FALSE)</f>
        <v>18.21-27.32</v>
      </c>
      <c r="H289" s="66" t="str">
        <f>VLOOKUP(C289,[1]計算シート!$B$3:$BB$29997,9,FALSE)</f>
        <v>○</v>
      </c>
      <c r="I289" s="66" t="str">
        <f>VLOOKUP(C289,[1]計算シート!$B$3:$BB$29997,10,FALSE)</f>
        <v>○</v>
      </c>
      <c r="J289" s="66" t="str">
        <f>VLOOKUP(C289,[1]計算シート!$B$3:$BB$29997,11,FALSE)</f>
        <v>○</v>
      </c>
      <c r="K289" s="66" t="str">
        <f>VLOOKUP(C289,[1]計算シート!$B$3:$BB$29997,12,FALSE)</f>
        <v>×</v>
      </c>
      <c r="L289" s="66" t="str">
        <f>VLOOKUP(C289,[1]計算シート!$B$3:$BB$29997,13,FALSE)</f>
        <v>○</v>
      </c>
      <c r="M289" s="66" t="str">
        <f>IF(VLOOKUP(C289,[1]計算シート!$B$3:$BB$29997,26,FALSE)&gt;0,"○","×")</f>
        <v>○</v>
      </c>
      <c r="N289" s="66" t="str">
        <f>IF(VLOOKUP(C289,[1]計算シート!$B$3:$BB$29997,27,FALSE)&gt;0,"○","×")</f>
        <v>○</v>
      </c>
      <c r="O289" s="67" t="str">
        <f>VLOOKUP(C289,[1]計算シート!$B$3:$BB$29997,29,FALSE)</f>
        <v>ファミリー・ホスピス株式会社</v>
      </c>
      <c r="P289" s="67" t="str">
        <f>VLOOKUP(C289,[1]計算シート!$B$3:$BB$29997,30,FALSE)</f>
        <v>03-6368-4160</v>
      </c>
      <c r="Q289" s="68">
        <f>VLOOKUP(C289,[1]計算シート!$B$3:$BB$29997,32,FALSE)</f>
        <v>20</v>
      </c>
      <c r="R289" s="69">
        <f>VLOOKUP(C289,[1]計算シート!$B$3:$BB$29997,31,FALSE)</f>
        <v>42891</v>
      </c>
      <c r="S289" s="70" t="str">
        <f>VLOOKUP(C289,[1]計算シート!$B$3:$BB$29997,34,FALSE)</f>
        <v>入居開始済み</v>
      </c>
      <c r="T289" s="66" t="str">
        <f>VLOOKUP(C289,[1]計算シート!$B$3:$BB$29997,33,FALSE)</f>
        <v>○</v>
      </c>
      <c r="U289" s="69">
        <v>43191</v>
      </c>
      <c r="V289" s="68"/>
      <c r="W289" s="71" t="str">
        <f>VLOOKUP(C289,[1]計算シート!$B$3:$BH$2997,59,FALSE)&amp;CHAR(10)&amp;IF(VLOOKUP(C289,[1]計算シート!$B$3:$BH$2997,59,FALSE)="特定","("&amp;VLOOKUP(C289,[1]指定一覧!$B$3:$C292,2,FALSE)&amp;")","")</f>
        <v xml:space="preserve">
</v>
      </c>
      <c r="X289" s="30" t="s">
        <v>36</v>
      </c>
    </row>
    <row r="290" spans="2:24" s="19" customFormat="1" ht="42" customHeight="1">
      <c r="B290" s="20">
        <v>283</v>
      </c>
      <c r="C290" s="66">
        <v>18012</v>
      </c>
      <c r="D290" s="67" t="str">
        <f>VLOOKUP(C290,[1]計算シート!$B$3:$F$29997,5,FALSE)</f>
        <v>ココファン鶴川駅前</v>
      </c>
      <c r="E290" s="67" t="str">
        <f>VLOOKUP(C290,[1]計算シート!$B$3:$BB$29997,6,FALSE)</f>
        <v>町田市能ヶ谷1-8-3</v>
      </c>
      <c r="F290" s="66" t="str">
        <f>VLOOKUP(C290,[1]計算シート!$B$3:$BB$29997,7,FALSE)</f>
        <v>7.7-17.1</v>
      </c>
      <c r="G290" s="66" t="str">
        <f>VLOOKUP(C290,[1]計算シート!$B$3:$BB$29997,8,FALSE)</f>
        <v>18-35.3</v>
      </c>
      <c r="H290" s="66" t="str">
        <f>VLOOKUP(C290,[1]計算シート!$B$3:$BB$29997,9,FALSE)</f>
        <v>○</v>
      </c>
      <c r="I290" s="66" t="str">
        <f>VLOOKUP(C290,[1]計算シート!$B$3:$BB$29997,10,FALSE)</f>
        <v>○</v>
      </c>
      <c r="J290" s="66" t="str">
        <f>VLOOKUP(C290,[1]計算シート!$B$3:$BB$29997,11,FALSE)</f>
        <v>○</v>
      </c>
      <c r="K290" s="66" t="str">
        <f>VLOOKUP(C290,[1]計算シート!$B$3:$BB$29997,12,FALSE)</f>
        <v>○</v>
      </c>
      <c r="L290" s="66" t="str">
        <f>VLOOKUP(C290,[1]計算シート!$B$3:$BB$29997,13,FALSE)</f>
        <v>○</v>
      </c>
      <c r="M290" s="66" t="str">
        <f>IF(VLOOKUP(C290,[1]計算シート!$B$3:$BB$29997,26,FALSE)&gt;0,"○","×")</f>
        <v>×</v>
      </c>
      <c r="N290" s="66" t="str">
        <f>IF(VLOOKUP(C290,[1]計算シート!$B$3:$BB$29997,27,FALSE)&gt;0,"○","×")</f>
        <v>○</v>
      </c>
      <c r="O290" s="67" t="str">
        <f>VLOOKUP(C290,[1]計算シート!$B$3:$BB$29997,29,FALSE)</f>
        <v>株式会社学研ココファン</v>
      </c>
      <c r="P290" s="67" t="str">
        <f>VLOOKUP(C290,[1]計算シート!$B$3:$BB$29997,30,FALSE)</f>
        <v>03-6431-1860</v>
      </c>
      <c r="Q290" s="68">
        <f>VLOOKUP(C290,[1]計算シート!$B$3:$BB$29997,32,FALSE)</f>
        <v>56</v>
      </c>
      <c r="R290" s="69">
        <f>VLOOKUP(C290,[1]計算シート!$B$3:$BB$29997,31,FALSE)</f>
        <v>43488</v>
      </c>
      <c r="S290" s="70" t="str">
        <f>VLOOKUP(C290,[1]計算シート!$B$3:$BB$29997,34,FALSE)</f>
        <v>入居開始済み</v>
      </c>
      <c r="T290" s="66" t="str">
        <f>VLOOKUP(C290,[1]計算シート!$B$3:$BB$29997,33,FALSE)</f>
        <v>○</v>
      </c>
      <c r="U290" s="69">
        <v>43770</v>
      </c>
      <c r="V290" s="68"/>
      <c r="W290" s="71" t="str">
        <f>VLOOKUP(C290,[1]計算シート!$B$3:$BH$2997,59,FALSE)&amp;CHAR(10)&amp;IF(VLOOKUP(C290,[1]計算シート!$B$3:$BH$2997,59,FALSE)="特定","("&amp;VLOOKUP(C290,[1]指定一覧!$B$3:$C402,2,FALSE)&amp;")","")</f>
        <v xml:space="preserve">
</v>
      </c>
      <c r="X290" s="30" t="s">
        <v>36</v>
      </c>
    </row>
    <row r="291" spans="2:24" s="19" customFormat="1" ht="42" customHeight="1">
      <c r="B291" s="20">
        <v>284</v>
      </c>
      <c r="C291" s="66">
        <v>18016</v>
      </c>
      <c r="D291" s="67" t="str">
        <f>VLOOKUP(C291,[1]計算シート!$B$3:$F$29997,5,FALSE)</f>
        <v>エルダーガーデン南つくし野</v>
      </c>
      <c r="E291" s="67" t="str">
        <f>VLOOKUP(C291,[1]計算シート!$B$3:$BB$29997,6,FALSE)</f>
        <v>町田市南つくし野２丁目８-１</v>
      </c>
      <c r="F291" s="66" t="str">
        <f>VLOOKUP(C291,[1]計算シート!$B$3:$BB$29997,7,FALSE)</f>
        <v>8.8-9.3</v>
      </c>
      <c r="G291" s="66" t="str">
        <f>VLOOKUP(C291,[1]計算シート!$B$3:$BB$29997,8,FALSE)</f>
        <v>26.21-28.87</v>
      </c>
      <c r="H291" s="66" t="str">
        <f>VLOOKUP(C291,[1]計算シート!$B$3:$BB$29997,9,FALSE)</f>
        <v>○</v>
      </c>
      <c r="I291" s="66" t="str">
        <f>VLOOKUP(C291,[1]計算シート!$B$3:$BB$29997,10,FALSE)</f>
        <v>×</v>
      </c>
      <c r="J291" s="66" t="str">
        <f>VLOOKUP(C291,[1]計算シート!$B$3:$BB$29997,11,FALSE)</f>
        <v>×</v>
      </c>
      <c r="K291" s="66" t="str">
        <f>VLOOKUP(C291,[1]計算シート!$B$3:$BB$29997,12,FALSE)</f>
        <v>×</v>
      </c>
      <c r="L291" s="66" t="str">
        <f>VLOOKUP(C291,[1]計算シート!$B$3:$BB$29997,13,FALSE)</f>
        <v>○</v>
      </c>
      <c r="M291" s="66" t="str">
        <f>IF(VLOOKUP(C291,[1]計算シート!$B$3:$BB$29997,26,FALSE)&gt;0,"○","×")</f>
        <v>×</v>
      </c>
      <c r="N291" s="66" t="str">
        <f>IF(VLOOKUP(C291,[1]計算シート!$B$3:$BB$29997,27,FALSE)&gt;0,"○","×")</f>
        <v>○</v>
      </c>
      <c r="O291" s="67" t="str">
        <f>VLOOKUP(C291,[1]計算シート!$B$3:$BB$29997,29,FALSE)</f>
        <v>大東建託パートナーズ株式会社</v>
      </c>
      <c r="P291" s="67" t="str">
        <f>VLOOKUP(C291,[1]計算シート!$B$3:$BB$29997,30,FALSE)</f>
        <v>03-6718-9102</v>
      </c>
      <c r="Q291" s="68">
        <f>VLOOKUP(C291,[1]計算シート!$B$3:$BB$29997,32,FALSE)</f>
        <v>26</v>
      </c>
      <c r="R291" s="69">
        <f>VLOOKUP(C291,[1]計算シート!$B$3:$BB$29997,31,FALSE)</f>
        <v>43501</v>
      </c>
      <c r="S291" s="70" t="str">
        <f>VLOOKUP(C291,[1]計算シート!$B$3:$BB$29997,34,FALSE)</f>
        <v>入居開始済み</v>
      </c>
      <c r="T291" s="66" t="str">
        <f>VLOOKUP(C291,[1]計算シート!$B$3:$BB$29997,33,FALSE)</f>
        <v>○</v>
      </c>
      <c r="U291" s="69">
        <v>43952</v>
      </c>
      <c r="V291" s="68"/>
      <c r="W291" s="71" t="str">
        <f>VLOOKUP(C291,[1]計算シート!$B$3:$BH$2997,59,FALSE)&amp;CHAR(10)&amp;IF(VLOOKUP(C291,[1]計算シート!$B$3:$BH$2997,59,FALSE)="特定","("&amp;VLOOKUP(C291,[1]指定一覧!$B$3:$C403,2,FALSE)&amp;")","")</f>
        <v xml:space="preserve">
</v>
      </c>
      <c r="X291" s="30" t="s">
        <v>36</v>
      </c>
    </row>
    <row r="292" spans="2:24" s="19" customFormat="1" ht="42" customHeight="1">
      <c r="B292" s="20">
        <v>285</v>
      </c>
      <c r="C292" s="66">
        <v>19013</v>
      </c>
      <c r="D292" s="67" t="str">
        <f>VLOOKUP(C292,[1]計算シート!$B$3:$F$29997,5,FALSE)</f>
        <v>エクラシア町田</v>
      </c>
      <c r="E292" s="67" t="str">
        <f>VLOOKUP(C292,[1]計算シート!$B$3:$BB$29997,6,FALSE)</f>
        <v>町田市広袴町521-2</v>
      </c>
      <c r="F292" s="66">
        <f>VLOOKUP(C292,[1]計算シート!$B$3:$BB$29997,7,FALSE)</f>
        <v>5.5</v>
      </c>
      <c r="G292" s="66" t="str">
        <f>VLOOKUP(C292,[1]計算シート!$B$3:$BB$29997,8,FALSE)</f>
        <v>18-18.6</v>
      </c>
      <c r="H292" s="66" t="str">
        <f>VLOOKUP(C292,[1]計算シート!$B$3:$BB$29997,9,FALSE)</f>
        <v>○</v>
      </c>
      <c r="I292" s="66" t="str">
        <f>VLOOKUP(C292,[1]計算シート!$B$3:$BB$29997,10,FALSE)</f>
        <v>×</v>
      </c>
      <c r="J292" s="66" t="str">
        <f>VLOOKUP(C292,[1]計算シート!$B$3:$BB$29997,11,FALSE)</f>
        <v>○</v>
      </c>
      <c r="K292" s="66" t="str">
        <f>VLOOKUP(C292,[1]計算シート!$B$3:$BB$29997,12,FALSE)</f>
        <v>×</v>
      </c>
      <c r="L292" s="66" t="str">
        <f>VLOOKUP(C292,[1]計算シート!$B$3:$BB$29997,13,FALSE)</f>
        <v>○</v>
      </c>
      <c r="M292" s="66" t="str">
        <f>IF(VLOOKUP(C292,[1]計算シート!$B$3:$BB$29997,26,FALSE)&gt;0,"○","×")</f>
        <v>×</v>
      </c>
      <c r="N292" s="66" t="str">
        <f>IF(VLOOKUP(C292,[1]計算シート!$B$3:$BB$29997,27,FALSE)&gt;0,"○","×")</f>
        <v>○</v>
      </c>
      <c r="O292" s="67" t="str">
        <f>VLOOKUP(C292,[1]計算シート!$B$3:$BB$29997,29,FALSE)</f>
        <v>株式会社エクラシア</v>
      </c>
      <c r="P292" s="67" t="str">
        <f>VLOOKUP(C292,[1]計算シート!$B$3:$BB$29997,30,FALSE)</f>
        <v>050-6861-5201</v>
      </c>
      <c r="Q292" s="68">
        <f>VLOOKUP(C292,[1]計算シート!$B$3:$BB$29997,32,FALSE)</f>
        <v>47</v>
      </c>
      <c r="R292" s="69">
        <f>VLOOKUP(C292,[1]計算シート!$B$3:$BB$29997,31,FALSE)</f>
        <v>43838</v>
      </c>
      <c r="S292" s="70" t="str">
        <f>VLOOKUP(C292,[1]計算シート!$B$3:$BB$29997,34,FALSE)</f>
        <v>入居開始済み</v>
      </c>
      <c r="T292" s="66" t="str">
        <f>VLOOKUP(C292,[1]計算シート!$B$3:$BB$29997,33,FALSE)</f>
        <v>○</v>
      </c>
      <c r="U292" s="69">
        <v>44256</v>
      </c>
      <c r="V292" s="68"/>
      <c r="W292" s="71" t="str">
        <f>VLOOKUP(C292,[1]計算シート!$B$3:$BH$2997,59,FALSE)&amp;CHAR(10)&amp;IF(VLOOKUP(C292,[1]計算シート!$B$3:$BH$2997,59,FALSE)="特定","("&amp;VLOOKUP(C292,[1]指定一覧!$B$3:$C402,2,FALSE)&amp;")","")</f>
        <v xml:space="preserve">
</v>
      </c>
      <c r="X292" s="30" t="s">
        <v>36</v>
      </c>
    </row>
    <row r="293" spans="2:24" s="19" customFormat="1" ht="42" customHeight="1">
      <c r="B293" s="20">
        <v>286</v>
      </c>
      <c r="C293" s="66">
        <v>19017</v>
      </c>
      <c r="D293" s="67" t="str">
        <f>VLOOKUP(C293,[1]計算シート!$B$3:$F$29997,5,FALSE)</f>
        <v>ココファン成瀬</v>
      </c>
      <c r="E293" s="67" t="str">
        <f>VLOOKUP(C293,[1]計算シート!$B$3:$BB$29997,6,FALSE)</f>
        <v>町田市南成瀬1-24-5</v>
      </c>
      <c r="F293" s="66" t="str">
        <f>VLOOKUP(C293,[1]計算シート!$B$3:$BB$29997,7,FALSE)</f>
        <v>7.7-17.9</v>
      </c>
      <c r="G293" s="66" t="str">
        <f>VLOOKUP(C293,[1]計算シート!$B$3:$BB$29997,8,FALSE)</f>
        <v>18-52.8</v>
      </c>
      <c r="H293" s="66" t="str">
        <f>VLOOKUP(C293,[1]計算シート!$B$3:$BB$29997,9,FALSE)</f>
        <v>○</v>
      </c>
      <c r="I293" s="66" t="str">
        <f>VLOOKUP(C293,[1]計算シート!$B$3:$BB$29997,10,FALSE)</f>
        <v>○</v>
      </c>
      <c r="J293" s="66" t="str">
        <f>VLOOKUP(C293,[1]計算シート!$B$3:$BB$29997,11,FALSE)</f>
        <v>○</v>
      </c>
      <c r="K293" s="66" t="str">
        <f>VLOOKUP(C293,[1]計算シート!$B$3:$BB$29997,12,FALSE)</f>
        <v>○</v>
      </c>
      <c r="L293" s="66" t="str">
        <f>VLOOKUP(C293,[1]計算シート!$B$3:$BB$29997,13,FALSE)</f>
        <v>○</v>
      </c>
      <c r="M293" s="66" t="str">
        <f>IF(VLOOKUP(C293,[1]計算シート!$B$3:$BB$29997,26,FALSE)&gt;0,"○","×")</f>
        <v>×</v>
      </c>
      <c r="N293" s="66" t="str">
        <f>IF(VLOOKUP(C293,[1]計算シート!$B$3:$BB$29997,27,FALSE)&gt;0,"○","×")</f>
        <v>○</v>
      </c>
      <c r="O293" s="67" t="str">
        <f>VLOOKUP(C293,[1]計算シート!$B$3:$BB$29997,29,FALSE)</f>
        <v>株式会社学研ココファン</v>
      </c>
      <c r="P293" s="67" t="str">
        <f>VLOOKUP(C293,[1]計算シート!$B$3:$BB$29997,30,FALSE)</f>
        <v>03-6431-1860</v>
      </c>
      <c r="Q293" s="68">
        <f>VLOOKUP(C293,[1]計算シート!$B$3:$BB$29997,32,FALSE)</f>
        <v>71</v>
      </c>
      <c r="R293" s="69">
        <f>VLOOKUP(C293,[1]計算シート!$B$3:$BB$29997,31,FALSE)</f>
        <v>43865</v>
      </c>
      <c r="S293" s="70" t="str">
        <f>VLOOKUP(C293,[1]計算シート!$B$3:$BB$29997,34,FALSE)</f>
        <v>入居開始済み</v>
      </c>
      <c r="T293" s="66" t="str">
        <f>VLOOKUP(C293,[1]計算シート!$B$3:$BB$29997,33,FALSE)</f>
        <v>○</v>
      </c>
      <c r="U293" s="69">
        <v>44166</v>
      </c>
      <c r="V293" s="68"/>
      <c r="W293" s="71" t="str">
        <f>VLOOKUP(C293,[1]計算シート!$B$3:$BH$2997,59,FALSE)&amp;CHAR(10)&amp;IF(VLOOKUP(C293,[1]計算シート!$B$3:$BH$2997,59,FALSE)="特定","("&amp;VLOOKUP(C293,[1]指定一覧!$B$3:$C403,2,FALSE)&amp;")","")</f>
        <v xml:space="preserve">
</v>
      </c>
      <c r="X293" s="30" t="s">
        <v>36</v>
      </c>
    </row>
    <row r="294" spans="2:24" s="19" customFormat="1" ht="42" customHeight="1">
      <c r="B294" s="20">
        <v>287</v>
      </c>
      <c r="C294" s="66">
        <v>20002</v>
      </c>
      <c r="D294" s="67" t="str">
        <f>VLOOKUP(C294,[1]計算シート!$B$3:$F$29997,5,FALSE)</f>
        <v>エクラシア玉川学園</v>
      </c>
      <c r="E294" s="67" t="str">
        <f>VLOOKUP(C294,[1]計算シート!$B$3:$BB$29997,6,FALSE)</f>
        <v>町田市南大谷3-21-21</v>
      </c>
      <c r="F294" s="66">
        <f>VLOOKUP(C294,[1]計算シート!$B$3:$BB$29997,7,FALSE)</f>
        <v>5.5</v>
      </c>
      <c r="G294" s="66" t="str">
        <f>VLOOKUP(C294,[1]計算シート!$B$3:$BB$29997,8,FALSE)</f>
        <v>18-18.6</v>
      </c>
      <c r="H294" s="66" t="str">
        <f>VLOOKUP(C294,[1]計算シート!$B$3:$BB$29997,9,FALSE)</f>
        <v>○</v>
      </c>
      <c r="I294" s="66" t="str">
        <f>VLOOKUP(C294,[1]計算シート!$B$3:$BB$29997,10,FALSE)</f>
        <v>×</v>
      </c>
      <c r="J294" s="66" t="str">
        <f>VLOOKUP(C294,[1]計算シート!$B$3:$BB$29997,11,FALSE)</f>
        <v>○</v>
      </c>
      <c r="K294" s="66" t="str">
        <f>VLOOKUP(C294,[1]計算シート!$B$3:$BB$29997,12,FALSE)</f>
        <v>×</v>
      </c>
      <c r="L294" s="66" t="str">
        <f>VLOOKUP(C294,[1]計算シート!$B$3:$BB$29997,13,FALSE)</f>
        <v>○</v>
      </c>
      <c r="M294" s="66" t="str">
        <f>IF(VLOOKUP(C294,[1]計算シート!$B$3:$BB$29997,26,FALSE)&gt;0,"○","×")</f>
        <v>×</v>
      </c>
      <c r="N294" s="66" t="str">
        <f>IF(VLOOKUP(C294,[1]計算シート!$B$3:$BB$29997,27,FALSE)&gt;0,"○","×")</f>
        <v>○</v>
      </c>
      <c r="O294" s="67" t="str">
        <f>VLOOKUP(C294,[1]計算シート!$B$3:$BB$29997,29,FALSE)</f>
        <v>株式会社エクラシア</v>
      </c>
      <c r="P294" s="67" t="str">
        <f>VLOOKUP(C294,[1]計算シート!$B$3:$BB$29997,30,FALSE)</f>
        <v>050-6861-5201</v>
      </c>
      <c r="Q294" s="68">
        <f>VLOOKUP(C294,[1]計算シート!$B$3:$BB$29997,32,FALSE)</f>
        <v>55</v>
      </c>
      <c r="R294" s="69">
        <f>VLOOKUP(C294,[1]計算シート!$B$3:$BB$29997,31,FALSE)</f>
        <v>44021</v>
      </c>
      <c r="S294" s="70" t="str">
        <f>VLOOKUP(C294,[1]計算シート!$B$3:$BB$29997,34,FALSE)</f>
        <v>入居開始済み</v>
      </c>
      <c r="T294" s="66" t="str">
        <f>VLOOKUP(C294,[1]計算シート!$B$3:$BB$29997,33,FALSE)</f>
        <v>○</v>
      </c>
      <c r="U294" s="69">
        <v>44287</v>
      </c>
      <c r="V294" s="68"/>
      <c r="W294" s="71" t="str">
        <f>VLOOKUP(C294,[1]計算シート!$B$3:$BH$2997,59,FALSE)&amp;CHAR(10)&amp;IF(VLOOKUP(C294,[1]計算シート!$B$3:$BH$2997,59,FALSE)="特定","("&amp;VLOOKUP(C294,[1]指定一覧!$B$3:$C404,2,FALSE)&amp;")","")</f>
        <v xml:space="preserve">
</v>
      </c>
      <c r="X294" s="30" t="s">
        <v>36</v>
      </c>
    </row>
    <row r="295" spans="2:24" s="19" customFormat="1" ht="42" customHeight="1">
      <c r="B295" s="20">
        <v>288</v>
      </c>
      <c r="C295" s="66">
        <v>20012</v>
      </c>
      <c r="D295" s="67" t="str">
        <f>VLOOKUP(C295,[1]計算シート!$B$3:$F$29997,5,FALSE)</f>
        <v>エクラシア町田小山</v>
      </c>
      <c r="E295" s="67" t="str">
        <f>VLOOKUP(C295,[1]計算シート!$B$3:$BB$29997,6,FALSE)</f>
        <v>町田市小山町1507</v>
      </c>
      <c r="F295" s="66">
        <f>VLOOKUP(C295,[1]計算シート!$B$3:$BB$29997,7,FALSE)</f>
        <v>5.5</v>
      </c>
      <c r="G295" s="66" t="str">
        <f>VLOOKUP(C295,[1]計算シート!$B$3:$BB$29997,8,FALSE)</f>
        <v>18.3-18.91</v>
      </c>
      <c r="H295" s="66" t="str">
        <f>VLOOKUP(C295,[1]計算シート!$B$3:$BB$29997,9,FALSE)</f>
        <v>○</v>
      </c>
      <c r="I295" s="66" t="str">
        <f>VLOOKUP(C295,[1]計算シート!$B$3:$BB$29997,10,FALSE)</f>
        <v>×</v>
      </c>
      <c r="J295" s="66" t="str">
        <f>VLOOKUP(C295,[1]計算シート!$B$3:$BB$29997,11,FALSE)</f>
        <v>○</v>
      </c>
      <c r="K295" s="66" t="str">
        <f>VLOOKUP(C295,[1]計算シート!$B$3:$BB$29997,12,FALSE)</f>
        <v>×</v>
      </c>
      <c r="L295" s="66" t="str">
        <f>VLOOKUP(C295,[1]計算シート!$B$3:$BB$29997,13,FALSE)</f>
        <v>○</v>
      </c>
      <c r="M295" s="66" t="str">
        <f>IF(VLOOKUP(C295,[1]計算シート!$B$3:$BB$29997,26,FALSE)&gt;0,"○","×")</f>
        <v>×</v>
      </c>
      <c r="N295" s="66" t="str">
        <f>IF(VLOOKUP(C295,[1]計算シート!$B$3:$BB$29997,27,FALSE)&gt;0,"○","×")</f>
        <v>○</v>
      </c>
      <c r="O295" s="67" t="str">
        <f>VLOOKUP(C295,[1]計算シート!$B$3:$BB$29997,29,FALSE)</f>
        <v>株式会社エクラシア</v>
      </c>
      <c r="P295" s="67" t="str">
        <f>VLOOKUP(C295,[1]計算シート!$B$3:$BB$29997,30,FALSE)</f>
        <v>050-6861-5201</v>
      </c>
      <c r="Q295" s="68">
        <f>VLOOKUP(C295,[1]計算シート!$B$3:$BB$29997,32,FALSE)</f>
        <v>51</v>
      </c>
      <c r="R295" s="69">
        <f>VLOOKUP(C295,[1]計算シート!$B$3:$BB$29997,31,FALSE)</f>
        <v>44190</v>
      </c>
      <c r="S295" s="70" t="str">
        <f>VLOOKUP(C295,[1]計算シート!$B$3:$BB$29997,34,FALSE)</f>
        <v>入居開始済み</v>
      </c>
      <c r="T295" s="66" t="str">
        <f>VLOOKUP(C295,[1]計算シート!$B$3:$BB$29997,33,FALSE)</f>
        <v>○</v>
      </c>
      <c r="U295" s="69" t="str">
        <f>S295</f>
        <v>入居開始済み</v>
      </c>
      <c r="V295" s="68"/>
      <c r="W295" s="71" t="str">
        <f>VLOOKUP(C295,[1]計算シート!$B$3:$BH$2997,59,FALSE)&amp;CHAR(10)&amp;IF(VLOOKUP(C295,[1]計算シート!$B$3:$BH$2997,59,FALSE)="特定","("&amp;VLOOKUP(C295,[1]指定一覧!$B$3:$C405,2,FALSE)&amp;")","")</f>
        <v xml:space="preserve">
</v>
      </c>
      <c r="X295" s="30" t="s">
        <v>36</v>
      </c>
    </row>
    <row r="296" spans="2:24" s="19" customFormat="1" ht="42" customHeight="1">
      <c r="B296" s="20">
        <v>289</v>
      </c>
      <c r="C296" s="66">
        <v>20019</v>
      </c>
      <c r="D296" s="67" t="str">
        <f>VLOOKUP(C296,[1]計算シート!$B$3:$F$29997,5,FALSE)</f>
        <v>エクラシア町田相原</v>
      </c>
      <c r="E296" s="67" t="str">
        <f>VLOOKUP(C296,[1]計算シート!$B$3:$BB$29997,6,FALSE)</f>
        <v>町田市相原町395-1</v>
      </c>
      <c r="F296" s="66">
        <f>VLOOKUP(C296,[1]計算シート!$B$3:$BB$29997,7,FALSE)</f>
        <v>5.5</v>
      </c>
      <c r="G296" s="66" t="str">
        <f>VLOOKUP(C296,[1]計算シート!$B$3:$BB$29997,8,FALSE)</f>
        <v>18-21</v>
      </c>
      <c r="H296" s="66" t="str">
        <f>VLOOKUP(C296,[1]計算シート!$B$3:$BB$29997,9,FALSE)</f>
        <v>○</v>
      </c>
      <c r="I296" s="66" t="str">
        <f>VLOOKUP(C296,[1]計算シート!$B$3:$BB$29997,10,FALSE)</f>
        <v>×</v>
      </c>
      <c r="J296" s="66" t="str">
        <f>VLOOKUP(C296,[1]計算シート!$B$3:$BB$29997,11,FALSE)</f>
        <v>○</v>
      </c>
      <c r="K296" s="66" t="str">
        <f>VLOOKUP(C296,[1]計算シート!$B$3:$BB$29997,12,FALSE)</f>
        <v>×</v>
      </c>
      <c r="L296" s="66" t="str">
        <f>VLOOKUP(C296,[1]計算シート!$B$3:$BB$29997,13,FALSE)</f>
        <v>○</v>
      </c>
      <c r="M296" s="66" t="str">
        <f>IF(VLOOKUP(C296,[1]計算シート!$B$3:$BB$29997,26,FALSE)&gt;0,"○","×")</f>
        <v>×</v>
      </c>
      <c r="N296" s="66" t="str">
        <f>IF(VLOOKUP(C296,[1]計算シート!$B$3:$BB$29997,27,FALSE)&gt;0,"○","×")</f>
        <v>○</v>
      </c>
      <c r="O296" s="67" t="str">
        <f>VLOOKUP(C296,[1]計算シート!$B$3:$BB$29997,29,FALSE)</f>
        <v>株式会社エクラシア</v>
      </c>
      <c r="P296" s="67" t="str">
        <f>VLOOKUP(C296,[1]計算シート!$B$3:$BB$29997,30,FALSE)</f>
        <v>050-6861-5201</v>
      </c>
      <c r="Q296" s="68">
        <f>VLOOKUP(C296,[1]計算シート!$B$3:$BB$29997,32,FALSE)</f>
        <v>46</v>
      </c>
      <c r="R296" s="69">
        <f>VLOOKUP(C296,[1]計算シート!$B$3:$BB$29997,31,FALSE)</f>
        <v>44242</v>
      </c>
      <c r="S296" s="70" t="str">
        <f>VLOOKUP(C296,[1]計算シート!$B$3:$BB$29997,34,FALSE)</f>
        <v>入居開始済み</v>
      </c>
      <c r="T296" s="66" t="str">
        <f>VLOOKUP(C296,[1]計算シート!$B$3:$BB$29997,33,FALSE)</f>
        <v>○</v>
      </c>
      <c r="U296" s="69" t="str">
        <f>S296</f>
        <v>入居開始済み</v>
      </c>
      <c r="V296" s="68"/>
      <c r="W296" s="71" t="str">
        <f>VLOOKUP(C296,[1]計算シート!$B$3:$BH$2997,59,FALSE)&amp;CHAR(10)&amp;IF(VLOOKUP(C296,[1]計算シート!$B$3:$BH$2997,59,FALSE)="特定","("&amp;VLOOKUP(C296,[1]指定一覧!$B$3:$C406,2,FALSE)&amp;")","")</f>
        <v xml:space="preserve">
</v>
      </c>
      <c r="X296" s="30" t="s">
        <v>36</v>
      </c>
    </row>
    <row r="297" spans="2:24" s="19" customFormat="1" ht="42" customHeight="1">
      <c r="B297" s="20">
        <v>290</v>
      </c>
      <c r="C297" s="66">
        <v>21003</v>
      </c>
      <c r="D297" s="67" t="str">
        <f>VLOOKUP(C297,[1]計算シート!$B$3:$F$29997,5,FALSE)</f>
        <v>エクラシア町田森野</v>
      </c>
      <c r="E297" s="67" t="str">
        <f>VLOOKUP(C297,[1]計算シート!$B$3:$BB$29997,6,FALSE)</f>
        <v>町田市森野3-10-37</v>
      </c>
      <c r="F297" s="66">
        <f>VLOOKUP(C297,[1]計算シート!$B$3:$BB$29997,7,FALSE)</f>
        <v>5.5</v>
      </c>
      <c r="G297" s="66" t="str">
        <f>VLOOKUP(C297,[1]計算シート!$B$3:$BB$29997,8,FALSE)</f>
        <v>18-18.6</v>
      </c>
      <c r="H297" s="66" t="str">
        <f>VLOOKUP(C297,[1]計算シート!$B$3:$BB$29997,9,FALSE)</f>
        <v>○</v>
      </c>
      <c r="I297" s="66" t="str">
        <f>VLOOKUP(C297,[1]計算シート!$B$3:$BB$29997,10,FALSE)</f>
        <v>×</v>
      </c>
      <c r="J297" s="66" t="str">
        <f>VLOOKUP(C297,[1]計算シート!$B$3:$BB$29997,11,FALSE)</f>
        <v>○</v>
      </c>
      <c r="K297" s="66" t="str">
        <f>VLOOKUP(C297,[1]計算シート!$B$3:$BB$29997,12,FALSE)</f>
        <v>×</v>
      </c>
      <c r="L297" s="66" t="str">
        <f>VLOOKUP(C297,[1]計算シート!$B$3:$BB$29997,13,FALSE)</f>
        <v>○</v>
      </c>
      <c r="M297" s="66" t="str">
        <f>IF(VLOOKUP(C297,[1]計算シート!$B$3:$BB$29997,26,FALSE)&gt;0,"○","×")</f>
        <v>×</v>
      </c>
      <c r="N297" s="66" t="str">
        <f>IF(VLOOKUP(C297,[1]計算シート!$B$3:$BB$29997,27,FALSE)&gt;0,"○","×")</f>
        <v>○</v>
      </c>
      <c r="O297" s="67" t="str">
        <f>VLOOKUP(C297,[1]計算シート!$B$3:$BB$29997,29,FALSE)</f>
        <v>株式会社エクラシア</v>
      </c>
      <c r="P297" s="67" t="str">
        <f>VLOOKUP(C297,[1]計算シート!$B$3:$BB$29997,30,FALSE)</f>
        <v>050-6861-5201</v>
      </c>
      <c r="Q297" s="68">
        <f>VLOOKUP(C297,[1]計算シート!$B$3:$BB$29997,32,FALSE)</f>
        <v>55</v>
      </c>
      <c r="R297" s="69">
        <f>VLOOKUP(C297,[1]計算シート!$B$3:$BB$29997,31,FALSE)</f>
        <v>44385</v>
      </c>
      <c r="S297" s="70" t="str">
        <f>VLOOKUP(C297,[1]計算シート!$B$3:$BB$29997,34,FALSE)</f>
        <v>入居開始済み</v>
      </c>
      <c r="T297" s="66" t="str">
        <f>VLOOKUP(C297,[1]計算シート!$B$3:$BB$29997,33,FALSE)</f>
        <v>○</v>
      </c>
      <c r="U297" s="69" t="str">
        <f>S297</f>
        <v>入居開始済み</v>
      </c>
      <c r="V297" s="68"/>
      <c r="W297" s="71" t="str">
        <f>VLOOKUP(C297,[1]計算シート!$B$3:$BH$2997,59,FALSE)&amp;CHAR(10)&amp;IF(VLOOKUP(C297,[1]計算シート!$B$3:$BH$2997,59,FALSE)="特定","("&amp;VLOOKUP(C297,[1]指定一覧!$B$3:$C407,2,FALSE)&amp;")","")</f>
        <v xml:space="preserve">
</v>
      </c>
      <c r="X297" s="30" t="s">
        <v>36</v>
      </c>
    </row>
    <row r="298" spans="2:24" s="19" customFormat="1" ht="42" customHeight="1">
      <c r="B298" s="20">
        <v>291</v>
      </c>
      <c r="C298" s="76">
        <v>25001</v>
      </c>
      <c r="D298" s="67" t="str">
        <f>VLOOKUP(C298,[1]計算シート!$B$3:$F$29997,5,FALSE)</f>
        <v>アロハハウス</v>
      </c>
      <c r="E298" s="67" t="str">
        <f>VLOOKUP(C298,[1]計算シート!$B$3:$BB$29997,6,FALSE)</f>
        <v>町田市森野4丁目</v>
      </c>
      <c r="F298" s="66">
        <f>VLOOKUP(C298,[1]計算シート!$B$3:$BB$29997,7,FALSE)</f>
        <v>7</v>
      </c>
      <c r="G298" s="66">
        <f>VLOOKUP(C298,[1]計算シート!$B$3:$BB$29997,8,FALSE)</f>
        <v>21.46</v>
      </c>
      <c r="H298" s="66" t="str">
        <f>VLOOKUP(C298,[1]計算シート!$B$3:$BB$29997,9,FALSE)</f>
        <v>×</v>
      </c>
      <c r="I298" s="66" t="str">
        <f>VLOOKUP(C298,[1]計算シート!$B$3:$BB$29997,10,FALSE)</f>
        <v>×</v>
      </c>
      <c r="J298" s="66" t="str">
        <f>VLOOKUP(C298,[1]計算シート!$B$3:$BB$29997,11,FALSE)</f>
        <v>×</v>
      </c>
      <c r="K298" s="66" t="str">
        <f>VLOOKUP(C298,[1]計算シート!$B$3:$BB$29997,12,FALSE)</f>
        <v>×</v>
      </c>
      <c r="L298" s="66" t="str">
        <f>VLOOKUP(C298,[1]計算シート!$B$3:$BB$29997,13,FALSE)</f>
        <v>×</v>
      </c>
      <c r="M298" s="66" t="str">
        <f>IF(VLOOKUP(C298,[1]計算シート!$B$3:$BB$29997,26,FALSE)&gt;0,"○","×")</f>
        <v>×</v>
      </c>
      <c r="N298" s="66" t="str">
        <f>IF(VLOOKUP(C298,[1]計算シート!$B$3:$BB$29997,27,FALSE)&gt;0,"○","×")</f>
        <v>○</v>
      </c>
      <c r="O298" s="67" t="str">
        <f>VLOOKUP(C298,[1]計算シート!$B$3:$BB$29997,29,FALSE)</f>
        <v>株式会社イケイケカンパニー</v>
      </c>
      <c r="P298" s="67" t="str">
        <f>VLOOKUP(C298,[1]計算シート!$B$3:$BB$29997,30,FALSE)</f>
        <v>042-732-3657</v>
      </c>
      <c r="Q298" s="68">
        <f>VLOOKUP(C298,[1]計算シート!$B$3:$BB$29997,32,FALSE)</f>
        <v>24</v>
      </c>
      <c r="R298" s="69">
        <f>VLOOKUP(C298,[1]計算シート!$B$3:$BB$29997,31,FALSE)</f>
        <v>45785</v>
      </c>
      <c r="S298" s="70">
        <f>VLOOKUP(C298,[1]計算シート!$B$3:$BB$29997,34,FALSE)</f>
        <v>46054</v>
      </c>
      <c r="T298" s="66" t="str">
        <f>VLOOKUP(C298,[1]計算シート!$B$3:$BB$29997,33,FALSE)</f>
        <v/>
      </c>
      <c r="U298" s="69"/>
      <c r="V298" s="68"/>
      <c r="W298" s="71" t="str">
        <f>VLOOKUP(C298,[1]計算シート!$B$3:$BH$2997,59,FALSE)&amp;CHAR(10)&amp;IF(VLOOKUP(C298,[1]計算シート!$B$3:$BH$2997,59,FALSE)="特定","("&amp;VLOOKUP(C298,[1]指定一覧!$B$3:$C398,2,FALSE)&amp;")","")</f>
        <v xml:space="preserve">
</v>
      </c>
      <c r="X298" s="30" t="s">
        <v>36</v>
      </c>
    </row>
    <row r="299" spans="2:24" s="19" customFormat="1" ht="42" customHeight="1">
      <c r="B299" s="20">
        <v>292</v>
      </c>
      <c r="C299" s="66">
        <v>11067</v>
      </c>
      <c r="D299" s="67" t="str">
        <f>VLOOKUP(C299,[1]計算シート!$B$3:$F$29997,5,FALSE)</f>
        <v>風のガーデンひの</v>
      </c>
      <c r="E299" s="67" t="str">
        <f>VLOOKUP(C299,[1]計算シート!$B$3:$BB$29997,6,FALSE)</f>
        <v>日野市程久保8-5-5</v>
      </c>
      <c r="F299" s="66" t="str">
        <f>VLOOKUP(C299,[1]計算シート!$B$3:$BB$29997,7,FALSE)</f>
        <v>8.35-10</v>
      </c>
      <c r="G299" s="66" t="str">
        <f>VLOOKUP(C299,[1]計算シート!$B$3:$BB$29997,8,FALSE)</f>
        <v>25.81-30.86</v>
      </c>
      <c r="H299" s="66" t="str">
        <f>VLOOKUP(C299,[1]計算シート!$B$3:$BB$29997,9,FALSE)</f>
        <v>○</v>
      </c>
      <c r="I299" s="66" t="str">
        <f>VLOOKUP(C299,[1]計算シート!$B$3:$BB$29997,10,FALSE)</f>
        <v>○</v>
      </c>
      <c r="J299" s="66" t="str">
        <f>VLOOKUP(C299,[1]計算シート!$B$3:$BB$29997,11,FALSE)</f>
        <v>○</v>
      </c>
      <c r="K299" s="66" t="str">
        <f>VLOOKUP(C299,[1]計算シート!$B$3:$BB$29997,12,FALSE)</f>
        <v>○</v>
      </c>
      <c r="L299" s="66" t="str">
        <f>VLOOKUP(C299,[1]計算シート!$B$3:$BB$29997,13,FALSE)</f>
        <v>○</v>
      </c>
      <c r="M299" s="66" t="str">
        <f>IF(VLOOKUP(C299,[1]計算シート!$B$3:$BB$29997,26,FALSE)&gt;0,"○","×")</f>
        <v>×</v>
      </c>
      <c r="N299" s="66" t="str">
        <f>IF(VLOOKUP(C299,[1]計算シート!$B$3:$BB$29997,27,FALSE)&gt;0,"○","×")</f>
        <v>×</v>
      </c>
      <c r="O299" s="67" t="str">
        <f>VLOOKUP(C299,[1]計算シート!$B$3:$BB$29997,29,FALSE)</f>
        <v>医療法人社団康明会　風のガーデンひの</v>
      </c>
      <c r="P299" s="67" t="str">
        <f>VLOOKUP(C299,[1]計算シート!$B$3:$BB$29997,30,FALSE)</f>
        <v>042-594-9621</v>
      </c>
      <c r="Q299" s="68">
        <f>VLOOKUP(C299,[1]計算シート!$B$3:$BB$29997,32,FALSE)</f>
        <v>21</v>
      </c>
      <c r="R299" s="69">
        <f>VLOOKUP(C299,[1]計算シート!$B$3:$BB$29997,31,FALSE)</f>
        <v>40996</v>
      </c>
      <c r="S299" s="70" t="str">
        <f>VLOOKUP(C299,[1]計算シート!$B$3:$BB$29997,34,FALSE)</f>
        <v>入居開始済み</v>
      </c>
      <c r="T299" s="66" t="str">
        <f>VLOOKUP(C299,[1]計算シート!$B$3:$BB$29997,33,FALSE)</f>
        <v>○</v>
      </c>
      <c r="U299" s="69">
        <v>42095</v>
      </c>
      <c r="V299" s="68"/>
      <c r="W299" s="71" t="str">
        <f>VLOOKUP(C299,[1]計算シート!$B$3:$BH$2997,59,FALSE)&amp;CHAR(10)&amp;IF(VLOOKUP(C299,[1]計算シート!$B$3:$BH$2997,59,FALSE)="特定","("&amp;VLOOKUP(C299,[1]指定一覧!$B$3:$C293,2,FALSE)&amp;")","")</f>
        <v>特定
(1373503240)</v>
      </c>
      <c r="X299" s="30" t="s">
        <v>36</v>
      </c>
    </row>
    <row r="300" spans="2:24" s="19" customFormat="1" ht="42" customHeight="1">
      <c r="B300" s="20">
        <v>293</v>
      </c>
      <c r="C300" s="66">
        <v>11070</v>
      </c>
      <c r="D300" s="67" t="str">
        <f>VLOOKUP(C300,[1]計算シート!$B$3:$F$29997,5,FALSE)</f>
        <v>サービス付き高齢者向け住宅あすなろ</v>
      </c>
      <c r="E300" s="67" t="str">
        <f>VLOOKUP(C300,[1]計算シート!$B$3:$BB$29997,6,FALSE)</f>
        <v>日野市百草1042番地の21</v>
      </c>
      <c r="F300" s="66" t="str">
        <f>VLOOKUP(C300,[1]計算シート!$B$3:$BB$29997,7,FALSE)</f>
        <v>5.37-6.9</v>
      </c>
      <c r="G300" s="66" t="str">
        <f>VLOOKUP(C300,[1]計算シート!$B$3:$BB$29997,8,FALSE)</f>
        <v>18.6-28.52</v>
      </c>
      <c r="H300" s="66" t="str">
        <f>VLOOKUP(C300,[1]計算シート!$B$3:$BB$29997,9,FALSE)</f>
        <v>○</v>
      </c>
      <c r="I300" s="66" t="str">
        <f>VLOOKUP(C300,[1]計算シート!$B$3:$BB$29997,10,FALSE)</f>
        <v>○</v>
      </c>
      <c r="J300" s="66" t="str">
        <f>VLOOKUP(C300,[1]計算シート!$B$3:$BB$29997,11,FALSE)</f>
        <v>○</v>
      </c>
      <c r="K300" s="66" t="str">
        <f>VLOOKUP(C300,[1]計算シート!$B$3:$BB$29997,12,FALSE)</f>
        <v>○</v>
      </c>
      <c r="L300" s="66" t="str">
        <f>VLOOKUP(C300,[1]計算シート!$B$3:$BB$29997,13,FALSE)</f>
        <v>○</v>
      </c>
      <c r="M300" s="66" t="str">
        <f>IF(VLOOKUP(C300,[1]計算シート!$B$3:$BB$29997,26,FALSE)&gt;0,"○","×")</f>
        <v>×</v>
      </c>
      <c r="N300" s="66" t="str">
        <f>IF(VLOOKUP(C300,[1]計算シート!$B$3:$BB$29997,27,FALSE)&gt;0,"○","×")</f>
        <v>○</v>
      </c>
      <c r="O300" s="67" t="str">
        <f>VLOOKUP(C300,[1]計算シート!$B$3:$BB$29997,29,FALSE)</f>
        <v>サービス付き高齢者向け住宅あすなろ</v>
      </c>
      <c r="P300" s="67" t="str">
        <f>VLOOKUP(C300,[1]計算シート!$B$3:$BB$29997,30,FALSE)</f>
        <v>042-599-1440</v>
      </c>
      <c r="Q300" s="68">
        <f>VLOOKUP(C300,[1]計算シート!$B$3:$BB$29997,32,FALSE)</f>
        <v>38</v>
      </c>
      <c r="R300" s="69">
        <f>VLOOKUP(C300,[1]計算シート!$B$3:$BB$29997,31,FALSE)</f>
        <v>40996</v>
      </c>
      <c r="S300" s="70" t="str">
        <f>VLOOKUP(C300,[1]計算シート!$B$3:$BB$29997,34,FALSE)</f>
        <v>入居開始済み</v>
      </c>
      <c r="T300" s="66" t="str">
        <f>VLOOKUP(C300,[1]計算シート!$B$3:$BB$29997,33,FALSE)</f>
        <v>○</v>
      </c>
      <c r="U300" s="69">
        <v>39661</v>
      </c>
      <c r="V300" s="68"/>
      <c r="W300" s="71" t="str">
        <f>VLOOKUP(C300,[1]計算シート!$B$3:$BH$2997,59,FALSE)&amp;CHAR(10)&amp;IF(VLOOKUP(C300,[1]計算シート!$B$3:$BH$2997,59,FALSE)="特定","("&amp;VLOOKUP(C300,[1]指定一覧!$B$3:$C294,2,FALSE)&amp;")","")</f>
        <v>特定
(1373502978)</v>
      </c>
      <c r="X300" s="30" t="s">
        <v>36</v>
      </c>
    </row>
    <row r="301" spans="2:24" s="19" customFormat="1" ht="42" customHeight="1">
      <c r="B301" s="20">
        <v>294</v>
      </c>
      <c r="C301" s="66">
        <v>11084</v>
      </c>
      <c r="D301" s="67" t="str">
        <f>VLOOKUP(C301,[1]計算シート!$B$3:$F$29997,5,FALSE)</f>
        <v>高齢者専用賃貸住宅　豊かな里</v>
      </c>
      <c r="E301" s="67" t="str">
        <f>VLOOKUP(C301,[1]計算シート!$B$3:$BB$29997,6,FALSE)</f>
        <v>日野市豊田1-22-2</v>
      </c>
      <c r="F301" s="66" t="str">
        <f>VLOOKUP(C301,[1]計算シート!$B$3:$BB$29997,7,FALSE)</f>
        <v>7.3-12</v>
      </c>
      <c r="G301" s="66" t="str">
        <f>VLOOKUP(C301,[1]計算シート!$B$3:$BB$29997,8,FALSE)</f>
        <v>26.5-53</v>
      </c>
      <c r="H301" s="66" t="str">
        <f>VLOOKUP(C301,[1]計算シート!$B$3:$BB$29997,9,FALSE)</f>
        <v>○</v>
      </c>
      <c r="I301" s="66" t="str">
        <f>VLOOKUP(C301,[1]計算シート!$B$3:$BB$29997,10,FALSE)</f>
        <v>○</v>
      </c>
      <c r="J301" s="66" t="str">
        <f>VLOOKUP(C301,[1]計算シート!$B$3:$BB$29997,11,FALSE)</f>
        <v>○</v>
      </c>
      <c r="K301" s="66" t="str">
        <f>VLOOKUP(C301,[1]計算シート!$B$3:$BB$29997,12,FALSE)</f>
        <v>○</v>
      </c>
      <c r="L301" s="66" t="str">
        <f>VLOOKUP(C301,[1]計算シート!$B$3:$BB$29997,13,FALSE)</f>
        <v>○</v>
      </c>
      <c r="M301" s="66" t="str">
        <f>IF(VLOOKUP(C301,[1]計算シート!$B$3:$BB$29997,26,FALSE)&gt;0,"○","×")</f>
        <v>×</v>
      </c>
      <c r="N301" s="66" t="str">
        <f>IF(VLOOKUP(C301,[1]計算シート!$B$3:$BB$29997,27,FALSE)&gt;0,"○","×")</f>
        <v>○</v>
      </c>
      <c r="O301" s="67" t="str">
        <f>VLOOKUP(C301,[1]計算シート!$B$3:$BB$29997,29,FALSE)</f>
        <v>高齢者専用賃貸住宅　豊かな里</v>
      </c>
      <c r="P301" s="67" t="str">
        <f>VLOOKUP(C301,[1]計算シート!$B$3:$BB$29997,30,FALSE)</f>
        <v>042-589-2366</v>
      </c>
      <c r="Q301" s="68">
        <f>VLOOKUP(C301,[1]計算シート!$B$3:$BB$29997,32,FALSE)</f>
        <v>11</v>
      </c>
      <c r="R301" s="69">
        <f>VLOOKUP(C301,[1]計算シート!$B$3:$BB$29997,31,FALSE)</f>
        <v>40998</v>
      </c>
      <c r="S301" s="70" t="str">
        <f>VLOOKUP(C301,[1]計算シート!$B$3:$BB$29997,34,FALSE)</f>
        <v>入居開始済み</v>
      </c>
      <c r="T301" s="66" t="str">
        <f>VLOOKUP(C301,[1]計算シート!$B$3:$BB$29997,33,FALSE)</f>
        <v>○</v>
      </c>
      <c r="U301" s="69">
        <v>39417</v>
      </c>
      <c r="V301" s="68"/>
      <c r="W301" s="71" t="str">
        <f>VLOOKUP(C301,[1]計算シート!$B$3:$BH$2997,59,FALSE)&amp;CHAR(10)&amp;IF(VLOOKUP(C301,[1]計算シート!$B$3:$BH$2997,59,FALSE)="特定","("&amp;VLOOKUP(C301,[1]指定一覧!$B$3:$C295,2,FALSE)&amp;")","")</f>
        <v xml:space="preserve">
</v>
      </c>
      <c r="X301" s="30" t="s">
        <v>36</v>
      </c>
    </row>
    <row r="302" spans="2:24" s="19" customFormat="1" ht="42" customHeight="1">
      <c r="B302" s="20">
        <v>295</v>
      </c>
      <c r="C302" s="66">
        <v>12049</v>
      </c>
      <c r="D302" s="67" t="str">
        <f>VLOOKUP(C302,[1]計算シート!$B$3:$F$29997,5,FALSE)</f>
        <v>ゆいま～る多摩平の森　弐番館</v>
      </c>
      <c r="E302" s="67" t="str">
        <f>VLOOKUP(C302,[1]計算シート!$B$3:$BB$29997,6,FALSE)</f>
        <v>日野市多摩平3-1-6</v>
      </c>
      <c r="F302" s="66" t="str">
        <f>VLOOKUP(C302,[1]計算シート!$B$3:$BB$29997,7,FALSE)</f>
        <v>11.8-15.4</v>
      </c>
      <c r="G302" s="66">
        <f>VLOOKUP(C302,[1]計算シート!$B$3:$BB$29997,8,FALSE)</f>
        <v>41.96</v>
      </c>
      <c r="H302" s="66" t="str">
        <f>VLOOKUP(C302,[1]計算シート!$B$3:$BB$29997,9,FALSE)</f>
        <v>○</v>
      </c>
      <c r="I302" s="66" t="str">
        <f>VLOOKUP(C302,[1]計算シート!$B$3:$BB$29997,10,FALSE)</f>
        <v>×</v>
      </c>
      <c r="J302" s="66" t="str">
        <f>VLOOKUP(C302,[1]計算シート!$B$3:$BB$29997,11,FALSE)</f>
        <v>○</v>
      </c>
      <c r="K302" s="66" t="str">
        <f>VLOOKUP(C302,[1]計算シート!$B$3:$BB$29997,12,FALSE)</f>
        <v>○</v>
      </c>
      <c r="L302" s="66" t="str">
        <f>VLOOKUP(C302,[1]計算シート!$B$3:$BB$29997,13,FALSE)</f>
        <v>○</v>
      </c>
      <c r="M302" s="66" t="str">
        <f>IF(VLOOKUP(C302,[1]計算シート!$B$3:$BB$29997,26,FALSE)&gt;0,"○","×")</f>
        <v>×</v>
      </c>
      <c r="N302" s="66" t="str">
        <f>IF(VLOOKUP(C302,[1]計算シート!$B$3:$BB$29997,27,FALSE)&gt;0,"○","×")</f>
        <v>○</v>
      </c>
      <c r="O302" s="67" t="str">
        <f>VLOOKUP(C302,[1]計算シート!$B$3:$BB$29997,29,FALSE)</f>
        <v>株式会社コミュニティネット</v>
      </c>
      <c r="P302" s="67" t="str">
        <f>VLOOKUP(C302,[1]計算シート!$B$3:$BB$29997,30,FALSE)</f>
        <v>03-6256-0574</v>
      </c>
      <c r="Q302" s="68">
        <f>VLOOKUP(C302,[1]計算シート!$B$3:$BB$29997,32,FALSE)</f>
        <v>32</v>
      </c>
      <c r="R302" s="69">
        <f>VLOOKUP(C302,[1]計算シート!$B$3:$BB$29997,31,FALSE)</f>
        <v>41285</v>
      </c>
      <c r="S302" s="70" t="str">
        <f>VLOOKUP(C302,[1]計算シート!$B$3:$BB$29997,34,FALSE)</f>
        <v>入居開始済み</v>
      </c>
      <c r="T302" s="66" t="str">
        <f>VLOOKUP(C302,[1]計算シート!$B$3:$BB$29997,33,FALSE)</f>
        <v>○</v>
      </c>
      <c r="U302" s="69">
        <v>42095</v>
      </c>
      <c r="V302" s="68"/>
      <c r="W302" s="71" t="str">
        <f>VLOOKUP(C302,[1]計算シート!$B$3:$BH$2997,59,FALSE)&amp;CHAR(10)&amp;IF(VLOOKUP(C302,[1]計算シート!$B$3:$BH$2997,59,FALSE)="特定","("&amp;VLOOKUP(C302,[1]指定一覧!$B$3:$C296,2,FALSE)&amp;")","")</f>
        <v xml:space="preserve">
</v>
      </c>
      <c r="X302" s="30" t="s">
        <v>36</v>
      </c>
    </row>
    <row r="303" spans="2:24" s="19" customFormat="1" ht="42" customHeight="1">
      <c r="B303" s="20">
        <v>296</v>
      </c>
      <c r="C303" s="66">
        <v>13007</v>
      </c>
      <c r="D303" s="67" t="str">
        <f>VLOOKUP(C303,[1]計算シート!$B$3:$F$29997,5,FALSE)</f>
        <v>ディーフェスタ日野</v>
      </c>
      <c r="E303" s="67" t="str">
        <f>VLOOKUP(C303,[1]計算シート!$B$3:$BB$29997,6,FALSE)</f>
        <v xml:space="preserve">日野市南平４丁目４０－５ </v>
      </c>
      <c r="F303" s="66">
        <f>VLOOKUP(C303,[1]計算シート!$B$3:$BB$29997,7,FALSE)</f>
        <v>6.3</v>
      </c>
      <c r="G303" s="66" t="str">
        <f>VLOOKUP(C303,[1]計算シート!$B$3:$BB$29997,8,FALSE)</f>
        <v>18.11-19.5</v>
      </c>
      <c r="H303" s="66" t="str">
        <f>VLOOKUP(C303,[1]計算シート!$B$3:$BB$29997,9,FALSE)</f>
        <v>○</v>
      </c>
      <c r="I303" s="66" t="str">
        <f>VLOOKUP(C303,[1]計算シート!$B$3:$BB$29997,10,FALSE)</f>
        <v>×</v>
      </c>
      <c r="J303" s="66" t="str">
        <f>VLOOKUP(C303,[1]計算シート!$B$3:$BB$29997,11,FALSE)</f>
        <v>×</v>
      </c>
      <c r="K303" s="66" t="str">
        <f>VLOOKUP(C303,[1]計算シート!$B$3:$BB$29997,12,FALSE)</f>
        <v>×</v>
      </c>
      <c r="L303" s="66" t="str">
        <f>VLOOKUP(C303,[1]計算シート!$B$3:$BB$29997,13,FALSE)</f>
        <v>○</v>
      </c>
      <c r="M303" s="66" t="str">
        <f>IF(VLOOKUP(C303,[1]計算シート!$B$3:$BB$29997,26,FALSE)&gt;0,"○","×")</f>
        <v>○</v>
      </c>
      <c r="N303" s="66" t="str">
        <f>IF(VLOOKUP(C303,[1]計算シート!$B$3:$BB$29997,27,FALSE)&gt;0,"○","×")</f>
        <v>○</v>
      </c>
      <c r="O303" s="67" t="str">
        <f>VLOOKUP(C303,[1]計算シート!$B$3:$BB$29997,29,FALSE)</f>
        <v>大和リビングケア株式会社　シニアライフ事業部</v>
      </c>
      <c r="P303" s="67" t="str">
        <f>VLOOKUP(C303,[1]計算シート!$B$3:$BB$29997,30,FALSE)</f>
        <v>03-5908-0890</v>
      </c>
      <c r="Q303" s="68">
        <f>VLOOKUP(C303,[1]計算シート!$B$3:$BB$29997,32,FALSE)</f>
        <v>30</v>
      </c>
      <c r="R303" s="69">
        <f>VLOOKUP(C303,[1]計算シート!$B$3:$BB$29997,31,FALSE)</f>
        <v>41446</v>
      </c>
      <c r="S303" s="70" t="str">
        <f>VLOOKUP(C303,[1]計算シート!$B$3:$BB$29997,34,FALSE)</f>
        <v>入居開始済み</v>
      </c>
      <c r="T303" s="66" t="str">
        <f>VLOOKUP(C303,[1]計算シート!$B$3:$BB$29997,33,FALSE)</f>
        <v>○</v>
      </c>
      <c r="U303" s="69">
        <v>42095</v>
      </c>
      <c r="V303" s="68"/>
      <c r="W303" s="71" t="str">
        <f>VLOOKUP(C303,[1]計算シート!$B$3:$BH$2997,59,FALSE)&amp;CHAR(10)&amp;IF(VLOOKUP(C303,[1]計算シート!$B$3:$BH$2997,59,FALSE)="特定","("&amp;VLOOKUP(C303,[1]指定一覧!$B$3:$C297,2,FALSE)&amp;")","")</f>
        <v xml:space="preserve">
</v>
      </c>
      <c r="X303" s="30" t="s">
        <v>36</v>
      </c>
    </row>
    <row r="304" spans="2:24" s="19" customFormat="1" ht="42" customHeight="1">
      <c r="B304" s="20">
        <v>297</v>
      </c>
      <c r="C304" s="66">
        <v>17015</v>
      </c>
      <c r="D304" s="67" t="str">
        <f>VLOOKUP(C304,[1]計算シート!$B$3:$F$29997,5,FALSE)</f>
        <v>ホームステーションらいふ日野</v>
      </c>
      <c r="E304" s="67" t="str">
        <f>VLOOKUP(C304,[1]計算シート!$B$3:$BB$29997,6,FALSE)</f>
        <v>日野市大字日野1048-1</v>
      </c>
      <c r="F304" s="66">
        <f>VLOOKUP(C304,[1]計算シート!$B$3:$BB$29997,7,FALSE)</f>
        <v>10.26</v>
      </c>
      <c r="G304" s="66" t="str">
        <f>VLOOKUP(C304,[1]計算シート!$B$3:$BB$29997,8,FALSE)</f>
        <v>18.72-19.47</v>
      </c>
      <c r="H304" s="66" t="str">
        <f>VLOOKUP(C304,[1]計算シート!$B$3:$BB$29997,9,FALSE)</f>
        <v>○</v>
      </c>
      <c r="I304" s="66" t="str">
        <f>VLOOKUP(C304,[1]計算シート!$B$3:$BB$29997,10,FALSE)</f>
        <v>○</v>
      </c>
      <c r="J304" s="66" t="str">
        <f>VLOOKUP(C304,[1]計算シート!$B$3:$BB$29997,11,FALSE)</f>
        <v>○</v>
      </c>
      <c r="K304" s="66" t="str">
        <f>VLOOKUP(C304,[1]計算シート!$B$3:$BB$29997,12,FALSE)</f>
        <v>○</v>
      </c>
      <c r="L304" s="66" t="str">
        <f>VLOOKUP(C304,[1]計算シート!$B$3:$BB$29997,13,FALSE)</f>
        <v>○</v>
      </c>
      <c r="M304" s="66" t="str">
        <f>IF(VLOOKUP(C304,[1]計算シート!$B$3:$BB$29997,26,FALSE)&gt;0,"○","×")</f>
        <v>×</v>
      </c>
      <c r="N304" s="66" t="str">
        <f>IF(VLOOKUP(C304,[1]計算シート!$B$3:$BB$29997,27,FALSE)&gt;0,"○","×")</f>
        <v>×</v>
      </c>
      <c r="O304" s="67" t="str">
        <f>VLOOKUP(C304,[1]計算シート!$B$3:$BB$29997,29,FALSE)</f>
        <v>株式会社らいふ</v>
      </c>
      <c r="P304" s="67" t="str">
        <f>VLOOKUP(C304,[1]計算シート!$B$3:$BB$29997,30,FALSE)</f>
        <v>03-5769-7268</v>
      </c>
      <c r="Q304" s="68">
        <f>VLOOKUP(C304,[1]計算シート!$B$3:$BB$29997,32,FALSE)</f>
        <v>50</v>
      </c>
      <c r="R304" s="69">
        <f>VLOOKUP(C304,[1]計算シート!$B$3:$BB$29997,31,FALSE)</f>
        <v>43116</v>
      </c>
      <c r="S304" s="70" t="str">
        <f>VLOOKUP(C304,[1]計算シート!$B$3:$BB$29997,34,FALSE)</f>
        <v>入居開始済み</v>
      </c>
      <c r="T304" s="66" t="str">
        <f>VLOOKUP(C304,[1]計算シート!$B$3:$BB$29997,33,FALSE)</f>
        <v>○</v>
      </c>
      <c r="U304" s="69">
        <v>43374</v>
      </c>
      <c r="V304" s="68"/>
      <c r="W304" s="71" t="str">
        <f>VLOOKUP(C304,[1]計算シート!$B$3:$BH$2997,59,FALSE)&amp;CHAR(10)&amp;IF(VLOOKUP(C304,[1]計算シート!$B$3:$BH$2997,59,FALSE)="特定","("&amp;VLOOKUP(C304,[1]指定一覧!$B$3:$C298,2,FALSE)&amp;")","")</f>
        <v>特定
(1373502820)</v>
      </c>
      <c r="X304" s="30" t="s">
        <v>36</v>
      </c>
    </row>
    <row r="305" spans="2:24" s="19" customFormat="1" ht="42" customHeight="1">
      <c r="B305" s="20">
        <v>298</v>
      </c>
      <c r="C305" s="66">
        <v>12074</v>
      </c>
      <c r="D305" s="67" t="str">
        <f>VLOOKUP(C305,[1]計算シート!$B$3:$F$29997,5,FALSE)</f>
        <v>ゆいま～る中沢</v>
      </c>
      <c r="E305" s="67" t="str">
        <f>VLOOKUP(C305,[1]計算シート!$B$3:$BB$29997,6,FALSE)</f>
        <v>多摩市中沢２－５－３</v>
      </c>
      <c r="F305" s="66" t="str">
        <f>VLOOKUP(C305,[1]計算シート!$B$3:$BB$29997,7,FALSE)</f>
        <v>13.7-24.3</v>
      </c>
      <c r="G305" s="66" t="str">
        <f>VLOOKUP(C305,[1]計算シート!$B$3:$BB$29997,8,FALSE)</f>
        <v>39.4-66.1</v>
      </c>
      <c r="H305" s="66" t="str">
        <f>VLOOKUP(C305,[1]計算シート!$B$3:$BB$29997,9,FALSE)</f>
        <v>○</v>
      </c>
      <c r="I305" s="66" t="str">
        <f>VLOOKUP(C305,[1]計算シート!$B$3:$BB$29997,10,FALSE)</f>
        <v>×</v>
      </c>
      <c r="J305" s="66" t="str">
        <f>VLOOKUP(C305,[1]計算シート!$B$3:$BB$29997,11,FALSE)</f>
        <v>×</v>
      </c>
      <c r="K305" s="66" t="str">
        <f>VLOOKUP(C305,[1]計算シート!$B$3:$BB$29997,12,FALSE)</f>
        <v>○</v>
      </c>
      <c r="L305" s="66" t="str">
        <f>VLOOKUP(C305,[1]計算シート!$B$3:$BB$29997,13,FALSE)</f>
        <v>○</v>
      </c>
      <c r="M305" s="66" t="str">
        <f>IF(VLOOKUP(C305,[1]計算シート!$B$3:$BB$29997,26,FALSE)&gt;0,"○","×")</f>
        <v>○</v>
      </c>
      <c r="N305" s="66" t="str">
        <f>IF(VLOOKUP(C305,[1]計算シート!$B$3:$BB$29997,27,FALSE)&gt;0,"○","×")</f>
        <v>○</v>
      </c>
      <c r="O305" s="67" t="str">
        <f>VLOOKUP(C305,[1]計算シート!$B$3:$BB$29997,29,FALSE)</f>
        <v>ゆいま～る中沢</v>
      </c>
      <c r="P305" s="67" t="str">
        <f>VLOOKUP(C305,[1]計算シート!$B$3:$BB$29997,30,FALSE)</f>
        <v>042-400-7402</v>
      </c>
      <c r="Q305" s="68">
        <f>VLOOKUP(C305,[1]計算シート!$B$3:$BB$29997,32,FALSE)</f>
        <v>57</v>
      </c>
      <c r="R305" s="69">
        <f>VLOOKUP(C305,[1]計算シート!$B$3:$BB$29997,31,FALSE)</f>
        <v>41352</v>
      </c>
      <c r="S305" s="70" t="str">
        <f>VLOOKUP(C305,[1]計算シート!$B$3:$BB$29997,34,FALSE)</f>
        <v>入居開始済み</v>
      </c>
      <c r="T305" s="66" t="str">
        <f>VLOOKUP(C305,[1]計算シート!$B$3:$BB$29997,33,FALSE)</f>
        <v>○</v>
      </c>
      <c r="U305" s="69">
        <v>41352</v>
      </c>
      <c r="V305" s="68"/>
      <c r="W305" s="71" t="str">
        <f>VLOOKUP(C305,[1]計算シート!$B$3:$BH$2997,59,FALSE)&amp;CHAR(10)&amp;IF(VLOOKUP(C305,[1]計算シート!$B$3:$BH$2997,59,FALSE)="特定","("&amp;VLOOKUP(C305,[1]指定一覧!$B$3:$C298,2,FALSE)&amp;")","")</f>
        <v xml:space="preserve">利用権
</v>
      </c>
      <c r="X305" s="30" t="s">
        <v>36</v>
      </c>
    </row>
    <row r="306" spans="2:24" s="19" customFormat="1" ht="42" customHeight="1">
      <c r="B306" s="20">
        <v>299</v>
      </c>
      <c r="C306" s="66">
        <v>13038</v>
      </c>
      <c r="D306" s="67" t="str">
        <f>VLOOKUP(C306,[1]計算シート!$B$3:$F$29997,5,FALSE)</f>
        <v>カーサさくらが丘</v>
      </c>
      <c r="E306" s="67" t="str">
        <f>VLOOKUP(C306,[1]計算シート!$B$3:$BB$29997,6,FALSE)</f>
        <v>多摩市連光寺一丁目1番地1</v>
      </c>
      <c r="F306" s="66">
        <f>VLOOKUP(C306,[1]計算シート!$B$3:$BB$29997,7,FALSE)</f>
        <v>5.37</v>
      </c>
      <c r="G306" s="66">
        <f>VLOOKUP(C306,[1]計算シート!$B$3:$BB$29997,8,FALSE)</f>
        <v>24.86</v>
      </c>
      <c r="H306" s="66" t="str">
        <f>VLOOKUP(C306,[1]計算シート!$B$3:$BB$29997,9,FALSE)</f>
        <v>○</v>
      </c>
      <c r="I306" s="66" t="str">
        <f>VLOOKUP(C306,[1]計算シート!$B$3:$BB$29997,10,FALSE)</f>
        <v>○</v>
      </c>
      <c r="J306" s="66" t="str">
        <f>VLOOKUP(C306,[1]計算シート!$B$3:$BB$29997,11,FALSE)</f>
        <v>○</v>
      </c>
      <c r="K306" s="66" t="str">
        <f>VLOOKUP(C306,[1]計算シート!$B$3:$BB$29997,12,FALSE)</f>
        <v>×</v>
      </c>
      <c r="L306" s="66" t="str">
        <f>VLOOKUP(C306,[1]計算シート!$B$3:$BB$29997,13,FALSE)</f>
        <v>○</v>
      </c>
      <c r="M306" s="66" t="str">
        <f>IF(VLOOKUP(C306,[1]計算シート!$B$3:$BB$29997,26,FALSE)&gt;0,"○","×")</f>
        <v>○</v>
      </c>
      <c r="N306" s="66" t="str">
        <f>IF(VLOOKUP(C306,[1]計算シート!$B$3:$BB$29997,27,FALSE)&gt;0,"○","×")</f>
        <v>○</v>
      </c>
      <c r="O306" s="67" t="str">
        <f>VLOOKUP(C306,[1]計算シート!$B$3:$BB$29997,29,FALSE)</f>
        <v>カーサさくらが丘</v>
      </c>
      <c r="P306" s="67" t="str">
        <f>VLOOKUP(C306,[1]計算シート!$B$3:$BB$29997,30,FALSE)</f>
        <v>042-373-9007</v>
      </c>
      <c r="Q306" s="68">
        <f>VLOOKUP(C306,[1]計算シート!$B$3:$BB$29997,32,FALSE)</f>
        <v>35</v>
      </c>
      <c r="R306" s="69">
        <f>VLOOKUP(C306,[1]計算シート!$B$3:$BB$29997,31,FALSE)</f>
        <v>41670</v>
      </c>
      <c r="S306" s="70" t="str">
        <f>VLOOKUP(C306,[1]計算シート!$B$3:$BB$29997,34,FALSE)</f>
        <v>入居開始済み</v>
      </c>
      <c r="T306" s="66" t="str">
        <f>VLOOKUP(C306,[1]計算シート!$B$3:$BB$29997,33,FALSE)</f>
        <v>○</v>
      </c>
      <c r="U306" s="69">
        <v>41670</v>
      </c>
      <c r="V306" s="68"/>
      <c r="W306" s="71" t="str">
        <f>VLOOKUP(C306,[1]計算シート!$B$3:$BH$2997,59,FALSE)&amp;CHAR(10)&amp;IF(VLOOKUP(C306,[1]計算シート!$B$3:$BH$2997,59,FALSE)="特定","("&amp;VLOOKUP(C306,[1]指定一覧!$B$3:$C299,2,FALSE)&amp;")","")</f>
        <v xml:space="preserve">
</v>
      </c>
      <c r="X306" s="30" t="s">
        <v>36</v>
      </c>
    </row>
    <row r="307" spans="2:24" s="19" customFormat="1" ht="42" customHeight="1">
      <c r="B307" s="20">
        <v>300</v>
      </c>
      <c r="C307" s="66">
        <v>14003</v>
      </c>
      <c r="D307" s="67" t="str">
        <f>VLOOKUP(C307,[1]計算シート!$B$3:$F$29997,5,FALSE)</f>
        <v>なごやかレジデンス多摩</v>
      </c>
      <c r="E307" s="67" t="str">
        <f>VLOOKUP(C307,[1]計算シート!$B$3:$BB$29997,6,FALSE)</f>
        <v>多摩市百草１１２０番地の３</v>
      </c>
      <c r="F307" s="66" t="str">
        <f>VLOOKUP(C307,[1]計算シート!$B$3:$BB$29997,7,FALSE)</f>
        <v>5.37-6.2</v>
      </c>
      <c r="G307" s="66">
        <f>VLOOKUP(C307,[1]計算シート!$B$3:$BB$29997,8,FALSE)</f>
        <v>18.899999999999999</v>
      </c>
      <c r="H307" s="66" t="str">
        <f>VLOOKUP(C307,[1]計算シート!$B$3:$BB$29997,9,FALSE)</f>
        <v>○</v>
      </c>
      <c r="I307" s="66" t="str">
        <f>VLOOKUP(C307,[1]計算シート!$B$3:$BB$29997,10,FALSE)</f>
        <v>○</v>
      </c>
      <c r="J307" s="66" t="str">
        <f>VLOOKUP(C307,[1]計算シート!$B$3:$BB$29997,11,FALSE)</f>
        <v>○</v>
      </c>
      <c r="K307" s="66" t="str">
        <f>VLOOKUP(C307,[1]計算シート!$B$3:$BB$29997,12,FALSE)</f>
        <v>○</v>
      </c>
      <c r="L307" s="66" t="str">
        <f>VLOOKUP(C307,[1]計算シート!$B$3:$BB$29997,13,FALSE)</f>
        <v>×</v>
      </c>
      <c r="M307" s="66" t="str">
        <f>IF(VLOOKUP(C307,[1]計算シート!$B$3:$BB$29997,26,FALSE)&gt;0,"○","×")</f>
        <v>×</v>
      </c>
      <c r="N307" s="66" t="str">
        <f>IF(VLOOKUP(C307,[1]計算シート!$B$3:$BB$29997,27,FALSE)&gt;0,"○","×")</f>
        <v>○</v>
      </c>
      <c r="O307" s="67" t="str">
        <f>VLOOKUP(C307,[1]計算シート!$B$3:$BB$29997,29,FALSE)</f>
        <v>なごやかレジデンス多摩</v>
      </c>
      <c r="P307" s="67" t="str">
        <f>VLOOKUP(C307,[1]計算シート!$B$3:$BB$29997,30,FALSE)</f>
        <v>042-389-7087</v>
      </c>
      <c r="Q307" s="68">
        <f>VLOOKUP(C307,[1]計算シート!$B$3:$BB$29997,32,FALSE)</f>
        <v>29</v>
      </c>
      <c r="R307" s="69">
        <f>VLOOKUP(C307,[1]計算シート!$B$3:$BB$29997,31,FALSE)</f>
        <v>41768</v>
      </c>
      <c r="S307" s="70" t="str">
        <f>VLOOKUP(C307,[1]計算シート!$B$3:$BB$29997,34,FALSE)</f>
        <v>入居開始済み</v>
      </c>
      <c r="T307" s="66" t="str">
        <f>VLOOKUP(C307,[1]計算シート!$B$3:$BB$29997,33,FALSE)</f>
        <v>○</v>
      </c>
      <c r="U307" s="69">
        <v>42095</v>
      </c>
      <c r="V307" s="68"/>
      <c r="W307" s="71" t="str">
        <f>VLOOKUP(C307,[1]計算シート!$B$3:$BH$2997,59,FALSE)&amp;CHAR(10)&amp;IF(VLOOKUP(C307,[1]計算シート!$B$3:$BH$2997,59,FALSE)="特定","("&amp;VLOOKUP(C307,[1]指定一覧!$B$3:$C300,2,FALSE)&amp;")","")</f>
        <v xml:space="preserve">
</v>
      </c>
      <c r="X307" s="30" t="s">
        <v>36</v>
      </c>
    </row>
    <row r="308" spans="2:24" s="19" customFormat="1" ht="42" customHeight="1">
      <c r="B308" s="20">
        <v>301</v>
      </c>
      <c r="C308" s="66">
        <v>15002</v>
      </c>
      <c r="D308" s="67" t="str">
        <f>VLOOKUP(C308,[1]計算シート!$B$3:$F$29997,5,FALSE)</f>
        <v>スマイラス聖蹟桜ヶ丘</v>
      </c>
      <c r="E308" s="67" t="str">
        <f>VLOOKUP(C308,[1]計算シート!$B$3:$BB$29997,6,FALSE)</f>
        <v>多摩市関戸一丁目２番地１１</v>
      </c>
      <c r="F308" s="66" t="str">
        <f>VLOOKUP(C308,[1]計算シート!$B$3:$BB$29997,7,FALSE)</f>
        <v>12.95-28.55</v>
      </c>
      <c r="G308" s="66" t="str">
        <f>VLOOKUP(C308,[1]計算シート!$B$3:$BB$29997,8,FALSE)</f>
        <v>27.72-60.1</v>
      </c>
      <c r="H308" s="66" t="str">
        <f>VLOOKUP(C308,[1]計算シート!$B$3:$BB$29997,9,FALSE)</f>
        <v>○</v>
      </c>
      <c r="I308" s="66" t="str">
        <f>VLOOKUP(C308,[1]計算シート!$B$3:$BB$29997,10,FALSE)</f>
        <v>×</v>
      </c>
      <c r="J308" s="66" t="str">
        <f>VLOOKUP(C308,[1]計算シート!$B$3:$BB$29997,11,FALSE)</f>
        <v>×</v>
      </c>
      <c r="K308" s="66" t="str">
        <f>VLOOKUP(C308,[1]計算シート!$B$3:$BB$29997,12,FALSE)</f>
        <v>×</v>
      </c>
      <c r="L308" s="66" t="str">
        <f>VLOOKUP(C308,[1]計算シート!$B$3:$BB$29997,13,FALSE)</f>
        <v>○</v>
      </c>
      <c r="M308" s="66" t="str">
        <f>IF(VLOOKUP(C308,[1]計算シート!$B$3:$BB$29997,26,FALSE)&gt;0,"○","×")</f>
        <v>○</v>
      </c>
      <c r="N308" s="66" t="str">
        <f>IF(VLOOKUP(C308,[1]計算シート!$B$3:$BB$29997,27,FALSE)&gt;0,"○","×")</f>
        <v>○</v>
      </c>
      <c r="O308" s="67" t="str">
        <f>VLOOKUP(C308,[1]計算シート!$B$3:$BB$29997,29,FALSE)</f>
        <v>京王ウェルシィステージ株式会社</v>
      </c>
      <c r="P308" s="67" t="str">
        <f>VLOOKUP(C308,[1]計算シート!$B$3:$BB$29997,30,FALSE)</f>
        <v>042-337-3351</v>
      </c>
      <c r="Q308" s="68">
        <f>VLOOKUP(C308,[1]計算シート!$B$3:$BB$29997,32,FALSE)</f>
        <v>53</v>
      </c>
      <c r="R308" s="69">
        <f>VLOOKUP(C308,[1]計算シート!$B$3:$BB$29997,31,FALSE)</f>
        <v>42163</v>
      </c>
      <c r="S308" s="70" t="str">
        <f>VLOOKUP(C308,[1]計算シート!$B$3:$BB$29997,34,FALSE)</f>
        <v>入居開始済み</v>
      </c>
      <c r="T308" s="66" t="str">
        <f>VLOOKUP(C308,[1]計算シート!$B$3:$BB$29997,33,FALSE)</f>
        <v>○</v>
      </c>
      <c r="U308" s="69">
        <v>42767</v>
      </c>
      <c r="V308" s="68"/>
      <c r="W308" s="71" t="str">
        <f>VLOOKUP(C308,[1]計算シート!$B$3:$BH$2997,59,FALSE)&amp;CHAR(10)&amp;IF(VLOOKUP(C308,[1]計算シート!$B$3:$BH$2997,59,FALSE)="特定","("&amp;VLOOKUP(C308,[1]指定一覧!$B$3:$C301,2,FALSE)&amp;")","")</f>
        <v xml:space="preserve">
</v>
      </c>
      <c r="X308" s="30" t="s">
        <v>36</v>
      </c>
    </row>
    <row r="309" spans="2:24" s="19" customFormat="1" ht="42" customHeight="1">
      <c r="B309" s="20">
        <v>302</v>
      </c>
      <c r="C309" s="66">
        <v>11041</v>
      </c>
      <c r="D309" s="67" t="str">
        <f>VLOOKUP(C309,[1]計算シート!$B$3:$F$29997,5,FALSE)</f>
        <v>そんぽの家Ｓ稲城長沼</v>
      </c>
      <c r="E309" s="67" t="str">
        <f>VLOOKUP(C309,[1]計算シート!$B$3:$BB$29997,6,FALSE)</f>
        <v>稲城市東長沼1124-1</v>
      </c>
      <c r="F309" s="66">
        <f>VLOOKUP(C309,[1]計算シート!$B$3:$BB$29997,7,FALSE)</f>
        <v>10.5</v>
      </c>
      <c r="G309" s="66" t="str">
        <f>VLOOKUP(C309,[1]計算シート!$B$3:$BB$29997,8,FALSE)</f>
        <v>25.17-27.18</v>
      </c>
      <c r="H309" s="66" t="str">
        <f>VLOOKUP(C309,[1]計算シート!$B$3:$BB$29997,9,FALSE)</f>
        <v>○</v>
      </c>
      <c r="I309" s="66" t="str">
        <f>VLOOKUP(C309,[1]計算シート!$B$3:$BB$29997,10,FALSE)</f>
        <v>×</v>
      </c>
      <c r="J309" s="66" t="str">
        <f>VLOOKUP(C309,[1]計算シート!$B$3:$BB$29997,11,FALSE)</f>
        <v>×</v>
      </c>
      <c r="K309" s="66" t="str">
        <f>VLOOKUP(C309,[1]計算シート!$B$3:$BB$29997,12,FALSE)</f>
        <v>×</v>
      </c>
      <c r="L309" s="66" t="str">
        <f>VLOOKUP(C309,[1]計算シート!$B$3:$BB$29997,13,FALSE)</f>
        <v>○</v>
      </c>
      <c r="M309" s="66" t="str">
        <f>IF(VLOOKUP(C309,[1]計算シート!$B$3:$BB$29997,26,FALSE)&gt;0,"○","×")</f>
        <v>×</v>
      </c>
      <c r="N309" s="66" t="str">
        <f>IF(VLOOKUP(C309,[1]計算シート!$B$3:$BB$29997,27,FALSE)&gt;0,"○","×")</f>
        <v>○</v>
      </c>
      <c r="O309" s="67" t="str">
        <f>VLOOKUP(C309,[1]計算シート!$B$3:$BB$29997,29,FALSE)</f>
        <v>そんぽの家Ｓ稲城長沼</v>
      </c>
      <c r="P309" s="67" t="str">
        <f>VLOOKUP(C309,[1]計算シート!$B$3:$BB$29997,30,FALSE)</f>
        <v>042-370-0651</v>
      </c>
      <c r="Q309" s="68">
        <f>VLOOKUP(C309,[1]計算シート!$B$3:$BB$29997,32,FALSE)</f>
        <v>56</v>
      </c>
      <c r="R309" s="69">
        <f>VLOOKUP(C309,[1]計算シート!$B$3:$BB$29997,31,FALSE)</f>
        <v>40942</v>
      </c>
      <c r="S309" s="70" t="str">
        <f>VLOOKUP(C309,[1]計算シート!$B$3:$BB$29997,34,FALSE)</f>
        <v>入居開始済み</v>
      </c>
      <c r="T309" s="66" t="str">
        <f>VLOOKUP(C309,[1]計算シート!$B$3:$BB$29997,33,FALSE)</f>
        <v>○</v>
      </c>
      <c r="U309" s="69">
        <v>42095</v>
      </c>
      <c r="V309" s="68"/>
      <c r="W309" s="71" t="str">
        <f>VLOOKUP(C309,[1]計算シート!$B$3:$BH$2997,59,FALSE)&amp;CHAR(10)&amp;IF(VLOOKUP(C309,[1]計算シート!$B$3:$BH$2997,59,FALSE)="特定","("&amp;VLOOKUP(C309,[1]指定一覧!$B$3:$C302,2,FALSE)&amp;")","")</f>
        <v xml:space="preserve">
</v>
      </c>
      <c r="X309" s="30" t="s">
        <v>36</v>
      </c>
    </row>
    <row r="310" spans="2:24" s="19" customFormat="1" ht="42" customHeight="1">
      <c r="B310" s="20">
        <v>303</v>
      </c>
      <c r="C310" s="66">
        <v>12059</v>
      </c>
      <c r="D310" s="67" t="str">
        <f>VLOOKUP(C310,[1]計算シート!$B$3:$F$29997,5,FALSE)</f>
        <v>そんぽの家Ｓ稲城</v>
      </c>
      <c r="E310" s="67" t="str">
        <f>VLOOKUP(C310,[1]計算シート!$B$3:$BB$29997,6,FALSE)</f>
        <v>稲城市東長沼2430</v>
      </c>
      <c r="F310" s="66">
        <f>VLOOKUP(C310,[1]計算シート!$B$3:$BB$29997,7,FALSE)</f>
        <v>12</v>
      </c>
      <c r="G310" s="66">
        <f>VLOOKUP(C310,[1]計算シート!$B$3:$BB$29997,8,FALSE)</f>
        <v>25.17</v>
      </c>
      <c r="H310" s="66" t="str">
        <f>VLOOKUP(C310,[1]計算シート!$B$3:$BB$29997,9,FALSE)</f>
        <v>○</v>
      </c>
      <c r="I310" s="66" t="str">
        <f>VLOOKUP(C310,[1]計算シート!$B$3:$BB$29997,10,FALSE)</f>
        <v>×</v>
      </c>
      <c r="J310" s="66" t="str">
        <f>VLOOKUP(C310,[1]計算シート!$B$3:$BB$29997,11,FALSE)</f>
        <v>×</v>
      </c>
      <c r="K310" s="66" t="str">
        <f>VLOOKUP(C310,[1]計算シート!$B$3:$BB$29997,12,FALSE)</f>
        <v>×</v>
      </c>
      <c r="L310" s="66" t="str">
        <f>VLOOKUP(C310,[1]計算シート!$B$3:$BB$29997,13,FALSE)</f>
        <v>○</v>
      </c>
      <c r="M310" s="66" t="str">
        <f>IF(VLOOKUP(C310,[1]計算シート!$B$3:$BB$29997,26,FALSE)&gt;0,"○","×")</f>
        <v>×</v>
      </c>
      <c r="N310" s="66" t="str">
        <f>IF(VLOOKUP(C310,[1]計算シート!$B$3:$BB$29997,27,FALSE)&gt;0,"○","×")</f>
        <v>○</v>
      </c>
      <c r="O310" s="67" t="str">
        <f>VLOOKUP(C310,[1]計算シート!$B$3:$BB$29997,29,FALSE)</f>
        <v>そんぽの家Ｓ稲城</v>
      </c>
      <c r="P310" s="67" t="str">
        <f>VLOOKUP(C310,[1]計算シート!$B$3:$BB$29997,30,FALSE)</f>
        <v>042-370-3161</v>
      </c>
      <c r="Q310" s="68">
        <f>VLOOKUP(C310,[1]計算シート!$B$3:$BB$29997,32,FALSE)</f>
        <v>42</v>
      </c>
      <c r="R310" s="69">
        <f>VLOOKUP(C310,[1]計算シート!$B$3:$BB$29997,31,FALSE)</f>
        <v>41306</v>
      </c>
      <c r="S310" s="70" t="str">
        <f>VLOOKUP(C310,[1]計算シート!$B$3:$BB$29997,34,FALSE)</f>
        <v>入居開始済み</v>
      </c>
      <c r="T310" s="66" t="str">
        <f>VLOOKUP(C310,[1]計算シート!$B$3:$BB$29997,33,FALSE)</f>
        <v>○</v>
      </c>
      <c r="U310" s="69">
        <v>42095</v>
      </c>
      <c r="V310" s="68"/>
      <c r="W310" s="71" t="str">
        <f>VLOOKUP(C310,[1]計算シート!$B$3:$BH$2997,59,FALSE)&amp;CHAR(10)&amp;IF(VLOOKUP(C310,[1]計算シート!$B$3:$BH$2997,59,FALSE)="特定","("&amp;VLOOKUP(C310,[1]指定一覧!$B$3:$C303,2,FALSE)&amp;")","")</f>
        <v xml:space="preserve">
</v>
      </c>
      <c r="X310" s="30" t="s">
        <v>36</v>
      </c>
    </row>
    <row r="311" spans="2:24" s="19" customFormat="1" ht="42" customHeight="1">
      <c r="B311" s="20">
        <v>304</v>
      </c>
      <c r="C311" s="66">
        <v>15003</v>
      </c>
      <c r="D311" s="67" t="str">
        <f>VLOOKUP(C311,[1]計算シート!$B$3:$F$29997,5,FALSE)</f>
        <v>コーシャハイム平尾　サービス付き高齢者向け住宅</v>
      </c>
      <c r="E311" s="67" t="str">
        <f>VLOOKUP(C311,[1]計算シート!$B$3:$BB$29997,6,FALSE)</f>
        <v>稲城市平尾三丁目7番4</v>
      </c>
      <c r="F311" s="66" t="str">
        <f>VLOOKUP(C311,[1]計算シート!$B$3:$BB$29997,7,FALSE)</f>
        <v>4.66-18.41</v>
      </c>
      <c r="G311" s="66" t="str">
        <f>VLOOKUP(C311,[1]計算シート!$B$3:$BB$29997,8,FALSE)</f>
        <v>20.23-55.23</v>
      </c>
      <c r="H311" s="66" t="str">
        <f>VLOOKUP(C311,[1]計算シート!$B$3:$BB$29997,9,FALSE)</f>
        <v>○</v>
      </c>
      <c r="I311" s="66" t="str">
        <f>VLOOKUP(C311,[1]計算シート!$B$3:$BB$29997,10,FALSE)</f>
        <v>×</v>
      </c>
      <c r="J311" s="66" t="str">
        <f>VLOOKUP(C311,[1]計算シート!$B$3:$BB$29997,11,FALSE)</f>
        <v>×</v>
      </c>
      <c r="K311" s="66" t="str">
        <f>VLOOKUP(C311,[1]計算シート!$B$3:$BB$29997,12,FALSE)</f>
        <v>○</v>
      </c>
      <c r="L311" s="66" t="str">
        <f>VLOOKUP(C311,[1]計算シート!$B$3:$BB$29997,13,FALSE)</f>
        <v>○</v>
      </c>
      <c r="M311" s="66" t="str">
        <f>IF(VLOOKUP(C311,[1]計算シート!$B$3:$BB$29997,26,FALSE)&gt;0,"○","×")</f>
        <v>○</v>
      </c>
      <c r="N311" s="66" t="str">
        <f>IF(VLOOKUP(C311,[1]計算シート!$B$3:$BB$29997,27,FALSE)&gt;0,"○","×")</f>
        <v>○</v>
      </c>
      <c r="O311" s="67" t="str">
        <f>VLOOKUP(C311,[1]計算シート!$B$3:$BB$29997,29,FALSE)</f>
        <v>ＳＯＭＰＯケア株式会社</v>
      </c>
      <c r="P311" s="67" t="str">
        <f>VLOOKUP(C311,[1]計算シート!$B$3:$BB$29997,30,FALSE)</f>
        <v>03-6455-8560</v>
      </c>
      <c r="Q311" s="68">
        <f>VLOOKUP(C311,[1]計算シート!$B$3:$BB$29997,32,FALSE)</f>
        <v>65</v>
      </c>
      <c r="R311" s="69">
        <f>VLOOKUP(C311,[1]計算シート!$B$3:$BB$29997,31,FALSE)</f>
        <v>42178</v>
      </c>
      <c r="S311" s="70" t="str">
        <f>VLOOKUP(C311,[1]計算シート!$B$3:$BB$29997,34,FALSE)</f>
        <v>入居開始済み</v>
      </c>
      <c r="T311" s="66" t="str">
        <f>VLOOKUP(C311,[1]計算シート!$B$3:$BB$29997,33,FALSE)</f>
        <v>○</v>
      </c>
      <c r="U311" s="69">
        <v>42877</v>
      </c>
      <c r="V311" s="68"/>
      <c r="W311" s="71" t="str">
        <f>VLOOKUP(C311,[1]計算シート!$B$3:$BH$2997,59,FALSE)&amp;CHAR(10)&amp;IF(VLOOKUP(C311,[1]計算シート!$B$3:$BH$2997,59,FALSE)="特定","("&amp;VLOOKUP(C311,[1]指定一覧!$B$3:$C304,2,FALSE)&amp;")","")</f>
        <v xml:space="preserve">
</v>
      </c>
      <c r="X311" s="30" t="s">
        <v>36</v>
      </c>
    </row>
    <row r="312" spans="2:24" s="19" customFormat="1" ht="42" customHeight="1">
      <c r="B312" s="20">
        <v>305</v>
      </c>
      <c r="C312" s="66">
        <v>11009</v>
      </c>
      <c r="D312" s="67" t="str">
        <f>VLOOKUP(C312,[1]計算シート!$B$3:$F$29997,5,FALSE)</f>
        <v>そんぽの家Ｓ玉川上水</v>
      </c>
      <c r="E312" s="67" t="str">
        <f>VLOOKUP(C312,[1]計算シート!$B$3:$BB$29997,6,FALSE)</f>
        <v>立川市柏町4丁目75-3</v>
      </c>
      <c r="F312" s="66">
        <f>VLOOKUP(C312,[1]計算シート!$B$3:$BB$29997,7,FALSE)</f>
        <v>10.6</v>
      </c>
      <c r="G312" s="66" t="str">
        <f>VLOOKUP(C312,[1]計算シート!$B$3:$BB$29997,8,FALSE)</f>
        <v>25.1-26.95</v>
      </c>
      <c r="H312" s="66" t="str">
        <f>VLOOKUP(C312,[1]計算シート!$B$3:$BB$29997,9,FALSE)</f>
        <v>○</v>
      </c>
      <c r="I312" s="66" t="str">
        <f>VLOOKUP(C312,[1]計算シート!$B$3:$BB$29997,10,FALSE)</f>
        <v>×</v>
      </c>
      <c r="J312" s="66" t="str">
        <f>VLOOKUP(C312,[1]計算シート!$B$3:$BB$29997,11,FALSE)</f>
        <v>×</v>
      </c>
      <c r="K312" s="66" t="str">
        <f>VLOOKUP(C312,[1]計算シート!$B$3:$BB$29997,12,FALSE)</f>
        <v>×</v>
      </c>
      <c r="L312" s="66" t="str">
        <f>VLOOKUP(C312,[1]計算シート!$B$3:$BB$29997,13,FALSE)</f>
        <v>○</v>
      </c>
      <c r="M312" s="66" t="str">
        <f>IF(VLOOKUP(C312,[1]計算シート!$B$3:$BB$29997,26,FALSE)&gt;0,"○","×")</f>
        <v>○</v>
      </c>
      <c r="N312" s="66" t="str">
        <f>IF(VLOOKUP(C312,[1]計算シート!$B$3:$BB$29997,27,FALSE)&gt;0,"○","×")</f>
        <v>○</v>
      </c>
      <c r="O312" s="67" t="str">
        <f>VLOOKUP(C312,[1]計算シート!$B$3:$BB$29997,29,FALSE)</f>
        <v>そんぽの家Ｓ玉川上水</v>
      </c>
      <c r="P312" s="67" t="str">
        <f>VLOOKUP(C312,[1]計算シート!$B$3:$BB$29997,30,FALSE)</f>
        <v>042-538-3751</v>
      </c>
      <c r="Q312" s="68">
        <f>VLOOKUP(C312,[1]計算シート!$B$3:$BB$29997,32,FALSE)</f>
        <v>58</v>
      </c>
      <c r="R312" s="69">
        <f>VLOOKUP(C312,[1]計算シート!$B$3:$BB$29997,31,FALSE)</f>
        <v>40925</v>
      </c>
      <c r="S312" s="70" t="str">
        <f>VLOOKUP(C312,[1]計算シート!$B$3:$BB$29997,34,FALSE)</f>
        <v>入居開始済み</v>
      </c>
      <c r="T312" s="66" t="str">
        <f>VLOOKUP(C312,[1]計算シート!$B$3:$BB$29997,33,FALSE)</f>
        <v>○</v>
      </c>
      <c r="U312" s="69">
        <v>42095</v>
      </c>
      <c r="V312" s="68"/>
      <c r="W312" s="71" t="str">
        <f>VLOOKUP(C312,[1]計算シート!$B$3:$BH$2997,59,FALSE)&amp;CHAR(10)&amp;IF(VLOOKUP(C312,[1]計算シート!$B$3:$BH$2997,59,FALSE)="特定","("&amp;VLOOKUP(C312,[1]指定一覧!$B$3:$C305,2,FALSE)&amp;")","")</f>
        <v xml:space="preserve">
</v>
      </c>
      <c r="X312" s="30" t="s">
        <v>36</v>
      </c>
    </row>
    <row r="313" spans="2:24" s="19" customFormat="1" ht="42" customHeight="1">
      <c r="B313" s="20">
        <v>306</v>
      </c>
      <c r="C313" s="66">
        <v>11068</v>
      </c>
      <c r="D313" s="67" t="str">
        <f>VLOOKUP(C313,[1]計算シート!$B$3:$F$29997,5,FALSE)</f>
        <v>グランマリバーサイド立川</v>
      </c>
      <c r="E313" s="67" t="str">
        <f>VLOOKUP(C313,[1]計算シート!$B$3:$BB$29997,6,FALSE)</f>
        <v>立川市富士見町７－３６－９</v>
      </c>
      <c r="F313" s="66" t="str">
        <f>VLOOKUP(C313,[1]計算シート!$B$3:$BB$29997,7,FALSE)</f>
        <v>9.3-10.3</v>
      </c>
      <c r="G313" s="66">
        <f>VLOOKUP(C313,[1]計算シート!$B$3:$BB$29997,8,FALSE)</f>
        <v>49.4</v>
      </c>
      <c r="H313" s="66" t="str">
        <f>VLOOKUP(C313,[1]計算シート!$B$3:$BB$29997,9,FALSE)</f>
        <v>○</v>
      </c>
      <c r="I313" s="66" t="str">
        <f>VLOOKUP(C313,[1]計算シート!$B$3:$BB$29997,10,FALSE)</f>
        <v>×</v>
      </c>
      <c r="J313" s="66" t="str">
        <f>VLOOKUP(C313,[1]計算シート!$B$3:$BB$29997,11,FALSE)</f>
        <v>○</v>
      </c>
      <c r="K313" s="66" t="str">
        <f>VLOOKUP(C313,[1]計算シート!$B$3:$BB$29997,12,FALSE)</f>
        <v>×</v>
      </c>
      <c r="L313" s="66" t="str">
        <f>VLOOKUP(C313,[1]計算シート!$B$3:$BB$29997,13,FALSE)</f>
        <v>×</v>
      </c>
      <c r="M313" s="66" t="str">
        <f>IF(VLOOKUP(C313,[1]計算シート!$B$3:$BB$29997,26,FALSE)&gt;0,"○","×")</f>
        <v>×</v>
      </c>
      <c r="N313" s="66" t="str">
        <f>IF(VLOOKUP(C313,[1]計算シート!$B$3:$BB$29997,27,FALSE)&gt;0,"○","×")</f>
        <v>×</v>
      </c>
      <c r="O313" s="67" t="str">
        <f>VLOOKUP(C313,[1]計算シート!$B$3:$BB$29997,29,FALSE)</f>
        <v>株式会社日本トータルライフ</v>
      </c>
      <c r="P313" s="67" t="str">
        <f>VLOOKUP(C313,[1]計算シート!$B$3:$BB$29997,30,FALSE)</f>
        <v>042-595-8666</v>
      </c>
      <c r="Q313" s="68">
        <f>VLOOKUP(C313,[1]計算シート!$B$3:$BB$29997,32,FALSE)</f>
        <v>32</v>
      </c>
      <c r="R313" s="69">
        <f>VLOOKUP(C313,[1]計算シート!$B$3:$BB$29997,31,FALSE)</f>
        <v>40996</v>
      </c>
      <c r="S313" s="70" t="str">
        <f>VLOOKUP(C313,[1]計算シート!$B$3:$BB$29997,34,FALSE)</f>
        <v>入居開始済み</v>
      </c>
      <c r="T313" s="66" t="str">
        <f>VLOOKUP(C313,[1]計算シート!$B$3:$BB$29997,33,FALSE)</f>
        <v>○</v>
      </c>
      <c r="U313" s="69">
        <v>42095</v>
      </c>
      <c r="V313" s="68"/>
      <c r="W313" s="71" t="str">
        <f>VLOOKUP(C313,[1]計算シート!$B$3:$BH$2997,59,FALSE)&amp;CHAR(10)&amp;IF(VLOOKUP(C313,[1]計算シート!$B$3:$BH$2997,59,FALSE)="特定","("&amp;VLOOKUP(C313,[1]指定一覧!$B$3:$C306,2,FALSE)&amp;")","")</f>
        <v xml:space="preserve">
</v>
      </c>
      <c r="X313" s="30" t="s">
        <v>36</v>
      </c>
    </row>
    <row r="314" spans="2:24" s="19" customFormat="1" ht="42" customHeight="1">
      <c r="B314" s="20">
        <v>307</v>
      </c>
      <c r="C314" s="66">
        <v>11080</v>
      </c>
      <c r="D314" s="67" t="str">
        <f>VLOOKUP(C314,[1]計算シート!$B$3:$F$29997,5,FALSE)</f>
        <v>高齢者向け住宅せせらぎ</v>
      </c>
      <c r="E314" s="67" t="str">
        <f>VLOOKUP(C314,[1]計算シート!$B$3:$BB$29997,6,FALSE)</f>
        <v>立川市錦町6－28－33</v>
      </c>
      <c r="F314" s="66">
        <f>VLOOKUP(C314,[1]計算シート!$B$3:$BB$29997,7,FALSE)</f>
        <v>6</v>
      </c>
      <c r="G314" s="66">
        <f>VLOOKUP(C314,[1]計算シート!$B$3:$BB$29997,8,FALSE)</f>
        <v>34.36</v>
      </c>
      <c r="H314" s="66" t="str">
        <f>VLOOKUP(C314,[1]計算シート!$B$3:$BB$29997,9,FALSE)</f>
        <v>○</v>
      </c>
      <c r="I314" s="66" t="str">
        <f>VLOOKUP(C314,[1]計算シート!$B$3:$BB$29997,10,FALSE)</f>
        <v>×</v>
      </c>
      <c r="J314" s="66" t="str">
        <f>VLOOKUP(C314,[1]計算シート!$B$3:$BB$29997,11,FALSE)</f>
        <v>×</v>
      </c>
      <c r="K314" s="66" t="str">
        <f>VLOOKUP(C314,[1]計算シート!$B$3:$BB$29997,12,FALSE)</f>
        <v>×</v>
      </c>
      <c r="L314" s="66" t="str">
        <f>VLOOKUP(C314,[1]計算シート!$B$3:$BB$29997,13,FALSE)</f>
        <v>×</v>
      </c>
      <c r="M314" s="66" t="str">
        <f>IF(VLOOKUP(C314,[1]計算シート!$B$3:$BB$29997,26,FALSE)&gt;0,"○","×")</f>
        <v>○</v>
      </c>
      <c r="N314" s="66" t="str">
        <f>IF(VLOOKUP(C314,[1]計算シート!$B$3:$BB$29997,27,FALSE)&gt;0,"○","×")</f>
        <v>○</v>
      </c>
      <c r="O314" s="67" t="str">
        <f>VLOOKUP(C314,[1]計算シート!$B$3:$BB$29997,29,FALSE)</f>
        <v>社会福祉法人至誠学舎立川至誠ホームスオミ</v>
      </c>
      <c r="P314" s="67" t="str">
        <f>VLOOKUP(C314,[1]計算シート!$B$3:$BB$29997,30,FALSE)</f>
        <v>042-527-0033</v>
      </c>
      <c r="Q314" s="68">
        <f>VLOOKUP(C314,[1]計算シート!$B$3:$BB$29997,32,FALSE)</f>
        <v>15</v>
      </c>
      <c r="R314" s="69">
        <f>VLOOKUP(C314,[1]計算シート!$B$3:$BB$29997,31,FALSE)</f>
        <v>40998</v>
      </c>
      <c r="S314" s="70" t="str">
        <f>VLOOKUP(C314,[1]計算シート!$B$3:$BB$29997,34,FALSE)</f>
        <v>入居開始済み</v>
      </c>
      <c r="T314" s="66" t="str">
        <f>VLOOKUP(C314,[1]計算シート!$B$3:$BB$29997,33,FALSE)</f>
        <v>○</v>
      </c>
      <c r="U314" s="69">
        <v>42095</v>
      </c>
      <c r="V314" s="68"/>
      <c r="W314" s="71" t="str">
        <f>VLOOKUP(C314,[1]計算シート!$B$3:$BH$2997,59,FALSE)&amp;CHAR(10)&amp;IF(VLOOKUP(C314,[1]計算シート!$B$3:$BH$2997,59,FALSE)="特定","("&amp;VLOOKUP(C314,[1]指定一覧!$B$3:$C307,2,FALSE)&amp;")","")</f>
        <v xml:space="preserve">
</v>
      </c>
      <c r="X314" s="30" t="s">
        <v>36</v>
      </c>
    </row>
    <row r="315" spans="2:24" s="19" customFormat="1" ht="42" customHeight="1">
      <c r="B315" s="20">
        <v>308</v>
      </c>
      <c r="C315" s="66">
        <v>12011</v>
      </c>
      <c r="D315" s="67" t="str">
        <f>VLOOKUP(C315,[1]計算シート!$B$3:$F$29997,5,FALSE)</f>
        <v>そんぽの家Ｓ武蔵砂川</v>
      </c>
      <c r="E315" s="67" t="str">
        <f>VLOOKUP(C315,[1]計算シート!$B$3:$BB$29997,6,FALSE)</f>
        <v>立川市上砂町3丁目20-1</v>
      </c>
      <c r="F315" s="66">
        <f>VLOOKUP(C315,[1]計算シート!$B$3:$BB$29997,7,FALSE)</f>
        <v>9.4499999999999993</v>
      </c>
      <c r="G315" s="66" t="str">
        <f>VLOOKUP(C315,[1]計算シート!$B$3:$BB$29997,8,FALSE)</f>
        <v>25.35-25.59</v>
      </c>
      <c r="H315" s="66" t="str">
        <f>VLOOKUP(C315,[1]計算シート!$B$3:$BB$29997,9,FALSE)</f>
        <v>○</v>
      </c>
      <c r="I315" s="66" t="str">
        <f>VLOOKUP(C315,[1]計算シート!$B$3:$BB$29997,10,FALSE)</f>
        <v>×</v>
      </c>
      <c r="J315" s="66" t="str">
        <f>VLOOKUP(C315,[1]計算シート!$B$3:$BB$29997,11,FALSE)</f>
        <v>×</v>
      </c>
      <c r="K315" s="66" t="str">
        <f>VLOOKUP(C315,[1]計算シート!$B$3:$BB$29997,12,FALSE)</f>
        <v>×</v>
      </c>
      <c r="L315" s="66" t="str">
        <f>VLOOKUP(C315,[1]計算シート!$B$3:$BB$29997,13,FALSE)</f>
        <v>○</v>
      </c>
      <c r="M315" s="66" t="str">
        <f>IF(VLOOKUP(C315,[1]計算シート!$B$3:$BB$29997,26,FALSE)&gt;0,"○","×")</f>
        <v>○</v>
      </c>
      <c r="N315" s="66" t="str">
        <f>IF(VLOOKUP(C315,[1]計算シート!$B$3:$BB$29997,27,FALSE)&gt;0,"○","×")</f>
        <v>○</v>
      </c>
      <c r="O315" s="67" t="str">
        <f>VLOOKUP(C315,[1]計算シート!$B$3:$BB$29997,29,FALSE)</f>
        <v>そんぽの家Ｓ武蔵砂川</v>
      </c>
      <c r="P315" s="67" t="str">
        <f>VLOOKUP(C315,[1]計算シート!$B$3:$BB$29997,30,FALSE)</f>
        <v>042-538-1103</v>
      </c>
      <c r="Q315" s="68">
        <f>VLOOKUP(C315,[1]計算シート!$B$3:$BB$29997,32,FALSE)</f>
        <v>40</v>
      </c>
      <c r="R315" s="69">
        <f>VLOOKUP(C315,[1]計算シート!$B$3:$BB$29997,31,FALSE)</f>
        <v>41068</v>
      </c>
      <c r="S315" s="70" t="str">
        <f>VLOOKUP(C315,[1]計算シート!$B$3:$BB$29997,34,FALSE)</f>
        <v>入居開始済み</v>
      </c>
      <c r="T315" s="66" t="str">
        <f>VLOOKUP(C315,[1]計算シート!$B$3:$BB$29997,33,FALSE)</f>
        <v>○</v>
      </c>
      <c r="U315" s="69">
        <v>42095</v>
      </c>
      <c r="V315" s="68"/>
      <c r="W315" s="71" t="str">
        <f>VLOOKUP(C315,[1]計算シート!$B$3:$BH$2997,59,FALSE)&amp;CHAR(10)&amp;IF(VLOOKUP(C315,[1]計算シート!$B$3:$BH$2997,59,FALSE)="特定","("&amp;VLOOKUP(C315,[1]指定一覧!$B$3:$C308,2,FALSE)&amp;")","")</f>
        <v xml:space="preserve">
</v>
      </c>
      <c r="X315" s="30" t="s">
        <v>36</v>
      </c>
    </row>
    <row r="316" spans="2:24" s="19" customFormat="1" ht="42" customHeight="1">
      <c r="B316" s="20">
        <v>309</v>
      </c>
      <c r="C316" s="66">
        <v>12027</v>
      </c>
      <c r="D316" s="67" t="str">
        <f>VLOOKUP(C316,[1]計算シート!$B$3:$F$29997,5,FALSE)</f>
        <v>そんぽの家Ｓ立川</v>
      </c>
      <c r="E316" s="67" t="str">
        <f>VLOOKUP(C316,[1]計算シート!$B$3:$BB$29997,6,FALSE)</f>
        <v>立川市高松町３丁目10－1</v>
      </c>
      <c r="F316" s="66">
        <f>VLOOKUP(C316,[1]計算シート!$B$3:$BB$29997,7,FALSE)</f>
        <v>12.9</v>
      </c>
      <c r="G316" s="66" t="str">
        <f>VLOOKUP(C316,[1]計算シート!$B$3:$BB$29997,8,FALSE)</f>
        <v>25.17-25.36</v>
      </c>
      <c r="H316" s="66" t="str">
        <f>VLOOKUP(C316,[1]計算シート!$B$3:$BB$29997,9,FALSE)</f>
        <v>○</v>
      </c>
      <c r="I316" s="66" t="str">
        <f>VLOOKUP(C316,[1]計算シート!$B$3:$BB$29997,10,FALSE)</f>
        <v>×</v>
      </c>
      <c r="J316" s="66" t="str">
        <f>VLOOKUP(C316,[1]計算シート!$B$3:$BB$29997,11,FALSE)</f>
        <v>×</v>
      </c>
      <c r="K316" s="66" t="str">
        <f>VLOOKUP(C316,[1]計算シート!$B$3:$BB$29997,12,FALSE)</f>
        <v>×</v>
      </c>
      <c r="L316" s="66" t="str">
        <f>VLOOKUP(C316,[1]計算シート!$B$3:$BB$29997,13,FALSE)</f>
        <v>○</v>
      </c>
      <c r="M316" s="66" t="str">
        <f>IF(VLOOKUP(C316,[1]計算シート!$B$3:$BB$29997,26,FALSE)&gt;0,"○","×")</f>
        <v>○</v>
      </c>
      <c r="N316" s="66" t="str">
        <f>IF(VLOOKUP(C316,[1]計算シート!$B$3:$BB$29997,27,FALSE)&gt;0,"○","×")</f>
        <v>○</v>
      </c>
      <c r="O316" s="67" t="str">
        <f>VLOOKUP(C316,[1]計算シート!$B$3:$BB$29997,29,FALSE)</f>
        <v>そんぽの家S立川</v>
      </c>
      <c r="P316" s="67" t="str">
        <f>VLOOKUP(C316,[1]計算シート!$B$3:$BB$29997,30,FALSE)</f>
        <v>042-548-3451</v>
      </c>
      <c r="Q316" s="68">
        <f>VLOOKUP(C316,[1]計算シート!$B$3:$BB$29997,32,FALSE)</f>
        <v>64</v>
      </c>
      <c r="R316" s="69">
        <f>VLOOKUP(C316,[1]計算シート!$B$3:$BB$29997,31,FALSE)</f>
        <v>41180</v>
      </c>
      <c r="S316" s="70" t="str">
        <f>VLOOKUP(C316,[1]計算シート!$B$3:$BB$29997,34,FALSE)</f>
        <v>入居開始済み</v>
      </c>
      <c r="T316" s="66" t="str">
        <f>VLOOKUP(C316,[1]計算シート!$B$3:$BB$29997,33,FALSE)</f>
        <v>○</v>
      </c>
      <c r="U316" s="69">
        <v>42095</v>
      </c>
      <c r="V316" s="68"/>
      <c r="W316" s="71" t="str">
        <f>VLOOKUP(C316,[1]計算シート!$B$3:$BH$2997,59,FALSE)&amp;CHAR(10)&amp;IF(VLOOKUP(C316,[1]計算シート!$B$3:$BH$2997,59,FALSE)="特定","("&amp;VLOOKUP(C316,[1]指定一覧!$B$3:$C309,2,FALSE)&amp;")","")</f>
        <v xml:space="preserve">
</v>
      </c>
      <c r="X316" s="30" t="s">
        <v>36</v>
      </c>
    </row>
    <row r="317" spans="2:24" s="19" customFormat="1" ht="42" customHeight="1">
      <c r="B317" s="20">
        <v>310</v>
      </c>
      <c r="C317" s="66">
        <v>12039</v>
      </c>
      <c r="D317" s="67" t="str">
        <f>VLOOKUP(C317,[1]計算シート!$B$3:$F$29997,5,FALSE)</f>
        <v>ココファン立川弐番館</v>
      </c>
      <c r="E317" s="67" t="str">
        <f>VLOOKUP(C317,[1]計算シート!$B$3:$BB$29997,6,FALSE)</f>
        <v>立川市錦町3丁目6番23号</v>
      </c>
      <c r="F317" s="66">
        <f>VLOOKUP(C317,[1]計算シート!$B$3:$BB$29997,7,FALSE)</f>
        <v>7.9</v>
      </c>
      <c r="G317" s="66">
        <f>VLOOKUP(C317,[1]計算シート!$B$3:$BB$29997,8,FALSE)</f>
        <v>18.53</v>
      </c>
      <c r="H317" s="66" t="str">
        <f>VLOOKUP(C317,[1]計算シート!$B$3:$BB$29997,9,FALSE)</f>
        <v>○</v>
      </c>
      <c r="I317" s="66" t="str">
        <f>VLOOKUP(C317,[1]計算シート!$B$3:$BB$29997,10,FALSE)</f>
        <v>○</v>
      </c>
      <c r="J317" s="66" t="str">
        <f>VLOOKUP(C317,[1]計算シート!$B$3:$BB$29997,11,FALSE)</f>
        <v>○</v>
      </c>
      <c r="K317" s="66" t="str">
        <f>VLOOKUP(C317,[1]計算シート!$B$3:$BB$29997,12,FALSE)</f>
        <v>○</v>
      </c>
      <c r="L317" s="66" t="str">
        <f>VLOOKUP(C317,[1]計算シート!$B$3:$BB$29997,13,FALSE)</f>
        <v>○</v>
      </c>
      <c r="M317" s="66" t="str">
        <f>IF(VLOOKUP(C317,[1]計算シート!$B$3:$BB$29997,26,FALSE)&gt;0,"○","×")</f>
        <v>○</v>
      </c>
      <c r="N317" s="66" t="str">
        <f>IF(VLOOKUP(C317,[1]計算シート!$B$3:$BB$29997,27,FALSE)&gt;0,"○","×")</f>
        <v>○</v>
      </c>
      <c r="O317" s="67" t="str">
        <f>VLOOKUP(C317,[1]計算シート!$B$3:$BB$29997,29,FALSE)</f>
        <v>株式会社学研ココファン</v>
      </c>
      <c r="P317" s="67" t="str">
        <f>VLOOKUP(C317,[1]計算シート!$B$3:$BB$29997,30,FALSE)</f>
        <v>03-6431-1860</v>
      </c>
      <c r="Q317" s="68">
        <f>VLOOKUP(C317,[1]計算シート!$B$3:$BB$29997,32,FALSE)</f>
        <v>35</v>
      </c>
      <c r="R317" s="69">
        <f>VLOOKUP(C317,[1]計算シート!$B$3:$BB$29997,31,FALSE)</f>
        <v>41257</v>
      </c>
      <c r="S317" s="70" t="str">
        <f>VLOOKUP(C317,[1]計算シート!$B$3:$BB$29997,34,FALSE)</f>
        <v>入居開始済み</v>
      </c>
      <c r="T317" s="66" t="str">
        <f>VLOOKUP(C317,[1]計算シート!$B$3:$BB$29997,33,FALSE)</f>
        <v>○</v>
      </c>
      <c r="U317" s="69">
        <v>42095</v>
      </c>
      <c r="V317" s="68"/>
      <c r="W317" s="71" t="str">
        <f>VLOOKUP(C317,[1]計算シート!$B$3:$BH$2997,59,FALSE)&amp;CHAR(10)&amp;IF(VLOOKUP(C317,[1]計算シート!$B$3:$BH$2997,59,FALSE)="特定","("&amp;VLOOKUP(C317,[1]指定一覧!$B$3:$C310,2,FALSE)&amp;")","")</f>
        <v xml:space="preserve">
</v>
      </c>
      <c r="X317" s="30" t="s">
        <v>36</v>
      </c>
    </row>
    <row r="318" spans="2:24" s="19" customFormat="1" ht="42" customHeight="1">
      <c r="B318" s="20">
        <v>311</v>
      </c>
      <c r="C318" s="66">
        <v>12054</v>
      </c>
      <c r="D318" s="67" t="str">
        <f>VLOOKUP(C318,[1]計算シート!$B$3:$F$29997,5,FALSE)</f>
        <v>ココファン立川</v>
      </c>
      <c r="E318" s="67" t="str">
        <f>VLOOKUP(C318,[1]計算シート!$B$3:$BB$29997,6,FALSE)</f>
        <v>立川市錦町3-8-22</v>
      </c>
      <c r="F318" s="66" t="str">
        <f>VLOOKUP(C318,[1]計算シート!$B$3:$BB$29997,7,FALSE)</f>
        <v>7.8-11.7</v>
      </c>
      <c r="G318" s="66" t="str">
        <f>VLOOKUP(C318,[1]計算シート!$B$3:$BB$29997,8,FALSE)</f>
        <v>18-27</v>
      </c>
      <c r="H318" s="66" t="str">
        <f>VLOOKUP(C318,[1]計算シート!$B$3:$BB$29997,9,FALSE)</f>
        <v>○</v>
      </c>
      <c r="I318" s="66" t="str">
        <f>VLOOKUP(C318,[1]計算シート!$B$3:$BB$29997,10,FALSE)</f>
        <v>○</v>
      </c>
      <c r="J318" s="66" t="str">
        <f>VLOOKUP(C318,[1]計算シート!$B$3:$BB$29997,11,FALSE)</f>
        <v>○</v>
      </c>
      <c r="K318" s="66" t="str">
        <f>VLOOKUP(C318,[1]計算シート!$B$3:$BB$29997,12,FALSE)</f>
        <v>○</v>
      </c>
      <c r="L318" s="66" t="str">
        <f>VLOOKUP(C318,[1]計算シート!$B$3:$BB$29997,13,FALSE)</f>
        <v>○</v>
      </c>
      <c r="M318" s="66" t="str">
        <f>IF(VLOOKUP(C318,[1]計算シート!$B$3:$BB$29997,26,FALSE)&gt;0,"○","×")</f>
        <v>×</v>
      </c>
      <c r="N318" s="66" t="str">
        <f>IF(VLOOKUP(C318,[1]計算シート!$B$3:$BB$29997,27,FALSE)&gt;0,"○","×")</f>
        <v>○</v>
      </c>
      <c r="O318" s="67" t="str">
        <f>VLOOKUP(C318,[1]計算シート!$B$3:$BB$29997,29,FALSE)</f>
        <v>株式会社学研ココファン</v>
      </c>
      <c r="P318" s="67" t="str">
        <f>VLOOKUP(C318,[1]計算シート!$B$3:$BB$29997,30,FALSE)</f>
        <v>03-6431-1860</v>
      </c>
      <c r="Q318" s="68">
        <f>VLOOKUP(C318,[1]計算シート!$B$3:$BB$29997,32,FALSE)</f>
        <v>39</v>
      </c>
      <c r="R318" s="69">
        <f>VLOOKUP(C318,[1]計算シート!$B$3:$BB$29997,31,FALSE)</f>
        <v>41292</v>
      </c>
      <c r="S318" s="70" t="str">
        <f>VLOOKUP(C318,[1]計算シート!$B$3:$BB$29997,34,FALSE)</f>
        <v>入居開始済み</v>
      </c>
      <c r="T318" s="66" t="str">
        <f>VLOOKUP(C318,[1]計算シート!$B$3:$BB$29997,33,FALSE)</f>
        <v>○</v>
      </c>
      <c r="U318" s="69">
        <v>42095</v>
      </c>
      <c r="V318" s="68"/>
      <c r="W318" s="71" t="str">
        <f>VLOOKUP(C318,[1]計算シート!$B$3:$BH$2997,59,FALSE)&amp;CHAR(10)&amp;IF(VLOOKUP(C318,[1]計算シート!$B$3:$BH$2997,59,FALSE)="特定","("&amp;VLOOKUP(C318,[1]指定一覧!$B$3:$C311,2,FALSE)&amp;")","")</f>
        <v xml:space="preserve">
</v>
      </c>
      <c r="X318" s="30" t="s">
        <v>36</v>
      </c>
    </row>
    <row r="319" spans="2:24" s="19" customFormat="1" ht="42" customHeight="1">
      <c r="B319" s="20">
        <v>312</v>
      </c>
      <c r="C319" s="66">
        <v>13027</v>
      </c>
      <c r="D319" s="67" t="str">
        <f>VLOOKUP(C319,[1]計算シート!$B$3:$F$29997,5,FALSE)</f>
        <v>リアンレーヴ立川</v>
      </c>
      <c r="E319" s="67" t="str">
        <f>VLOOKUP(C319,[1]計算シート!$B$3:$BB$29997,6,FALSE)</f>
        <v>立川市柏町2-12-6</v>
      </c>
      <c r="F319" s="66">
        <f>VLOOKUP(C319,[1]計算シート!$B$3:$BB$29997,7,FALSE)</f>
        <v>10.54</v>
      </c>
      <c r="G319" s="66">
        <f>VLOOKUP(C319,[1]計算シート!$B$3:$BB$29997,8,FALSE)</f>
        <v>18</v>
      </c>
      <c r="H319" s="66" t="str">
        <f>VLOOKUP(C319,[1]計算シート!$B$3:$BB$29997,9,FALSE)</f>
        <v>○</v>
      </c>
      <c r="I319" s="66" t="str">
        <f>VLOOKUP(C319,[1]計算シート!$B$3:$BB$29997,10,FALSE)</f>
        <v>○</v>
      </c>
      <c r="J319" s="66" t="str">
        <f>VLOOKUP(C319,[1]計算シート!$B$3:$BB$29997,11,FALSE)</f>
        <v>○</v>
      </c>
      <c r="K319" s="66" t="str">
        <f>VLOOKUP(C319,[1]計算シート!$B$3:$BB$29997,12,FALSE)</f>
        <v>○</v>
      </c>
      <c r="L319" s="66" t="str">
        <f>VLOOKUP(C319,[1]計算シート!$B$3:$BB$29997,13,FALSE)</f>
        <v>○</v>
      </c>
      <c r="M319" s="66" t="str">
        <f>IF(VLOOKUP(C319,[1]計算シート!$B$3:$BB$29997,26,FALSE)&gt;0,"○","×")</f>
        <v>×</v>
      </c>
      <c r="N319" s="66" t="str">
        <f>IF(VLOOKUP(C319,[1]計算シート!$B$3:$BB$29997,27,FALSE)&gt;0,"○","×")</f>
        <v>×</v>
      </c>
      <c r="O319" s="67" t="str">
        <f>VLOOKUP(C319,[1]計算シート!$B$3:$BB$29997,29,FALSE)</f>
        <v>株式会社木下の介護</v>
      </c>
      <c r="P319" s="67" t="str">
        <f>VLOOKUP(C319,[1]計算シート!$B$3:$BB$29997,30,FALSE)</f>
        <v>03-5908-1310</v>
      </c>
      <c r="Q319" s="68">
        <f>VLOOKUP(C319,[1]計算シート!$B$3:$BB$29997,32,FALSE)</f>
        <v>58</v>
      </c>
      <c r="R319" s="69">
        <f>VLOOKUP(C319,[1]計算シート!$B$3:$BB$29997,31,FALSE)</f>
        <v>41565</v>
      </c>
      <c r="S319" s="70" t="str">
        <f>VLOOKUP(C319,[1]計算シート!$B$3:$BB$29997,34,FALSE)</f>
        <v>入居開始済み</v>
      </c>
      <c r="T319" s="66" t="str">
        <f>VLOOKUP(C319,[1]計算シート!$B$3:$BB$29997,33,FALSE)</f>
        <v>○</v>
      </c>
      <c r="U319" s="69">
        <v>42461</v>
      </c>
      <c r="V319" s="68"/>
      <c r="W319" s="71" t="str">
        <f>VLOOKUP(C319,[1]計算シート!$B$3:$BH$2997,59,FALSE)&amp;CHAR(10)&amp;IF(VLOOKUP(C319,[1]計算シート!$B$3:$BH$2997,59,FALSE)="特定・利用権","("&amp;VLOOKUP(C319,[1]指定一覧!$B$3:$C311,2,FALSE)&amp;")","")</f>
        <v>特定・利用権
(1373003324)</v>
      </c>
      <c r="X319" s="30" t="s">
        <v>36</v>
      </c>
    </row>
    <row r="320" spans="2:24" s="19" customFormat="1" ht="42" customHeight="1">
      <c r="B320" s="20">
        <v>313</v>
      </c>
      <c r="C320" s="66">
        <v>20001</v>
      </c>
      <c r="D320" s="67" t="str">
        <f>VLOOKUP(C320,[1]計算シート!$B$3:$F$29997,5,FALSE)</f>
        <v>エクラシア立川</v>
      </c>
      <c r="E320" s="67" t="str">
        <f>VLOOKUP(C320,[1]計算シート!$B$3:$BB$29997,6,FALSE)</f>
        <v>立川市幸町1-33-22</v>
      </c>
      <c r="F320" s="66">
        <f>VLOOKUP(C320,[1]計算シート!$B$3:$BB$29997,7,FALSE)</f>
        <v>5.5</v>
      </c>
      <c r="G320" s="66" t="str">
        <f>VLOOKUP(C320,[1]計算シート!$B$3:$BB$29997,8,FALSE)</f>
        <v>18.3-20.18</v>
      </c>
      <c r="H320" s="66" t="str">
        <f>VLOOKUP(C320,[1]計算シート!$B$3:$BB$29997,9,FALSE)</f>
        <v>○</v>
      </c>
      <c r="I320" s="66" t="str">
        <f>VLOOKUP(C320,[1]計算シート!$B$3:$BB$29997,10,FALSE)</f>
        <v>×</v>
      </c>
      <c r="J320" s="66" t="str">
        <f>VLOOKUP(C320,[1]計算シート!$B$3:$BB$29997,11,FALSE)</f>
        <v>○</v>
      </c>
      <c r="K320" s="66" t="str">
        <f>VLOOKUP(C320,[1]計算シート!$B$3:$BB$29997,12,FALSE)</f>
        <v>×</v>
      </c>
      <c r="L320" s="66" t="str">
        <f>VLOOKUP(C320,[1]計算シート!$B$3:$BB$29997,13,FALSE)</f>
        <v>○</v>
      </c>
      <c r="M320" s="66" t="str">
        <f>IF(VLOOKUP(C320,[1]計算シート!$B$3:$BB$29997,26,FALSE)&gt;0,"○","×")</f>
        <v>×</v>
      </c>
      <c r="N320" s="66" t="str">
        <f>IF(VLOOKUP(C320,[1]計算シート!$B$3:$BB$29997,27,FALSE)&gt;0,"○","×")</f>
        <v>○</v>
      </c>
      <c r="O320" s="67" t="str">
        <f>VLOOKUP(C320,[1]計算シート!$B$3:$BB$29997,29,FALSE)</f>
        <v>株式会社エクラシア</v>
      </c>
      <c r="P320" s="67" t="str">
        <f>VLOOKUP(C320,[1]計算シート!$B$3:$BB$29997,30,FALSE)</f>
        <v>050-6861-5201</v>
      </c>
      <c r="Q320" s="68">
        <f>VLOOKUP(C320,[1]計算シート!$B$3:$BB$29997,32,FALSE)</f>
        <v>51</v>
      </c>
      <c r="R320" s="69">
        <f>VLOOKUP(C320,[1]計算シート!$B$3:$BB$29997,31,FALSE)</f>
        <v>43970</v>
      </c>
      <c r="S320" s="70" t="str">
        <f>VLOOKUP(C320,[1]計算シート!$B$3:$BB$29997,34,FALSE)</f>
        <v>入居開始済み</v>
      </c>
      <c r="T320" s="66" t="str">
        <f>VLOOKUP(C320,[1]計算シート!$B$3:$BB$29997,33,FALSE)</f>
        <v>○</v>
      </c>
      <c r="U320" s="69" t="str">
        <f>S320</f>
        <v>入居開始済み</v>
      </c>
      <c r="V320" s="68"/>
      <c r="W320" s="71" t="str">
        <f>VLOOKUP(C320,[1]計算シート!$B$3:$BH$2997,59,FALSE)&amp;CHAR(10)&amp;IF(VLOOKUP(C320,[1]計算シート!$B$3:$BH$2997,59,FALSE)="特定","("&amp;VLOOKUP(C320,[1]指定一覧!$B$3:$C312,2,FALSE)&amp;")","")</f>
        <v xml:space="preserve">
</v>
      </c>
      <c r="X320" s="30" t="s">
        <v>36</v>
      </c>
    </row>
    <row r="321" spans="2:24" s="19" customFormat="1" ht="42" customHeight="1">
      <c r="B321" s="20">
        <v>314</v>
      </c>
      <c r="C321" s="66">
        <v>14017</v>
      </c>
      <c r="D321" s="67" t="str">
        <f>VLOOKUP(C321,[1]計算シート!$B$3:$F$29997,5,FALSE)</f>
        <v>ディーフェスタクオーレ立川</v>
      </c>
      <c r="E321" s="67" t="str">
        <f>VLOOKUP(C321,[1]計算シート!$B$3:$BB$29997,6,FALSE)</f>
        <v>立川市幸町二丁目５３－１</v>
      </c>
      <c r="F321" s="66" t="str">
        <f>VLOOKUP(C321,[1]計算シート!$B$3:$BB$29997,7,FALSE)</f>
        <v>9.5-11.9</v>
      </c>
      <c r="G321" s="66" t="str">
        <f>VLOOKUP(C321,[1]計算シート!$B$3:$BB$29997,8,FALSE)</f>
        <v>25-31.85</v>
      </c>
      <c r="H321" s="66" t="str">
        <f>VLOOKUP(C321,[1]計算シート!$B$3:$BB$29997,9,FALSE)</f>
        <v>○</v>
      </c>
      <c r="I321" s="66" t="str">
        <f>VLOOKUP(C321,[1]計算シート!$B$3:$BB$29997,10,FALSE)</f>
        <v>○</v>
      </c>
      <c r="J321" s="66" t="str">
        <f>VLOOKUP(C321,[1]計算シート!$B$3:$BB$29997,11,FALSE)</f>
        <v>○</v>
      </c>
      <c r="K321" s="66" t="str">
        <f>VLOOKUP(C321,[1]計算シート!$B$3:$BB$29997,12,FALSE)</f>
        <v>○</v>
      </c>
      <c r="L321" s="66" t="str">
        <f>VLOOKUP(C321,[1]計算シート!$B$3:$BB$29997,13,FALSE)</f>
        <v>○</v>
      </c>
      <c r="M321" s="66" t="str">
        <f>IF(VLOOKUP(C321,[1]計算シート!$B$3:$BB$29997,26,FALSE)&gt;0,"○","×")</f>
        <v>×</v>
      </c>
      <c r="N321" s="66" t="str">
        <f>IF(VLOOKUP(C321,[1]計算シート!$B$3:$BB$29997,27,FALSE)&gt;0,"○","×")</f>
        <v>○</v>
      </c>
      <c r="O321" s="67" t="str">
        <f>VLOOKUP(C321,[1]計算シート!$B$3:$BB$29997,29,FALSE)</f>
        <v>ディーフェスタクオーレ立川</v>
      </c>
      <c r="P321" s="67" t="str">
        <f>VLOOKUP(C321,[1]計算シート!$B$3:$BB$29997,30,FALSE)</f>
        <v>042-537-8928</v>
      </c>
      <c r="Q321" s="68">
        <f>VLOOKUP(C321,[1]計算シート!$B$3:$BB$29997,32,FALSE)</f>
        <v>48</v>
      </c>
      <c r="R321" s="69">
        <f>VLOOKUP(C321,[1]計算シート!$B$3:$BB$29997,31,FALSE)</f>
        <v>41879</v>
      </c>
      <c r="S321" s="70" t="str">
        <f>VLOOKUP(C321,[1]計算シート!$B$3:$BB$29997,34,FALSE)</f>
        <v>入居開始済み</v>
      </c>
      <c r="T321" s="66" t="str">
        <f>VLOOKUP(C321,[1]計算シート!$B$3:$BB$29997,33,FALSE)</f>
        <v>○</v>
      </c>
      <c r="U321" s="69">
        <v>42125</v>
      </c>
      <c r="V321" s="68"/>
      <c r="W321" s="71" t="str">
        <f>VLOOKUP(C321,[1]計算シート!$B$3:$BH$2997,59,FALSE)&amp;CHAR(10)&amp;IF(VLOOKUP(C321,[1]計算シート!$B$3:$BH$2997,59,FALSE)="特定","("&amp;VLOOKUP(C321,[1]指定一覧!$B$3:$C313,2,FALSE)&amp;")","")</f>
        <v>特定
(1373003357)</v>
      </c>
      <c r="X321" s="30" t="s">
        <v>36</v>
      </c>
    </row>
    <row r="322" spans="2:24" s="19" customFormat="1" ht="42" customHeight="1">
      <c r="B322" s="20">
        <v>315</v>
      </c>
      <c r="C322" s="66">
        <v>14032</v>
      </c>
      <c r="D322" s="67" t="str">
        <f>VLOOKUP(C322,[1]計算シート!$B$3:$F$29997,5,FALSE)</f>
        <v>ハイムガーデン立川幸町</v>
      </c>
      <c r="E322" s="67" t="str">
        <f>VLOOKUP(C322,[1]計算シート!$B$3:$BB$29997,6,FALSE)</f>
        <v>立川市幸町4-17-10</v>
      </c>
      <c r="F322" s="66" t="str">
        <f>VLOOKUP(C322,[1]計算シート!$B$3:$BB$29997,7,FALSE)</f>
        <v>8.8-14.6</v>
      </c>
      <c r="G322" s="66" t="str">
        <f>VLOOKUP(C322,[1]計算シート!$B$3:$BB$29997,8,FALSE)</f>
        <v>25.98-45.5</v>
      </c>
      <c r="H322" s="66" t="str">
        <f>VLOOKUP(C322,[1]計算シート!$B$3:$BB$29997,9,FALSE)</f>
        <v>○</v>
      </c>
      <c r="I322" s="66" t="str">
        <f>VLOOKUP(C322,[1]計算シート!$B$3:$BB$29997,10,FALSE)</f>
        <v>×</v>
      </c>
      <c r="J322" s="66" t="str">
        <f>VLOOKUP(C322,[1]計算シート!$B$3:$BB$29997,11,FALSE)</f>
        <v>×</v>
      </c>
      <c r="K322" s="66" t="str">
        <f>VLOOKUP(C322,[1]計算シート!$B$3:$BB$29997,12,FALSE)</f>
        <v>×</v>
      </c>
      <c r="L322" s="66" t="str">
        <f>VLOOKUP(C322,[1]計算シート!$B$3:$BB$29997,13,FALSE)</f>
        <v>×</v>
      </c>
      <c r="M322" s="66" t="str">
        <f>IF(VLOOKUP(C322,[1]計算シート!$B$3:$BB$29997,26,FALSE)&gt;0,"○","×")</f>
        <v>×</v>
      </c>
      <c r="N322" s="66" t="str">
        <f>IF(VLOOKUP(C322,[1]計算シート!$B$3:$BB$29997,27,FALSE)&gt;0,"○","×")</f>
        <v>○</v>
      </c>
      <c r="O322" s="67" t="str">
        <f>VLOOKUP(C322,[1]計算シート!$B$3:$BB$29997,29,FALSE)</f>
        <v>ハイムガーデン立川幸町</v>
      </c>
      <c r="P322" s="67" t="str">
        <f>VLOOKUP(C322,[1]計算シート!$B$3:$BB$29997,30,FALSE)</f>
        <v>042-537-8644</v>
      </c>
      <c r="Q322" s="68">
        <f>VLOOKUP(C322,[1]計算シート!$B$3:$BB$29997,32,FALSE)</f>
        <v>40</v>
      </c>
      <c r="R322" s="69">
        <f>VLOOKUP(C322,[1]計算シート!$B$3:$BB$29997,31,FALSE)</f>
        <v>41999</v>
      </c>
      <c r="S322" s="70" t="str">
        <f>VLOOKUP(C322,[1]計算シート!$B$3:$BB$29997,34,FALSE)</f>
        <v>入居開始済み</v>
      </c>
      <c r="T322" s="66" t="str">
        <f>VLOOKUP(C322,[1]計算シート!$B$3:$BB$29997,33,FALSE)</f>
        <v>○</v>
      </c>
      <c r="U322" s="69">
        <v>42333</v>
      </c>
      <c r="V322" s="68"/>
      <c r="W322" s="71" t="str">
        <f>VLOOKUP(C322,[1]計算シート!$B$3:$BH$2997,59,FALSE)&amp;CHAR(10)&amp;IF(VLOOKUP(C322,[1]計算シート!$B$3:$BH$2997,59,FALSE)="特定","("&amp;VLOOKUP(C322,[1]指定一覧!$B$3:$C314,2,FALSE)&amp;")","")</f>
        <v xml:space="preserve">
</v>
      </c>
      <c r="X322" s="30" t="s">
        <v>36</v>
      </c>
    </row>
    <row r="323" spans="2:24" s="19" customFormat="1" ht="42" customHeight="1">
      <c r="B323" s="20">
        <v>316</v>
      </c>
      <c r="C323" s="66">
        <v>20011</v>
      </c>
      <c r="D323" s="67" t="str">
        <f>VLOOKUP(C323,[1]計算シート!$B$3:$F$29997,5,FALSE)</f>
        <v>エクラシア立川上砂</v>
      </c>
      <c r="E323" s="67" t="str">
        <f>VLOOKUP(C323,[1]計算シート!$B$3:$BB$29997,6,FALSE)</f>
        <v>立川市上砂町5-79-4</v>
      </c>
      <c r="F323" s="66">
        <f>VLOOKUP(C323,[1]計算シート!$B$3:$BB$29997,7,FALSE)</f>
        <v>5</v>
      </c>
      <c r="G323" s="66" t="str">
        <f>VLOOKUP(C323,[1]計算シート!$B$3:$BB$29997,8,FALSE)</f>
        <v>18.3-18.91</v>
      </c>
      <c r="H323" s="66" t="str">
        <f>VLOOKUP(C323,[1]計算シート!$B$3:$BB$29997,9,FALSE)</f>
        <v>○</v>
      </c>
      <c r="I323" s="66" t="str">
        <f>VLOOKUP(C323,[1]計算シート!$B$3:$BB$29997,10,FALSE)</f>
        <v>×</v>
      </c>
      <c r="J323" s="66" t="str">
        <f>VLOOKUP(C323,[1]計算シート!$B$3:$BB$29997,11,FALSE)</f>
        <v>○</v>
      </c>
      <c r="K323" s="66" t="str">
        <f>VLOOKUP(C323,[1]計算シート!$B$3:$BB$29997,12,FALSE)</f>
        <v>×</v>
      </c>
      <c r="L323" s="66" t="str">
        <f>VLOOKUP(C323,[1]計算シート!$B$3:$BB$29997,13,FALSE)</f>
        <v>○</v>
      </c>
      <c r="M323" s="66" t="str">
        <f>IF(VLOOKUP(C323,[1]計算シート!$B$3:$BB$29997,26,FALSE)&gt;0,"○","×")</f>
        <v>×</v>
      </c>
      <c r="N323" s="66" t="str">
        <f>IF(VLOOKUP(C323,[1]計算シート!$B$3:$BB$29997,27,FALSE)&gt;0,"○","×")</f>
        <v>○</v>
      </c>
      <c r="O323" s="67" t="str">
        <f>VLOOKUP(C323,[1]計算シート!$B$3:$BB$29997,29,FALSE)</f>
        <v>株式会社ウェルオフ西部</v>
      </c>
      <c r="P323" s="67" t="str">
        <f>VLOOKUP(C323,[1]計算シート!$B$3:$BB$29997,30,FALSE)</f>
        <v>050-6861-5201</v>
      </c>
      <c r="Q323" s="68">
        <f>VLOOKUP(C323,[1]計算シート!$B$3:$BB$29997,32,FALSE)</f>
        <v>50</v>
      </c>
      <c r="R323" s="69">
        <f>VLOOKUP(C323,[1]計算シート!$B$3:$BB$29997,31,FALSE)</f>
        <v>44182</v>
      </c>
      <c r="S323" s="70">
        <f>VLOOKUP(C323,[1]計算シート!$B$3:$BB$29997,34,FALSE)</f>
        <v>44470</v>
      </c>
      <c r="T323" s="66" t="str">
        <f>VLOOKUP(C323,[1]計算シート!$B$3:$BB$29997,33,FALSE)</f>
        <v>○</v>
      </c>
      <c r="U323" s="69">
        <f>S323</f>
        <v>44470</v>
      </c>
      <c r="V323" s="68"/>
      <c r="W323" s="71" t="str">
        <f>VLOOKUP(C323,[1]計算シート!$B$3:$BH$2997,59,FALSE)&amp;CHAR(10)&amp;IF(VLOOKUP(C323,[1]計算シート!$B$3:$BH$2997,59,FALSE)="特定","("&amp;VLOOKUP(C323,[1]指定一覧!$B$3:$C316,2,FALSE)&amp;")","")</f>
        <v xml:space="preserve">
</v>
      </c>
      <c r="X323" s="30" t="s">
        <v>36</v>
      </c>
    </row>
    <row r="324" spans="2:24" s="19" customFormat="1" ht="42" customHeight="1">
      <c r="B324" s="20">
        <v>317</v>
      </c>
      <c r="C324" s="66">
        <v>20016</v>
      </c>
      <c r="D324" s="67" t="str">
        <f>VLOOKUP(C324,[1]計算シート!$B$3:$F$29997,5,FALSE)</f>
        <v>ナーシングホーム日和　立川</v>
      </c>
      <c r="E324" s="67" t="str">
        <f>VLOOKUP(C324,[1]計算シート!$B$3:$BB$29997,6,FALSE)</f>
        <v>立川市砂川町四丁目70-4</v>
      </c>
      <c r="F324" s="66">
        <f>VLOOKUP(C324,[1]計算シート!$B$3:$BB$29997,7,FALSE)</f>
        <v>6</v>
      </c>
      <c r="G324" s="66" t="str">
        <f>VLOOKUP(C324,[1]計算シート!$B$3:$BB$29997,8,FALSE)</f>
        <v>18-27.37</v>
      </c>
      <c r="H324" s="66" t="str">
        <f>VLOOKUP(C324,[1]計算シート!$B$3:$BB$29997,9,FALSE)</f>
        <v>○</v>
      </c>
      <c r="I324" s="66" t="str">
        <f>VLOOKUP(C324,[1]計算シート!$B$3:$BB$29997,10,FALSE)</f>
        <v>○</v>
      </c>
      <c r="J324" s="66" t="str">
        <f>VLOOKUP(C324,[1]計算シート!$B$3:$BB$29997,11,FALSE)</f>
        <v>○</v>
      </c>
      <c r="K324" s="66" t="str">
        <f>VLOOKUP(C324,[1]計算シート!$B$3:$BB$29997,12,FALSE)</f>
        <v>○</v>
      </c>
      <c r="L324" s="66" t="str">
        <f>VLOOKUP(C324,[1]計算シート!$B$3:$BB$29997,13,FALSE)</f>
        <v>○</v>
      </c>
      <c r="M324" s="66" t="str">
        <f>IF(VLOOKUP(C324,[1]計算シート!$B$3:$BB$29997,26,FALSE)&gt;0,"○","×")</f>
        <v>○</v>
      </c>
      <c r="N324" s="66" t="str">
        <f>IF(VLOOKUP(C324,[1]計算シート!$B$3:$BB$29997,27,FALSE)&gt;0,"○","×")</f>
        <v>○</v>
      </c>
      <c r="O324" s="67" t="str">
        <f>VLOOKUP(C324,[1]計算シート!$B$3:$BB$29997,29,FALSE)</f>
        <v>株式会社アドバンスケアシステム</v>
      </c>
      <c r="P324" s="67" t="str">
        <f>VLOOKUP(C324,[1]計算シート!$B$3:$BB$29997,30,FALSE)</f>
        <v>03-6421-7898</v>
      </c>
      <c r="Q324" s="68">
        <f>VLOOKUP(C324,[1]計算シート!$B$3:$BB$29997,32,FALSE)</f>
        <v>30</v>
      </c>
      <c r="R324" s="69">
        <f>VLOOKUP(C324,[1]計算シート!$B$3:$BB$29997,31,FALSE)</f>
        <v>44215</v>
      </c>
      <c r="S324" s="70" t="str">
        <f>VLOOKUP(C324,[1]計算シート!$B$3:$BB$29997,34,FALSE)</f>
        <v>入居開始済み</v>
      </c>
      <c r="T324" s="66" t="str">
        <f>VLOOKUP(C324,[1]計算シート!$B$3:$BB$29997,33,FALSE)</f>
        <v>○</v>
      </c>
      <c r="U324" s="69">
        <v>44593</v>
      </c>
      <c r="V324" s="68"/>
      <c r="W324" s="71" t="str">
        <f>VLOOKUP(C324,[1]計算シート!$B$3:$BH$2997,59,FALSE)&amp;CHAR(10)&amp;IF(VLOOKUP(C324,[1]計算シート!$B$3:$BH$2997,59,FALSE)="特定","("&amp;VLOOKUP(C324,[1]指定一覧!$B$3:$C316,2,FALSE)&amp;")","")</f>
        <v xml:space="preserve">
</v>
      </c>
      <c r="X324" s="30" t="s">
        <v>36</v>
      </c>
    </row>
    <row r="325" spans="2:24" s="19" customFormat="1" ht="42" customHeight="1">
      <c r="B325" s="20">
        <v>318</v>
      </c>
      <c r="C325" s="66">
        <v>22005</v>
      </c>
      <c r="D325" s="67" t="str">
        <f>VLOOKUP(C325,[1]計算シート!$B$3:$F$29997,5,FALSE)</f>
        <v>サービス付き高齢者向け住宅 レエンデ敬愛</v>
      </c>
      <c r="E325" s="67" t="str">
        <f>VLOOKUP(C325,[1]計算シート!$B$3:$BB$29997,6,FALSE)</f>
        <v>立川市上砂町2丁目4番地12</v>
      </c>
      <c r="F325" s="66">
        <f>VLOOKUP(C325,[1]計算シート!$B$3:$BB$29997,7,FALSE)</f>
        <v>7.5</v>
      </c>
      <c r="G325" s="66" t="str">
        <f>VLOOKUP(C325,[1]計算シート!$B$3:$BB$29997,8,FALSE)</f>
        <v>18-18.3</v>
      </c>
      <c r="H325" s="66" t="str">
        <f>VLOOKUP(C325,[1]計算シート!$B$3:$BB$29997,9,FALSE)</f>
        <v>○</v>
      </c>
      <c r="I325" s="66" t="str">
        <f>VLOOKUP(C325,[1]計算シート!$B$3:$BB$29997,10,FALSE)</f>
        <v>×</v>
      </c>
      <c r="J325" s="66" t="str">
        <f>VLOOKUP(C325,[1]計算シート!$B$3:$BB$29997,11,FALSE)</f>
        <v>○</v>
      </c>
      <c r="K325" s="66" t="str">
        <f>VLOOKUP(C325,[1]計算シート!$B$3:$BB$29997,12,FALSE)</f>
        <v>○</v>
      </c>
      <c r="L325" s="66" t="str">
        <f>VLOOKUP(C325,[1]計算シート!$B$3:$BB$29997,13,FALSE)</f>
        <v>○</v>
      </c>
      <c r="M325" s="66" t="str">
        <f>IF(VLOOKUP(C325,[1]計算シート!$B$3:$BB$29997,26,FALSE)&gt;0,"○","×")</f>
        <v>○</v>
      </c>
      <c r="N325" s="66" t="str">
        <f>IF(VLOOKUP(C325,[1]計算シート!$B$3:$BB$29997,27,FALSE)&gt;0,"○","×")</f>
        <v>○</v>
      </c>
      <c r="O325" s="67" t="str">
        <f>VLOOKUP(C325,[1]計算シート!$B$3:$BB$29997,29,FALSE)</f>
        <v>社会福祉法人 敬愛会</v>
      </c>
      <c r="P325" s="67" t="str">
        <f>VLOOKUP(C325,[1]計算シート!$B$3:$BB$29997,30,FALSE)</f>
        <v>042-537-5637</v>
      </c>
      <c r="Q325" s="68">
        <f>VLOOKUP(C325,[1]計算シート!$B$3:$BB$29997,32,FALSE)</f>
        <v>14</v>
      </c>
      <c r="R325" s="69">
        <f>VLOOKUP(C325,[1]計算シート!$B$3:$BB$29997,31,FALSE)</f>
        <v>44902</v>
      </c>
      <c r="S325" s="70">
        <f>VLOOKUP(C325,[1]計算シート!$B$3:$BB$29997,34,FALSE)</f>
        <v>45444</v>
      </c>
      <c r="T325" s="66" t="str">
        <f>VLOOKUP(C325,[1]計算シート!$B$3:$BB$29997,33,FALSE)</f>
        <v>○</v>
      </c>
      <c r="U325" s="69">
        <f>S325</f>
        <v>45444</v>
      </c>
      <c r="V325" s="68"/>
      <c r="W325" s="71" t="str">
        <f>VLOOKUP(C325,[1]計算シート!$B$3:$BH$2997,59,FALSE)&amp;CHAR(10)&amp;IF(VLOOKUP(C325,[1]計算シート!$B$3:$BH$2997,59,FALSE)="特定","("&amp;VLOOKUP(C325,[1]指定一覧!$B$3:$C316,2,FALSE)&amp;")","")</f>
        <v xml:space="preserve">
</v>
      </c>
      <c r="X325" s="30" t="s">
        <v>36</v>
      </c>
    </row>
    <row r="326" spans="2:24" s="19" customFormat="1" ht="42" customHeight="1">
      <c r="B326" s="20">
        <v>319</v>
      </c>
      <c r="C326" s="66">
        <v>22008</v>
      </c>
      <c r="D326" s="67" t="str">
        <f>VLOOKUP(C326,[1]計算シート!$B$3:$F$29997,5,FALSE)</f>
        <v>サービス付き高齢者向け住宅 ナウラ敬愛</v>
      </c>
      <c r="E326" s="67" t="str">
        <f>VLOOKUP(C326,[1]計算シート!$B$3:$BB$29997,6,FALSE)</f>
        <v>立川市上砂町2丁目14番地5号</v>
      </c>
      <c r="F326" s="66">
        <f>VLOOKUP(C326,[1]計算シート!$B$3:$BB$29997,7,FALSE)</f>
        <v>7.5</v>
      </c>
      <c r="G326" s="66" t="str">
        <f>VLOOKUP(C326,[1]計算シート!$B$3:$BB$29997,8,FALSE)</f>
        <v>18.48-19.14</v>
      </c>
      <c r="H326" s="66" t="str">
        <f>VLOOKUP(C326,[1]計算シート!$B$3:$BB$29997,9,FALSE)</f>
        <v>○</v>
      </c>
      <c r="I326" s="66" t="str">
        <f>VLOOKUP(C326,[1]計算シート!$B$3:$BB$29997,10,FALSE)</f>
        <v>×</v>
      </c>
      <c r="J326" s="66" t="str">
        <f>VLOOKUP(C326,[1]計算シート!$B$3:$BB$29997,11,FALSE)</f>
        <v>○</v>
      </c>
      <c r="K326" s="66" t="str">
        <f>VLOOKUP(C326,[1]計算シート!$B$3:$BB$29997,12,FALSE)</f>
        <v>○</v>
      </c>
      <c r="L326" s="66" t="str">
        <f>VLOOKUP(C326,[1]計算シート!$B$3:$BB$29997,13,FALSE)</f>
        <v>○</v>
      </c>
      <c r="M326" s="66" t="str">
        <f>IF(VLOOKUP(C326,[1]計算シート!$B$3:$BB$29997,26,FALSE)&gt;0,"○","×")</f>
        <v>×</v>
      </c>
      <c r="N326" s="66" t="str">
        <f>IF(VLOOKUP(C326,[1]計算シート!$B$3:$BB$29997,27,FALSE)&gt;0,"○","×")</f>
        <v>×</v>
      </c>
      <c r="O326" s="67" t="str">
        <f>VLOOKUP(C326,[1]計算シート!$B$3:$BB$29997,29,FALSE)</f>
        <v>社会福祉法人敬愛会</v>
      </c>
      <c r="P326" s="67" t="str">
        <f>VLOOKUP(C326,[1]計算シート!$B$3:$BB$29997,30,FALSE)</f>
        <v>042-536-3912</v>
      </c>
      <c r="Q326" s="68">
        <f>VLOOKUP(C326,[1]計算シート!$B$3:$BB$29997,32,FALSE)</f>
        <v>23</v>
      </c>
      <c r="R326" s="69">
        <f>VLOOKUP(C326,[1]計算シート!$B$3:$BB$29997,31,FALSE)</f>
        <v>44931</v>
      </c>
      <c r="S326" s="70">
        <f>VLOOKUP(C326,[1]計算シート!$B$3:$BB$29997,34,FALSE)</f>
        <v>45352</v>
      </c>
      <c r="T326" s="66" t="str">
        <f>VLOOKUP(C326,[1]計算シート!$B$3:$BB$29997,33,FALSE)</f>
        <v>○</v>
      </c>
      <c r="U326" s="69">
        <f>S326</f>
        <v>45352</v>
      </c>
      <c r="V326" s="68"/>
      <c r="W326" s="71" t="str">
        <f>VLOOKUP(C326,[1]計算シート!$B$3:$BH$2997,59,FALSE)&amp;CHAR(10)&amp;IF(VLOOKUP(C326,[1]計算シート!$B$3:$BH$2997,59,FALSE)="特定","("&amp;VLOOKUP(C326,[1]指定一覧!$B$3:$C317,2,FALSE)&amp;")","")</f>
        <v xml:space="preserve">
</v>
      </c>
      <c r="X326" s="30" t="s">
        <v>36</v>
      </c>
    </row>
    <row r="327" spans="2:24" s="19" customFormat="1" ht="42" customHeight="1">
      <c r="B327" s="20">
        <v>320</v>
      </c>
      <c r="C327" s="66">
        <v>23006</v>
      </c>
      <c r="D327" s="67" t="str">
        <f>VLOOKUP(C327,[1]計算シート!$B$3:$F$29997,5,FALSE)</f>
        <v>エクラシア立川砂川</v>
      </c>
      <c r="E327" s="67" t="str">
        <f>VLOOKUP(C327,[1]計算シート!$B$3:$BB$29997,6,FALSE)</f>
        <v>立川市砂川町8-54-2</v>
      </c>
      <c r="F327" s="66">
        <f>VLOOKUP(C327,[1]計算シート!$B$3:$BB$29997,7,FALSE)</f>
        <v>6</v>
      </c>
      <c r="G327" s="66" t="str">
        <f>VLOOKUP(C327,[1]計算シート!$B$3:$BB$29997,8,FALSE)</f>
        <v>18.08-18.91</v>
      </c>
      <c r="H327" s="66" t="str">
        <f>VLOOKUP(C327,[1]計算シート!$B$3:$BB$29997,9,FALSE)</f>
        <v>○</v>
      </c>
      <c r="I327" s="66" t="str">
        <f>VLOOKUP(C327,[1]計算シート!$B$3:$BB$29997,10,FALSE)</f>
        <v>×</v>
      </c>
      <c r="J327" s="66" t="str">
        <f>VLOOKUP(C327,[1]計算シート!$B$3:$BB$29997,11,FALSE)</f>
        <v>○</v>
      </c>
      <c r="K327" s="66" t="str">
        <f>VLOOKUP(C327,[1]計算シート!$B$3:$BB$29997,12,FALSE)</f>
        <v>×</v>
      </c>
      <c r="L327" s="66" t="str">
        <f>VLOOKUP(C327,[1]計算シート!$B$3:$BB$29997,13,FALSE)</f>
        <v>○</v>
      </c>
      <c r="M327" s="66" t="str">
        <f>IF(VLOOKUP(C327,[1]計算シート!$B$3:$BB$29997,26,FALSE)&gt;0,"○","×")</f>
        <v>×</v>
      </c>
      <c r="N327" s="66" t="str">
        <f>IF(VLOOKUP(C327,[1]計算シート!$B$3:$BB$29997,27,FALSE)&gt;0,"○","×")</f>
        <v>○</v>
      </c>
      <c r="O327" s="67" t="str">
        <f>VLOOKUP(C327,[1]計算シート!$B$3:$BB$29997,29,FALSE)</f>
        <v>株式会社ウェルオフ西部</v>
      </c>
      <c r="P327" s="67" t="str">
        <f>VLOOKUP(C327,[1]計算シート!$B$3:$BB$29997,30,FALSE)</f>
        <v>050-6861-5201</v>
      </c>
      <c r="Q327" s="68">
        <f>VLOOKUP(C327,[1]計算シート!$B$3:$BB$29997,32,FALSE)</f>
        <v>47</v>
      </c>
      <c r="R327" s="69">
        <f>VLOOKUP(C327,[1]計算シート!$B$3:$BB$29997,31,FALSE)</f>
        <v>45198</v>
      </c>
      <c r="S327" s="70">
        <f>VLOOKUP(C327,[1]計算シート!$B$3:$BB$29997,34,FALSE)</f>
        <v>45474</v>
      </c>
      <c r="T327" s="66" t="str">
        <f>VLOOKUP(C327,[1]計算シート!$B$3:$BB$29997,33,FALSE)</f>
        <v>○</v>
      </c>
      <c r="U327" s="69">
        <f>S327</f>
        <v>45474</v>
      </c>
      <c r="V327" s="68"/>
      <c r="W327" s="71" t="str">
        <f>VLOOKUP(C327,[1]計算シート!$B$3:$BH$2997,59,FALSE)&amp;CHAR(10)&amp;IF(VLOOKUP(C327,[1]計算シート!$B$3:$BH$2997,59,FALSE)="特定","("&amp;VLOOKUP(C327,[1]指定一覧!$B$3:$C318,2,FALSE)&amp;")","")</f>
        <v xml:space="preserve">
</v>
      </c>
      <c r="X327" s="30" t="s">
        <v>37</v>
      </c>
    </row>
    <row r="328" spans="2:24" s="19" customFormat="1" ht="42" customHeight="1">
      <c r="B328" s="20">
        <v>321</v>
      </c>
      <c r="C328" s="66">
        <v>23007</v>
      </c>
      <c r="D328" s="67" t="str">
        <f>VLOOKUP(C328,[1]計算シート!$B$3:$F$29997,5,FALSE)</f>
        <v>かがやきレジデンス立川幸</v>
      </c>
      <c r="E328" s="67" t="str">
        <f>VLOOKUP(C328,[1]計算シート!$B$3:$BB$29997,6,FALSE)</f>
        <v>立川市幸町一丁目30番地の44</v>
      </c>
      <c r="F328" s="66" t="str">
        <f>VLOOKUP(C328,[1]計算シート!$B$3:$BB$29997,7,FALSE)</f>
        <v>5.4-6.2</v>
      </c>
      <c r="G328" s="66" t="str">
        <f>VLOOKUP(C328,[1]計算シート!$B$3:$BB$29997,8,FALSE)</f>
        <v>18.9-26.46</v>
      </c>
      <c r="H328" s="66" t="str">
        <f>VLOOKUP(C328,[1]計算シート!$B$3:$BB$29997,9,FALSE)</f>
        <v>○</v>
      </c>
      <c r="I328" s="66" t="str">
        <f>VLOOKUP(C328,[1]計算シート!$B$3:$BB$29997,10,FALSE)</f>
        <v>○</v>
      </c>
      <c r="J328" s="66" t="str">
        <f>VLOOKUP(C328,[1]計算シート!$B$3:$BB$29997,11,FALSE)</f>
        <v>○</v>
      </c>
      <c r="K328" s="66" t="str">
        <f>VLOOKUP(C328,[1]計算シート!$B$3:$BB$29997,12,FALSE)</f>
        <v>○</v>
      </c>
      <c r="L328" s="66" t="str">
        <f>VLOOKUP(C328,[1]計算シート!$B$3:$BB$29997,13,FALSE)</f>
        <v>×</v>
      </c>
      <c r="M328" s="66" t="str">
        <f>IF(VLOOKUP(C328,[1]計算シート!$B$3:$BB$29997,26,FALSE)&gt;0,"○","×")</f>
        <v>×</v>
      </c>
      <c r="N328" s="66" t="str">
        <f>IF(VLOOKUP(C328,[1]計算シート!$B$3:$BB$29997,27,FALSE)&gt;0,"○","×")</f>
        <v>○</v>
      </c>
      <c r="O328" s="67" t="str">
        <f>VLOOKUP(C328,[1]計算シート!$B$3:$BB$29997,29,FALSE)</f>
        <v>株式会社やまねメディカル</v>
      </c>
      <c r="P328" s="67" t="str">
        <f>VLOOKUP(C328,[1]計算シート!$B$3:$BB$29997,30,FALSE)</f>
        <v>03-5201-3995</v>
      </c>
      <c r="Q328" s="68">
        <f>VLOOKUP(C328,[1]計算シート!$B$3:$BB$29997,32,FALSE)</f>
        <v>32</v>
      </c>
      <c r="R328" s="69">
        <f>VLOOKUP(C328,[1]計算シート!$B$3:$BB$29997,31,FALSE)</f>
        <v>45225</v>
      </c>
      <c r="S328" s="70">
        <f>VLOOKUP(C328,[1]計算シート!$B$3:$BB$29997,34,FALSE)</f>
        <v>45809</v>
      </c>
      <c r="T328" s="66" t="str">
        <f>VLOOKUP(C328,[1]計算シート!$B$3:$BB$29997,33,FALSE)</f>
        <v>○</v>
      </c>
      <c r="U328" s="69">
        <f>S328</f>
        <v>45809</v>
      </c>
      <c r="V328" s="68"/>
      <c r="W328" s="71" t="str">
        <f>VLOOKUP(C328,[1]計算シート!$B$3:$BH$2997,59,FALSE)&amp;CHAR(10)&amp;IF(VLOOKUP(C328,[1]計算シート!$B$3:$BH$2997,59,FALSE)="特定","("&amp;VLOOKUP(C328,[1]指定一覧!$B$3:$C319,2,FALSE)&amp;")","")</f>
        <v xml:space="preserve">
</v>
      </c>
      <c r="X328" s="30" t="s">
        <v>36</v>
      </c>
    </row>
    <row r="329" spans="2:24" s="19" customFormat="1" ht="42" customHeight="1">
      <c r="B329" s="20">
        <v>322</v>
      </c>
      <c r="C329" s="66">
        <v>14037</v>
      </c>
      <c r="D329" s="67" t="str">
        <f>VLOOKUP(C329,[1]計算シート!$B$3:$F$29997,5,FALSE)</f>
        <v>なごやかレジデンス武蔵境</v>
      </c>
      <c r="E329" s="67" t="str">
        <f>VLOOKUP(C329,[1]計算シート!$B$3:$BB$29997,6,FALSE)</f>
        <v>武蔵野市境一丁目８番４号</v>
      </c>
      <c r="F329" s="66" t="str">
        <f>VLOOKUP(C329,[1]計算シート!$B$3:$BB$29997,7,FALSE)</f>
        <v>5.37-11</v>
      </c>
      <c r="G329" s="66" t="str">
        <f>VLOOKUP(C329,[1]計算シート!$B$3:$BB$29997,8,FALSE)</f>
        <v>23.1-31.97</v>
      </c>
      <c r="H329" s="66" t="str">
        <f>VLOOKUP(C329,[1]計算シート!$B$3:$BB$29997,9,FALSE)</f>
        <v>○</v>
      </c>
      <c r="I329" s="66" t="str">
        <f>VLOOKUP(C329,[1]計算シート!$B$3:$BB$29997,10,FALSE)</f>
        <v>○</v>
      </c>
      <c r="J329" s="66" t="str">
        <f>VLOOKUP(C329,[1]計算シート!$B$3:$BB$29997,11,FALSE)</f>
        <v>○</v>
      </c>
      <c r="K329" s="66" t="str">
        <f>VLOOKUP(C329,[1]計算シート!$B$3:$BB$29997,12,FALSE)</f>
        <v>○</v>
      </c>
      <c r="L329" s="66" t="str">
        <f>VLOOKUP(C329,[1]計算シート!$B$3:$BB$29997,13,FALSE)</f>
        <v>×</v>
      </c>
      <c r="M329" s="66" t="str">
        <f>IF(VLOOKUP(C329,[1]計算シート!$B$3:$BB$29997,26,FALSE)&gt;0,"○","×")</f>
        <v>×</v>
      </c>
      <c r="N329" s="66" t="str">
        <f>IF(VLOOKUP(C329,[1]計算シート!$B$3:$BB$29997,27,FALSE)&gt;0,"○","×")</f>
        <v>○</v>
      </c>
      <c r="O329" s="67" t="str">
        <f>VLOOKUP(C329,[1]計算シート!$B$3:$BB$29997,29,FALSE)</f>
        <v>なごやかレジデンス武蔵境</v>
      </c>
      <c r="P329" s="67" t="str">
        <f>VLOOKUP(C329,[1]計算シート!$B$3:$BB$29997,30,FALSE)</f>
        <v>0422-60-3912</v>
      </c>
      <c r="Q329" s="68">
        <f>VLOOKUP(C329,[1]計算シート!$B$3:$BB$29997,32,FALSE)</f>
        <v>20</v>
      </c>
      <c r="R329" s="69">
        <f>VLOOKUP(C329,[1]計算シート!$B$3:$BB$29997,31,FALSE)</f>
        <v>42031</v>
      </c>
      <c r="S329" s="70" t="str">
        <f>VLOOKUP(C329,[1]計算シート!$B$3:$BB$29997,34,FALSE)</f>
        <v>入居開始済み</v>
      </c>
      <c r="T329" s="66" t="str">
        <f>VLOOKUP(C329,[1]計算シート!$B$3:$BB$29997,33,FALSE)</f>
        <v>○</v>
      </c>
      <c r="U329" s="69">
        <v>42278</v>
      </c>
      <c r="V329" s="77"/>
      <c r="W329" s="71" t="str">
        <f>VLOOKUP(C329,[1]計算シート!$B$3:$BH$2997,59,FALSE)&amp;CHAR(10)&amp;IF(VLOOKUP(C329,[1]計算シート!$B$3:$BH$2997,59,FALSE)="特定","("&amp;VLOOKUP(C329,[1]指定一覧!$B$3:$C315,2,FALSE)&amp;")","")</f>
        <v xml:space="preserve">
</v>
      </c>
      <c r="X329" s="30" t="s">
        <v>36</v>
      </c>
    </row>
    <row r="330" spans="2:24" s="19" customFormat="1" ht="42" customHeight="1">
      <c r="B330" s="20">
        <v>323</v>
      </c>
      <c r="C330" s="66">
        <v>18011</v>
      </c>
      <c r="D330" s="67" t="str">
        <f>VLOOKUP(C330,[1]計算シート!$B$3:$F$29997,5,FALSE)</f>
        <v>ココファン武蔵境</v>
      </c>
      <c r="E330" s="67" t="str">
        <f>VLOOKUP(C330,[1]計算シート!$B$3:$BB$29997,6,FALSE)</f>
        <v>武蔵野市境1-16-18</v>
      </c>
      <c r="F330" s="66" t="str">
        <f>VLOOKUP(C330,[1]計算シート!$B$3:$BB$29997,7,FALSE)</f>
        <v>9.1-20.1</v>
      </c>
      <c r="G330" s="66" t="str">
        <f>VLOOKUP(C330,[1]計算シート!$B$3:$BB$29997,8,FALSE)</f>
        <v>18-53.9</v>
      </c>
      <c r="H330" s="66" t="str">
        <f>VLOOKUP(C330,[1]計算シート!$B$3:$BB$29997,9,FALSE)</f>
        <v>○</v>
      </c>
      <c r="I330" s="66" t="str">
        <f>VLOOKUP(C330,[1]計算シート!$B$3:$BB$29997,10,FALSE)</f>
        <v>○</v>
      </c>
      <c r="J330" s="66" t="str">
        <f>VLOOKUP(C330,[1]計算シート!$B$3:$BB$29997,11,FALSE)</f>
        <v>○</v>
      </c>
      <c r="K330" s="66" t="str">
        <f>VLOOKUP(C330,[1]計算シート!$B$3:$BB$29997,12,FALSE)</f>
        <v>○</v>
      </c>
      <c r="L330" s="66" t="str">
        <f>VLOOKUP(C330,[1]計算シート!$B$3:$BB$29997,13,FALSE)</f>
        <v>○</v>
      </c>
      <c r="M330" s="66" t="str">
        <f>IF(VLOOKUP(C330,[1]計算シート!$B$3:$BB$29997,26,FALSE)&gt;0,"○","×")</f>
        <v>×</v>
      </c>
      <c r="N330" s="66" t="str">
        <f>IF(VLOOKUP(C330,[1]計算シート!$B$3:$BB$29997,27,FALSE)&gt;0,"○","×")</f>
        <v>○</v>
      </c>
      <c r="O330" s="67" t="str">
        <f>VLOOKUP(C330,[1]計算シート!$B$3:$BB$29997,29,FALSE)</f>
        <v>株式会社学研ココファン</v>
      </c>
      <c r="P330" s="67" t="str">
        <f>VLOOKUP(C330,[1]計算シート!$B$3:$BB$29997,30,FALSE)</f>
        <v>03-6431-1860</v>
      </c>
      <c r="Q330" s="68">
        <f>VLOOKUP(C330,[1]計算シート!$B$3:$BB$29997,32,FALSE)</f>
        <v>70</v>
      </c>
      <c r="R330" s="69">
        <f>VLOOKUP(C330,[1]計算シート!$B$3:$BB$29997,31,FALSE)</f>
        <v>43482</v>
      </c>
      <c r="S330" s="70" t="str">
        <f>VLOOKUP(C330,[1]計算シート!$B$3:$BB$29997,34,FALSE)</f>
        <v>入居開始済み</v>
      </c>
      <c r="T330" s="66" t="str">
        <f>VLOOKUP(C330,[1]計算シート!$B$3:$BB$29997,33,FALSE)</f>
        <v>○</v>
      </c>
      <c r="U330" s="69">
        <v>43770</v>
      </c>
      <c r="V330" s="68"/>
      <c r="W330" s="71" t="str">
        <f>VLOOKUP(C330,[1]計算シート!$B$3:$BH$2997,59,FALSE)&amp;CHAR(10)&amp;IF(VLOOKUP(C330,[1]計算シート!$B$3:$BH$2997,59,FALSE)="特定","("&amp;VLOOKUP(C330,[1]指定一覧!$B$3:$C401,2,FALSE)&amp;")","")</f>
        <v xml:space="preserve">
</v>
      </c>
      <c r="X330" s="30" t="s">
        <v>36</v>
      </c>
    </row>
    <row r="331" spans="2:24" s="19" customFormat="1" ht="42" customHeight="1">
      <c r="B331" s="20">
        <v>324</v>
      </c>
      <c r="C331" s="66">
        <v>21009</v>
      </c>
      <c r="D331" s="67" t="str">
        <f>VLOOKUP(C331,[1]計算シート!$B$3:$F$29997,5,FALSE)</f>
        <v>ココファン武蔵野八幡町</v>
      </c>
      <c r="E331" s="67" t="str">
        <f>VLOOKUP(C331,[1]計算シート!$B$3:$BB$29997,6,FALSE)</f>
        <v>武蔵野市八幡町1-2-6</v>
      </c>
      <c r="F331" s="66" t="str">
        <f>VLOOKUP(C331,[1]計算シート!$B$3:$BB$29997,7,FALSE)</f>
        <v>8.6-18.4</v>
      </c>
      <c r="G331" s="66" t="str">
        <f>VLOOKUP(C331,[1]計算シート!$B$3:$BB$29997,8,FALSE)</f>
        <v>18-48.36</v>
      </c>
      <c r="H331" s="66" t="str">
        <f>VLOOKUP(C331,[1]計算シート!$B$3:$BB$29997,9,FALSE)</f>
        <v>○</v>
      </c>
      <c r="I331" s="66" t="str">
        <f>VLOOKUP(C331,[1]計算シート!$B$3:$BB$29997,10,FALSE)</f>
        <v>○</v>
      </c>
      <c r="J331" s="66" t="str">
        <f>VLOOKUP(C331,[1]計算シート!$B$3:$BB$29997,11,FALSE)</f>
        <v>○</v>
      </c>
      <c r="K331" s="66" t="str">
        <f>VLOOKUP(C331,[1]計算シート!$B$3:$BB$29997,12,FALSE)</f>
        <v>○</v>
      </c>
      <c r="L331" s="66" t="str">
        <f>VLOOKUP(C331,[1]計算シート!$B$3:$BB$29997,13,FALSE)</f>
        <v>○</v>
      </c>
      <c r="M331" s="66" t="str">
        <f>IF(VLOOKUP(C331,[1]計算シート!$B$3:$BB$29997,26,FALSE)&gt;0,"○","×")</f>
        <v>×</v>
      </c>
      <c r="N331" s="66" t="str">
        <f>IF(VLOOKUP(C331,[1]計算シート!$B$3:$BB$29997,27,FALSE)&gt;0,"○","×")</f>
        <v>○</v>
      </c>
      <c r="O331" s="67" t="str">
        <f>VLOOKUP(C331,[1]計算シート!$B$3:$BB$29997,29,FALSE)</f>
        <v>株式会社学研ココファン</v>
      </c>
      <c r="P331" s="67" t="str">
        <f>VLOOKUP(C331,[1]計算シート!$B$3:$BB$29997,30,FALSE)</f>
        <v>03-6431-1860</v>
      </c>
      <c r="Q331" s="68">
        <f>VLOOKUP(C331,[1]計算シート!$B$3:$BB$29997,32,FALSE)</f>
        <v>48</v>
      </c>
      <c r="R331" s="69">
        <f>VLOOKUP(C331,[1]計算シート!$B$3:$BB$29997,31,FALSE)</f>
        <v>44547</v>
      </c>
      <c r="S331" s="70" t="str">
        <f>VLOOKUP(C331,[1]計算シート!$B$3:$BB$29997,34,FALSE)</f>
        <v>入居開始済み</v>
      </c>
      <c r="T331" s="66" t="str">
        <f>VLOOKUP(C331,[1]計算シート!$B$3:$BB$29997,33,FALSE)</f>
        <v>○</v>
      </c>
      <c r="U331" s="69">
        <v>44805</v>
      </c>
      <c r="V331" s="68"/>
      <c r="W331" s="71" t="str">
        <f>VLOOKUP(C331,[1]計算シート!$B$3:$BH$2997,59,FALSE)&amp;CHAR(10)&amp;IF(VLOOKUP(C331,[1]計算シート!$B$3:$BH$2997,59,FALSE)="特定","("&amp;VLOOKUP(C331,[1]指定一覧!$B$3:$C317,2,FALSE)&amp;")","")</f>
        <v xml:space="preserve">
</v>
      </c>
      <c r="X331" s="30" t="s">
        <v>36</v>
      </c>
    </row>
    <row r="332" spans="2:24" s="19" customFormat="1" ht="42" customHeight="1">
      <c r="B332" s="20">
        <v>325</v>
      </c>
      <c r="C332" s="66">
        <v>11004</v>
      </c>
      <c r="D332" s="67" t="str">
        <f>VLOOKUP(C332,[1]計算シート!$B$3:$F$29997,5,FALSE)</f>
        <v>パステルライフ昭島</v>
      </c>
      <c r="E332" s="67" t="str">
        <f>VLOOKUP(C332,[1]計算シート!$B$3:$BB$29997,6,FALSE)</f>
        <v>昭島市緑町3丁目5番8号</v>
      </c>
      <c r="F332" s="66" t="str">
        <f>VLOOKUP(C332,[1]計算シート!$B$3:$BB$29997,7,FALSE)</f>
        <v>7.1-8.3</v>
      </c>
      <c r="G332" s="66">
        <f>VLOOKUP(C332,[1]計算シート!$B$3:$BB$29997,8,FALSE)</f>
        <v>24.71</v>
      </c>
      <c r="H332" s="66" t="str">
        <f>VLOOKUP(C332,[1]計算シート!$B$3:$BB$29997,9,FALSE)</f>
        <v>○</v>
      </c>
      <c r="I332" s="66" t="str">
        <f>VLOOKUP(C332,[1]計算シート!$B$3:$BB$29997,10,FALSE)</f>
        <v>○</v>
      </c>
      <c r="J332" s="66" t="str">
        <f>VLOOKUP(C332,[1]計算シート!$B$3:$BB$29997,11,FALSE)</f>
        <v>○</v>
      </c>
      <c r="K332" s="66" t="str">
        <f>VLOOKUP(C332,[1]計算シート!$B$3:$BB$29997,12,FALSE)</f>
        <v>○</v>
      </c>
      <c r="L332" s="66" t="str">
        <f>VLOOKUP(C332,[1]計算シート!$B$3:$BB$29997,13,FALSE)</f>
        <v>○</v>
      </c>
      <c r="M332" s="66" t="str">
        <f>IF(VLOOKUP(C332,[1]計算シート!$B$3:$BB$29997,26,FALSE)&gt;0,"○","×")</f>
        <v>×</v>
      </c>
      <c r="N332" s="66" t="str">
        <f>IF(VLOOKUP(C332,[1]計算シート!$B$3:$BB$29997,27,FALSE)&gt;0,"○","×")</f>
        <v>○</v>
      </c>
      <c r="O332" s="67" t="str">
        <f>VLOOKUP(C332,[1]計算シート!$B$3:$BB$29997,29,FALSE)</f>
        <v>パステルライフ昭島</v>
      </c>
      <c r="P332" s="67" t="str">
        <f>VLOOKUP(C332,[1]計算シート!$B$3:$BB$29997,30,FALSE)</f>
        <v>042-519-4165</v>
      </c>
      <c r="Q332" s="68">
        <f>VLOOKUP(C332,[1]計算シート!$B$3:$BB$29997,32,FALSE)</f>
        <v>59</v>
      </c>
      <c r="R332" s="69">
        <f>VLOOKUP(C332,[1]計算シート!$B$3:$BB$29997,31,FALSE)</f>
        <v>40903</v>
      </c>
      <c r="S332" s="70" t="str">
        <f>VLOOKUP(C332,[1]計算シート!$B$3:$BB$29997,34,FALSE)</f>
        <v>入居開始済み</v>
      </c>
      <c r="T332" s="66" t="str">
        <f>VLOOKUP(C332,[1]計算シート!$B$3:$BB$29997,33,FALSE)</f>
        <v>○</v>
      </c>
      <c r="U332" s="69">
        <v>42095</v>
      </c>
      <c r="V332" s="68"/>
      <c r="W332" s="71" t="str">
        <f>VLOOKUP(C332,[1]計算シート!$B$3:$BH$2997,59,FALSE)&amp;CHAR(10)&amp;IF(VLOOKUP(C332,[1]計算シート!$B$3:$BH$2997,59,FALSE)="特定","("&amp;VLOOKUP(C332,[1]指定一覧!$B$3:$C316,2,FALSE)&amp;")","")</f>
        <v xml:space="preserve">
</v>
      </c>
      <c r="X332" s="30" t="s">
        <v>36</v>
      </c>
    </row>
    <row r="333" spans="2:24" s="19" customFormat="1" ht="42" customHeight="1">
      <c r="B333" s="20">
        <v>326</v>
      </c>
      <c r="C333" s="66">
        <v>11063</v>
      </c>
      <c r="D333" s="67" t="str">
        <f>VLOOKUP(C333,[1]計算シート!$B$3:$F$29997,5,FALSE)</f>
        <v>レジデンス昭島</v>
      </c>
      <c r="E333" s="67" t="str">
        <f>VLOOKUP(C333,[1]計算シート!$B$3:$BB$29997,6,FALSE)</f>
        <v>昭島市昭和町5丁目8番19号</v>
      </c>
      <c r="F333" s="66" t="str">
        <f>VLOOKUP(C333,[1]計算シート!$B$3:$BB$29997,7,FALSE)</f>
        <v>7-9.2</v>
      </c>
      <c r="G333" s="66" t="str">
        <f>VLOOKUP(C333,[1]計算シート!$B$3:$BB$29997,8,FALSE)</f>
        <v>20.13-30.89</v>
      </c>
      <c r="H333" s="66" t="str">
        <f>VLOOKUP(C333,[1]計算シート!$B$3:$BB$29997,9,FALSE)</f>
        <v>○</v>
      </c>
      <c r="I333" s="66" t="str">
        <f>VLOOKUP(C333,[1]計算シート!$B$3:$BB$29997,10,FALSE)</f>
        <v>×</v>
      </c>
      <c r="J333" s="66" t="str">
        <f>VLOOKUP(C333,[1]計算シート!$B$3:$BB$29997,11,FALSE)</f>
        <v>×</v>
      </c>
      <c r="K333" s="66" t="str">
        <f>VLOOKUP(C333,[1]計算シート!$B$3:$BB$29997,12,FALSE)</f>
        <v>○</v>
      </c>
      <c r="L333" s="66" t="str">
        <f>VLOOKUP(C333,[1]計算シート!$B$3:$BB$29997,13,FALSE)</f>
        <v>×</v>
      </c>
      <c r="M333" s="66" t="str">
        <f>IF(VLOOKUP(C333,[1]計算シート!$B$3:$BB$29997,26,FALSE)&gt;0,"○","×")</f>
        <v>×</v>
      </c>
      <c r="N333" s="66" t="str">
        <f>IF(VLOOKUP(C333,[1]計算シート!$B$3:$BB$29997,27,FALSE)&gt;0,"○","×")</f>
        <v>○</v>
      </c>
      <c r="O333" s="67" t="str">
        <f>VLOOKUP(C333,[1]計算シート!$B$3:$BB$29997,29,FALSE)</f>
        <v>日本シニアライフ株式会社</v>
      </c>
      <c r="P333" s="67" t="str">
        <f>VLOOKUP(C333,[1]計算シート!$B$3:$BB$29997,30,FALSE)</f>
        <v>03-6721-5440</v>
      </c>
      <c r="Q333" s="68">
        <f>VLOOKUP(C333,[1]計算シート!$B$3:$BB$29997,32,FALSE)</f>
        <v>27</v>
      </c>
      <c r="R333" s="69">
        <f>VLOOKUP(C333,[1]計算シート!$B$3:$BB$29997,31,FALSE)</f>
        <v>40996</v>
      </c>
      <c r="S333" s="70" t="str">
        <f>VLOOKUP(C333,[1]計算シート!$B$3:$BB$29997,34,FALSE)</f>
        <v>入居開始済み</v>
      </c>
      <c r="T333" s="66" t="str">
        <f>VLOOKUP(C333,[1]計算シート!$B$3:$BB$29997,33,FALSE)</f>
        <v>○</v>
      </c>
      <c r="U333" s="69">
        <v>42095</v>
      </c>
      <c r="V333" s="68"/>
      <c r="W333" s="71" t="str">
        <f>VLOOKUP(C333,[1]計算シート!$B$3:$BH$2997,59,FALSE)&amp;CHAR(10)&amp;IF(VLOOKUP(C333,[1]計算シート!$B$3:$BH$2997,59,FALSE)="特定","("&amp;VLOOKUP(C333,[1]指定一覧!$B$3:$C317,2,FALSE)&amp;")","")</f>
        <v xml:space="preserve">
</v>
      </c>
      <c r="X333" s="30" t="s">
        <v>36</v>
      </c>
    </row>
    <row r="334" spans="2:24" s="19" customFormat="1" ht="42" customHeight="1">
      <c r="B334" s="20">
        <v>327</v>
      </c>
      <c r="C334" s="66">
        <v>12007</v>
      </c>
      <c r="D334" s="67" t="str">
        <f>VLOOKUP(C334,[1]計算シート!$B$3:$F$29997,5,FALSE)</f>
        <v>アイリスガーデン昭島</v>
      </c>
      <c r="E334" s="67" t="str">
        <f>VLOOKUP(C334,[1]計算シート!$B$3:$BB$29997,6,FALSE)</f>
        <v xml:space="preserve">昭島市松原町3-8-1 </v>
      </c>
      <c r="F334" s="66" t="str">
        <f>VLOOKUP(C334,[1]計算シート!$B$3:$BB$29997,7,FALSE)</f>
        <v>9.3-15</v>
      </c>
      <c r="G334" s="66" t="str">
        <f>VLOOKUP(C334,[1]計算シート!$B$3:$BB$29997,8,FALSE)</f>
        <v>26.4-45.37</v>
      </c>
      <c r="H334" s="66" t="str">
        <f>VLOOKUP(C334,[1]計算シート!$B$3:$BB$29997,9,FALSE)</f>
        <v>○</v>
      </c>
      <c r="I334" s="66" t="str">
        <f>VLOOKUP(C334,[1]計算シート!$B$3:$BB$29997,10,FALSE)</f>
        <v>×</v>
      </c>
      <c r="J334" s="66" t="str">
        <f>VLOOKUP(C334,[1]計算シート!$B$3:$BB$29997,11,FALSE)</f>
        <v>×</v>
      </c>
      <c r="K334" s="66" t="str">
        <f>VLOOKUP(C334,[1]計算シート!$B$3:$BB$29997,12,FALSE)</f>
        <v>×</v>
      </c>
      <c r="L334" s="66" t="str">
        <f>VLOOKUP(C334,[1]計算シート!$B$3:$BB$29997,13,FALSE)</f>
        <v>×</v>
      </c>
      <c r="M334" s="66" t="str">
        <f>IF(VLOOKUP(C334,[1]計算シート!$B$3:$BB$29997,26,FALSE)&gt;0,"○","×")</f>
        <v>×</v>
      </c>
      <c r="N334" s="66" t="str">
        <f>IF(VLOOKUP(C334,[1]計算シート!$B$3:$BB$29997,27,FALSE)&gt;0,"○","×")</f>
        <v>○</v>
      </c>
      <c r="O334" s="67" t="str">
        <f>VLOOKUP(C334,[1]計算シート!$B$3:$BB$29997,29,FALSE)</f>
        <v>株式会社ニチイケアパレス</v>
      </c>
      <c r="P334" s="67" t="str">
        <f>VLOOKUP(C334,[1]計算シート!$B$3:$BB$29997,30,FALSE)</f>
        <v>03-5834-5200</v>
      </c>
      <c r="Q334" s="68">
        <f>VLOOKUP(C334,[1]計算シート!$B$3:$BB$29997,32,FALSE)</f>
        <v>38</v>
      </c>
      <c r="R334" s="69">
        <f>VLOOKUP(C334,[1]計算シート!$B$3:$BB$29997,31,FALSE)</f>
        <v>41044</v>
      </c>
      <c r="S334" s="70" t="str">
        <f>VLOOKUP(C334,[1]計算シート!$B$3:$BB$29997,34,FALSE)</f>
        <v>入居開始済み</v>
      </c>
      <c r="T334" s="66" t="str">
        <f>VLOOKUP(C334,[1]計算シート!$B$3:$BB$29997,33,FALSE)</f>
        <v>○</v>
      </c>
      <c r="U334" s="69">
        <v>42095</v>
      </c>
      <c r="V334" s="68"/>
      <c r="W334" s="71" t="str">
        <f>VLOOKUP(C334,[1]計算シート!$B$3:$BH$2997,59,FALSE)&amp;CHAR(10)&amp;IF(VLOOKUP(C334,[1]計算シート!$B$3:$BH$2997,59,FALSE)="特定","("&amp;VLOOKUP(C334,[1]指定一覧!$B$3:$C318,2,FALSE)&amp;")","")</f>
        <v xml:space="preserve">
</v>
      </c>
      <c r="X334" s="30" t="s">
        <v>36</v>
      </c>
    </row>
    <row r="335" spans="2:24" s="19" customFormat="1" ht="42" customHeight="1">
      <c r="B335" s="20">
        <v>328</v>
      </c>
      <c r="C335" s="66">
        <v>14049</v>
      </c>
      <c r="D335" s="67" t="str">
        <f>VLOOKUP(C335,[1]計算シート!$B$3:$F$29997,5,FALSE)</f>
        <v>アイリスガーデン昭島　昭和の森</v>
      </c>
      <c r="E335" s="67" t="str">
        <f>VLOOKUP(C335,[1]計算シート!$B$3:$BB$29997,6,FALSE)</f>
        <v>昭島市代官山一丁目２番３号</v>
      </c>
      <c r="F335" s="66" t="str">
        <f>VLOOKUP(C335,[1]計算シート!$B$3:$BB$29997,7,FALSE)</f>
        <v>9.3-15.2</v>
      </c>
      <c r="G335" s="66" t="str">
        <f>VLOOKUP(C335,[1]計算シート!$B$3:$BB$29997,8,FALSE)</f>
        <v>26.94-47.89</v>
      </c>
      <c r="H335" s="66" t="str">
        <f>VLOOKUP(C335,[1]計算シート!$B$3:$BB$29997,9,FALSE)</f>
        <v>○</v>
      </c>
      <c r="I335" s="66" t="str">
        <f>VLOOKUP(C335,[1]計算シート!$B$3:$BB$29997,10,FALSE)</f>
        <v>×</v>
      </c>
      <c r="J335" s="66" t="str">
        <f>VLOOKUP(C335,[1]計算シート!$B$3:$BB$29997,11,FALSE)</f>
        <v>×</v>
      </c>
      <c r="K335" s="66" t="str">
        <f>VLOOKUP(C335,[1]計算シート!$B$3:$BB$29997,12,FALSE)</f>
        <v>×</v>
      </c>
      <c r="L335" s="66" t="str">
        <f>VLOOKUP(C335,[1]計算シート!$B$3:$BB$29997,13,FALSE)</f>
        <v>×</v>
      </c>
      <c r="M335" s="66" t="str">
        <f>IF(VLOOKUP(C335,[1]計算シート!$B$3:$BB$29997,26,FALSE)&gt;0,"○","×")</f>
        <v>×</v>
      </c>
      <c r="N335" s="66" t="str">
        <f>IF(VLOOKUP(C335,[1]計算シート!$B$3:$BB$29997,27,FALSE)&gt;0,"○","×")</f>
        <v>×</v>
      </c>
      <c r="O335" s="67" t="str">
        <f>VLOOKUP(C335,[1]計算シート!$B$3:$BB$29997,29,FALSE)</f>
        <v>株式会社ニチイケアパレス</v>
      </c>
      <c r="P335" s="67" t="str">
        <f>VLOOKUP(C335,[1]計算シート!$B$3:$BB$29997,30,FALSE)</f>
        <v>03-5834-5200</v>
      </c>
      <c r="Q335" s="68">
        <f>VLOOKUP(C335,[1]計算シート!$B$3:$BB$29997,32,FALSE)</f>
        <v>51</v>
      </c>
      <c r="R335" s="69">
        <f>VLOOKUP(C335,[1]計算シート!$B$3:$BB$29997,31,FALSE)</f>
        <v>42051</v>
      </c>
      <c r="S335" s="70" t="str">
        <f>VLOOKUP(C335,[1]計算シート!$B$3:$BB$29997,34,FALSE)</f>
        <v>入居開始済み</v>
      </c>
      <c r="T335" s="66" t="str">
        <f>VLOOKUP(C335,[1]計算シート!$B$3:$BB$29997,33,FALSE)</f>
        <v>○</v>
      </c>
      <c r="U335" s="69">
        <v>42461</v>
      </c>
      <c r="V335" s="68"/>
      <c r="W335" s="71" t="str">
        <f>VLOOKUP(C335,[1]計算シート!$B$3:$BH$2997,59,FALSE)&amp;CHAR(10)&amp;IF(VLOOKUP(C335,[1]計算シート!$B$3:$BH$2997,59,FALSE)="特定","("&amp;VLOOKUP(C335,[1]指定一覧!$B$3:$C319,2,FALSE)&amp;")","")</f>
        <v xml:space="preserve">
</v>
      </c>
      <c r="X335" s="30" t="s">
        <v>36</v>
      </c>
    </row>
    <row r="336" spans="2:24" s="19" customFormat="1" ht="42" customHeight="1">
      <c r="B336" s="20">
        <v>329</v>
      </c>
      <c r="C336" s="66">
        <v>15021</v>
      </c>
      <c r="D336" s="67" t="str">
        <f>VLOOKUP(C336,[1]計算シート!$B$3:$F$29997,5,FALSE)</f>
        <v xml:space="preserve">高齢者住宅さくらガーデン </v>
      </c>
      <c r="E336" s="67" t="str">
        <f>VLOOKUP(C336,[1]計算シート!$B$3:$BB$29997,6,FALSE)</f>
        <v xml:space="preserve">昭島市中神町１２６０番地 </v>
      </c>
      <c r="F336" s="66" t="str">
        <f>VLOOKUP(C336,[1]計算シート!$B$3:$BB$29997,7,FALSE)</f>
        <v>6.5-6.7</v>
      </c>
      <c r="G336" s="66" t="str">
        <f>VLOOKUP(C336,[1]計算シート!$B$3:$BB$29997,8,FALSE)</f>
        <v>18-20.56</v>
      </c>
      <c r="H336" s="66" t="str">
        <f>VLOOKUP(C336,[1]計算シート!$B$3:$BB$29997,9,FALSE)</f>
        <v>○</v>
      </c>
      <c r="I336" s="66" t="str">
        <f>VLOOKUP(C336,[1]計算シート!$B$3:$BB$29997,10,FALSE)</f>
        <v>×</v>
      </c>
      <c r="J336" s="66" t="str">
        <f>VLOOKUP(C336,[1]計算シート!$B$3:$BB$29997,11,FALSE)</f>
        <v>○</v>
      </c>
      <c r="K336" s="66" t="str">
        <f>VLOOKUP(C336,[1]計算シート!$B$3:$BB$29997,12,FALSE)</f>
        <v>○</v>
      </c>
      <c r="L336" s="66" t="str">
        <f>VLOOKUP(C336,[1]計算シート!$B$3:$BB$29997,13,FALSE)</f>
        <v>○</v>
      </c>
      <c r="M336" s="66" t="str">
        <f>IF(VLOOKUP(C336,[1]計算シート!$B$3:$BB$29997,26,FALSE)&gt;0,"○","×")</f>
        <v>○</v>
      </c>
      <c r="N336" s="66" t="str">
        <f>IF(VLOOKUP(C336,[1]計算シート!$B$3:$BB$29997,27,FALSE)&gt;0,"○","×")</f>
        <v>○</v>
      </c>
      <c r="O336" s="67" t="str">
        <f>VLOOKUP(C336,[1]計算シート!$B$3:$BB$29997,29,FALSE)</f>
        <v>社会福祉法人恩賜財団東京都同胞援護会</v>
      </c>
      <c r="P336" s="67" t="str">
        <f>VLOOKUP(C336,[1]計算シート!$B$3:$BB$29997,30,FALSE)</f>
        <v>03-3341-7161</v>
      </c>
      <c r="Q336" s="68">
        <f>VLOOKUP(C336,[1]計算シート!$B$3:$BB$29997,32,FALSE)</f>
        <v>49</v>
      </c>
      <c r="R336" s="69">
        <f>VLOOKUP(C336,[1]計算シート!$B$3:$BB$29997,31,FALSE)</f>
        <v>42359</v>
      </c>
      <c r="S336" s="70" t="str">
        <f>VLOOKUP(C336,[1]計算シート!$B$3:$BB$29997,34,FALSE)</f>
        <v>入居開始済み</v>
      </c>
      <c r="T336" s="66" t="str">
        <f>VLOOKUP(C336,[1]計算シート!$B$3:$BB$29997,33,FALSE)</f>
        <v>○</v>
      </c>
      <c r="U336" s="69">
        <v>42856</v>
      </c>
      <c r="V336" s="68"/>
      <c r="W336" s="71" t="str">
        <f>VLOOKUP(C336,[1]計算シート!$B$3:$BH$2997,59,FALSE)&amp;CHAR(10)&amp;IF(VLOOKUP(C336,[1]計算シート!$B$3:$BH$2997,59,FALSE)="特定","("&amp;VLOOKUP(C336,[1]指定一覧!$B$3:$C320,2,FALSE)&amp;")","")</f>
        <v xml:space="preserve">
</v>
      </c>
      <c r="X336" s="30" t="s">
        <v>36</v>
      </c>
    </row>
    <row r="337" spans="2:24" s="19" customFormat="1" ht="42" customHeight="1">
      <c r="B337" s="20">
        <v>330</v>
      </c>
      <c r="C337" s="66">
        <v>18008</v>
      </c>
      <c r="D337" s="67" t="str">
        <f>VLOOKUP(C337,[1]計算シート!$B$3:$F$29997,5,FALSE)</f>
        <v>エクラシア昭島</v>
      </c>
      <c r="E337" s="67" t="str">
        <f>VLOOKUP(C337,[1]計算シート!$B$3:$BB$29997,6,FALSE)</f>
        <v>昭島市中神町1174-13</v>
      </c>
      <c r="F337" s="66">
        <f>VLOOKUP(C337,[1]計算シート!$B$3:$BB$29997,7,FALSE)</f>
        <v>4.5</v>
      </c>
      <c r="G337" s="66" t="str">
        <f>VLOOKUP(C337,[1]計算シート!$B$3:$BB$29997,8,FALSE)</f>
        <v>18.3-18.91</v>
      </c>
      <c r="H337" s="66" t="str">
        <f>VLOOKUP(C337,[1]計算シート!$B$3:$BB$29997,9,FALSE)</f>
        <v>○</v>
      </c>
      <c r="I337" s="66" t="str">
        <f>VLOOKUP(C337,[1]計算シート!$B$3:$BB$29997,10,FALSE)</f>
        <v>×</v>
      </c>
      <c r="J337" s="66" t="str">
        <f>VLOOKUP(C337,[1]計算シート!$B$3:$BB$29997,11,FALSE)</f>
        <v>○</v>
      </c>
      <c r="K337" s="66" t="str">
        <f>VLOOKUP(C337,[1]計算シート!$B$3:$BB$29997,12,FALSE)</f>
        <v>×</v>
      </c>
      <c r="L337" s="66" t="str">
        <f>VLOOKUP(C337,[1]計算シート!$B$3:$BB$29997,13,FALSE)</f>
        <v>○</v>
      </c>
      <c r="M337" s="66" t="str">
        <f>IF(VLOOKUP(C337,[1]計算シート!$B$3:$BB$29997,26,FALSE)&gt;0,"○","×")</f>
        <v>×</v>
      </c>
      <c r="N337" s="66" t="str">
        <f>IF(VLOOKUP(C337,[1]計算シート!$B$3:$BB$29997,27,FALSE)&gt;0,"○","×")</f>
        <v>○</v>
      </c>
      <c r="O337" s="67" t="str">
        <f>VLOOKUP(C337,[1]計算シート!$B$3:$BB$29997,29,FALSE)</f>
        <v>株式会社ウェルオフ西部</v>
      </c>
      <c r="P337" s="67" t="str">
        <f>VLOOKUP(C337,[1]計算シート!$B$3:$BB$29997,30,FALSE)</f>
        <v>050-6861-5201</v>
      </c>
      <c r="Q337" s="68">
        <f>VLOOKUP(C337,[1]計算シート!$B$3:$BB$29997,32,FALSE)</f>
        <v>49</v>
      </c>
      <c r="R337" s="69">
        <f>VLOOKUP(C337,[1]計算シート!$B$3:$BB$29997,31,FALSE)</f>
        <v>43447</v>
      </c>
      <c r="S337" s="70" t="str">
        <f>VLOOKUP(C337,[1]計算シート!$B$3:$BB$29997,34,FALSE)</f>
        <v>入居開始済み</v>
      </c>
      <c r="T337" s="66" t="str">
        <f>VLOOKUP(C337,[1]計算シート!$B$3:$BB$29997,33,FALSE)</f>
        <v>○</v>
      </c>
      <c r="U337" s="69">
        <v>43770</v>
      </c>
      <c r="V337" s="68"/>
      <c r="W337" s="71" t="str">
        <f>VLOOKUP(C337,[1]計算シート!$B$3:$BH$2997,59,FALSE)&amp;CHAR(10)&amp;IF(VLOOKUP(C337,[1]計算シート!$B$3:$BH$2997,59,FALSE)="特定","("&amp;VLOOKUP(C337,[1]指定一覧!$B$3:$C389,2,FALSE)&amp;")","")</f>
        <v xml:space="preserve">
</v>
      </c>
      <c r="X337" s="30" t="s">
        <v>36</v>
      </c>
    </row>
    <row r="338" spans="2:24" s="19" customFormat="1" ht="42" customHeight="1">
      <c r="B338" s="20">
        <v>331</v>
      </c>
      <c r="C338" s="66">
        <v>19009</v>
      </c>
      <c r="D338" s="67" t="str">
        <f>VLOOKUP(C338,[1]計算シート!$B$3:$F$29997,5,FALSE)</f>
        <v>エクラシア宮沢</v>
      </c>
      <c r="E338" s="67" t="str">
        <f>VLOOKUP(C338,[1]計算シート!$B$3:$BB$29997,6,FALSE)</f>
        <v>昭島市宮沢町2-39-34</v>
      </c>
      <c r="F338" s="66">
        <f>VLOOKUP(C338,[1]計算シート!$B$3:$BB$29997,7,FALSE)</f>
        <v>4.5</v>
      </c>
      <c r="G338" s="66" t="str">
        <f>VLOOKUP(C338,[1]計算シート!$B$3:$BB$29997,8,FALSE)</f>
        <v>18.3-18.91</v>
      </c>
      <c r="H338" s="66" t="str">
        <f>VLOOKUP(C338,[1]計算シート!$B$3:$BB$29997,9,FALSE)</f>
        <v>○</v>
      </c>
      <c r="I338" s="66" t="str">
        <f>VLOOKUP(C338,[1]計算シート!$B$3:$BB$29997,10,FALSE)</f>
        <v>×</v>
      </c>
      <c r="J338" s="66" t="str">
        <f>VLOOKUP(C338,[1]計算シート!$B$3:$BB$29997,11,FALSE)</f>
        <v>○</v>
      </c>
      <c r="K338" s="66" t="str">
        <f>VLOOKUP(C338,[1]計算シート!$B$3:$BB$29997,12,FALSE)</f>
        <v>×</v>
      </c>
      <c r="L338" s="66" t="str">
        <f>VLOOKUP(C338,[1]計算シート!$B$3:$BB$29997,13,FALSE)</f>
        <v>○</v>
      </c>
      <c r="M338" s="66" t="str">
        <f>IF(VLOOKUP(C338,[1]計算シート!$B$3:$BB$29997,26,FALSE)&gt;0,"○","×")</f>
        <v>×</v>
      </c>
      <c r="N338" s="66" t="str">
        <f>IF(VLOOKUP(C338,[1]計算シート!$B$3:$BB$29997,27,FALSE)&gt;0,"○","×")</f>
        <v>○</v>
      </c>
      <c r="O338" s="67" t="str">
        <f>VLOOKUP(C338,[1]計算シート!$B$3:$BB$29997,29,FALSE)</f>
        <v>株式会社ウェルオフ西部</v>
      </c>
      <c r="P338" s="67" t="str">
        <f>VLOOKUP(C338,[1]計算シート!$B$3:$BB$29997,30,FALSE)</f>
        <v>050-6861-5201</v>
      </c>
      <c r="Q338" s="68">
        <f>VLOOKUP(C338,[1]計算シート!$B$3:$BB$29997,32,FALSE)</f>
        <v>37</v>
      </c>
      <c r="R338" s="69">
        <f>VLOOKUP(C338,[1]計算シート!$B$3:$BB$29997,31,FALSE)</f>
        <v>43776</v>
      </c>
      <c r="S338" s="70" t="str">
        <f>VLOOKUP(C338,[1]計算シート!$B$3:$BB$29997,34,FALSE)</f>
        <v>入居開始済み</v>
      </c>
      <c r="T338" s="66" t="str">
        <f>VLOOKUP(C338,[1]計算シート!$B$3:$BB$29997,33,FALSE)</f>
        <v>○</v>
      </c>
      <c r="U338" s="69">
        <v>44228</v>
      </c>
      <c r="V338" s="68"/>
      <c r="W338" s="71" t="str">
        <f>VLOOKUP(C338,[1]計算シート!$B$3:$BH$2997,59,FALSE)&amp;CHAR(10)&amp;IF(VLOOKUP(C338,[1]計算シート!$B$3:$BH$2997,59,FALSE)="特定","("&amp;VLOOKUP(C338,[1]指定一覧!$B$3:$C390,2,FALSE)&amp;")","")</f>
        <v xml:space="preserve">
</v>
      </c>
      <c r="X338" s="30" t="s">
        <v>36</v>
      </c>
    </row>
    <row r="339" spans="2:24" s="19" customFormat="1" ht="42" customHeight="1">
      <c r="B339" s="20">
        <v>332</v>
      </c>
      <c r="C339" s="66">
        <v>11045</v>
      </c>
      <c r="D339" s="67" t="str">
        <f>VLOOKUP(C339,[1]計算シート!$B$3:$F$29997,5,FALSE)</f>
        <v>フォレスト国分寺</v>
      </c>
      <c r="E339" s="67" t="str">
        <f>VLOOKUP(C339,[1]計算シート!$B$3:$BB$29997,6,FALSE)</f>
        <v>国分寺市東戸倉１－２－２</v>
      </c>
      <c r="F339" s="66" t="str">
        <f>VLOOKUP(C339,[1]計算シート!$B$3:$BB$29997,7,FALSE)</f>
        <v>7.3-11</v>
      </c>
      <c r="G339" s="66" t="str">
        <f>VLOOKUP(C339,[1]計算シート!$B$3:$BB$29997,8,FALSE)</f>
        <v>30-52.25</v>
      </c>
      <c r="H339" s="66" t="str">
        <f>VLOOKUP(C339,[1]計算シート!$B$3:$BB$29997,9,FALSE)</f>
        <v>○</v>
      </c>
      <c r="I339" s="66" t="str">
        <f>VLOOKUP(C339,[1]計算シート!$B$3:$BB$29997,10,FALSE)</f>
        <v>×</v>
      </c>
      <c r="J339" s="66" t="str">
        <f>VLOOKUP(C339,[1]計算シート!$B$3:$BB$29997,11,FALSE)</f>
        <v>×</v>
      </c>
      <c r="K339" s="66" t="str">
        <f>VLOOKUP(C339,[1]計算シート!$B$3:$BB$29997,12,FALSE)</f>
        <v>○</v>
      </c>
      <c r="L339" s="66" t="str">
        <f>VLOOKUP(C339,[1]計算シート!$B$3:$BB$29997,13,FALSE)</f>
        <v>○</v>
      </c>
      <c r="M339" s="66" t="str">
        <f>IF(VLOOKUP(C339,[1]計算シート!$B$3:$BB$29997,26,FALSE)&gt;0,"○","×")</f>
        <v>×</v>
      </c>
      <c r="N339" s="66" t="str">
        <f>IF(VLOOKUP(C339,[1]計算シート!$B$3:$BB$29997,27,FALSE)&gt;0,"○","×")</f>
        <v>×</v>
      </c>
      <c r="O339" s="67" t="str">
        <f>VLOOKUP(C339,[1]計算シート!$B$3:$BB$29997,29,FALSE)</f>
        <v>FLC Partners株式会社</v>
      </c>
      <c r="P339" s="67" t="str">
        <f>VLOOKUP(C339,[1]計算シート!$B$3:$BB$29997,30,FALSE)</f>
        <v>042-455-6878</v>
      </c>
      <c r="Q339" s="68">
        <f>VLOOKUP(C339,[1]計算シート!$B$3:$BB$29997,32,FALSE)</f>
        <v>25</v>
      </c>
      <c r="R339" s="69">
        <f>VLOOKUP(C339,[1]計算シート!$B$3:$BB$29997,31,FALSE)</f>
        <v>40946</v>
      </c>
      <c r="S339" s="70" t="str">
        <f>VLOOKUP(C339,[1]計算シート!$B$3:$BB$29997,34,FALSE)</f>
        <v>入居開始済み</v>
      </c>
      <c r="T339" s="66" t="str">
        <f>VLOOKUP(C339,[1]計算シート!$B$3:$BB$29997,33,FALSE)</f>
        <v>○</v>
      </c>
      <c r="U339" s="69">
        <v>42095</v>
      </c>
      <c r="V339" s="68"/>
      <c r="W339" s="71" t="str">
        <f>VLOOKUP(C339,[1]計算シート!$B$3:$BH$2997,59,FALSE)&amp;CHAR(10)&amp;IF(VLOOKUP(C339,[1]計算シート!$B$3:$BH$2997,59,FALSE)="特定","("&amp;VLOOKUP(C339,[1]指定一覧!$B$3:$C321,2,FALSE)&amp;")","")</f>
        <v xml:space="preserve">
</v>
      </c>
      <c r="X339" s="30" t="s">
        <v>36</v>
      </c>
    </row>
    <row r="340" spans="2:24" s="19" customFormat="1" ht="42" customHeight="1">
      <c r="B340" s="20">
        <v>333</v>
      </c>
      <c r="C340" s="66">
        <v>11047</v>
      </c>
      <c r="D340" s="67" t="str">
        <f>VLOOKUP(C340,[1]計算シート!$B$3:$F$29997,5,FALSE)</f>
        <v>高齢者フラット　楽</v>
      </c>
      <c r="E340" s="67" t="str">
        <f>VLOOKUP(C340,[1]計算シート!$B$3:$BB$29997,6,FALSE)</f>
        <v>国分寺市並木町３-１２-２</v>
      </c>
      <c r="F340" s="66" t="str">
        <f>VLOOKUP(C340,[1]計算シート!$B$3:$BB$29997,7,FALSE)</f>
        <v>10.4-16.2</v>
      </c>
      <c r="G340" s="66" t="str">
        <f>VLOOKUP(C340,[1]計算シート!$B$3:$BB$29997,8,FALSE)</f>
        <v>27.5-43.47</v>
      </c>
      <c r="H340" s="66" t="str">
        <f>VLOOKUP(C340,[1]計算シート!$B$3:$BB$29997,9,FALSE)</f>
        <v>○</v>
      </c>
      <c r="I340" s="66" t="str">
        <f>VLOOKUP(C340,[1]計算シート!$B$3:$BB$29997,10,FALSE)</f>
        <v>×</v>
      </c>
      <c r="J340" s="66" t="str">
        <f>VLOOKUP(C340,[1]計算シート!$B$3:$BB$29997,11,FALSE)</f>
        <v>×</v>
      </c>
      <c r="K340" s="66" t="str">
        <f>VLOOKUP(C340,[1]計算シート!$B$3:$BB$29997,12,FALSE)</f>
        <v>×</v>
      </c>
      <c r="L340" s="66" t="str">
        <f>VLOOKUP(C340,[1]計算シート!$B$3:$BB$29997,13,FALSE)</f>
        <v>×</v>
      </c>
      <c r="M340" s="66" t="str">
        <f>IF(VLOOKUP(C340,[1]計算シート!$B$3:$BB$29997,26,FALSE)&gt;0,"○","×")</f>
        <v>×</v>
      </c>
      <c r="N340" s="66" t="str">
        <f>IF(VLOOKUP(C340,[1]計算シート!$B$3:$BB$29997,27,FALSE)&gt;0,"○","×")</f>
        <v>○</v>
      </c>
      <c r="O340" s="67" t="str">
        <f>VLOOKUP(C340,[1]計算シート!$B$3:$BB$29997,29,FALSE)</f>
        <v>社会福祉法人 至誠学舎立川　至誠ホームミンナ</v>
      </c>
      <c r="P340" s="67" t="str">
        <f>VLOOKUP(C340,[1]計算シート!$B$3:$BB$29997,30,FALSE)</f>
        <v>042-300-3700</v>
      </c>
      <c r="Q340" s="68">
        <f>VLOOKUP(C340,[1]計算シート!$B$3:$BB$29997,32,FALSE)</f>
        <v>7</v>
      </c>
      <c r="R340" s="69">
        <f>VLOOKUP(C340,[1]計算シート!$B$3:$BB$29997,31,FALSE)</f>
        <v>40953</v>
      </c>
      <c r="S340" s="70" t="str">
        <f>VLOOKUP(C340,[1]計算シート!$B$3:$BB$29997,34,FALSE)</f>
        <v>入居開始済み</v>
      </c>
      <c r="T340" s="66" t="str">
        <f>VLOOKUP(C340,[1]計算シート!$B$3:$BB$29997,33,FALSE)</f>
        <v>○</v>
      </c>
      <c r="U340" s="69">
        <v>42095</v>
      </c>
      <c r="V340" s="68"/>
      <c r="W340" s="71" t="str">
        <f>VLOOKUP(C340,[1]計算シート!$B$3:$BH$2997,59,FALSE)&amp;CHAR(10)&amp;IF(VLOOKUP(C340,[1]計算シート!$B$3:$BH$2997,59,FALSE)="特定","("&amp;VLOOKUP(C340,[1]指定一覧!$B$3:$C322,2,FALSE)&amp;")","")</f>
        <v xml:space="preserve">
</v>
      </c>
      <c r="X340" s="30" t="s">
        <v>36</v>
      </c>
    </row>
    <row r="341" spans="2:24" s="19" customFormat="1" ht="42" customHeight="1">
      <c r="B341" s="20">
        <v>334</v>
      </c>
      <c r="C341" s="66">
        <v>12075</v>
      </c>
      <c r="D341" s="67" t="str">
        <f>VLOOKUP(C341,[1]計算シート!$B$3:$F$29997,5,FALSE)</f>
        <v>サコージュ国分寺</v>
      </c>
      <c r="E341" s="67" t="str">
        <f>VLOOKUP(C341,[1]計算シート!$B$3:$BB$29997,6,FALSE)</f>
        <v>国分寺市西町３丁目１４－７</v>
      </c>
      <c r="F341" s="66">
        <f>VLOOKUP(C341,[1]計算シート!$B$3:$BB$29997,7,FALSE)</f>
        <v>9.3000000000000007</v>
      </c>
      <c r="G341" s="66" t="str">
        <f>VLOOKUP(C341,[1]計算シート!$B$3:$BB$29997,8,FALSE)</f>
        <v>25.31-26.31</v>
      </c>
      <c r="H341" s="66" t="str">
        <f>VLOOKUP(C341,[1]計算シート!$B$3:$BB$29997,9,FALSE)</f>
        <v>○</v>
      </c>
      <c r="I341" s="66" t="str">
        <f>VLOOKUP(C341,[1]計算シート!$B$3:$BB$29997,10,FALSE)</f>
        <v>○</v>
      </c>
      <c r="J341" s="66" t="str">
        <f>VLOOKUP(C341,[1]計算シート!$B$3:$BB$29997,11,FALSE)</f>
        <v>○</v>
      </c>
      <c r="K341" s="66" t="str">
        <f>VLOOKUP(C341,[1]計算シート!$B$3:$BB$29997,12,FALSE)</f>
        <v>○</v>
      </c>
      <c r="L341" s="66" t="str">
        <f>VLOOKUP(C341,[1]計算シート!$B$3:$BB$29997,13,FALSE)</f>
        <v>○</v>
      </c>
      <c r="M341" s="66" t="str">
        <f>IF(VLOOKUP(C341,[1]計算シート!$B$3:$BB$29997,26,FALSE)&gt;0,"○","×")</f>
        <v>○</v>
      </c>
      <c r="N341" s="66" t="str">
        <f>IF(VLOOKUP(C341,[1]計算シート!$B$3:$BB$29997,27,FALSE)&gt;0,"○","×")</f>
        <v>○</v>
      </c>
      <c r="O341" s="67" t="str">
        <f>VLOOKUP(C341,[1]計算シート!$B$3:$BB$29997,29,FALSE)</f>
        <v>サコージュ国分寺</v>
      </c>
      <c r="P341" s="67" t="str">
        <f>VLOOKUP(C341,[1]計算シート!$B$3:$BB$29997,30,FALSE)</f>
        <v>042-806-0070</v>
      </c>
      <c r="Q341" s="68">
        <f>VLOOKUP(C341,[1]計算シート!$B$3:$BB$29997,32,FALSE)</f>
        <v>18</v>
      </c>
      <c r="R341" s="69">
        <f>VLOOKUP(C341,[1]計算シート!$B$3:$BB$29997,31,FALSE)</f>
        <v>41360</v>
      </c>
      <c r="S341" s="70" t="str">
        <f>VLOOKUP(C341,[1]計算シート!$B$3:$BB$29997,34,FALSE)</f>
        <v>入居開始済み</v>
      </c>
      <c r="T341" s="66" t="str">
        <f>VLOOKUP(C341,[1]計算シート!$B$3:$BB$29997,33,FALSE)</f>
        <v>○</v>
      </c>
      <c r="U341" s="69">
        <v>42095</v>
      </c>
      <c r="V341" s="68"/>
      <c r="W341" s="71" t="str">
        <f>VLOOKUP(C341,[1]計算シート!$B$3:$BH$2997,59,FALSE)&amp;CHAR(10)&amp;IF(VLOOKUP(C341,[1]計算シート!$B$3:$BH$2997,59,FALSE)="特定","("&amp;VLOOKUP(C341,[1]指定一覧!$B$3:$C323,2,FALSE)&amp;")","")</f>
        <v xml:space="preserve">
</v>
      </c>
      <c r="X341" s="30" t="s">
        <v>36</v>
      </c>
    </row>
    <row r="342" spans="2:24" s="19" customFormat="1" ht="42" customHeight="1">
      <c r="B342" s="20">
        <v>335</v>
      </c>
      <c r="C342" s="66">
        <v>14047</v>
      </c>
      <c r="D342" s="67" t="str">
        <f>VLOOKUP(C342,[1]計算シート!$B$3:$F$29997,5,FALSE)</f>
        <v>なごやかレジデンス国立</v>
      </c>
      <c r="E342" s="67" t="str">
        <f>VLOOKUP(C342,[1]計算シート!$B$3:$BB$29997,6,FALSE)</f>
        <v>国分寺市戸倉２－３０－１５</v>
      </c>
      <c r="F342" s="66" t="str">
        <f>VLOOKUP(C342,[1]計算シート!$B$3:$BB$29997,7,FALSE)</f>
        <v>5.37-9.2</v>
      </c>
      <c r="G342" s="66" t="str">
        <f>VLOOKUP(C342,[1]計算シート!$B$3:$BB$29997,8,FALSE)</f>
        <v>23.29-26.2</v>
      </c>
      <c r="H342" s="66" t="str">
        <f>VLOOKUP(C342,[1]計算シート!$B$3:$BB$29997,9,FALSE)</f>
        <v>○</v>
      </c>
      <c r="I342" s="66" t="str">
        <f>VLOOKUP(C342,[1]計算シート!$B$3:$BB$29997,10,FALSE)</f>
        <v>○</v>
      </c>
      <c r="J342" s="66" t="str">
        <f>VLOOKUP(C342,[1]計算シート!$B$3:$BB$29997,11,FALSE)</f>
        <v>○</v>
      </c>
      <c r="K342" s="66" t="str">
        <f>VLOOKUP(C342,[1]計算シート!$B$3:$BB$29997,12,FALSE)</f>
        <v>○</v>
      </c>
      <c r="L342" s="66" t="str">
        <f>VLOOKUP(C342,[1]計算シート!$B$3:$BB$29997,13,FALSE)</f>
        <v>×</v>
      </c>
      <c r="M342" s="66" t="str">
        <f>IF(VLOOKUP(C342,[1]計算シート!$B$3:$BB$29997,26,FALSE)&gt;0,"○","×")</f>
        <v>×</v>
      </c>
      <c r="N342" s="66" t="str">
        <f>IF(VLOOKUP(C342,[1]計算シート!$B$3:$BB$29997,27,FALSE)&gt;0,"○","×")</f>
        <v>○</v>
      </c>
      <c r="O342" s="67" t="str">
        <f>VLOOKUP(C342,[1]計算シート!$B$3:$BB$29997,29,FALSE)</f>
        <v>なごやかレジデンス国立</v>
      </c>
      <c r="P342" s="67" t="str">
        <f>VLOOKUP(C342,[1]計算シート!$B$3:$BB$29997,30,FALSE)</f>
        <v>042-501-0132</v>
      </c>
      <c r="Q342" s="68">
        <f>VLOOKUP(C342,[1]計算シート!$B$3:$BB$29997,32,FALSE)</f>
        <v>25</v>
      </c>
      <c r="R342" s="69">
        <f>VLOOKUP(C342,[1]計算シート!$B$3:$BB$29997,31,FALSE)</f>
        <v>42059</v>
      </c>
      <c r="S342" s="70" t="str">
        <f>VLOOKUP(C342,[1]計算シート!$B$3:$BB$29997,34,FALSE)</f>
        <v>入居開始済み</v>
      </c>
      <c r="T342" s="66" t="str">
        <f>VLOOKUP(C342,[1]計算シート!$B$3:$BB$29997,33,FALSE)</f>
        <v>○</v>
      </c>
      <c r="U342" s="69">
        <v>42278</v>
      </c>
      <c r="V342" s="68"/>
      <c r="W342" s="71" t="str">
        <f>VLOOKUP(C342,[1]計算シート!$B$3:$BH$2997,59,FALSE)&amp;CHAR(10)&amp;IF(VLOOKUP(C342,[1]計算シート!$B$3:$BH$2997,59,FALSE)="特定","("&amp;VLOOKUP(C342,[1]指定一覧!$B$3:$C324,2,FALSE)&amp;")","")</f>
        <v xml:space="preserve">
</v>
      </c>
      <c r="X342" s="30" t="s">
        <v>36</v>
      </c>
    </row>
    <row r="343" spans="2:24" s="19" customFormat="1" ht="42" customHeight="1">
      <c r="B343" s="20">
        <v>336</v>
      </c>
      <c r="C343" s="66">
        <v>16025</v>
      </c>
      <c r="D343" s="67" t="str">
        <f>VLOOKUP(C343,[1]計算シート!$B$3:$F$29997,5,FALSE)</f>
        <v>イリーゼ西国分寺</v>
      </c>
      <c r="E343" s="67" t="str">
        <f>VLOOKUP(C343,[1]計算シート!$B$3:$BB$29997,6,FALSE)</f>
        <v>国分寺市泉町３丁目37番20号</v>
      </c>
      <c r="F343" s="66" t="str">
        <f>VLOOKUP(C343,[1]計算シート!$B$3:$BB$29997,7,FALSE)</f>
        <v>8.2-11.2</v>
      </c>
      <c r="G343" s="66" t="str">
        <f>VLOOKUP(C343,[1]計算シート!$B$3:$BB$29997,8,FALSE)</f>
        <v>18-18.62</v>
      </c>
      <c r="H343" s="66" t="str">
        <f>VLOOKUP(C343,[1]計算シート!$B$3:$BB$29997,9,FALSE)</f>
        <v>○</v>
      </c>
      <c r="I343" s="66" t="str">
        <f>VLOOKUP(C343,[1]計算シート!$B$3:$BB$29997,10,FALSE)</f>
        <v>○</v>
      </c>
      <c r="J343" s="66" t="str">
        <f>VLOOKUP(C343,[1]計算シート!$B$3:$BB$29997,11,FALSE)</f>
        <v>○</v>
      </c>
      <c r="K343" s="66" t="str">
        <f>VLOOKUP(C343,[1]計算シート!$B$3:$BB$29997,12,FALSE)</f>
        <v>○</v>
      </c>
      <c r="L343" s="66" t="str">
        <f>VLOOKUP(C343,[1]計算シート!$B$3:$BB$29997,13,FALSE)</f>
        <v>○</v>
      </c>
      <c r="M343" s="66" t="str">
        <f>IF(VLOOKUP(C343,[1]計算シート!$B$3:$BB$29997,26,FALSE)&gt;0,"○","×")</f>
        <v>×</v>
      </c>
      <c r="N343" s="66" t="str">
        <f>IF(VLOOKUP(C343,[1]計算シート!$B$3:$BB$29997,27,FALSE)&gt;0,"○","×")</f>
        <v>×</v>
      </c>
      <c r="O343" s="67" t="str">
        <f>VLOOKUP(C343,[1]計算シート!$B$3:$BB$29997,29,FALSE)</f>
        <v>ＨＩＴＯＷＡケアサービス株式会社</v>
      </c>
      <c r="P343" s="67" t="str">
        <f>VLOOKUP(C343,[1]計算シート!$B$3:$BB$29997,30,FALSE)</f>
        <v>03-6632-7702</v>
      </c>
      <c r="Q343" s="68">
        <f>VLOOKUP(C343,[1]計算シート!$B$3:$BB$29997,32,FALSE)</f>
        <v>60</v>
      </c>
      <c r="R343" s="69">
        <f>VLOOKUP(C343,[1]計算シート!$B$3:$BB$29997,31,FALSE)</f>
        <v>42795</v>
      </c>
      <c r="S343" s="70" t="str">
        <f>VLOOKUP(C343,[1]計算シート!$B$3:$BB$29997,34,FALSE)</f>
        <v>入居開始済み</v>
      </c>
      <c r="T343" s="66" t="str">
        <f>VLOOKUP(C343,[1]計算シート!$B$3:$BB$29997,33,FALSE)</f>
        <v>○</v>
      </c>
      <c r="U343" s="69">
        <v>43405</v>
      </c>
      <c r="V343" s="68"/>
      <c r="W343" s="71" t="str">
        <f>VLOOKUP(C343,[1]計算シート!$B$3:$BH$2997,59,FALSE)&amp;CHAR(10)&amp;IF(VLOOKUP(C343,[1]計算シート!$B$3:$BH$2997,59,FALSE)="特定・利用権","("&amp;VLOOKUP(C343,[1]指定一覧!$B$3:$C325,2,FALSE)&amp;")","")</f>
        <v>特定・利用権
(1373101995)</v>
      </c>
      <c r="X343" s="30" t="s">
        <v>36</v>
      </c>
    </row>
    <row r="344" spans="2:24" s="19" customFormat="1" ht="42" customHeight="1">
      <c r="B344" s="20">
        <v>337</v>
      </c>
      <c r="C344" s="66">
        <v>16023</v>
      </c>
      <c r="D344" s="67" t="str">
        <f>VLOOKUP(C344,[1]計算シート!$B$3:$F$29997,5,FALSE)</f>
        <v>リーフエスコート国立富士見台</v>
      </c>
      <c r="E344" s="67" t="str">
        <f>VLOOKUP(C344,[1]計算シート!$B$3:$BB$29997,6,FALSE)</f>
        <v>国立市富士見台4丁目10-1</v>
      </c>
      <c r="F344" s="66" t="str">
        <f>VLOOKUP(C344,[1]計算シート!$B$3:$BB$29997,7,FALSE)</f>
        <v>9.3-18.9</v>
      </c>
      <c r="G344" s="66" t="str">
        <f>VLOOKUP(C344,[1]計算シート!$B$3:$BB$29997,8,FALSE)</f>
        <v>25.68-56.76</v>
      </c>
      <c r="H344" s="66" t="str">
        <f>VLOOKUP(C344,[1]計算シート!$B$3:$BB$29997,9,FALSE)</f>
        <v>○</v>
      </c>
      <c r="I344" s="66" t="str">
        <f>VLOOKUP(C344,[1]計算シート!$B$3:$BB$29997,10,FALSE)</f>
        <v>×</v>
      </c>
      <c r="J344" s="66" t="str">
        <f>VLOOKUP(C344,[1]計算シート!$B$3:$BB$29997,11,FALSE)</f>
        <v>○</v>
      </c>
      <c r="K344" s="66" t="str">
        <f>VLOOKUP(C344,[1]計算シート!$B$3:$BB$29997,12,FALSE)</f>
        <v>○</v>
      </c>
      <c r="L344" s="66" t="str">
        <f>VLOOKUP(C344,[1]計算シート!$B$3:$BB$29997,13,FALSE)</f>
        <v>○</v>
      </c>
      <c r="M344" s="66" t="str">
        <f>IF(VLOOKUP(C344,[1]計算シート!$B$3:$BB$29997,26,FALSE)&gt;0,"○","×")</f>
        <v>○</v>
      </c>
      <c r="N344" s="66" t="str">
        <f>IF(VLOOKUP(C344,[1]計算シート!$B$3:$BB$29997,27,FALSE)&gt;0,"○","×")</f>
        <v>○</v>
      </c>
      <c r="O344" s="67" t="str">
        <f>VLOOKUP(C344,[1]計算シート!$B$3:$BB$29997,29,FALSE)</f>
        <v>株式会社荒井商店</v>
      </c>
      <c r="P344" s="67" t="str">
        <f>VLOOKUP(C344,[1]計算シート!$B$3:$BB$29997,30,FALSE)</f>
        <v>03-5466-8700</v>
      </c>
      <c r="Q344" s="68">
        <f>VLOOKUP(C344,[1]計算シート!$B$3:$BB$29997,32,FALSE)</f>
        <v>46</v>
      </c>
      <c r="R344" s="69">
        <f>VLOOKUP(C344,[1]計算シート!$B$3:$BB$29997,31,FALSE)</f>
        <v>42779</v>
      </c>
      <c r="S344" s="70" t="str">
        <f>VLOOKUP(C344,[1]計算シート!$B$3:$BB$29997,34,FALSE)</f>
        <v>入居開始済み</v>
      </c>
      <c r="T344" s="66" t="str">
        <f>VLOOKUP(C344,[1]計算シート!$B$3:$BB$29997,33,FALSE)</f>
        <v>○</v>
      </c>
      <c r="U344" s="69">
        <v>43191</v>
      </c>
      <c r="V344" s="68"/>
      <c r="W344" s="71" t="str">
        <f>VLOOKUP(C344,[1]計算シート!$B$3:$BH$2997,59,FALSE)&amp;CHAR(10)&amp;IF(VLOOKUP(C344,[1]計算シート!$B$3:$BH$2997,59,FALSE)="特定","("&amp;VLOOKUP(C344,[1]指定一覧!$B$3:$C326,2,FALSE)&amp;")","")</f>
        <v xml:space="preserve">
</v>
      </c>
      <c r="X344" s="30" t="s">
        <v>36</v>
      </c>
    </row>
    <row r="345" spans="2:24" s="19" customFormat="1" ht="42" customHeight="1">
      <c r="B345" s="20">
        <v>338</v>
      </c>
      <c r="C345" s="66">
        <v>12015</v>
      </c>
      <c r="D345" s="67" t="str">
        <f>VLOOKUP(C345,[1]計算シート!$B$3:$F$29997,5,FALSE)</f>
        <v xml:space="preserve">プラチナ・シニアホーム東大和 </v>
      </c>
      <c r="E345" s="67" t="str">
        <f>VLOOKUP(C345,[1]計算シート!$B$3:$BB$29997,6,FALSE)</f>
        <v>東大和市清水六丁目1105番地1</v>
      </c>
      <c r="F345" s="66">
        <f>VLOOKUP(C345,[1]計算シート!$B$3:$BB$29997,7,FALSE)</f>
        <v>6.5</v>
      </c>
      <c r="G345" s="66">
        <f>VLOOKUP(C345,[1]計算シート!$B$3:$BB$29997,8,FALSE)</f>
        <v>18</v>
      </c>
      <c r="H345" s="66" t="str">
        <f>VLOOKUP(C345,[1]計算シート!$B$3:$BB$29997,9,FALSE)</f>
        <v>○</v>
      </c>
      <c r="I345" s="66" t="str">
        <f>VLOOKUP(C345,[1]計算シート!$B$3:$BB$29997,10,FALSE)</f>
        <v>○</v>
      </c>
      <c r="J345" s="66" t="str">
        <f>VLOOKUP(C345,[1]計算シート!$B$3:$BB$29997,11,FALSE)</f>
        <v>○</v>
      </c>
      <c r="K345" s="66" t="str">
        <f>VLOOKUP(C345,[1]計算シート!$B$3:$BB$29997,12,FALSE)</f>
        <v>○</v>
      </c>
      <c r="L345" s="66" t="str">
        <f>VLOOKUP(C345,[1]計算シート!$B$3:$BB$29997,13,FALSE)</f>
        <v>○</v>
      </c>
      <c r="M345" s="66" t="str">
        <f>IF(VLOOKUP(C345,[1]計算シート!$B$3:$BB$29997,26,FALSE)&gt;0,"○","×")</f>
        <v>×</v>
      </c>
      <c r="N345" s="66" t="str">
        <f>IF(VLOOKUP(C345,[1]計算シート!$B$3:$BB$29997,27,FALSE)&gt;0,"○","×")</f>
        <v>×</v>
      </c>
      <c r="O345" s="67" t="str">
        <f>VLOOKUP(C345,[1]計算シート!$B$3:$BB$29997,29,FALSE)</f>
        <v>プラチナ・シニアホーム東大和</v>
      </c>
      <c r="P345" s="67" t="str">
        <f>VLOOKUP(C345,[1]計算シート!$B$3:$BB$29997,30,FALSE)</f>
        <v>042-516-1521</v>
      </c>
      <c r="Q345" s="68">
        <f>VLOOKUP(C345,[1]計算シート!$B$3:$BB$29997,32,FALSE)</f>
        <v>34</v>
      </c>
      <c r="R345" s="69">
        <f>VLOOKUP(C345,[1]計算シート!$B$3:$BB$29997,31,FALSE)</f>
        <v>41089</v>
      </c>
      <c r="S345" s="70" t="str">
        <f>VLOOKUP(C345,[1]計算シート!$B$3:$BB$29997,34,FALSE)</f>
        <v>入居開始済み</v>
      </c>
      <c r="T345" s="66" t="str">
        <f>VLOOKUP(C345,[1]計算シート!$B$3:$BB$29997,33,FALSE)</f>
        <v>○</v>
      </c>
      <c r="U345" s="69">
        <v>41183</v>
      </c>
      <c r="V345" s="68"/>
      <c r="W345" s="71" t="str">
        <f>VLOOKUP(C345,[1]計算シート!$B$3:$BH$2997,59,FALSE)&amp;CHAR(10)&amp;IF(VLOOKUP(C345,[1]計算シート!$B$3:$BH$2997,59,FALSE)="特定","("&amp;VLOOKUP(C345,[1]指定一覧!$B$3:$C327,2,FALSE)&amp;")","")</f>
        <v>特定
(1374600938)</v>
      </c>
      <c r="X345" s="30" t="s">
        <v>36</v>
      </c>
    </row>
    <row r="346" spans="2:24" s="19" customFormat="1" ht="42" customHeight="1">
      <c r="B346" s="20">
        <v>339</v>
      </c>
      <c r="C346" s="66">
        <v>12024</v>
      </c>
      <c r="D346" s="67" t="str">
        <f>VLOOKUP(C346,[1]計算シート!$B$3:$F$29997,5,FALSE)</f>
        <v>ブランシエールケア玉川上水</v>
      </c>
      <c r="E346" s="67" t="str">
        <f>VLOOKUP(C346,[1]計算シート!$B$3:$BB$29997,6,FALSE)</f>
        <v>東大和市桜が丘4-29-4</v>
      </c>
      <c r="F346" s="66">
        <f>VLOOKUP(C346,[1]計算シート!$B$3:$BB$29997,7,FALSE)</f>
        <v>11</v>
      </c>
      <c r="G346" s="66">
        <f>VLOOKUP(C346,[1]計算シート!$B$3:$BB$29997,8,FALSE)</f>
        <v>18</v>
      </c>
      <c r="H346" s="66" t="str">
        <f>VLOOKUP(C346,[1]計算シート!$B$3:$BB$29997,9,FALSE)</f>
        <v>○</v>
      </c>
      <c r="I346" s="66" t="str">
        <f>VLOOKUP(C346,[1]計算シート!$B$3:$BB$29997,10,FALSE)</f>
        <v>○</v>
      </c>
      <c r="J346" s="66" t="str">
        <f>VLOOKUP(C346,[1]計算シート!$B$3:$BB$29997,11,FALSE)</f>
        <v>○</v>
      </c>
      <c r="K346" s="66" t="str">
        <f>VLOOKUP(C346,[1]計算シート!$B$3:$BB$29997,12,FALSE)</f>
        <v>○</v>
      </c>
      <c r="L346" s="66" t="str">
        <f>VLOOKUP(C346,[1]計算シート!$B$3:$BB$29997,13,FALSE)</f>
        <v>○</v>
      </c>
      <c r="M346" s="66" t="str">
        <f>IF(VLOOKUP(C346,[1]計算シート!$B$3:$BB$29997,26,FALSE)&gt;0,"○","×")</f>
        <v>×</v>
      </c>
      <c r="N346" s="66" t="str">
        <f>IF(VLOOKUP(C346,[1]計算シート!$B$3:$BB$29997,27,FALSE)&gt;0,"○","×")</f>
        <v>×</v>
      </c>
      <c r="O346" s="67" t="str">
        <f>VLOOKUP(C346,[1]計算シート!$B$3:$BB$29997,29,FALSE)</f>
        <v>株式会社長谷工シニアウェルデザイン</v>
      </c>
      <c r="P346" s="67" t="str">
        <f>VLOOKUP(C346,[1]計算シート!$B$3:$BB$29997,30,FALSE)</f>
        <v>03-5427-6480</v>
      </c>
      <c r="Q346" s="68">
        <f>VLOOKUP(C346,[1]計算シート!$B$3:$BB$29997,32,FALSE)</f>
        <v>80</v>
      </c>
      <c r="R346" s="69">
        <f>VLOOKUP(C346,[1]計算シート!$B$3:$BB$29997,31,FALSE)</f>
        <v>41166</v>
      </c>
      <c r="S346" s="70" t="str">
        <f>VLOOKUP(C346,[1]計算シート!$B$3:$BB$29997,34,FALSE)</f>
        <v>入居開始済み</v>
      </c>
      <c r="T346" s="66" t="str">
        <f>VLOOKUP(C346,[1]計算シート!$B$3:$BB$29997,33,FALSE)</f>
        <v>○</v>
      </c>
      <c r="U346" s="69">
        <v>41579</v>
      </c>
      <c r="V346" s="68"/>
      <c r="W346" s="71" t="str">
        <f>VLOOKUP(C346,[1]計算シート!$B$3:$BH$2997,59,FALSE)&amp;CHAR(10)&amp;IF(VLOOKUP(C346,[1]計算シート!$B$3:$BH$2997,59,FALSE)="特定","("&amp;VLOOKUP(C346,[1]指定一覧!$B$3:$C328,2,FALSE)&amp;")","")</f>
        <v>特定
(1374601019)</v>
      </c>
      <c r="X346" s="30" t="s">
        <v>36</v>
      </c>
    </row>
    <row r="347" spans="2:24" s="19" customFormat="1" ht="42" customHeight="1">
      <c r="B347" s="20">
        <v>340</v>
      </c>
      <c r="C347" s="66">
        <v>19016</v>
      </c>
      <c r="D347" s="67" t="str">
        <f>VLOOKUP(C347,[1]計算シート!$B$3:$F$29997,5,FALSE)</f>
        <v>エクラシア東大和</v>
      </c>
      <c r="E347" s="67" t="str">
        <f>VLOOKUP(C347,[1]計算シート!$B$3:$BB$29997,6,FALSE)</f>
        <v>東大和市芋窪6-1307-1</v>
      </c>
      <c r="F347" s="66">
        <f>VLOOKUP(C347,[1]計算シート!$B$3:$BB$29997,7,FALSE)</f>
        <v>5</v>
      </c>
      <c r="G347" s="66" t="str">
        <f>VLOOKUP(C347,[1]計算シート!$B$3:$BB$29997,8,FALSE)</f>
        <v>18.3-18.91</v>
      </c>
      <c r="H347" s="66" t="str">
        <f>VLOOKUP(C347,[1]計算シート!$B$3:$BB$29997,9,FALSE)</f>
        <v>○</v>
      </c>
      <c r="I347" s="66" t="str">
        <f>VLOOKUP(C347,[1]計算シート!$B$3:$BB$29997,10,FALSE)</f>
        <v>×</v>
      </c>
      <c r="J347" s="66" t="str">
        <f>VLOOKUP(C347,[1]計算シート!$B$3:$BB$29997,11,FALSE)</f>
        <v>○</v>
      </c>
      <c r="K347" s="66" t="str">
        <f>VLOOKUP(C347,[1]計算シート!$B$3:$BB$29997,12,FALSE)</f>
        <v>×</v>
      </c>
      <c r="L347" s="66" t="str">
        <f>VLOOKUP(C347,[1]計算シート!$B$3:$BB$29997,13,FALSE)</f>
        <v>○</v>
      </c>
      <c r="M347" s="66" t="str">
        <f>IF(VLOOKUP(C347,[1]計算シート!$B$3:$BB$29997,26,FALSE)&gt;0,"○","×")</f>
        <v>×</v>
      </c>
      <c r="N347" s="66" t="str">
        <f>IF(VLOOKUP(C347,[1]計算シート!$B$3:$BB$29997,27,FALSE)&gt;0,"○","×")</f>
        <v>○</v>
      </c>
      <c r="O347" s="67" t="str">
        <f>VLOOKUP(C347,[1]計算シート!$B$3:$BB$29997,29,FALSE)</f>
        <v>株式会社ウェルオフ西部</v>
      </c>
      <c r="P347" s="67" t="str">
        <f>VLOOKUP(C347,[1]計算シート!$B$3:$BB$29997,30,FALSE)</f>
        <v>050-6861-5201</v>
      </c>
      <c r="Q347" s="68">
        <f>VLOOKUP(C347,[1]計算シート!$B$3:$BB$29997,32,FALSE)</f>
        <v>50</v>
      </c>
      <c r="R347" s="69">
        <f>VLOOKUP(C347,[1]計算シート!$B$3:$BB$29997,31,FALSE)</f>
        <v>43864</v>
      </c>
      <c r="S347" s="70" t="str">
        <f>VLOOKUP(C347,[1]計算シート!$B$3:$BB$29997,34,FALSE)</f>
        <v>入居開始済み</v>
      </c>
      <c r="T347" s="66" t="str">
        <f>VLOOKUP(C347,[1]計算シート!$B$3:$BB$29997,33,FALSE)</f>
        <v>○</v>
      </c>
      <c r="U347" s="69">
        <v>44348</v>
      </c>
      <c r="V347" s="68"/>
      <c r="W347" s="71" t="str">
        <f>VLOOKUP(C347,[1]計算シート!$B$3:$BH$2997,59,FALSE)&amp;CHAR(10)&amp;IF(VLOOKUP(C347,[1]計算シート!$B$3:$BH$2997,59,FALSE)="特定","("&amp;VLOOKUP(C347,[1]指定一覧!$B$3:$C330,2,FALSE)&amp;")","")</f>
        <v xml:space="preserve">
</v>
      </c>
      <c r="X347" s="30" t="s">
        <v>36</v>
      </c>
    </row>
    <row r="348" spans="2:24" s="19" customFormat="1" ht="42" customHeight="1">
      <c r="B348" s="20">
        <v>341</v>
      </c>
      <c r="C348" s="66">
        <v>20013</v>
      </c>
      <c r="D348" s="67" t="str">
        <f>VLOOKUP(C348,[1]計算シート!$B$3:$F$29997,5,FALSE)</f>
        <v>アミカの郷東大和</v>
      </c>
      <c r="E348" s="67" t="str">
        <f>VLOOKUP(C348,[1]計算シート!$B$3:$BB$29997,6,FALSE)</f>
        <v>東大和市蔵敷1丁目433-1</v>
      </c>
      <c r="F348" s="66">
        <f>VLOOKUP(C348,[1]計算シート!$B$3:$BB$29997,7,FALSE)</f>
        <v>7.5</v>
      </c>
      <c r="G348" s="66">
        <f>VLOOKUP(C348,[1]計算シート!$B$3:$BB$29997,8,FALSE)</f>
        <v>18</v>
      </c>
      <c r="H348" s="66" t="str">
        <f>VLOOKUP(C348,[1]計算シート!$B$3:$BB$29997,9,FALSE)</f>
        <v>○</v>
      </c>
      <c r="I348" s="66" t="str">
        <f>VLOOKUP(C348,[1]計算シート!$B$3:$BB$29997,10,FALSE)</f>
        <v>○</v>
      </c>
      <c r="J348" s="66" t="str">
        <f>VLOOKUP(C348,[1]計算シート!$B$3:$BB$29997,11,FALSE)</f>
        <v>○</v>
      </c>
      <c r="K348" s="66" t="str">
        <f>VLOOKUP(C348,[1]計算シート!$B$3:$BB$29997,12,FALSE)</f>
        <v>○</v>
      </c>
      <c r="L348" s="66" t="str">
        <f>VLOOKUP(C348,[1]計算シート!$B$3:$BB$29997,13,FALSE)</f>
        <v>○</v>
      </c>
      <c r="M348" s="66" t="str">
        <f>IF(VLOOKUP(C348,[1]計算シート!$B$3:$BB$29997,26,FALSE)&gt;0,"○","×")</f>
        <v>×</v>
      </c>
      <c r="N348" s="66" t="str">
        <f>IF(VLOOKUP(C348,[1]計算シート!$B$3:$BB$29997,27,FALSE)&gt;0,"○","×")</f>
        <v>×</v>
      </c>
      <c r="O348" s="67" t="str">
        <f>VLOOKUP(C348,[1]計算シート!$B$3:$BB$29997,29,FALSE)</f>
        <v>ＡＬＳＯＫ介護株式会社</v>
      </c>
      <c r="P348" s="67" t="str">
        <f>VLOOKUP(C348,[1]計算シート!$B$3:$BB$29997,30,FALSE)</f>
        <v>048-631-3690</v>
      </c>
      <c r="Q348" s="68">
        <f>VLOOKUP(C348,[1]計算シート!$B$3:$BB$29997,32,FALSE)</f>
        <v>69</v>
      </c>
      <c r="R348" s="69">
        <f>VLOOKUP(C348,[1]計算シート!$B$3:$BB$29997,31,FALSE)</f>
        <v>44208</v>
      </c>
      <c r="S348" s="70" t="str">
        <f>VLOOKUP(C348,[1]計算シート!$B$3:$BB$29997,34,FALSE)</f>
        <v>入居開始済み</v>
      </c>
      <c r="T348" s="66" t="str">
        <f>VLOOKUP(C348,[1]計算シート!$B$3:$BB$29997,33,FALSE)</f>
        <v>○</v>
      </c>
      <c r="U348" s="69">
        <v>44501</v>
      </c>
      <c r="V348" s="68"/>
      <c r="W348" s="71" t="str">
        <f>VLOOKUP(C348,[1]計算シート!$B$3:$BH$2997,59,FALSE)&amp;CHAR(10)&amp;IF(VLOOKUP(C348,[1]計算シート!$B$3:$BH$2997,59,FALSE)="特定・利用権","("&amp;VLOOKUP(C348,[1]指定一覧!$B$3:$C331,2,FALSE)&amp;")","")</f>
        <v>特定・利用権
(1374601308)</v>
      </c>
      <c r="X348" s="30" t="s">
        <v>36</v>
      </c>
    </row>
    <row r="349" spans="2:24" s="19" customFormat="1" ht="42" customHeight="1">
      <c r="B349" s="20">
        <v>342</v>
      </c>
      <c r="C349" s="66">
        <v>13016</v>
      </c>
      <c r="D349" s="67" t="str">
        <f>VLOOKUP(C349,[1]計算シート!$B$3:$F$29997,5,FALSE)</f>
        <v>マザーズハウス武蔵村山</v>
      </c>
      <c r="E349" s="67" t="str">
        <f>VLOOKUP(C349,[1]計算シート!$B$3:$BB$29997,6,FALSE)</f>
        <v>武蔵村山市中原2-10-19</v>
      </c>
      <c r="F349" s="66">
        <f>VLOOKUP(C349,[1]計算シート!$B$3:$BB$29997,7,FALSE)</f>
        <v>5.37</v>
      </c>
      <c r="G349" s="66" t="str">
        <f>VLOOKUP(C349,[1]計算シート!$B$3:$BB$29997,8,FALSE)</f>
        <v>18.41-18.45</v>
      </c>
      <c r="H349" s="66" t="str">
        <f>VLOOKUP(C349,[1]計算シート!$B$3:$BB$29997,9,FALSE)</f>
        <v>○</v>
      </c>
      <c r="I349" s="66" t="str">
        <f>VLOOKUP(C349,[1]計算シート!$B$3:$BB$29997,10,FALSE)</f>
        <v>×</v>
      </c>
      <c r="J349" s="66" t="str">
        <f>VLOOKUP(C349,[1]計算シート!$B$3:$BB$29997,11,FALSE)</f>
        <v>×</v>
      </c>
      <c r="K349" s="66" t="str">
        <f>VLOOKUP(C349,[1]計算シート!$B$3:$BB$29997,12,FALSE)</f>
        <v>×</v>
      </c>
      <c r="L349" s="66" t="str">
        <f>VLOOKUP(C349,[1]計算シート!$B$3:$BB$29997,13,FALSE)</f>
        <v>×</v>
      </c>
      <c r="M349" s="66" t="str">
        <f>IF(VLOOKUP(C349,[1]計算シート!$B$3:$BB$29997,26,FALSE)&gt;0,"○","×")</f>
        <v>×</v>
      </c>
      <c r="N349" s="66" t="str">
        <f>IF(VLOOKUP(C349,[1]計算シート!$B$3:$BB$29997,27,FALSE)&gt;0,"○","×")</f>
        <v>○</v>
      </c>
      <c r="O349" s="67" t="str">
        <f>VLOOKUP(C349,[1]計算シート!$B$3:$BB$29997,29,FALSE)</f>
        <v>株式会社マザーズハウス</v>
      </c>
      <c r="P349" s="67" t="str">
        <f>VLOOKUP(C349,[1]計算シート!$B$3:$BB$29997,30,FALSE)</f>
        <v>042-519-3871</v>
      </c>
      <c r="Q349" s="68">
        <f>VLOOKUP(C349,[1]計算シート!$B$3:$BB$29997,32,FALSE)</f>
        <v>20</v>
      </c>
      <c r="R349" s="69">
        <f>VLOOKUP(C349,[1]計算シート!$B$3:$BB$29997,31,FALSE)</f>
        <v>41509</v>
      </c>
      <c r="S349" s="70" t="str">
        <f>VLOOKUP(C349,[1]計算シート!$B$3:$BB$29997,34,FALSE)</f>
        <v>入居開始済み</v>
      </c>
      <c r="T349" s="66" t="str">
        <f>VLOOKUP(C349,[1]計算シート!$B$3:$BB$29997,33,FALSE)</f>
        <v>○</v>
      </c>
      <c r="U349" s="69">
        <v>41509</v>
      </c>
      <c r="V349" s="68"/>
      <c r="W349" s="71" t="str">
        <f>VLOOKUP(C349,[1]計算シート!$B$3:$BH$2997,59,FALSE)&amp;CHAR(10)&amp;IF(VLOOKUP(C349,[1]計算シート!$B$3:$BH$2997,59,FALSE)="特定","("&amp;VLOOKUP(C349,[1]指定一覧!$B$3:$C329,2,FALSE)&amp;")","")</f>
        <v xml:space="preserve">利用権
</v>
      </c>
      <c r="X349" s="30" t="s">
        <v>36</v>
      </c>
    </row>
    <row r="350" spans="2:24" s="19" customFormat="1" ht="42" customHeight="1">
      <c r="B350" s="20">
        <v>343</v>
      </c>
      <c r="C350" s="66">
        <v>14001</v>
      </c>
      <c r="D350" s="67" t="str">
        <f>VLOOKUP(C350,[1]計算シート!$B$3:$F$29997,5,FALSE)</f>
        <v>プラチナ・シニアホーム武蔵村山</v>
      </c>
      <c r="E350" s="67" t="str">
        <f>VLOOKUP(C350,[1]計算シート!$B$3:$BB$29997,6,FALSE)</f>
        <v>武蔵村山市伊奈平5丁目16番1</v>
      </c>
      <c r="F350" s="66">
        <f>VLOOKUP(C350,[1]計算シート!$B$3:$BB$29997,7,FALSE)</f>
        <v>6.5</v>
      </c>
      <c r="G350" s="66">
        <f>VLOOKUP(C350,[1]計算シート!$B$3:$BB$29997,8,FALSE)</f>
        <v>18</v>
      </c>
      <c r="H350" s="66" t="str">
        <f>VLOOKUP(C350,[1]計算シート!$B$3:$BB$29997,9,FALSE)</f>
        <v>○</v>
      </c>
      <c r="I350" s="66" t="str">
        <f>VLOOKUP(C350,[1]計算シート!$B$3:$BB$29997,10,FALSE)</f>
        <v>○</v>
      </c>
      <c r="J350" s="66" t="str">
        <f>VLOOKUP(C350,[1]計算シート!$B$3:$BB$29997,11,FALSE)</f>
        <v>○</v>
      </c>
      <c r="K350" s="66" t="str">
        <f>VLOOKUP(C350,[1]計算シート!$B$3:$BB$29997,12,FALSE)</f>
        <v>○</v>
      </c>
      <c r="L350" s="66" t="str">
        <f>VLOOKUP(C350,[1]計算シート!$B$3:$BB$29997,13,FALSE)</f>
        <v>○</v>
      </c>
      <c r="M350" s="66" t="str">
        <f>IF(VLOOKUP(C350,[1]計算シート!$B$3:$BB$29997,26,FALSE)&gt;0,"○","×")</f>
        <v>×</v>
      </c>
      <c r="N350" s="66" t="str">
        <f>IF(VLOOKUP(C350,[1]計算シート!$B$3:$BB$29997,27,FALSE)&gt;0,"○","×")</f>
        <v>×</v>
      </c>
      <c r="O350" s="67" t="str">
        <f>VLOOKUP(C350,[1]計算シート!$B$3:$BB$29997,29,FALSE)</f>
        <v>プラチナ・シニアホーム武蔵村山</v>
      </c>
      <c r="P350" s="67" t="str">
        <f>VLOOKUP(C350,[1]計算シート!$B$3:$BB$29997,30,FALSE)</f>
        <v>042-520-3773</v>
      </c>
      <c r="Q350" s="68">
        <f>VLOOKUP(C350,[1]計算シート!$B$3:$BB$29997,32,FALSE)</f>
        <v>36</v>
      </c>
      <c r="R350" s="69">
        <f>VLOOKUP(C350,[1]計算シート!$B$3:$BB$29997,31,FALSE)</f>
        <v>41747</v>
      </c>
      <c r="S350" s="70" t="str">
        <f>VLOOKUP(C350,[1]計算シート!$B$3:$BB$29997,34,FALSE)</f>
        <v>入居開始済み</v>
      </c>
      <c r="T350" s="66" t="str">
        <f>VLOOKUP(C350,[1]計算シート!$B$3:$BB$29997,33,FALSE)</f>
        <v>○</v>
      </c>
      <c r="U350" s="69">
        <v>41913</v>
      </c>
      <c r="V350" s="68"/>
      <c r="W350" s="71" t="str">
        <f>VLOOKUP(C350,[1]計算シート!$B$3:$BH$2997,59,FALSE)&amp;CHAR(10)&amp;IF(VLOOKUP(C350,[1]計算シート!$B$3:$BH$2997,59,FALSE)="特定","("&amp;VLOOKUP(C350,[1]指定一覧!$B$3:$C330,2,FALSE)&amp;")","")</f>
        <v>特定
(1374901237)</v>
      </c>
      <c r="X350" s="30" t="s">
        <v>36</v>
      </c>
    </row>
    <row r="351" spans="2:24" s="19" customFormat="1" ht="42" customHeight="1">
      <c r="B351" s="20">
        <v>344</v>
      </c>
      <c r="C351" s="66">
        <v>14012</v>
      </c>
      <c r="D351" s="67" t="str">
        <f>VLOOKUP(C351,[1]計算シート!$B$3:$F$29997,5,FALSE)</f>
        <v>プラチナ・シニアホーム武蔵村山弐番館</v>
      </c>
      <c r="E351" s="67" t="str">
        <f>VLOOKUP(C351,[1]計算シート!$B$3:$BB$29997,6,FALSE)</f>
        <v>武蔵村山市残堀１丁目84番地</v>
      </c>
      <c r="F351" s="66">
        <f>VLOOKUP(C351,[1]計算シート!$B$3:$BB$29997,7,FALSE)</f>
        <v>6.5</v>
      </c>
      <c r="G351" s="66">
        <f>VLOOKUP(C351,[1]計算シート!$B$3:$BB$29997,8,FALSE)</f>
        <v>18</v>
      </c>
      <c r="H351" s="66" t="str">
        <f>VLOOKUP(C351,[1]計算シート!$B$3:$BB$29997,9,FALSE)</f>
        <v>○</v>
      </c>
      <c r="I351" s="66" t="str">
        <f>VLOOKUP(C351,[1]計算シート!$B$3:$BB$29997,10,FALSE)</f>
        <v>○</v>
      </c>
      <c r="J351" s="66" t="str">
        <f>VLOOKUP(C351,[1]計算シート!$B$3:$BB$29997,11,FALSE)</f>
        <v>○</v>
      </c>
      <c r="K351" s="66" t="str">
        <f>VLOOKUP(C351,[1]計算シート!$B$3:$BB$29997,12,FALSE)</f>
        <v>○</v>
      </c>
      <c r="L351" s="66" t="str">
        <f>VLOOKUP(C351,[1]計算シート!$B$3:$BB$29997,13,FALSE)</f>
        <v>○</v>
      </c>
      <c r="M351" s="66" t="str">
        <f>IF(VLOOKUP(C351,[1]計算シート!$B$3:$BB$29997,26,FALSE)&gt;0,"○","×")</f>
        <v>×</v>
      </c>
      <c r="N351" s="66" t="str">
        <f>IF(VLOOKUP(C351,[1]計算シート!$B$3:$BB$29997,27,FALSE)&gt;0,"○","×")</f>
        <v>×</v>
      </c>
      <c r="O351" s="67" t="str">
        <f>VLOOKUP(C351,[1]計算シート!$B$3:$BB$29997,29,FALSE)</f>
        <v>プラチナ・シニアホーム武蔵村山弐番館</v>
      </c>
      <c r="P351" s="67" t="str">
        <f>VLOOKUP(C351,[1]計算シート!$B$3:$BB$29997,30,FALSE)</f>
        <v>042-569-6210</v>
      </c>
      <c r="Q351" s="68">
        <f>VLOOKUP(C351,[1]計算シート!$B$3:$BB$29997,32,FALSE)</f>
        <v>38</v>
      </c>
      <c r="R351" s="69">
        <f>VLOOKUP(C351,[1]計算シート!$B$3:$BB$29997,31,FALSE)</f>
        <v>41845</v>
      </c>
      <c r="S351" s="70" t="str">
        <f>VLOOKUP(C351,[1]計算シート!$B$3:$BB$29997,34,FALSE)</f>
        <v>入居開始済み</v>
      </c>
      <c r="T351" s="66" t="str">
        <f>VLOOKUP(C351,[1]計算シート!$B$3:$BB$29997,33,FALSE)</f>
        <v>○</v>
      </c>
      <c r="U351" s="69">
        <v>42125</v>
      </c>
      <c r="V351" s="68"/>
      <c r="W351" s="71" t="str">
        <f>VLOOKUP(C351,[1]計算シート!$B$3:$BH$2997,59,FALSE)&amp;CHAR(10)&amp;IF(VLOOKUP(C351,[1]計算シート!$B$3:$BH$2997,59,FALSE)="特定","("&amp;VLOOKUP(C351,[1]指定一覧!$B$3:$C331,2,FALSE)&amp;")","")</f>
        <v>特定
(1374901245)</v>
      </c>
      <c r="X351" s="30" t="s">
        <v>36</v>
      </c>
    </row>
    <row r="352" spans="2:24" s="19" customFormat="1" ht="42" customHeight="1">
      <c r="B352" s="20">
        <v>345</v>
      </c>
      <c r="C352" s="66">
        <v>11046</v>
      </c>
      <c r="D352" s="67" t="str">
        <f>VLOOKUP(C352,[1]計算シート!$B$3:$F$29997,5,FALSE)</f>
        <v>そんぽの家Ｓ吉祥寺南</v>
      </c>
      <c r="E352" s="67" t="str">
        <f>VLOOKUP(C352,[1]計算シート!$B$3:$BB$29997,6,FALSE)</f>
        <v>三鷹市新川6-6-14</v>
      </c>
      <c r="F352" s="66" t="str">
        <f>VLOOKUP(C352,[1]計算シート!$B$3:$BB$29997,7,FALSE)</f>
        <v>14.2-16.1</v>
      </c>
      <c r="G352" s="66" t="str">
        <f>VLOOKUP(C352,[1]計算シート!$B$3:$BB$29997,8,FALSE)</f>
        <v>25.17-27.36</v>
      </c>
      <c r="H352" s="66" t="str">
        <f>VLOOKUP(C352,[1]計算シート!$B$3:$BB$29997,9,FALSE)</f>
        <v>○</v>
      </c>
      <c r="I352" s="66" t="str">
        <f>VLOOKUP(C352,[1]計算シート!$B$3:$BB$29997,10,FALSE)</f>
        <v>×</v>
      </c>
      <c r="J352" s="66" t="str">
        <f>VLOOKUP(C352,[1]計算シート!$B$3:$BB$29997,11,FALSE)</f>
        <v>×</v>
      </c>
      <c r="K352" s="66" t="str">
        <f>VLOOKUP(C352,[1]計算シート!$B$3:$BB$29997,12,FALSE)</f>
        <v>×</v>
      </c>
      <c r="L352" s="66" t="str">
        <f>VLOOKUP(C352,[1]計算シート!$B$3:$BB$29997,13,FALSE)</f>
        <v>○</v>
      </c>
      <c r="M352" s="66" t="str">
        <f>IF(VLOOKUP(C352,[1]計算シート!$B$3:$BB$29997,26,FALSE)&gt;0,"○","×")</f>
        <v>○</v>
      </c>
      <c r="N352" s="66" t="str">
        <f>IF(VLOOKUP(C352,[1]計算シート!$B$3:$BB$29997,27,FALSE)&gt;0,"○","×")</f>
        <v>○</v>
      </c>
      <c r="O352" s="67" t="str">
        <f>VLOOKUP(C352,[1]計算シート!$B$3:$BB$29997,29,FALSE)</f>
        <v>そんぽの家Ｓ吉祥寺南</v>
      </c>
      <c r="P352" s="67" t="str">
        <f>VLOOKUP(C352,[1]計算シート!$B$3:$BB$29997,30,FALSE)</f>
        <v>0422-79-8371</v>
      </c>
      <c r="Q352" s="68">
        <f>VLOOKUP(C352,[1]計算シート!$B$3:$BB$29997,32,FALSE)</f>
        <v>37</v>
      </c>
      <c r="R352" s="69">
        <f>VLOOKUP(C352,[1]計算シート!$B$3:$BB$29997,31,FALSE)</f>
        <v>40949</v>
      </c>
      <c r="S352" s="70" t="str">
        <f>VLOOKUP(C352,[1]計算シート!$B$3:$BB$29997,34,FALSE)</f>
        <v>入居開始済み</v>
      </c>
      <c r="T352" s="66" t="str">
        <f>VLOOKUP(C352,[1]計算シート!$B$3:$BB$29997,33,FALSE)</f>
        <v>○</v>
      </c>
      <c r="U352" s="69">
        <v>42095</v>
      </c>
      <c r="V352" s="68"/>
      <c r="W352" s="71" t="str">
        <f>VLOOKUP(C352,[1]計算シート!$B$3:$BH$2997,59,FALSE)&amp;CHAR(10)&amp;IF(VLOOKUP(C352,[1]計算シート!$B$3:$BH$2997,59,FALSE)="特定","("&amp;VLOOKUP(C352,[1]指定一覧!$B$3:$C332,2,FALSE)&amp;")","")</f>
        <v xml:space="preserve">
</v>
      </c>
      <c r="X352" s="30" t="s">
        <v>36</v>
      </c>
    </row>
    <row r="353" spans="2:24" s="19" customFormat="1" ht="42" customHeight="1">
      <c r="B353" s="20">
        <v>346</v>
      </c>
      <c r="C353" s="66">
        <v>13042</v>
      </c>
      <c r="D353" s="67" t="str">
        <f>VLOOKUP(C353,[1]計算シート!$B$3:$F$29997,5,FALSE)</f>
        <v>けやき館</v>
      </c>
      <c r="E353" s="67" t="str">
        <f>VLOOKUP(C353,[1]計算シート!$B$3:$BB$29997,6,FALSE)</f>
        <v>三鷹市北野2丁目3番9号</v>
      </c>
      <c r="F353" s="66">
        <f>VLOOKUP(C353,[1]計算シート!$B$3:$BB$29997,7,FALSE)</f>
        <v>7.5</v>
      </c>
      <c r="G353" s="66">
        <f>VLOOKUP(C353,[1]計算シート!$B$3:$BB$29997,8,FALSE)</f>
        <v>18.3</v>
      </c>
      <c r="H353" s="66" t="str">
        <f>VLOOKUP(C353,[1]計算シート!$B$3:$BB$29997,9,FALSE)</f>
        <v>○</v>
      </c>
      <c r="I353" s="66" t="str">
        <f>VLOOKUP(C353,[1]計算シート!$B$3:$BB$29997,10,FALSE)</f>
        <v>×</v>
      </c>
      <c r="J353" s="66" t="str">
        <f>VLOOKUP(C353,[1]計算シート!$B$3:$BB$29997,11,FALSE)</f>
        <v>○</v>
      </c>
      <c r="K353" s="66" t="str">
        <f>VLOOKUP(C353,[1]計算シート!$B$3:$BB$29997,12,FALSE)</f>
        <v>○</v>
      </c>
      <c r="L353" s="66" t="str">
        <f>VLOOKUP(C353,[1]計算シート!$B$3:$BB$29997,13,FALSE)</f>
        <v>○</v>
      </c>
      <c r="M353" s="66" t="str">
        <f>IF(VLOOKUP(C353,[1]計算シート!$B$3:$BB$29997,26,FALSE)&gt;0,"○","×")</f>
        <v>×</v>
      </c>
      <c r="N353" s="66" t="str">
        <f>IF(VLOOKUP(C353,[1]計算シート!$B$3:$BB$29997,27,FALSE)&gt;0,"○","×")</f>
        <v>○</v>
      </c>
      <c r="O353" s="67" t="str">
        <f>VLOOKUP(C353,[1]計算シート!$B$3:$BB$29997,29,FALSE)</f>
        <v>リリィパワーズレジデンス三鷹北野・けやき館</v>
      </c>
      <c r="P353" s="67" t="str">
        <f>VLOOKUP(C353,[1]計算シート!$B$3:$BB$29997,30,FALSE)</f>
        <v>050-1742-5104</v>
      </c>
      <c r="Q353" s="68">
        <f>VLOOKUP(C353,[1]計算シート!$B$3:$BB$29997,32,FALSE)</f>
        <v>32</v>
      </c>
      <c r="R353" s="69">
        <f>VLOOKUP(C353,[1]計算シート!$B$3:$BB$29997,31,FALSE)</f>
        <v>41684</v>
      </c>
      <c r="S353" s="70" t="str">
        <f>VLOOKUP(C353,[1]計算シート!$B$3:$BB$29997,34,FALSE)</f>
        <v>入居開始済み</v>
      </c>
      <c r="T353" s="66" t="str">
        <f>VLOOKUP(C353,[1]計算シート!$B$3:$BB$29997,33,FALSE)</f>
        <v>○</v>
      </c>
      <c r="U353" s="69">
        <v>42095</v>
      </c>
      <c r="V353" s="68"/>
      <c r="W353" s="71" t="str">
        <f>VLOOKUP(C353,[1]計算シート!$B$3:$BH$2997,59,FALSE)&amp;CHAR(10)&amp;IF(VLOOKUP(C353,[1]計算シート!$B$3:$BH$2997,59,FALSE)="特定","("&amp;VLOOKUP(C353,[1]指定一覧!$B$3:$C333,2,FALSE)&amp;")","")</f>
        <v xml:space="preserve">
</v>
      </c>
      <c r="X353" s="30" t="s">
        <v>36</v>
      </c>
    </row>
    <row r="354" spans="2:24" s="19" customFormat="1" ht="42" customHeight="1">
      <c r="B354" s="20">
        <v>347</v>
      </c>
      <c r="C354" s="66">
        <v>14041</v>
      </c>
      <c r="D354" s="67" t="str">
        <f>VLOOKUP(C354,[1]計算シート!$B$3:$F$29997,5,FALSE)</f>
        <v>そんぽの家Ｓ三鷹丸池公園</v>
      </c>
      <c r="E354" s="67" t="str">
        <f>VLOOKUP(C354,[1]計算シート!$B$3:$BB$29997,6,FALSE)</f>
        <v>三鷹市新川３丁目２１番１２号</v>
      </c>
      <c r="F354" s="66">
        <f>VLOOKUP(C354,[1]計算シート!$B$3:$BB$29997,7,FALSE)</f>
        <v>15</v>
      </c>
      <c r="G354" s="66" t="str">
        <f>VLOOKUP(C354,[1]計算シート!$B$3:$BB$29997,8,FALSE)</f>
        <v>25.17-27.27</v>
      </c>
      <c r="H354" s="66" t="str">
        <f>VLOOKUP(C354,[1]計算シート!$B$3:$BB$29997,9,FALSE)</f>
        <v>○</v>
      </c>
      <c r="I354" s="66" t="str">
        <f>VLOOKUP(C354,[1]計算シート!$B$3:$BB$29997,10,FALSE)</f>
        <v>×</v>
      </c>
      <c r="J354" s="66" t="str">
        <f>VLOOKUP(C354,[1]計算シート!$B$3:$BB$29997,11,FALSE)</f>
        <v>×</v>
      </c>
      <c r="K354" s="66" t="str">
        <f>VLOOKUP(C354,[1]計算シート!$B$3:$BB$29997,12,FALSE)</f>
        <v>×</v>
      </c>
      <c r="L354" s="66" t="str">
        <f>VLOOKUP(C354,[1]計算シート!$B$3:$BB$29997,13,FALSE)</f>
        <v>○</v>
      </c>
      <c r="M354" s="66" t="str">
        <f>IF(VLOOKUP(C354,[1]計算シート!$B$3:$BB$29997,26,FALSE)&gt;0,"○","×")</f>
        <v>○</v>
      </c>
      <c r="N354" s="66" t="str">
        <f>IF(VLOOKUP(C354,[1]計算シート!$B$3:$BB$29997,27,FALSE)&gt;0,"○","×")</f>
        <v>○</v>
      </c>
      <c r="O354" s="67" t="str">
        <f>VLOOKUP(C354,[1]計算シート!$B$3:$BB$29997,29,FALSE)</f>
        <v>ＳＯＭＰＯケア株式会社</v>
      </c>
      <c r="P354" s="67" t="str">
        <f>VLOOKUP(C354,[1]計算シート!$B$3:$BB$29997,30,FALSE)</f>
        <v>03-6455-8560</v>
      </c>
      <c r="Q354" s="68">
        <f>VLOOKUP(C354,[1]計算シート!$B$3:$BB$29997,32,FALSE)</f>
        <v>51</v>
      </c>
      <c r="R354" s="69">
        <f>VLOOKUP(C354,[1]計算シート!$B$3:$BB$29997,31,FALSE)</f>
        <v>42038</v>
      </c>
      <c r="S354" s="70" t="str">
        <f>VLOOKUP(C354,[1]計算シート!$B$3:$BB$29997,34,FALSE)</f>
        <v>入居開始済み</v>
      </c>
      <c r="T354" s="66" t="str">
        <f>VLOOKUP(C354,[1]計算シート!$B$3:$BB$29997,33,FALSE)</f>
        <v>○</v>
      </c>
      <c r="U354" s="69">
        <v>42461</v>
      </c>
      <c r="V354" s="68"/>
      <c r="W354" s="71" t="str">
        <f>VLOOKUP(C354,[1]計算シート!$B$3:$BH$2997,59,FALSE)&amp;CHAR(10)&amp;IF(VLOOKUP(C354,[1]計算シート!$B$3:$BH$2997,59,FALSE)="特定","("&amp;VLOOKUP(C354,[1]指定一覧!$B$3:$C334,2,FALSE)&amp;")","")</f>
        <v xml:space="preserve">
</v>
      </c>
      <c r="X354" s="30" t="s">
        <v>36</v>
      </c>
    </row>
    <row r="355" spans="2:24" s="19" customFormat="1" ht="42" customHeight="1">
      <c r="B355" s="20">
        <v>348</v>
      </c>
      <c r="C355" s="66">
        <v>14044</v>
      </c>
      <c r="D355" s="67" t="str">
        <f>VLOOKUP(C355,[1]計算シート!$B$3:$F$29997,5,FALSE)</f>
        <v>グランドマスト三鷹上連雀</v>
      </c>
      <c r="E355" s="67" t="str">
        <f>VLOOKUP(C355,[1]計算シート!$B$3:$BB$29997,6,FALSE)</f>
        <v>三鷹市上連雀5-15-18</v>
      </c>
      <c r="F355" s="66" t="str">
        <f>VLOOKUP(C355,[1]計算シート!$B$3:$BB$29997,7,FALSE)</f>
        <v>8-18.3</v>
      </c>
      <c r="G355" s="66" t="str">
        <f>VLOOKUP(C355,[1]計算シート!$B$3:$BB$29997,8,FALSE)</f>
        <v>35.8-45.27</v>
      </c>
      <c r="H355" s="66" t="str">
        <f>VLOOKUP(C355,[1]計算シート!$B$3:$BB$29997,9,FALSE)</f>
        <v>○</v>
      </c>
      <c r="I355" s="66" t="str">
        <f>VLOOKUP(C355,[1]計算シート!$B$3:$BB$29997,10,FALSE)</f>
        <v>×</v>
      </c>
      <c r="J355" s="66" t="str">
        <f>VLOOKUP(C355,[1]計算シート!$B$3:$BB$29997,11,FALSE)</f>
        <v>×</v>
      </c>
      <c r="K355" s="66" t="str">
        <f>VLOOKUP(C355,[1]計算シート!$B$3:$BB$29997,12,FALSE)</f>
        <v>×</v>
      </c>
      <c r="L355" s="66" t="str">
        <f>VLOOKUP(C355,[1]計算シート!$B$3:$BB$29997,13,FALSE)</f>
        <v>×</v>
      </c>
      <c r="M355" s="66" t="str">
        <f>IF(VLOOKUP(C355,[1]計算シート!$B$3:$BB$29997,26,FALSE)&gt;0,"○","×")</f>
        <v>×</v>
      </c>
      <c r="N355" s="66" t="str">
        <f>IF(VLOOKUP(C355,[1]計算シート!$B$3:$BB$29997,27,FALSE)&gt;0,"○","×")</f>
        <v>×</v>
      </c>
      <c r="O355" s="67" t="str">
        <f>VLOOKUP(C355,[1]計算シート!$B$3:$BB$29997,29,FALSE)</f>
        <v>積水ハウス不動産東京株式会社</v>
      </c>
      <c r="P355" s="67" t="str">
        <f>VLOOKUP(C355,[1]計算シート!$B$3:$BB$29997,30,FALSE)</f>
        <v>03-5350-3366</v>
      </c>
      <c r="Q355" s="68">
        <f>VLOOKUP(C355,[1]計算シート!$B$3:$BB$29997,32,FALSE)</f>
        <v>24</v>
      </c>
      <c r="R355" s="69">
        <f>VLOOKUP(C355,[1]計算シート!$B$3:$BB$29997,31,FALSE)</f>
        <v>42045</v>
      </c>
      <c r="S355" s="70" t="str">
        <f>VLOOKUP(C355,[1]計算シート!$B$3:$BB$29997,34,FALSE)</f>
        <v>入居開始済み</v>
      </c>
      <c r="T355" s="66" t="str">
        <f>VLOOKUP(C355,[1]計算シート!$B$3:$BB$29997,33,FALSE)</f>
        <v>○</v>
      </c>
      <c r="U355" s="69">
        <v>42352</v>
      </c>
      <c r="V355" s="68"/>
      <c r="W355" s="71" t="str">
        <f>VLOOKUP(C355,[1]計算シート!$B$3:$BH$2997,59,FALSE)&amp;CHAR(10)&amp;IF(VLOOKUP(C355,[1]計算シート!$B$3:$BH$2997,59,FALSE)="特定","("&amp;VLOOKUP(C355,[1]指定一覧!$B$3:$C335,2,FALSE)&amp;")","")</f>
        <v xml:space="preserve">
</v>
      </c>
      <c r="X355" s="30" t="s">
        <v>36</v>
      </c>
    </row>
    <row r="356" spans="2:24" s="19" customFormat="1" ht="42" customHeight="1">
      <c r="B356" s="20">
        <v>349</v>
      </c>
      <c r="C356" s="66">
        <v>15018</v>
      </c>
      <c r="D356" s="67" t="str">
        <f>VLOOKUP(C356,[1]計算シート!$B$3:$F$29997,5,FALSE)</f>
        <v>和</v>
      </c>
      <c r="E356" s="67" t="str">
        <f>VLOOKUP(C356,[1]計算シート!$B$3:$BB$29997,6,FALSE)</f>
        <v>三鷹市大沢1丁目2番44号</v>
      </c>
      <c r="F356" s="66">
        <f>VLOOKUP(C356,[1]計算シート!$B$3:$BB$29997,7,FALSE)</f>
        <v>6</v>
      </c>
      <c r="G356" s="66" t="str">
        <f>VLOOKUP(C356,[1]計算シート!$B$3:$BB$29997,8,FALSE)</f>
        <v>23.91-26.13</v>
      </c>
      <c r="H356" s="66" t="str">
        <f>VLOOKUP(C356,[1]計算シート!$B$3:$BB$29997,9,FALSE)</f>
        <v>×</v>
      </c>
      <c r="I356" s="66" t="str">
        <f>VLOOKUP(C356,[1]計算シート!$B$3:$BB$29997,10,FALSE)</f>
        <v>×</v>
      </c>
      <c r="J356" s="66" t="str">
        <f>VLOOKUP(C356,[1]計算シート!$B$3:$BB$29997,11,FALSE)</f>
        <v>×</v>
      </c>
      <c r="K356" s="66" t="str">
        <f>VLOOKUP(C356,[1]計算シート!$B$3:$BB$29997,12,FALSE)</f>
        <v>×</v>
      </c>
      <c r="L356" s="66" t="str">
        <f>VLOOKUP(C356,[1]計算シート!$B$3:$BB$29997,13,FALSE)</f>
        <v>×</v>
      </c>
      <c r="M356" s="66" t="str">
        <f>IF(VLOOKUP(C356,[1]計算シート!$B$3:$BB$29997,26,FALSE)&gt;0,"○","×")</f>
        <v>×</v>
      </c>
      <c r="N356" s="66" t="str">
        <f>IF(VLOOKUP(C356,[1]計算シート!$B$3:$BB$29997,27,FALSE)&gt;0,"○","×")</f>
        <v>○</v>
      </c>
      <c r="O356" s="67" t="str">
        <f>VLOOKUP(C356,[1]計算シート!$B$3:$BB$29997,29,FALSE)</f>
        <v>有限会社ケアサービスこまつ</v>
      </c>
      <c r="P356" s="67" t="str">
        <f>VLOOKUP(C356,[1]計算シート!$B$3:$BB$29997,30,FALSE)</f>
        <v>0422-39-3520</v>
      </c>
      <c r="Q356" s="68">
        <f>VLOOKUP(C356,[1]計算シート!$B$3:$BB$29997,32,FALSE)</f>
        <v>7</v>
      </c>
      <c r="R356" s="69">
        <f>VLOOKUP(C356,[1]計算シート!$B$3:$BB$29997,31,FALSE)</f>
        <v>42353</v>
      </c>
      <c r="S356" s="70" t="str">
        <f>VLOOKUP(C356,[1]計算シート!$B$3:$BB$29997,34,FALSE)</f>
        <v>入居開始済み</v>
      </c>
      <c r="T356" s="66" t="s">
        <v>56</v>
      </c>
      <c r="U356" s="69">
        <v>42620</v>
      </c>
      <c r="V356" s="68"/>
      <c r="W356" s="71" t="str">
        <f>VLOOKUP(C356,[1]計算シート!$B$3:$BH$2997,59,FALSE)&amp;CHAR(10)&amp;IF(VLOOKUP(C356,[1]計算シート!$B$3:$BH$2997,59,FALSE)="特定","("&amp;VLOOKUP(C356,[1]指定一覧!$B$3:$C336,2,FALSE)&amp;")","")</f>
        <v xml:space="preserve">
</v>
      </c>
      <c r="X356" s="30" t="s">
        <v>36</v>
      </c>
    </row>
    <row r="357" spans="2:24" s="19" customFormat="1" ht="42" customHeight="1">
      <c r="B357" s="20">
        <v>350</v>
      </c>
      <c r="C357" s="66">
        <v>16024</v>
      </c>
      <c r="D357" s="67" t="str">
        <f>VLOOKUP(C357,[1]計算シート!$B$3:$F$29997,5,FALSE)</f>
        <v>ホームステーションらいふ三鷹</v>
      </c>
      <c r="E357" s="67" t="str">
        <f>VLOOKUP(C357,[1]計算シート!$B$3:$BB$29997,6,FALSE)</f>
        <v>三鷹市上連雀7丁目10番10号</v>
      </c>
      <c r="F357" s="66">
        <f>VLOOKUP(C357,[1]計算シート!$B$3:$BB$29997,7,FALSE)</f>
        <v>10.26</v>
      </c>
      <c r="G357" s="66" t="str">
        <f>VLOOKUP(C357,[1]計算シート!$B$3:$BB$29997,8,FALSE)</f>
        <v>18.72-20.25</v>
      </c>
      <c r="H357" s="66" t="str">
        <f>VLOOKUP(C357,[1]計算シート!$B$3:$BB$29997,9,FALSE)</f>
        <v>○</v>
      </c>
      <c r="I357" s="66" t="str">
        <f>VLOOKUP(C357,[1]計算シート!$B$3:$BB$29997,10,FALSE)</f>
        <v>○</v>
      </c>
      <c r="J357" s="66" t="str">
        <f>VLOOKUP(C357,[1]計算シート!$B$3:$BB$29997,11,FALSE)</f>
        <v>○</v>
      </c>
      <c r="K357" s="66" t="str">
        <f>VLOOKUP(C357,[1]計算シート!$B$3:$BB$29997,12,FALSE)</f>
        <v>○</v>
      </c>
      <c r="L357" s="66" t="str">
        <f>VLOOKUP(C357,[1]計算シート!$B$3:$BB$29997,13,FALSE)</f>
        <v>○</v>
      </c>
      <c r="M357" s="66" t="str">
        <f>IF(VLOOKUP(C357,[1]計算シート!$B$3:$BB$29997,26,FALSE)&gt;0,"○","×")</f>
        <v>×</v>
      </c>
      <c r="N357" s="66" t="str">
        <f>IF(VLOOKUP(C357,[1]計算シート!$B$3:$BB$29997,27,FALSE)&gt;0,"○","×")</f>
        <v>×</v>
      </c>
      <c r="O357" s="67" t="str">
        <f>VLOOKUP(C357,[1]計算シート!$B$3:$BB$29997,29,FALSE)</f>
        <v>株式会社らいふ</v>
      </c>
      <c r="P357" s="67" t="str">
        <f>VLOOKUP(C357,[1]計算シート!$B$3:$BB$29997,30,FALSE)</f>
        <v>03-5769-7268</v>
      </c>
      <c r="Q357" s="68">
        <f>VLOOKUP(C357,[1]計算シート!$B$3:$BB$29997,32,FALSE)</f>
        <v>30</v>
      </c>
      <c r="R357" s="69">
        <f>VLOOKUP(C357,[1]計算シート!$B$3:$BB$29997,31,FALSE)</f>
        <v>42787</v>
      </c>
      <c r="S357" s="70" t="str">
        <f>VLOOKUP(C357,[1]計算シート!$B$3:$BB$29997,34,FALSE)</f>
        <v>入居開始済み</v>
      </c>
      <c r="T357" s="66" t="str">
        <f>VLOOKUP(C357,[1]計算シート!$B$3:$BB$29997,33,FALSE)</f>
        <v>○</v>
      </c>
      <c r="U357" s="69">
        <v>43009</v>
      </c>
      <c r="V357" s="68"/>
      <c r="W357" s="71" t="str">
        <f>VLOOKUP(C357,[1]計算シート!$B$3:$BH$2997,59,FALSE)&amp;CHAR(10)&amp;IF(VLOOKUP(C357,[1]計算シート!$B$3:$BH$2997,59,FALSE)="特定","("&amp;VLOOKUP(C357,[1]指定一覧!$B$3:$C337,2,FALSE)&amp;")","")</f>
        <v>特定
(1373602752)</v>
      </c>
      <c r="X357" s="30" t="s">
        <v>36</v>
      </c>
    </row>
    <row r="358" spans="2:24" s="19" customFormat="1" ht="42" customHeight="1">
      <c r="B358" s="20">
        <v>351</v>
      </c>
      <c r="C358" s="66">
        <v>17011</v>
      </c>
      <c r="D358" s="67" t="str">
        <f>VLOOKUP(C358,[1]計算シート!$B$3:$F$29997,5,FALSE)</f>
        <v>やさしい手シニアリビングやさしえ三鷹中原</v>
      </c>
      <c r="E358" s="67" t="str">
        <f>VLOOKUP(C358,[1]計算シート!$B$3:$BB$29997,6,FALSE)</f>
        <v>三鷹市中原3丁目6番39号</v>
      </c>
      <c r="F358" s="66">
        <f>VLOOKUP(C358,[1]計算シート!$B$3:$BB$29997,7,FALSE)</f>
        <v>6.3</v>
      </c>
      <c r="G358" s="66">
        <f>VLOOKUP(C358,[1]計算シート!$B$3:$BB$29997,8,FALSE)</f>
        <v>18.059999999999999</v>
      </c>
      <c r="H358" s="66" t="str">
        <f>VLOOKUP(C358,[1]計算シート!$B$3:$BB$29997,9,FALSE)</f>
        <v>○</v>
      </c>
      <c r="I358" s="66" t="str">
        <f>VLOOKUP(C358,[1]計算シート!$B$3:$BB$29997,10,FALSE)</f>
        <v>○</v>
      </c>
      <c r="J358" s="66" t="str">
        <f>VLOOKUP(C358,[1]計算シート!$B$3:$BB$29997,11,FALSE)</f>
        <v>○</v>
      </c>
      <c r="K358" s="66" t="str">
        <f>VLOOKUP(C358,[1]計算シート!$B$3:$BB$29997,12,FALSE)</f>
        <v>○</v>
      </c>
      <c r="L358" s="66" t="str">
        <f>VLOOKUP(C358,[1]計算シート!$B$3:$BB$29997,13,FALSE)</f>
        <v>○</v>
      </c>
      <c r="M358" s="66" t="str">
        <f>IF(VLOOKUP(C358,[1]計算シート!$B$3:$BB$29997,26,FALSE)&gt;0,"○","×")</f>
        <v>×</v>
      </c>
      <c r="N358" s="66" t="str">
        <f>IF(VLOOKUP(C358,[1]計算シート!$B$3:$BB$29997,27,FALSE)&gt;0,"○","×")</f>
        <v>○</v>
      </c>
      <c r="O358" s="67" t="str">
        <f>VLOOKUP(C358,[1]計算シート!$B$3:$BB$29997,29,FALSE)</f>
        <v>株式会社やさしい手</v>
      </c>
      <c r="P358" s="67" t="str">
        <f>VLOOKUP(C358,[1]計算シート!$B$3:$BB$29997,30,FALSE)</f>
        <v>03-5433-5513</v>
      </c>
      <c r="Q358" s="68">
        <f>VLOOKUP(C358,[1]計算シート!$B$3:$BB$29997,32,FALSE)</f>
        <v>27</v>
      </c>
      <c r="R358" s="69">
        <f>VLOOKUP(C358,[1]計算シート!$B$3:$BB$29997,31,FALSE)</f>
        <v>42956</v>
      </c>
      <c r="S358" s="70" t="str">
        <f>VLOOKUP(C358,[1]計算シート!$B$3:$BB$29997,34,FALSE)</f>
        <v>入居開始済み</v>
      </c>
      <c r="T358" s="66" t="str">
        <f>VLOOKUP(C358,[1]計算シート!$B$3:$BB$29997,33,FALSE)</f>
        <v>○</v>
      </c>
      <c r="U358" s="69">
        <v>43160</v>
      </c>
      <c r="V358" s="68"/>
      <c r="W358" s="71" t="str">
        <f>VLOOKUP(C358,[1]計算シート!$B$3:$BH$2997,59,FALSE)&amp;CHAR(10)&amp;IF(VLOOKUP(C358,[1]計算シート!$B$3:$BH$2997,59,FALSE)="特定","("&amp;VLOOKUP(C358,[1]指定一覧!$B$3:$C338,2,FALSE)&amp;")","")</f>
        <v xml:space="preserve">
</v>
      </c>
      <c r="X358" s="30" t="s">
        <v>36</v>
      </c>
    </row>
    <row r="359" spans="2:24" s="19" customFormat="1" ht="42" customHeight="1">
      <c r="B359" s="20">
        <v>352</v>
      </c>
      <c r="C359" s="66">
        <v>17014</v>
      </c>
      <c r="D359" s="67" t="str">
        <f>VLOOKUP(C359,[1]計算シート!$B$3:$F$29997,5,FALSE)</f>
        <v>ガーデンテラス仙川</v>
      </c>
      <c r="E359" s="67" t="str">
        <f>VLOOKUP(C359,[1]計算シート!$B$3:$BB$29997,6,FALSE)</f>
        <v>三鷹市北野4丁目8番40号</v>
      </c>
      <c r="F359" s="66" t="str">
        <f>VLOOKUP(C359,[1]計算シート!$B$3:$BB$29997,7,FALSE)</f>
        <v>11.2-22</v>
      </c>
      <c r="G359" s="66" t="str">
        <f>VLOOKUP(C359,[1]計算シート!$B$3:$BB$29997,8,FALSE)</f>
        <v>18.43-34.91</v>
      </c>
      <c r="H359" s="66" t="str">
        <f>VLOOKUP(C359,[1]計算シート!$B$3:$BB$29997,9,FALSE)</f>
        <v>○</v>
      </c>
      <c r="I359" s="66" t="str">
        <f>VLOOKUP(C359,[1]計算シート!$B$3:$BB$29997,10,FALSE)</f>
        <v>×</v>
      </c>
      <c r="J359" s="66" t="str">
        <f>VLOOKUP(C359,[1]計算シート!$B$3:$BB$29997,11,FALSE)</f>
        <v>×</v>
      </c>
      <c r="K359" s="66" t="str">
        <f>VLOOKUP(C359,[1]計算シート!$B$3:$BB$29997,12,FALSE)</f>
        <v>○</v>
      </c>
      <c r="L359" s="66" t="str">
        <f>VLOOKUP(C359,[1]計算シート!$B$3:$BB$29997,13,FALSE)</f>
        <v>○</v>
      </c>
      <c r="M359" s="66" t="str">
        <f>IF(VLOOKUP(C359,[1]計算シート!$B$3:$BB$29997,26,FALSE)&gt;0,"○","×")</f>
        <v>×</v>
      </c>
      <c r="N359" s="66" t="str">
        <f>IF(VLOOKUP(C359,[1]計算シート!$B$3:$BB$29997,27,FALSE)&gt;0,"○","×")</f>
        <v>○</v>
      </c>
      <c r="O359" s="67" t="str">
        <f>VLOOKUP(C359,[1]計算シート!$B$3:$BB$29997,29,FALSE)</f>
        <v>シマダリビングパートナーズ株式会社</v>
      </c>
      <c r="P359" s="67" t="str">
        <f>VLOOKUP(C359,[1]計算シート!$B$3:$BB$29997,30,FALSE)</f>
        <v>03-6275-1182</v>
      </c>
      <c r="Q359" s="68">
        <f>VLOOKUP(C359,[1]計算シート!$B$3:$BB$29997,32,FALSE)</f>
        <v>60</v>
      </c>
      <c r="R359" s="69">
        <f>VLOOKUP(C359,[1]計算シート!$B$3:$BB$29997,31,FALSE)</f>
        <v>43075</v>
      </c>
      <c r="S359" s="70" t="str">
        <f>VLOOKUP(C359,[1]計算シート!$B$3:$BB$29997,34,FALSE)</f>
        <v>入居開始済み</v>
      </c>
      <c r="T359" s="66" t="str">
        <f>VLOOKUP(C359,[1]計算シート!$B$3:$BB$29997,33,FALSE)</f>
        <v>○</v>
      </c>
      <c r="U359" s="69">
        <v>43435</v>
      </c>
      <c r="V359" s="68"/>
      <c r="W359" s="71" t="str">
        <f>VLOOKUP(C359,[1]計算シート!$B$3:$BH$2997,59,FALSE)&amp;CHAR(10)&amp;IF(VLOOKUP(C359,[1]計算シート!$B$3:$BH$2997,59,FALSE)="特定","("&amp;VLOOKUP(C359,[1]指定一覧!$B$3:$C393,2,FALSE)&amp;")","")</f>
        <v xml:space="preserve">
</v>
      </c>
      <c r="X359" s="30" t="s">
        <v>36</v>
      </c>
    </row>
    <row r="360" spans="2:24" s="19" customFormat="1" ht="42" customHeight="1">
      <c r="B360" s="20">
        <v>353</v>
      </c>
      <c r="C360" s="66">
        <v>18003</v>
      </c>
      <c r="D360" s="67" t="str">
        <f>VLOOKUP(C360,[1]計算シート!$B$3:$F$29997,5,FALSE)</f>
        <v>オウカス 吉祥寺</v>
      </c>
      <c r="E360" s="67" t="str">
        <f>VLOOKUP(C360,[1]計算シート!$B$3:$BB$29997,6,FALSE)</f>
        <v>三鷹市下連雀5丁目9-16</v>
      </c>
      <c r="F360" s="66" t="str">
        <f>VLOOKUP(C360,[1]計算シート!$B$3:$BB$29997,7,FALSE)</f>
        <v>17.03-29.99</v>
      </c>
      <c r="G360" s="66" t="str">
        <f>VLOOKUP(C360,[1]計算シート!$B$3:$BB$29997,8,FALSE)</f>
        <v>26.33-51.22</v>
      </c>
      <c r="H360" s="66" t="str">
        <f>VLOOKUP(C360,[1]計算シート!$B$3:$BB$29997,9,FALSE)</f>
        <v>○</v>
      </c>
      <c r="I360" s="66" t="str">
        <f>VLOOKUP(C360,[1]計算シート!$B$3:$BB$29997,10,FALSE)</f>
        <v>×</v>
      </c>
      <c r="J360" s="66" t="str">
        <f>VLOOKUP(C360,[1]計算シート!$B$3:$BB$29997,11,FALSE)</f>
        <v>×</v>
      </c>
      <c r="K360" s="66" t="str">
        <f>VLOOKUP(C360,[1]計算シート!$B$3:$BB$29997,12,FALSE)</f>
        <v>×</v>
      </c>
      <c r="L360" s="66" t="str">
        <f>VLOOKUP(C360,[1]計算シート!$B$3:$BB$29997,13,FALSE)</f>
        <v>○</v>
      </c>
      <c r="M360" s="66" t="str">
        <f>IF(VLOOKUP(C360,[1]計算シート!$B$3:$BB$29997,26,FALSE)&gt;0,"○","×")</f>
        <v>×</v>
      </c>
      <c r="N360" s="66" t="str">
        <f>IF(VLOOKUP(C360,[1]計算シート!$B$3:$BB$29997,27,FALSE)&gt;0,"○","×")</f>
        <v>○</v>
      </c>
      <c r="O360" s="67" t="str">
        <f>VLOOKUP(C360,[1]計算シート!$B$3:$BB$29997,29,FALSE)</f>
        <v>野村不動産ウェルネス株式会社</v>
      </c>
      <c r="P360" s="67" t="str">
        <f>VLOOKUP(C360,[1]計算シート!$B$3:$BB$29997,30,FALSE)</f>
        <v>03-3348-8748</v>
      </c>
      <c r="Q360" s="68">
        <f>VLOOKUP(C360,[1]計算シート!$B$3:$BB$29997,32,FALSE)</f>
        <v>116</v>
      </c>
      <c r="R360" s="69">
        <f>VLOOKUP(C360,[1]計算シート!$B$3:$BB$29997,31,FALSE)</f>
        <v>43319</v>
      </c>
      <c r="S360" s="70" t="str">
        <f>VLOOKUP(C360,[1]計算シート!$B$3:$BB$29997,34,FALSE)</f>
        <v>入居開始済み</v>
      </c>
      <c r="T360" s="66" t="str">
        <f>VLOOKUP(C360,[1]計算シート!$B$3:$BB$29997,33,FALSE)</f>
        <v>○</v>
      </c>
      <c r="U360" s="69">
        <v>43983</v>
      </c>
      <c r="V360" s="68"/>
      <c r="W360" s="71" t="str">
        <f>VLOOKUP(C360,[1]計算シート!$B$3:$BH$2997,59,FALSE)&amp;CHAR(10)&amp;IF(VLOOKUP(C360,[1]計算シート!$B$3:$BH$2997,59,FALSE)="特定","("&amp;VLOOKUP(C360,[1]指定一覧!$B$3:$C391,2,FALSE)&amp;")","")</f>
        <v xml:space="preserve">
</v>
      </c>
      <c r="X360" s="30" t="s">
        <v>37</v>
      </c>
    </row>
    <row r="361" spans="2:24" s="19" customFormat="1" ht="42" customHeight="1">
      <c r="B361" s="20">
        <v>354</v>
      </c>
      <c r="C361" s="66">
        <v>23009</v>
      </c>
      <c r="D361" s="67" t="str">
        <f>VLOOKUP(C361,[1]計算シート!$B$3:$F$29997,5,FALSE)</f>
        <v>（仮称）グランジュール吉祥寺南</v>
      </c>
      <c r="E361" s="67" t="str">
        <f>VLOOKUP(C361,[1]計算シート!$B$3:$BB$29997,6,FALSE)</f>
        <v>三鷹市新川５丁目１８－（未定）</v>
      </c>
      <c r="F361" s="66" t="str">
        <f>VLOOKUP(C361,[1]計算シート!$B$3:$BB$29997,7,FALSE)</f>
        <v>10.9-13.5</v>
      </c>
      <c r="G361" s="66" t="str">
        <f>VLOOKUP(C361,[1]計算シート!$B$3:$BB$29997,8,FALSE)</f>
        <v>28.72-36.7</v>
      </c>
      <c r="H361" s="66" t="str">
        <f>VLOOKUP(C361,[1]計算シート!$B$3:$BB$29997,9,FALSE)</f>
        <v>×</v>
      </c>
      <c r="I361" s="66" t="str">
        <f>VLOOKUP(C361,[1]計算シート!$B$3:$BB$29997,10,FALSE)</f>
        <v>×</v>
      </c>
      <c r="J361" s="66" t="str">
        <f>VLOOKUP(C361,[1]計算シート!$B$3:$BB$29997,11,FALSE)</f>
        <v>×</v>
      </c>
      <c r="K361" s="66" t="str">
        <f>VLOOKUP(C361,[1]計算シート!$B$3:$BB$29997,12,FALSE)</f>
        <v>×</v>
      </c>
      <c r="L361" s="66" t="str">
        <f>VLOOKUP(C361,[1]計算シート!$B$3:$BB$29997,13,FALSE)</f>
        <v>×</v>
      </c>
      <c r="M361" s="66" t="str">
        <f>IF(VLOOKUP(C361,[1]計算シート!$B$3:$BB$29997,26,FALSE)&gt;0,"○","×")</f>
        <v>×</v>
      </c>
      <c r="N361" s="66" t="str">
        <f>IF(VLOOKUP(C361,[1]計算シート!$B$3:$BB$29997,27,FALSE)&gt;0,"○","×")</f>
        <v>×</v>
      </c>
      <c r="O361" s="67" t="str">
        <f>VLOOKUP(C361,[1]計算シート!$B$3:$BB$29997,29,FALSE)</f>
        <v>シマダリビングパートナーズ株式会社</v>
      </c>
      <c r="P361" s="67" t="str">
        <f>VLOOKUP(C361,[1]計算シート!$B$3:$BB$29997,30,FALSE)</f>
        <v>03-6275-1182</v>
      </c>
      <c r="Q361" s="68">
        <f>VLOOKUP(C361,[1]計算シート!$B$3:$BB$29997,32,FALSE)</f>
        <v>33</v>
      </c>
      <c r="R361" s="69">
        <f>VLOOKUP(C361,[1]計算シート!$B$3:$BB$29997,31,FALSE)</f>
        <v>45303</v>
      </c>
      <c r="S361" s="70">
        <f>VLOOKUP(C361,[1]計算シート!$B$3:$BB$29997,34,FALSE)</f>
        <v>45778</v>
      </c>
      <c r="T361" s="66" t="str">
        <f>VLOOKUP(C361,[1]計算シート!$B$3:$BB$29997,33,FALSE)</f>
        <v/>
      </c>
      <c r="U361" s="69"/>
      <c r="V361" s="68"/>
      <c r="W361" s="71" t="str">
        <f>VLOOKUP(C361,[1]計算シート!$B$3:$BH$2997,59,FALSE)&amp;CHAR(10)&amp;IF(VLOOKUP(C361,[1]計算シート!$B$3:$BH$2997,59,FALSE)="特定","("&amp;VLOOKUP(C361,[1]指定一覧!$B$3:$C392,2,FALSE)&amp;")","")</f>
        <v xml:space="preserve">
</v>
      </c>
      <c r="X361" s="30" t="s">
        <v>36</v>
      </c>
    </row>
    <row r="362" spans="2:24" s="19" customFormat="1" ht="42" customHeight="1">
      <c r="B362" s="20">
        <v>355</v>
      </c>
      <c r="C362" s="66">
        <v>17013</v>
      </c>
      <c r="D362" s="67" t="str">
        <f>VLOOKUP(C362,[1]計算シート!$B$3:$F$29997,5,FALSE)</f>
        <v>エクラシア青梅</v>
      </c>
      <c r="E362" s="67" t="str">
        <f>VLOOKUP(C362,[1]計算シート!$B$3:$BB$29997,6,FALSE)</f>
        <v>青梅市友田町3-1267-2</v>
      </c>
      <c r="F362" s="66">
        <f>VLOOKUP(C362,[1]計算シート!$B$3:$BB$29997,7,FALSE)</f>
        <v>5.5</v>
      </c>
      <c r="G362" s="66">
        <f>VLOOKUP(C362,[1]計算シート!$B$3:$BB$29997,8,FALSE)</f>
        <v>18.59</v>
      </c>
      <c r="H362" s="66" t="str">
        <f>VLOOKUP(C362,[1]計算シート!$B$3:$BB$29997,9,FALSE)</f>
        <v>○</v>
      </c>
      <c r="I362" s="66" t="str">
        <f>VLOOKUP(C362,[1]計算シート!$B$3:$BB$29997,10,FALSE)</f>
        <v>×</v>
      </c>
      <c r="J362" s="66" t="str">
        <f>VLOOKUP(C362,[1]計算シート!$B$3:$BB$29997,11,FALSE)</f>
        <v>○</v>
      </c>
      <c r="K362" s="66" t="str">
        <f>VLOOKUP(C362,[1]計算シート!$B$3:$BB$29997,12,FALSE)</f>
        <v>×</v>
      </c>
      <c r="L362" s="66" t="str">
        <f>VLOOKUP(C362,[1]計算シート!$B$3:$BB$29997,13,FALSE)</f>
        <v>○</v>
      </c>
      <c r="M362" s="66" t="str">
        <f>IF(VLOOKUP(C362,[1]計算シート!$B$3:$BB$29997,26,FALSE)&gt;0,"○","×")</f>
        <v>×</v>
      </c>
      <c r="N362" s="66" t="str">
        <f>IF(VLOOKUP(C362,[1]計算シート!$B$3:$BB$29997,27,FALSE)&gt;0,"○","×")</f>
        <v>○</v>
      </c>
      <c r="O362" s="67" t="str">
        <f>VLOOKUP(C362,[1]計算シート!$B$3:$BB$29997,29,FALSE)</f>
        <v>株式会社エクラシア</v>
      </c>
      <c r="P362" s="67" t="str">
        <f>VLOOKUP(C362,[1]計算シート!$B$3:$BB$29997,30,FALSE)</f>
        <v>050-6861-5201</v>
      </c>
      <c r="Q362" s="68">
        <f>VLOOKUP(C362,[1]計算シート!$B$3:$BB$29997,32,FALSE)</f>
        <v>35</v>
      </c>
      <c r="R362" s="69">
        <f>VLOOKUP(C362,[1]計算シート!$B$3:$BB$29997,31,FALSE)</f>
        <v>43067</v>
      </c>
      <c r="S362" s="70" t="str">
        <f>VLOOKUP(C362,[1]計算シート!$B$3:$BB$29997,34,FALSE)</f>
        <v>入居開始済み</v>
      </c>
      <c r="T362" s="66" t="str">
        <f>VLOOKUP(C362,[1]計算シート!$B$3:$BB$29997,33,FALSE)</f>
        <v>○</v>
      </c>
      <c r="U362" s="69">
        <v>43556</v>
      </c>
      <c r="V362" s="68"/>
      <c r="W362" s="71" t="str">
        <f>VLOOKUP(C362,[1]計算シート!$B$3:$BH$2997,59,FALSE)&amp;CHAR(10)&amp;IF(VLOOKUP(C362,[1]計算シート!$B$3:$BH$2997,59,FALSE)="特定","("&amp;VLOOKUP(C362,[1]指定一覧!$B$3:$C392,2,FALSE)&amp;")","")</f>
        <v xml:space="preserve">
</v>
      </c>
      <c r="X362" s="30" t="s">
        <v>36</v>
      </c>
    </row>
    <row r="363" spans="2:24" s="19" customFormat="1" ht="42" customHeight="1">
      <c r="B363" s="20">
        <v>356</v>
      </c>
      <c r="C363" s="66">
        <v>11011</v>
      </c>
      <c r="D363" s="67" t="str">
        <f>VLOOKUP(C363,[1]計算シート!$B$3:$F$29997,5,FALSE)</f>
        <v>そんぽの家Ｓ府中住吉</v>
      </c>
      <c r="E363" s="67" t="str">
        <f>VLOOKUP(C363,[1]計算シート!$B$3:$BB$29997,6,FALSE)</f>
        <v>府中市住吉町３丁目１３番１号</v>
      </c>
      <c r="F363" s="66">
        <f>VLOOKUP(C363,[1]計算シート!$B$3:$BB$29997,7,FALSE)</f>
        <v>9</v>
      </c>
      <c r="G363" s="66">
        <f>VLOOKUP(C363,[1]計算シート!$B$3:$BB$29997,8,FALSE)</f>
        <v>25.17</v>
      </c>
      <c r="H363" s="66" t="str">
        <f>VLOOKUP(C363,[1]計算シート!$B$3:$BB$29997,9,FALSE)</f>
        <v>○</v>
      </c>
      <c r="I363" s="66" t="str">
        <f>VLOOKUP(C363,[1]計算シート!$B$3:$BB$29997,10,FALSE)</f>
        <v>×</v>
      </c>
      <c r="J363" s="66" t="str">
        <f>VLOOKUP(C363,[1]計算シート!$B$3:$BB$29997,11,FALSE)</f>
        <v>×</v>
      </c>
      <c r="K363" s="66" t="str">
        <f>VLOOKUP(C363,[1]計算シート!$B$3:$BB$29997,12,FALSE)</f>
        <v>×</v>
      </c>
      <c r="L363" s="66" t="str">
        <f>VLOOKUP(C363,[1]計算シート!$B$3:$BB$29997,13,FALSE)</f>
        <v>○</v>
      </c>
      <c r="M363" s="66" t="str">
        <f>IF(VLOOKUP(C363,[1]計算シート!$B$3:$BB$29997,26,FALSE)&gt;0,"○","×")</f>
        <v>○</v>
      </c>
      <c r="N363" s="66" t="str">
        <f>IF(VLOOKUP(C363,[1]計算シート!$B$3:$BB$29997,27,FALSE)&gt;0,"○","×")</f>
        <v>○</v>
      </c>
      <c r="O363" s="67" t="str">
        <f>VLOOKUP(C363,[1]計算シート!$B$3:$BB$29997,29,FALSE)</f>
        <v>そんぽの家Ｓ　府中住吉</v>
      </c>
      <c r="P363" s="67" t="str">
        <f>VLOOKUP(C363,[1]計算シート!$B$3:$BB$29997,30,FALSE)</f>
        <v>042-358-2066</v>
      </c>
      <c r="Q363" s="68">
        <f>VLOOKUP(C363,[1]計算シート!$B$3:$BB$29997,32,FALSE)</f>
        <v>40</v>
      </c>
      <c r="R363" s="69">
        <f>VLOOKUP(C363,[1]計算シート!$B$3:$BB$29997,31,FALSE)</f>
        <v>40925</v>
      </c>
      <c r="S363" s="70" t="str">
        <f>VLOOKUP(C363,[1]計算シート!$B$3:$BB$29997,34,FALSE)</f>
        <v>入居開始済み</v>
      </c>
      <c r="T363" s="66" t="str">
        <f>VLOOKUP(C363,[1]計算シート!$B$3:$BB$29997,33,FALSE)</f>
        <v>○</v>
      </c>
      <c r="U363" s="69">
        <v>42095</v>
      </c>
      <c r="V363" s="68"/>
      <c r="W363" s="71" t="str">
        <f>VLOOKUP(C363,[1]計算シート!$B$3:$BH$2997,59,FALSE)&amp;CHAR(10)&amp;IF(VLOOKUP(C363,[1]計算シート!$B$3:$BH$2997,59,FALSE)="特定","("&amp;VLOOKUP(C363,[1]指定一覧!$B$3:$C339,2,FALSE)&amp;")","")</f>
        <v xml:space="preserve">
</v>
      </c>
      <c r="X363" s="30" t="s">
        <v>36</v>
      </c>
    </row>
    <row r="364" spans="2:24" s="19" customFormat="1" ht="42" customHeight="1">
      <c r="B364" s="20">
        <v>357</v>
      </c>
      <c r="C364" s="66">
        <v>11023</v>
      </c>
      <c r="D364" s="67" t="str">
        <f>VLOOKUP(C364,[1]計算シート!$B$3:$F$29997,5,FALSE)</f>
        <v>そんぽの家Ｓ西府</v>
      </c>
      <c r="E364" s="67" t="str">
        <f>VLOOKUP(C364,[1]計算シート!$B$3:$BB$29997,6,FALSE)</f>
        <v>府中市本宿町2丁目8-6</v>
      </c>
      <c r="F364" s="66">
        <f>VLOOKUP(C364,[1]計算シート!$B$3:$BB$29997,7,FALSE)</f>
        <v>12.4</v>
      </c>
      <c r="G364" s="66">
        <f>VLOOKUP(C364,[1]計算シート!$B$3:$BB$29997,8,FALSE)</f>
        <v>25.17</v>
      </c>
      <c r="H364" s="66" t="str">
        <f>VLOOKUP(C364,[1]計算シート!$B$3:$BB$29997,9,FALSE)</f>
        <v>○</v>
      </c>
      <c r="I364" s="66" t="str">
        <f>VLOOKUP(C364,[1]計算シート!$B$3:$BB$29997,10,FALSE)</f>
        <v>×</v>
      </c>
      <c r="J364" s="66" t="str">
        <f>VLOOKUP(C364,[1]計算シート!$B$3:$BB$29997,11,FALSE)</f>
        <v>×</v>
      </c>
      <c r="K364" s="66" t="str">
        <f>VLOOKUP(C364,[1]計算シート!$B$3:$BB$29997,12,FALSE)</f>
        <v>×</v>
      </c>
      <c r="L364" s="66" t="str">
        <f>VLOOKUP(C364,[1]計算シート!$B$3:$BB$29997,13,FALSE)</f>
        <v>○</v>
      </c>
      <c r="M364" s="66" t="str">
        <f>IF(VLOOKUP(C364,[1]計算シート!$B$3:$BB$29997,26,FALSE)&gt;0,"○","×")</f>
        <v>○</v>
      </c>
      <c r="N364" s="66" t="str">
        <f>IF(VLOOKUP(C364,[1]計算シート!$B$3:$BB$29997,27,FALSE)&gt;0,"○","×")</f>
        <v>○</v>
      </c>
      <c r="O364" s="67" t="str">
        <f>VLOOKUP(C364,[1]計算シート!$B$3:$BB$29997,29,FALSE)</f>
        <v>そんぽの家Ｓ西府</v>
      </c>
      <c r="P364" s="67" t="str">
        <f>VLOOKUP(C364,[1]計算シート!$B$3:$BB$29997,30,FALSE)</f>
        <v>042-340-5161</v>
      </c>
      <c r="Q364" s="68">
        <f>VLOOKUP(C364,[1]計算シート!$B$3:$BB$29997,32,FALSE)</f>
        <v>36</v>
      </c>
      <c r="R364" s="69">
        <f>VLOOKUP(C364,[1]計算シート!$B$3:$BB$29997,31,FALSE)</f>
        <v>40934</v>
      </c>
      <c r="S364" s="70" t="str">
        <f>VLOOKUP(C364,[1]計算シート!$B$3:$BB$29997,34,FALSE)</f>
        <v>入居開始済み</v>
      </c>
      <c r="T364" s="66" t="str">
        <f>VLOOKUP(C364,[1]計算シート!$B$3:$BB$29997,33,FALSE)</f>
        <v>○</v>
      </c>
      <c r="U364" s="69">
        <v>42095</v>
      </c>
      <c r="V364" s="68"/>
      <c r="W364" s="71" t="str">
        <f>VLOOKUP(C364,[1]計算シート!$B$3:$BH$2997,59,FALSE)&amp;CHAR(10)&amp;IF(VLOOKUP(C364,[1]計算シート!$B$3:$BH$2997,59,FALSE)="特定","("&amp;VLOOKUP(C364,[1]指定一覧!$B$3:$C340,2,FALSE)&amp;")","")</f>
        <v xml:space="preserve">
</v>
      </c>
      <c r="X364" s="30" t="s">
        <v>36</v>
      </c>
    </row>
    <row r="365" spans="2:24" s="19" customFormat="1" ht="42" customHeight="1">
      <c r="B365" s="20">
        <v>358</v>
      </c>
      <c r="C365" s="66">
        <v>11024</v>
      </c>
      <c r="D365" s="67" t="str">
        <f>VLOOKUP(C365,[1]計算シート!$B$3:$F$29997,5,FALSE)</f>
        <v>そんぽの家Ｓ府中中河原</v>
      </c>
      <c r="E365" s="67" t="str">
        <f>VLOOKUP(C365,[1]計算シート!$B$3:$BB$29997,6,FALSE)</f>
        <v>府中市住吉町4丁目17-1</v>
      </c>
      <c r="F365" s="66">
        <f>VLOOKUP(C365,[1]計算シート!$B$3:$BB$29997,7,FALSE)</f>
        <v>13.4</v>
      </c>
      <c r="G365" s="66" t="str">
        <f>VLOOKUP(C365,[1]計算シート!$B$3:$BB$29997,8,FALSE)</f>
        <v>25.17-27.54</v>
      </c>
      <c r="H365" s="66" t="str">
        <f>VLOOKUP(C365,[1]計算シート!$B$3:$BB$29997,9,FALSE)</f>
        <v>○</v>
      </c>
      <c r="I365" s="66" t="str">
        <f>VLOOKUP(C365,[1]計算シート!$B$3:$BB$29997,10,FALSE)</f>
        <v>×</v>
      </c>
      <c r="J365" s="66" t="str">
        <f>VLOOKUP(C365,[1]計算シート!$B$3:$BB$29997,11,FALSE)</f>
        <v>×</v>
      </c>
      <c r="K365" s="66" t="str">
        <f>VLOOKUP(C365,[1]計算シート!$B$3:$BB$29997,12,FALSE)</f>
        <v>×</v>
      </c>
      <c r="L365" s="66" t="str">
        <f>VLOOKUP(C365,[1]計算シート!$B$3:$BB$29997,13,FALSE)</f>
        <v>○</v>
      </c>
      <c r="M365" s="66" t="str">
        <f>IF(VLOOKUP(C365,[1]計算シート!$B$3:$BB$29997,26,FALSE)&gt;0,"○","×")</f>
        <v>○</v>
      </c>
      <c r="N365" s="66" t="str">
        <f>IF(VLOOKUP(C365,[1]計算シート!$B$3:$BB$29997,27,FALSE)&gt;0,"○","×")</f>
        <v>○</v>
      </c>
      <c r="O365" s="67" t="str">
        <f>VLOOKUP(C365,[1]計算シート!$B$3:$BB$29997,29,FALSE)</f>
        <v>そんぽの家Ｓ府中中河原</v>
      </c>
      <c r="P365" s="67" t="str">
        <f>VLOOKUP(C365,[1]計算シート!$B$3:$BB$29997,30,FALSE)</f>
        <v>042-358-2660</v>
      </c>
      <c r="Q365" s="68">
        <f>VLOOKUP(C365,[1]計算シート!$B$3:$BB$29997,32,FALSE)</f>
        <v>31</v>
      </c>
      <c r="R365" s="69">
        <f>VLOOKUP(C365,[1]計算シート!$B$3:$BB$29997,31,FALSE)</f>
        <v>40934</v>
      </c>
      <c r="S365" s="70" t="str">
        <f>VLOOKUP(C365,[1]計算シート!$B$3:$BB$29997,34,FALSE)</f>
        <v>入居開始済み</v>
      </c>
      <c r="T365" s="66" t="str">
        <f>VLOOKUP(C365,[1]計算シート!$B$3:$BB$29997,33,FALSE)</f>
        <v>○</v>
      </c>
      <c r="U365" s="69">
        <v>42095</v>
      </c>
      <c r="V365" s="68"/>
      <c r="W365" s="71" t="str">
        <f>VLOOKUP(C365,[1]計算シート!$B$3:$BH$2997,59,FALSE)&amp;CHAR(10)&amp;IF(VLOOKUP(C365,[1]計算シート!$B$3:$BH$2997,59,FALSE)="特定","("&amp;VLOOKUP(C365,[1]指定一覧!$B$3:$C341,2,FALSE)&amp;")","")</f>
        <v xml:space="preserve">
</v>
      </c>
      <c r="X365" s="30" t="s">
        <v>36</v>
      </c>
    </row>
    <row r="366" spans="2:24" s="19" customFormat="1" ht="42" customHeight="1">
      <c r="B366" s="20">
        <v>359</v>
      </c>
      <c r="C366" s="66">
        <v>11034</v>
      </c>
      <c r="D366" s="67" t="str">
        <f>VLOOKUP(C366,[1]計算シート!$B$3:$F$29997,5,FALSE)</f>
        <v>そんぽの家Ｓ府中南町</v>
      </c>
      <c r="E366" s="67" t="str">
        <f>VLOOKUP(C366,[1]計算シート!$B$3:$BB$29997,6,FALSE)</f>
        <v>府中市南町1丁目48-10</v>
      </c>
      <c r="F366" s="66">
        <f>VLOOKUP(C366,[1]計算シート!$B$3:$BB$29997,7,FALSE)</f>
        <v>11.3</v>
      </c>
      <c r="G366" s="66" t="str">
        <f>VLOOKUP(C366,[1]計算シート!$B$3:$BB$29997,8,FALSE)</f>
        <v>25.17-25.72</v>
      </c>
      <c r="H366" s="66" t="str">
        <f>VLOOKUP(C366,[1]計算シート!$B$3:$BB$29997,9,FALSE)</f>
        <v>○</v>
      </c>
      <c r="I366" s="66" t="str">
        <f>VLOOKUP(C366,[1]計算シート!$B$3:$BB$29997,10,FALSE)</f>
        <v>×</v>
      </c>
      <c r="J366" s="66" t="str">
        <f>VLOOKUP(C366,[1]計算シート!$B$3:$BB$29997,11,FALSE)</f>
        <v>×</v>
      </c>
      <c r="K366" s="66" t="str">
        <f>VLOOKUP(C366,[1]計算シート!$B$3:$BB$29997,12,FALSE)</f>
        <v>×</v>
      </c>
      <c r="L366" s="66" t="str">
        <f>VLOOKUP(C366,[1]計算シート!$B$3:$BB$29997,13,FALSE)</f>
        <v>○</v>
      </c>
      <c r="M366" s="66" t="str">
        <f>IF(VLOOKUP(C366,[1]計算シート!$B$3:$BB$29997,26,FALSE)&gt;0,"○","×")</f>
        <v>○</v>
      </c>
      <c r="N366" s="66" t="str">
        <f>IF(VLOOKUP(C366,[1]計算シート!$B$3:$BB$29997,27,FALSE)&gt;0,"○","×")</f>
        <v>○</v>
      </c>
      <c r="O366" s="67" t="str">
        <f>VLOOKUP(C366,[1]計算シート!$B$3:$BB$29997,29,FALSE)</f>
        <v>そんぽの家Ｓ府中南町</v>
      </c>
      <c r="P366" s="67" t="str">
        <f>VLOOKUP(C366,[1]計算シート!$B$3:$BB$29997,30,FALSE)</f>
        <v>042-354-2655</v>
      </c>
      <c r="Q366" s="68">
        <f>VLOOKUP(C366,[1]計算シート!$B$3:$BB$29997,32,FALSE)</f>
        <v>29</v>
      </c>
      <c r="R366" s="69">
        <f>VLOOKUP(C366,[1]計算シート!$B$3:$BB$29997,31,FALSE)</f>
        <v>40942</v>
      </c>
      <c r="S366" s="70" t="str">
        <f>VLOOKUP(C366,[1]計算シート!$B$3:$BB$29997,34,FALSE)</f>
        <v>入居開始済み</v>
      </c>
      <c r="T366" s="66" t="str">
        <f>VLOOKUP(C366,[1]計算シート!$B$3:$BB$29997,33,FALSE)</f>
        <v>○</v>
      </c>
      <c r="U366" s="69">
        <v>42095</v>
      </c>
      <c r="V366" s="68"/>
      <c r="W366" s="71" t="str">
        <f>VLOOKUP(C366,[1]計算シート!$B$3:$BH$2997,59,FALSE)&amp;CHAR(10)&amp;IF(VLOOKUP(C366,[1]計算シート!$B$3:$BH$2997,59,FALSE)="特定","("&amp;VLOOKUP(C366,[1]指定一覧!$B$3:$C342,2,FALSE)&amp;")","")</f>
        <v xml:space="preserve">
</v>
      </c>
      <c r="X366" s="30" t="s">
        <v>36</v>
      </c>
    </row>
    <row r="367" spans="2:24" s="19" customFormat="1" ht="42" customHeight="1">
      <c r="B367" s="20">
        <v>360</v>
      </c>
      <c r="C367" s="66">
        <v>11050</v>
      </c>
      <c r="D367" s="67" t="str">
        <f>VLOOKUP(C367,[1]計算シート!$B$3:$F$29997,5,FALSE)</f>
        <v>府中市高齢者住宅うらら多磨</v>
      </c>
      <c r="E367" s="67" t="str">
        <f>VLOOKUP(C367,[1]計算シート!$B$3:$BB$29997,6,FALSE)</f>
        <v>府中市多磨町2-56-2</v>
      </c>
      <c r="F367" s="66">
        <f>VLOOKUP(C367,[1]計算シート!$B$3:$BB$29997,7,FALSE)</f>
        <v>5.3</v>
      </c>
      <c r="G367" s="66" t="str">
        <f>VLOOKUP(C367,[1]計算シート!$B$3:$BB$29997,8,FALSE)</f>
        <v>18.56-19.05</v>
      </c>
      <c r="H367" s="66" t="str">
        <f>VLOOKUP(C367,[1]計算シート!$B$3:$BB$29997,9,FALSE)</f>
        <v>○</v>
      </c>
      <c r="I367" s="66" t="str">
        <f>VLOOKUP(C367,[1]計算シート!$B$3:$BB$29997,10,FALSE)</f>
        <v>×</v>
      </c>
      <c r="J367" s="66" t="str">
        <f>VLOOKUP(C367,[1]計算シート!$B$3:$BB$29997,11,FALSE)</f>
        <v>×</v>
      </c>
      <c r="K367" s="66" t="str">
        <f>VLOOKUP(C367,[1]計算シート!$B$3:$BB$29997,12,FALSE)</f>
        <v>×</v>
      </c>
      <c r="L367" s="66" t="str">
        <f>VLOOKUP(C367,[1]計算シート!$B$3:$BB$29997,13,FALSE)</f>
        <v>×</v>
      </c>
      <c r="M367" s="66" t="str">
        <f>IF(VLOOKUP(C367,[1]計算シート!$B$3:$BB$29997,26,FALSE)&gt;0,"○","×")</f>
        <v>×</v>
      </c>
      <c r="N367" s="66" t="str">
        <f>IF(VLOOKUP(C367,[1]計算シート!$B$3:$BB$29997,27,FALSE)&gt;0,"○","×")</f>
        <v>○</v>
      </c>
      <c r="O367" s="67" t="str">
        <f>VLOOKUP(C367,[1]計算シート!$B$3:$BB$29997,29,FALSE)</f>
        <v>社会福祉法人多摩同胞会</v>
      </c>
      <c r="P367" s="67" t="str">
        <f>VLOOKUP(C367,[1]計算シート!$B$3:$BB$29997,30,FALSE)</f>
        <v>042-367-8801</v>
      </c>
      <c r="Q367" s="68">
        <f>VLOOKUP(C367,[1]計算シート!$B$3:$BB$29997,32,FALSE)</f>
        <v>13</v>
      </c>
      <c r="R367" s="69">
        <f>VLOOKUP(C367,[1]計算シート!$B$3:$BB$29997,31,FALSE)</f>
        <v>40959</v>
      </c>
      <c r="S367" s="70" t="str">
        <f>VLOOKUP(C367,[1]計算シート!$B$3:$BB$29997,34,FALSE)</f>
        <v>入居開始済み</v>
      </c>
      <c r="T367" s="66" t="str">
        <f>VLOOKUP(C367,[1]計算シート!$B$3:$BB$29997,33,FALSE)</f>
        <v>○</v>
      </c>
      <c r="U367" s="69">
        <v>42095</v>
      </c>
      <c r="V367" s="68"/>
      <c r="W367" s="71" t="str">
        <f>VLOOKUP(C367,[1]計算シート!$B$3:$BH$2997,59,FALSE)&amp;CHAR(10)&amp;IF(VLOOKUP(C367,[1]計算シート!$B$3:$BH$2997,59,FALSE)="特定","("&amp;VLOOKUP(C367,[1]指定一覧!$B$3:$C343,2,FALSE)&amp;")","")</f>
        <v xml:space="preserve">
</v>
      </c>
      <c r="X367" s="30" t="s">
        <v>36</v>
      </c>
    </row>
    <row r="368" spans="2:24" s="19" customFormat="1" ht="42" customHeight="1">
      <c r="B368" s="20">
        <v>361</v>
      </c>
      <c r="C368" s="66">
        <v>11083</v>
      </c>
      <c r="D368" s="67" t="str">
        <f>VLOOKUP(C368,[1]計算シート!$B$3:$F$29997,5,FALSE)</f>
        <v>グランド・マスターズ武蔵府中</v>
      </c>
      <c r="E368" s="67" t="str">
        <f>VLOOKUP(C368,[1]計算シート!$B$3:$BB$29997,6,FALSE)</f>
        <v>府中市分梅町5-28-1</v>
      </c>
      <c r="F368" s="66" t="str">
        <f>VLOOKUP(C368,[1]計算シート!$B$3:$BB$29997,7,FALSE)</f>
        <v>8.5-15</v>
      </c>
      <c r="G368" s="66" t="str">
        <f>VLOOKUP(C368,[1]計算シート!$B$3:$BB$29997,8,FALSE)</f>
        <v>26.81-54.4</v>
      </c>
      <c r="H368" s="66" t="str">
        <f>VLOOKUP(C368,[1]計算シート!$B$3:$BB$29997,9,FALSE)</f>
        <v>○</v>
      </c>
      <c r="I368" s="66" t="str">
        <f>VLOOKUP(C368,[1]計算シート!$B$3:$BB$29997,10,FALSE)</f>
        <v>×</v>
      </c>
      <c r="J368" s="66" t="str">
        <f>VLOOKUP(C368,[1]計算シート!$B$3:$BB$29997,11,FALSE)</f>
        <v>×</v>
      </c>
      <c r="K368" s="66" t="str">
        <f>VLOOKUP(C368,[1]計算シート!$B$3:$BB$29997,12,FALSE)</f>
        <v>×</v>
      </c>
      <c r="L368" s="66" t="str">
        <f>VLOOKUP(C368,[1]計算シート!$B$3:$BB$29997,13,FALSE)</f>
        <v>×</v>
      </c>
      <c r="M368" s="66" t="str">
        <f>IF(VLOOKUP(C368,[1]計算シート!$B$3:$BB$29997,26,FALSE)&gt;0,"○","×")</f>
        <v>×</v>
      </c>
      <c r="N368" s="66" t="str">
        <f>IF(VLOOKUP(C368,[1]計算シート!$B$3:$BB$29997,27,FALSE)&gt;0,"○","×")</f>
        <v>×</v>
      </c>
      <c r="O368" s="67" t="str">
        <f>VLOOKUP(C368,[1]計算シート!$B$3:$BB$29997,29,FALSE)</f>
        <v>積水ハウス不動産東京株式会社　グランドマスト事業部</v>
      </c>
      <c r="P368" s="67" t="str">
        <f>VLOOKUP(C368,[1]計算シート!$B$3:$BB$29997,30,FALSE)</f>
        <v>03-5350-3900</v>
      </c>
      <c r="Q368" s="68">
        <f>VLOOKUP(C368,[1]計算シート!$B$3:$BB$29997,32,FALSE)</f>
        <v>33</v>
      </c>
      <c r="R368" s="69">
        <f>VLOOKUP(C368,[1]計算シート!$B$3:$BB$29997,31,FALSE)</f>
        <v>40998</v>
      </c>
      <c r="S368" s="70" t="str">
        <f>VLOOKUP(C368,[1]計算シート!$B$3:$BB$29997,34,FALSE)</f>
        <v>入居開始済み</v>
      </c>
      <c r="T368" s="66" t="str">
        <f>VLOOKUP(C368,[1]計算シート!$B$3:$BB$29997,33,FALSE)</f>
        <v>○</v>
      </c>
      <c r="U368" s="69">
        <v>42095</v>
      </c>
      <c r="V368" s="68"/>
      <c r="W368" s="71" t="str">
        <f>VLOOKUP(C368,[1]計算シート!$B$3:$BH$2997,59,FALSE)&amp;CHAR(10)&amp;IF(VLOOKUP(C368,[1]計算シート!$B$3:$BH$2997,59,FALSE)="特定","("&amp;VLOOKUP(C368,[1]指定一覧!$B$3:$C344,2,FALSE)&amp;")","")</f>
        <v xml:space="preserve">
</v>
      </c>
      <c r="X368" s="30" t="s">
        <v>36</v>
      </c>
    </row>
    <row r="369" spans="2:24" s="19" customFormat="1" ht="42" customHeight="1">
      <c r="B369" s="20">
        <v>362</v>
      </c>
      <c r="C369" s="66">
        <v>13014</v>
      </c>
      <c r="D369" s="67" t="str">
        <f>VLOOKUP(C369,[1]計算シート!$B$3:$F$29997,5,FALSE)</f>
        <v>リレ府中白糸台</v>
      </c>
      <c r="E369" s="67" t="str">
        <f>VLOOKUP(C369,[1]計算シート!$B$3:$BB$29997,6,FALSE)</f>
        <v>府中市白糸台一丁目63-1</v>
      </c>
      <c r="F369" s="66" t="str">
        <f>VLOOKUP(C369,[1]計算シート!$B$3:$BB$29997,7,FALSE)</f>
        <v>10.8-19.1</v>
      </c>
      <c r="G369" s="66" t="str">
        <f>VLOOKUP(C369,[1]計算シート!$B$3:$BB$29997,8,FALSE)</f>
        <v>25.07-41.16</v>
      </c>
      <c r="H369" s="66" t="str">
        <f>VLOOKUP(C369,[1]計算シート!$B$3:$BB$29997,9,FALSE)</f>
        <v>○</v>
      </c>
      <c r="I369" s="66" t="str">
        <f>VLOOKUP(C369,[1]計算シート!$B$3:$BB$29997,10,FALSE)</f>
        <v>×</v>
      </c>
      <c r="J369" s="66" t="str">
        <f>VLOOKUP(C369,[1]計算シート!$B$3:$BB$29997,11,FALSE)</f>
        <v>×</v>
      </c>
      <c r="K369" s="66" t="str">
        <f>VLOOKUP(C369,[1]計算シート!$B$3:$BB$29997,12,FALSE)</f>
        <v>×</v>
      </c>
      <c r="L369" s="66" t="str">
        <f>VLOOKUP(C369,[1]計算シート!$B$3:$BB$29997,13,FALSE)</f>
        <v>○</v>
      </c>
      <c r="M369" s="66" t="str">
        <f>IF(VLOOKUP(C369,[1]計算シート!$B$3:$BB$29997,26,FALSE)&gt;0,"○","×")</f>
        <v>○</v>
      </c>
      <c r="N369" s="66" t="str">
        <f>IF(VLOOKUP(C369,[1]計算シート!$B$3:$BB$29997,27,FALSE)&gt;0,"○","×")</f>
        <v>○</v>
      </c>
      <c r="O369" s="67" t="str">
        <f>VLOOKUP(C369,[1]計算シート!$B$3:$BB$29997,29,FALSE)</f>
        <v>株式会社ベネッセスタイルケア</v>
      </c>
      <c r="P369" s="67" t="str">
        <f>VLOOKUP(C369,[1]計算シート!$B$3:$BB$29997,30,FALSE)</f>
        <v>03-6836-1111</v>
      </c>
      <c r="Q369" s="68">
        <f>VLOOKUP(C369,[1]計算シート!$B$3:$BB$29997,32,FALSE)</f>
        <v>60</v>
      </c>
      <c r="R369" s="69">
        <f>VLOOKUP(C369,[1]計算シート!$B$3:$BB$29997,31,FALSE)</f>
        <v>41502</v>
      </c>
      <c r="S369" s="70" t="str">
        <f>VLOOKUP(C369,[1]計算シート!$B$3:$BB$29997,34,FALSE)</f>
        <v>入居開始済み</v>
      </c>
      <c r="T369" s="66" t="str">
        <f>VLOOKUP(C369,[1]計算シート!$B$3:$BB$29997,33,FALSE)</f>
        <v>○</v>
      </c>
      <c r="U369" s="69">
        <v>42095</v>
      </c>
      <c r="V369" s="68"/>
      <c r="W369" s="71" t="str">
        <f>VLOOKUP(C369,[1]計算シート!$B$3:$BH$2997,59,FALSE)&amp;CHAR(10)&amp;IF(VLOOKUP(C369,[1]計算シート!$B$3:$BH$2997,59,FALSE)="特定","("&amp;VLOOKUP(C369,[1]指定一覧!$B$3:$C345,2,FALSE)&amp;")","")</f>
        <v xml:space="preserve">
</v>
      </c>
      <c r="X369" s="30" t="s">
        <v>36</v>
      </c>
    </row>
    <row r="370" spans="2:24" s="19" customFormat="1" ht="42" customHeight="1">
      <c r="B370" s="20">
        <v>363</v>
      </c>
      <c r="C370" s="66">
        <v>14008</v>
      </c>
      <c r="D370" s="67" t="str">
        <f>VLOOKUP(C370,[1]計算シート!$B$3:$F$29997,5,FALSE)</f>
        <v>安立園サービス付住宅さんぽ道</v>
      </c>
      <c r="E370" s="67" t="str">
        <f>VLOOKUP(C370,[1]計算シート!$B$3:$BB$29997,6,FALSE)</f>
        <v>府中市晴見町一丁目１１番地２</v>
      </c>
      <c r="F370" s="66" t="str">
        <f>VLOOKUP(C370,[1]計算シート!$B$3:$BB$29997,7,FALSE)</f>
        <v>8-15</v>
      </c>
      <c r="G370" s="66" t="str">
        <f>VLOOKUP(C370,[1]計算シート!$B$3:$BB$29997,8,FALSE)</f>
        <v>26.91-48.94</v>
      </c>
      <c r="H370" s="66" t="str">
        <f>VLOOKUP(C370,[1]計算シート!$B$3:$BB$29997,9,FALSE)</f>
        <v>○</v>
      </c>
      <c r="I370" s="66" t="str">
        <f>VLOOKUP(C370,[1]計算シート!$B$3:$BB$29997,10,FALSE)</f>
        <v>×</v>
      </c>
      <c r="J370" s="66" t="str">
        <f>VLOOKUP(C370,[1]計算シート!$B$3:$BB$29997,11,FALSE)</f>
        <v>×</v>
      </c>
      <c r="K370" s="66" t="str">
        <f>VLOOKUP(C370,[1]計算シート!$B$3:$BB$29997,12,FALSE)</f>
        <v>×</v>
      </c>
      <c r="L370" s="66" t="str">
        <f>VLOOKUP(C370,[1]計算シート!$B$3:$BB$29997,13,FALSE)</f>
        <v>×</v>
      </c>
      <c r="M370" s="66" t="str">
        <f>IF(VLOOKUP(C370,[1]計算シート!$B$3:$BB$29997,26,FALSE)&gt;0,"○","×")</f>
        <v>×</v>
      </c>
      <c r="N370" s="66" t="str">
        <f>IF(VLOOKUP(C370,[1]計算シート!$B$3:$BB$29997,27,FALSE)&gt;0,"○","×")</f>
        <v>×</v>
      </c>
      <c r="O370" s="67" t="str">
        <f>VLOOKUP(C370,[1]計算シート!$B$3:$BB$29997,29,FALSE)</f>
        <v>社会福祉法人安立園</v>
      </c>
      <c r="P370" s="67" t="str">
        <f>VLOOKUP(C370,[1]計算シート!$B$3:$BB$29997,30,FALSE)</f>
        <v>042-367-6511</v>
      </c>
      <c r="Q370" s="68">
        <f>VLOOKUP(C370,[1]計算シート!$B$3:$BB$29997,32,FALSE)</f>
        <v>10</v>
      </c>
      <c r="R370" s="69">
        <f>VLOOKUP(C370,[1]計算シート!$B$3:$BB$29997,31,FALSE)</f>
        <v>41830</v>
      </c>
      <c r="S370" s="70" t="str">
        <f>VLOOKUP(C370,[1]計算シート!$B$3:$BB$29997,34,FALSE)</f>
        <v>入居開始済み</v>
      </c>
      <c r="T370" s="66" t="str">
        <f>VLOOKUP(C370,[1]計算シート!$B$3:$BB$29997,33,FALSE)</f>
        <v>○</v>
      </c>
      <c r="U370" s="69">
        <v>42095</v>
      </c>
      <c r="V370" s="68"/>
      <c r="W370" s="71" t="str">
        <f>VLOOKUP(C370,[1]計算シート!$B$3:$BH$2997,59,FALSE)&amp;CHAR(10)&amp;IF(VLOOKUP(C370,[1]計算シート!$B$3:$BH$2997,59,FALSE)="特定","("&amp;VLOOKUP(C370,[1]指定一覧!$B$3:$C346,2,FALSE)&amp;")","")</f>
        <v xml:space="preserve">
</v>
      </c>
      <c r="X370" s="30" t="s">
        <v>36</v>
      </c>
    </row>
    <row r="371" spans="2:24" s="19" customFormat="1" ht="42" customHeight="1">
      <c r="B371" s="20">
        <v>364</v>
      </c>
      <c r="C371" s="66">
        <v>14013</v>
      </c>
      <c r="D371" s="67" t="str">
        <f>VLOOKUP(C371,[1]計算シート!$B$3:$F$29997,5,FALSE)</f>
        <v>なごやかレジデンス府中白糸台</v>
      </c>
      <c r="E371" s="67" t="str">
        <f>VLOOKUP(C371,[1]計算シート!$B$3:$BB$29997,6,FALSE)</f>
        <v>府中市白糸台三丁目４番地の１</v>
      </c>
      <c r="F371" s="66" t="str">
        <f>VLOOKUP(C371,[1]計算シート!$B$3:$BB$29997,7,FALSE)</f>
        <v>6.37-10</v>
      </c>
      <c r="G371" s="66" t="str">
        <f>VLOOKUP(C371,[1]計算シート!$B$3:$BB$29997,8,FALSE)</f>
        <v>18.27-27.54</v>
      </c>
      <c r="H371" s="66" t="str">
        <f>VLOOKUP(C371,[1]計算シート!$B$3:$BB$29997,9,FALSE)</f>
        <v>○</v>
      </c>
      <c r="I371" s="66" t="str">
        <f>VLOOKUP(C371,[1]計算シート!$B$3:$BB$29997,10,FALSE)</f>
        <v>○</v>
      </c>
      <c r="J371" s="66" t="str">
        <f>VLOOKUP(C371,[1]計算シート!$B$3:$BB$29997,11,FALSE)</f>
        <v>○</v>
      </c>
      <c r="K371" s="66" t="str">
        <f>VLOOKUP(C371,[1]計算シート!$B$3:$BB$29997,12,FALSE)</f>
        <v>○</v>
      </c>
      <c r="L371" s="66" t="str">
        <f>VLOOKUP(C371,[1]計算シート!$B$3:$BB$29997,13,FALSE)</f>
        <v>×</v>
      </c>
      <c r="M371" s="66" t="str">
        <f>IF(VLOOKUP(C371,[1]計算シート!$B$3:$BB$29997,26,FALSE)&gt;0,"○","×")</f>
        <v>×</v>
      </c>
      <c r="N371" s="66" t="str">
        <f>IF(VLOOKUP(C371,[1]計算シート!$B$3:$BB$29997,27,FALSE)&gt;0,"○","×")</f>
        <v>○</v>
      </c>
      <c r="O371" s="67" t="str">
        <f>VLOOKUP(C371,[1]計算シート!$B$3:$BB$29997,29,FALSE)</f>
        <v>なごやかレジデンス府中白糸台</v>
      </c>
      <c r="P371" s="67" t="str">
        <f>VLOOKUP(C371,[1]計算シート!$B$3:$BB$29997,30,FALSE)</f>
        <v>042-340-3242</v>
      </c>
      <c r="Q371" s="68">
        <f>VLOOKUP(C371,[1]計算シート!$B$3:$BB$29997,32,FALSE)</f>
        <v>24</v>
      </c>
      <c r="R371" s="69">
        <f>VLOOKUP(C371,[1]計算シート!$B$3:$BB$29997,31,FALSE)</f>
        <v>41852</v>
      </c>
      <c r="S371" s="70" t="str">
        <f>VLOOKUP(C371,[1]計算シート!$B$3:$BB$29997,34,FALSE)</f>
        <v>入居開始済み</v>
      </c>
      <c r="T371" s="66" t="str">
        <f>VLOOKUP(C371,[1]計算シート!$B$3:$BB$29997,33,FALSE)</f>
        <v>○</v>
      </c>
      <c r="U371" s="69">
        <v>42156</v>
      </c>
      <c r="V371" s="68"/>
      <c r="W371" s="71" t="str">
        <f>VLOOKUP(C371,[1]計算シート!$B$3:$BH$2997,59,FALSE)&amp;CHAR(10)&amp;IF(VLOOKUP(C371,[1]計算シート!$B$3:$BH$2997,59,FALSE)="特定","("&amp;VLOOKUP(C371,[1]指定一覧!$B$3:$C347,2,FALSE)&amp;")","")</f>
        <v xml:space="preserve">
</v>
      </c>
      <c r="X371" s="30" t="s">
        <v>36</v>
      </c>
    </row>
    <row r="372" spans="2:24" s="19" customFormat="1" ht="42" customHeight="1">
      <c r="B372" s="20">
        <v>365</v>
      </c>
      <c r="C372" s="66">
        <v>15009</v>
      </c>
      <c r="D372" s="67" t="str">
        <f>VLOOKUP(C372,[1]計算シート!$B$3:$F$29997,5,FALSE)</f>
        <v>アビリティーズコート府中</v>
      </c>
      <c r="E372" s="67" t="str">
        <f>VLOOKUP(C372,[1]計算シート!$B$3:$BB$29997,6,FALSE)</f>
        <v>府中市西府町3-32-8</v>
      </c>
      <c r="F372" s="66" t="str">
        <f>VLOOKUP(C372,[1]計算シート!$B$3:$BB$29997,7,FALSE)</f>
        <v>6.7-13.5</v>
      </c>
      <c r="G372" s="66" t="str">
        <f>VLOOKUP(C372,[1]計算シート!$B$3:$BB$29997,8,FALSE)</f>
        <v>20.1-39.5</v>
      </c>
      <c r="H372" s="66" t="str">
        <f>VLOOKUP(C372,[1]計算シート!$B$3:$BB$29997,9,FALSE)</f>
        <v>○</v>
      </c>
      <c r="I372" s="66" t="str">
        <f>VLOOKUP(C372,[1]計算シート!$B$3:$BB$29997,10,FALSE)</f>
        <v>×</v>
      </c>
      <c r="J372" s="66" t="str">
        <f>VLOOKUP(C372,[1]計算シート!$B$3:$BB$29997,11,FALSE)</f>
        <v>○</v>
      </c>
      <c r="K372" s="66" t="str">
        <f>VLOOKUP(C372,[1]計算シート!$B$3:$BB$29997,12,FALSE)</f>
        <v>×</v>
      </c>
      <c r="L372" s="66" t="str">
        <f>VLOOKUP(C372,[1]計算シート!$B$3:$BB$29997,13,FALSE)</f>
        <v>○</v>
      </c>
      <c r="M372" s="66" t="str">
        <f>IF(VLOOKUP(C372,[1]計算シート!$B$3:$BB$29997,26,FALSE)&gt;0,"○","×")</f>
        <v>×</v>
      </c>
      <c r="N372" s="66" t="str">
        <f>IF(VLOOKUP(C372,[1]計算シート!$B$3:$BB$29997,27,FALSE)&gt;0,"○","×")</f>
        <v>○</v>
      </c>
      <c r="O372" s="67" t="str">
        <f>VLOOKUP(C372,[1]計算シート!$B$3:$BB$29997,29,FALSE)</f>
        <v>アビリティーズ・ケアネット株式会社</v>
      </c>
      <c r="P372" s="67" t="str">
        <f>VLOOKUP(C372,[1]計算シート!$B$3:$BB$29997,30,FALSE)</f>
        <v>042-318-2554</v>
      </c>
      <c r="Q372" s="68">
        <f>VLOOKUP(C372,[1]計算シート!$B$3:$BB$29997,32,FALSE)</f>
        <v>17</v>
      </c>
      <c r="R372" s="69">
        <f>VLOOKUP(C372,[1]計算シート!$B$3:$BB$29997,31,FALSE)</f>
        <v>42297</v>
      </c>
      <c r="S372" s="70" t="str">
        <f>VLOOKUP(C372,[1]計算シート!$B$3:$BB$29997,34,FALSE)</f>
        <v>入居開始済み</v>
      </c>
      <c r="T372" s="66" t="str">
        <f>VLOOKUP(C372,[1]計算シート!$B$3:$BB$29997,33,FALSE)</f>
        <v>○</v>
      </c>
      <c r="U372" s="69">
        <v>42309</v>
      </c>
      <c r="V372" s="68"/>
      <c r="W372" s="71" t="str">
        <f>VLOOKUP(C372,[1]計算シート!$B$3:$BH$2997,59,FALSE)&amp;CHAR(10)&amp;IF(VLOOKUP(C372,[1]計算シート!$B$3:$BH$2997,59,FALSE)="特定","("&amp;VLOOKUP(C372,[1]指定一覧!$B$3:$C348,2,FALSE)&amp;")","")</f>
        <v xml:space="preserve">
</v>
      </c>
      <c r="X372" s="30" t="s">
        <v>36</v>
      </c>
    </row>
    <row r="373" spans="2:24" s="19" customFormat="1" ht="42" customHeight="1">
      <c r="B373" s="20">
        <v>366</v>
      </c>
      <c r="C373" s="66">
        <v>16017</v>
      </c>
      <c r="D373" s="67" t="str">
        <f>VLOOKUP(C373,[1]計算シート!$B$3:$F$29997,5,FALSE)</f>
        <v>エイジフリー ハウス 府中栄町</v>
      </c>
      <c r="E373" s="67" t="str">
        <f>VLOOKUP(C373,[1]計算シート!$B$3:$BB$29997,6,FALSE)</f>
        <v>府中市栄町三丁目8番地の１</v>
      </c>
      <c r="F373" s="66" t="str">
        <f>VLOOKUP(C373,[1]計算シート!$B$3:$BB$29997,7,FALSE)</f>
        <v>8.4-12</v>
      </c>
      <c r="G373" s="66" t="str">
        <f>VLOOKUP(C373,[1]計算シート!$B$3:$BB$29997,8,FALSE)</f>
        <v>18.6-26.96</v>
      </c>
      <c r="H373" s="66" t="str">
        <f>VLOOKUP(C373,[1]計算シート!$B$3:$BB$29997,9,FALSE)</f>
        <v>○</v>
      </c>
      <c r="I373" s="66" t="str">
        <f>VLOOKUP(C373,[1]計算シート!$B$3:$BB$29997,10,FALSE)</f>
        <v>○</v>
      </c>
      <c r="J373" s="66" t="str">
        <f>VLOOKUP(C373,[1]計算シート!$B$3:$BB$29997,11,FALSE)</f>
        <v>○</v>
      </c>
      <c r="K373" s="66" t="str">
        <f>VLOOKUP(C373,[1]計算シート!$B$3:$BB$29997,12,FALSE)</f>
        <v>○</v>
      </c>
      <c r="L373" s="66" t="str">
        <f>VLOOKUP(C373,[1]計算シート!$B$3:$BB$29997,13,FALSE)</f>
        <v>○</v>
      </c>
      <c r="M373" s="66" t="str">
        <f>IF(VLOOKUP(C373,[1]計算シート!$B$3:$BB$29997,26,FALSE)&gt;0,"○","×")</f>
        <v>×</v>
      </c>
      <c r="N373" s="66" t="str">
        <f>IF(VLOOKUP(C373,[1]計算シート!$B$3:$BB$29997,27,FALSE)&gt;0,"○","×")</f>
        <v>○</v>
      </c>
      <c r="O373" s="67" t="str">
        <f>VLOOKUP(C373,[1]計算シート!$B$3:$BB$29997,29,FALSE)</f>
        <v>パナソニック エイジフリー株式会社</v>
      </c>
      <c r="P373" s="67" t="str">
        <f>VLOOKUP(C373,[1]計算シート!$B$3:$BB$29997,30,FALSE)</f>
        <v>06-6900-9831</v>
      </c>
      <c r="Q373" s="68">
        <f>VLOOKUP(C373,[1]計算シート!$B$3:$BB$29997,32,FALSE)</f>
        <v>20</v>
      </c>
      <c r="R373" s="69">
        <f>VLOOKUP(C373,[1]計算シート!$B$3:$BB$29997,31,FALSE)</f>
        <v>42752</v>
      </c>
      <c r="S373" s="70" t="str">
        <f>VLOOKUP(C373,[1]計算シート!$B$3:$BB$29997,34,FALSE)</f>
        <v>入居開始済み</v>
      </c>
      <c r="T373" s="66" t="str">
        <f>VLOOKUP(C373,[1]計算シート!$B$3:$BB$29997,33,FALSE)</f>
        <v>○</v>
      </c>
      <c r="U373" s="69">
        <v>43070</v>
      </c>
      <c r="V373" s="68"/>
      <c r="W373" s="71" t="str">
        <f>VLOOKUP(C373,[1]計算シート!$B$3:$BH$2997,59,FALSE)&amp;CHAR(10)&amp;IF(VLOOKUP(C373,[1]計算シート!$B$3:$BH$2997,59,FALSE)="特定","("&amp;VLOOKUP(C373,[1]指定一覧!$B$3:$C349,2,FALSE)&amp;")","")</f>
        <v xml:space="preserve">
</v>
      </c>
      <c r="X373" s="30" t="s">
        <v>36</v>
      </c>
    </row>
    <row r="374" spans="2:24" s="19" customFormat="1" ht="42" customHeight="1">
      <c r="B374" s="20">
        <v>367</v>
      </c>
      <c r="C374" s="66">
        <v>11022</v>
      </c>
      <c r="D374" s="67" t="str">
        <f>VLOOKUP(C374,[1]計算シート!$B$3:$F$29997,5,FALSE)</f>
        <v>そんぽの家Ｓ調布</v>
      </c>
      <c r="E374" s="67" t="str">
        <f>VLOOKUP(C374,[1]計算シート!$B$3:$BB$29997,6,FALSE)</f>
        <v>調布市多摩川3丁目17-2</v>
      </c>
      <c r="F374" s="66">
        <f>VLOOKUP(C374,[1]計算シート!$B$3:$BB$29997,7,FALSE)</f>
        <v>13.45</v>
      </c>
      <c r="G374" s="66">
        <f>VLOOKUP(C374,[1]計算シート!$B$3:$BB$29997,8,FALSE)</f>
        <v>25.17</v>
      </c>
      <c r="H374" s="66" t="str">
        <f>VLOOKUP(C374,[1]計算シート!$B$3:$BB$29997,9,FALSE)</f>
        <v>○</v>
      </c>
      <c r="I374" s="66" t="str">
        <f>VLOOKUP(C374,[1]計算シート!$B$3:$BB$29997,10,FALSE)</f>
        <v>×</v>
      </c>
      <c r="J374" s="66" t="str">
        <f>VLOOKUP(C374,[1]計算シート!$B$3:$BB$29997,11,FALSE)</f>
        <v>×</v>
      </c>
      <c r="K374" s="66" t="str">
        <f>VLOOKUP(C374,[1]計算シート!$B$3:$BB$29997,12,FALSE)</f>
        <v>×</v>
      </c>
      <c r="L374" s="66" t="str">
        <f>VLOOKUP(C374,[1]計算シート!$B$3:$BB$29997,13,FALSE)</f>
        <v>○</v>
      </c>
      <c r="M374" s="66" t="str">
        <f>IF(VLOOKUP(C374,[1]計算シート!$B$3:$BB$29997,26,FALSE)&gt;0,"○","×")</f>
        <v>×</v>
      </c>
      <c r="N374" s="66" t="str">
        <f>IF(VLOOKUP(C374,[1]計算シート!$B$3:$BB$29997,27,FALSE)&gt;0,"○","×")</f>
        <v>○</v>
      </c>
      <c r="O374" s="67" t="str">
        <f>VLOOKUP(C374,[1]計算シート!$B$3:$BB$29997,29,FALSE)</f>
        <v>そんぽの家Ｓ調布</v>
      </c>
      <c r="P374" s="67" t="str">
        <f>VLOOKUP(C374,[1]計算シート!$B$3:$BB$29997,30,FALSE)</f>
        <v>042-490-5051</v>
      </c>
      <c r="Q374" s="68">
        <f>VLOOKUP(C374,[1]計算シート!$B$3:$BB$29997,32,FALSE)</f>
        <v>32</v>
      </c>
      <c r="R374" s="69">
        <f>VLOOKUP(C374,[1]計算シート!$B$3:$BB$29997,31,FALSE)</f>
        <v>40934</v>
      </c>
      <c r="S374" s="70" t="str">
        <f>VLOOKUP(C374,[1]計算シート!$B$3:$BB$29997,34,FALSE)</f>
        <v>入居開始済み</v>
      </c>
      <c r="T374" s="66" t="str">
        <f>VLOOKUP(C374,[1]計算シート!$B$3:$BB$29997,33,FALSE)</f>
        <v>○</v>
      </c>
      <c r="U374" s="69">
        <v>42095</v>
      </c>
      <c r="V374" s="68"/>
      <c r="W374" s="71" t="str">
        <f>VLOOKUP(C374,[1]計算シート!$B$3:$BH$2997,59,FALSE)&amp;CHAR(10)&amp;IF(VLOOKUP(C374,[1]計算シート!$B$3:$BH$2997,59,FALSE)="特定","("&amp;VLOOKUP(C374,[1]指定一覧!$B$3:$C350,2,FALSE)&amp;")","")</f>
        <v xml:space="preserve">
</v>
      </c>
      <c r="X374" s="30" t="s">
        <v>36</v>
      </c>
    </row>
    <row r="375" spans="2:24" s="19" customFormat="1" ht="42" customHeight="1">
      <c r="B375" s="20">
        <v>368</v>
      </c>
      <c r="C375" s="66">
        <v>12061</v>
      </c>
      <c r="D375" s="67" t="str">
        <f>VLOOKUP(C375,[1]計算シート!$B$3:$F$29997,5,FALSE)</f>
        <v>そんぽの家Ｓ国領</v>
      </c>
      <c r="E375" s="67" t="str">
        <f>VLOOKUP(C375,[1]計算シート!$B$3:$BB$29997,6,FALSE)</f>
        <v>調布市国領町6-12-11</v>
      </c>
      <c r="F375" s="66" t="str">
        <f>VLOOKUP(C375,[1]計算シート!$B$3:$BB$29997,7,FALSE)</f>
        <v>13.7-15.8</v>
      </c>
      <c r="G375" s="66" t="str">
        <f>VLOOKUP(C375,[1]計算シート!$B$3:$BB$29997,8,FALSE)</f>
        <v>25.02-25.17</v>
      </c>
      <c r="H375" s="66" t="str">
        <f>VLOOKUP(C375,[1]計算シート!$B$3:$BB$29997,9,FALSE)</f>
        <v>○</v>
      </c>
      <c r="I375" s="66" t="str">
        <f>VLOOKUP(C375,[1]計算シート!$B$3:$BB$29997,10,FALSE)</f>
        <v>×</v>
      </c>
      <c r="J375" s="66" t="str">
        <f>VLOOKUP(C375,[1]計算シート!$B$3:$BB$29997,11,FALSE)</f>
        <v>×</v>
      </c>
      <c r="K375" s="66" t="str">
        <f>VLOOKUP(C375,[1]計算シート!$B$3:$BB$29997,12,FALSE)</f>
        <v>×</v>
      </c>
      <c r="L375" s="66" t="str">
        <f>VLOOKUP(C375,[1]計算シート!$B$3:$BB$29997,13,FALSE)</f>
        <v>○</v>
      </c>
      <c r="M375" s="66" t="str">
        <f>IF(VLOOKUP(C375,[1]計算シート!$B$3:$BB$29997,26,FALSE)&gt;0,"○","×")</f>
        <v>×</v>
      </c>
      <c r="N375" s="66" t="str">
        <f>IF(VLOOKUP(C375,[1]計算シート!$B$3:$BB$29997,27,FALSE)&gt;0,"○","×")</f>
        <v>○</v>
      </c>
      <c r="O375" s="67" t="str">
        <f>VLOOKUP(C375,[1]計算シート!$B$3:$BB$29997,29,FALSE)</f>
        <v>そんぽの家Ｓ国領</v>
      </c>
      <c r="P375" s="67" t="str">
        <f>VLOOKUP(C375,[1]計算シート!$B$3:$BB$29997,30,FALSE)</f>
        <v>042-440-1850</v>
      </c>
      <c r="Q375" s="68">
        <f>VLOOKUP(C375,[1]計算シート!$B$3:$BB$29997,32,FALSE)</f>
        <v>55</v>
      </c>
      <c r="R375" s="69">
        <f>VLOOKUP(C375,[1]計算シート!$B$3:$BB$29997,31,FALSE)</f>
        <v>41313</v>
      </c>
      <c r="S375" s="70" t="str">
        <f>VLOOKUP(C375,[1]計算シート!$B$3:$BB$29997,34,FALSE)</f>
        <v>入居開始済み</v>
      </c>
      <c r="T375" s="66" t="str">
        <f>VLOOKUP(C375,[1]計算シート!$B$3:$BB$29997,33,FALSE)</f>
        <v>○</v>
      </c>
      <c r="U375" s="69">
        <v>42095</v>
      </c>
      <c r="V375" s="68"/>
      <c r="W375" s="71" t="str">
        <f>VLOOKUP(C375,[1]計算シート!$B$3:$BH$2997,59,FALSE)&amp;CHAR(10)&amp;IF(VLOOKUP(C375,[1]計算シート!$B$3:$BH$2997,59,FALSE)="特定","("&amp;VLOOKUP(C375,[1]指定一覧!$B$3:$C351,2,FALSE)&amp;")","")</f>
        <v xml:space="preserve">
</v>
      </c>
      <c r="X375" s="30" t="s">
        <v>36</v>
      </c>
    </row>
    <row r="376" spans="2:24" s="19" customFormat="1" ht="42" customHeight="1">
      <c r="B376" s="20">
        <v>369</v>
      </c>
      <c r="C376" s="66">
        <v>13011</v>
      </c>
      <c r="D376" s="67" t="str">
        <f>VLOOKUP(C376,[1]計算シート!$B$3:$F$29997,5,FALSE)</f>
        <v>やすらぎの丘 アルメリア深大寺南</v>
      </c>
      <c r="E376" s="67" t="str">
        <f>VLOOKUP(C376,[1]計算シート!$B$3:$BB$29997,6,FALSE)</f>
        <v>調布市深大寺南町5-46-4</v>
      </c>
      <c r="F376" s="66" t="str">
        <f>VLOOKUP(C376,[1]計算シート!$B$3:$BB$29997,7,FALSE)</f>
        <v>8-9.1</v>
      </c>
      <c r="G376" s="66" t="str">
        <f>VLOOKUP(C376,[1]計算シート!$B$3:$BB$29997,8,FALSE)</f>
        <v>26.18-28.61</v>
      </c>
      <c r="H376" s="66" t="str">
        <f>VLOOKUP(C376,[1]計算シート!$B$3:$BB$29997,9,FALSE)</f>
        <v>○</v>
      </c>
      <c r="I376" s="66" t="str">
        <f>VLOOKUP(C376,[1]計算シート!$B$3:$BB$29997,10,FALSE)</f>
        <v>×</v>
      </c>
      <c r="J376" s="66" t="str">
        <f>VLOOKUP(C376,[1]計算シート!$B$3:$BB$29997,11,FALSE)</f>
        <v>○</v>
      </c>
      <c r="K376" s="66" t="str">
        <f>VLOOKUP(C376,[1]計算シート!$B$3:$BB$29997,12,FALSE)</f>
        <v>○</v>
      </c>
      <c r="L376" s="66" t="str">
        <f>VLOOKUP(C376,[1]計算シート!$B$3:$BB$29997,13,FALSE)</f>
        <v>○</v>
      </c>
      <c r="M376" s="66" t="str">
        <f>IF(VLOOKUP(C376,[1]計算シート!$B$3:$BB$29997,26,FALSE)&gt;0,"○","×")</f>
        <v>×</v>
      </c>
      <c r="N376" s="66" t="str">
        <f>IF(VLOOKUP(C376,[1]計算シート!$B$3:$BB$29997,27,FALSE)&gt;0,"○","×")</f>
        <v>○</v>
      </c>
      <c r="O376" s="67" t="str">
        <f>VLOOKUP(C376,[1]計算シート!$B$3:$BB$29997,29,FALSE)</f>
        <v>やすらぎの丘アルメリア深大寺南</v>
      </c>
      <c r="P376" s="67" t="str">
        <f>VLOOKUP(C376,[1]計算シート!$B$3:$BB$29997,30,FALSE)</f>
        <v>042-444-5005</v>
      </c>
      <c r="Q376" s="68">
        <f>VLOOKUP(C376,[1]計算シート!$B$3:$BB$29997,32,FALSE)</f>
        <v>33</v>
      </c>
      <c r="R376" s="69">
        <f>VLOOKUP(C376,[1]計算シート!$B$3:$BB$29997,31,FALSE)</f>
        <v>41487</v>
      </c>
      <c r="S376" s="70" t="str">
        <f>VLOOKUP(C376,[1]計算シート!$B$3:$BB$29997,34,FALSE)</f>
        <v>入居開始済み</v>
      </c>
      <c r="T376" s="66" t="str">
        <f>VLOOKUP(C376,[1]計算シート!$B$3:$BB$29997,33,FALSE)</f>
        <v>○</v>
      </c>
      <c r="U376" s="69">
        <v>42095</v>
      </c>
      <c r="V376" s="68"/>
      <c r="W376" s="71" t="str">
        <f>VLOOKUP(C376,[1]計算シート!$B$3:$BH$2997,59,FALSE)&amp;CHAR(10)&amp;IF(VLOOKUP(C376,[1]計算シート!$B$3:$BH$2997,59,FALSE)="特定","("&amp;VLOOKUP(C376,[1]指定一覧!$B$3:$C352,2,FALSE)&amp;")","")</f>
        <v xml:space="preserve">
</v>
      </c>
      <c r="X376" s="30" t="s">
        <v>36</v>
      </c>
    </row>
    <row r="377" spans="2:24" s="19" customFormat="1" ht="42" customHeight="1">
      <c r="B377" s="20">
        <v>370</v>
      </c>
      <c r="C377" s="66">
        <v>17007</v>
      </c>
      <c r="D377" s="67" t="str">
        <f>VLOOKUP(C377,[1]計算シート!$B$3:$F$29997,5,FALSE)</f>
        <v>ウエリスオリーブ成城学園前</v>
      </c>
      <c r="E377" s="67" t="str">
        <f>VLOOKUP(C377,[1]計算シート!$B$3:$BB$29997,6,FALSE)</f>
        <v>調布市入間町二丁目28番36</v>
      </c>
      <c r="F377" s="66" t="str">
        <f>VLOOKUP(C377,[1]計算シート!$B$3:$BB$29997,7,FALSE)</f>
        <v>13.45-24.65</v>
      </c>
      <c r="G377" s="66" t="str">
        <f>VLOOKUP(C377,[1]計算シート!$B$3:$BB$29997,8,FALSE)</f>
        <v>32.01-57.23</v>
      </c>
      <c r="H377" s="66" t="str">
        <f>VLOOKUP(C377,[1]計算シート!$B$3:$BB$29997,9,FALSE)</f>
        <v>○</v>
      </c>
      <c r="I377" s="66" t="str">
        <f>VLOOKUP(C377,[1]計算シート!$B$3:$BB$29997,10,FALSE)</f>
        <v>○</v>
      </c>
      <c r="J377" s="66" t="str">
        <f>VLOOKUP(C377,[1]計算シート!$B$3:$BB$29997,11,FALSE)</f>
        <v>○</v>
      </c>
      <c r="K377" s="66" t="str">
        <f>VLOOKUP(C377,[1]計算シート!$B$3:$BB$29997,12,FALSE)</f>
        <v>×</v>
      </c>
      <c r="L377" s="66" t="str">
        <f>VLOOKUP(C377,[1]計算シート!$B$3:$BB$29997,13,FALSE)</f>
        <v>○</v>
      </c>
      <c r="M377" s="66" t="str">
        <f>IF(VLOOKUP(C377,[1]計算シート!$B$3:$BB$29997,26,FALSE)&gt;0,"○","×")</f>
        <v>○</v>
      </c>
      <c r="N377" s="66" t="str">
        <f>IF(VLOOKUP(C377,[1]計算シート!$B$3:$BB$29997,27,FALSE)&gt;0,"○","×")</f>
        <v>○</v>
      </c>
      <c r="O377" s="67" t="str">
        <f>VLOOKUP(C377,[1]計算シート!$B$3:$BB$29997,29,FALSE)</f>
        <v>エヌ・ティ・ティ都市開発株式会社</v>
      </c>
      <c r="P377" s="67" t="str">
        <f>VLOOKUP(C377,[1]計算シート!$B$3:$BB$29997,30,FALSE)</f>
        <v>03-6811-6465</v>
      </c>
      <c r="Q377" s="68">
        <f>VLOOKUP(C377,[1]計算シート!$B$3:$BB$29997,32,FALSE)</f>
        <v>49</v>
      </c>
      <c r="R377" s="69">
        <f>VLOOKUP(C377,[1]計算シート!$B$3:$BB$29997,31,FALSE)</f>
        <v>42916</v>
      </c>
      <c r="S377" s="70" t="str">
        <f>VLOOKUP(C377,[1]計算シート!$B$3:$BB$29997,34,FALSE)</f>
        <v>入居開始済み</v>
      </c>
      <c r="T377" s="66" t="str">
        <f>VLOOKUP(C377,[1]計算シート!$B$3:$BB$29997,33,FALSE)</f>
        <v>○</v>
      </c>
      <c r="U377" s="69">
        <v>43574</v>
      </c>
      <c r="V377" s="68"/>
      <c r="W377" s="71" t="str">
        <f>VLOOKUP(C377,[1]計算シート!$B$3:$BH$2997,59,FALSE)&amp;CHAR(10)&amp;IF(VLOOKUP(C377,[1]計算シート!$B$3:$BH$2997,59,FALSE)="特定","("&amp;VLOOKUP(C377,[1]指定一覧!$B$3:$C353,2,FALSE)&amp;")","")</f>
        <v xml:space="preserve">
</v>
      </c>
      <c r="X377" s="30" t="s">
        <v>36</v>
      </c>
    </row>
    <row r="378" spans="2:24" s="19" customFormat="1" ht="42" customHeight="1">
      <c r="B378" s="20">
        <v>371</v>
      </c>
      <c r="C378" s="66">
        <v>17008</v>
      </c>
      <c r="D378" s="67" t="str">
        <f>VLOOKUP(C378,[1]計算シート!$B$3:$F$29997,5,FALSE)</f>
        <v>ウエリスオリーブ成城学園前ケアレジデンス</v>
      </c>
      <c r="E378" s="67" t="str">
        <f>VLOOKUP(C378,[1]計算シート!$B$3:$BB$29997,6,FALSE)</f>
        <v>調布市入間町二丁目28番36</v>
      </c>
      <c r="F378" s="66">
        <f>VLOOKUP(C378,[1]計算シート!$B$3:$BB$29997,7,FALSE)</f>
        <v>13.7</v>
      </c>
      <c r="G378" s="66" t="str">
        <f>VLOOKUP(C378,[1]計算シート!$B$3:$BB$29997,8,FALSE)</f>
        <v>19.5-20.47</v>
      </c>
      <c r="H378" s="66" t="str">
        <f>VLOOKUP(C378,[1]計算シート!$B$3:$BB$29997,9,FALSE)</f>
        <v>○</v>
      </c>
      <c r="I378" s="66" t="str">
        <f>VLOOKUP(C378,[1]計算シート!$B$3:$BB$29997,10,FALSE)</f>
        <v>○</v>
      </c>
      <c r="J378" s="66" t="str">
        <f>VLOOKUP(C378,[1]計算シート!$B$3:$BB$29997,11,FALSE)</f>
        <v>○</v>
      </c>
      <c r="K378" s="66" t="str">
        <f>VLOOKUP(C378,[1]計算シート!$B$3:$BB$29997,12,FALSE)</f>
        <v>○</v>
      </c>
      <c r="L378" s="66" t="str">
        <f>VLOOKUP(C378,[1]計算シート!$B$3:$BB$29997,13,FALSE)</f>
        <v>○</v>
      </c>
      <c r="M378" s="66" t="str">
        <f>IF(VLOOKUP(C378,[1]計算シート!$B$3:$BB$29997,26,FALSE)&gt;0,"○","×")</f>
        <v>○</v>
      </c>
      <c r="N378" s="66" t="str">
        <f>IF(VLOOKUP(C378,[1]計算シート!$B$3:$BB$29997,27,FALSE)&gt;0,"○","×")</f>
        <v>○</v>
      </c>
      <c r="O378" s="67" t="str">
        <f>VLOOKUP(C378,[1]計算シート!$B$3:$BB$29997,29,FALSE)</f>
        <v>エヌ・ティ・ティ都市開発株式会社</v>
      </c>
      <c r="P378" s="67" t="str">
        <f>VLOOKUP(C378,[1]計算シート!$B$3:$BB$29997,30,FALSE)</f>
        <v>03-6811-6465</v>
      </c>
      <c r="Q378" s="68">
        <f>VLOOKUP(C378,[1]計算シート!$B$3:$BB$29997,32,FALSE)</f>
        <v>82</v>
      </c>
      <c r="R378" s="69">
        <f>VLOOKUP(C378,[1]計算シート!$B$3:$BB$29997,31,FALSE)</f>
        <v>42916</v>
      </c>
      <c r="S378" s="70" t="str">
        <f>VLOOKUP(C378,[1]計算シート!$B$3:$BB$29997,34,FALSE)</f>
        <v>入居開始済み</v>
      </c>
      <c r="T378" s="66" t="str">
        <f>VLOOKUP(C378,[1]計算シート!$B$3:$BB$29997,33,FALSE)</f>
        <v>○</v>
      </c>
      <c r="U378" s="69">
        <v>43574</v>
      </c>
      <c r="V378" s="68"/>
      <c r="W378" s="71" t="str">
        <f>VLOOKUP(C378,[1]計算シート!$B$3:$BH$2997,59,FALSE)&amp;CHAR(10)&amp;IF(VLOOKUP(C378,[1]計算シート!$B$3:$BH$2997,59,FALSE)="特定","("&amp;VLOOKUP(C378,[1]指定一覧!$B$3:$C354,2,FALSE)&amp;")","")</f>
        <v>特定
(1374203402)</v>
      </c>
      <c r="X378" s="30" t="s">
        <v>36</v>
      </c>
    </row>
    <row r="379" spans="2:24" s="19" customFormat="1" ht="42" customHeight="1">
      <c r="B379" s="20">
        <v>372</v>
      </c>
      <c r="C379" s="66">
        <v>18010</v>
      </c>
      <c r="D379" s="67" t="str">
        <f>VLOOKUP(C379,[1]計算シート!$B$3:$F$29997,5,FALSE)</f>
        <v>やすらぎの街アルメリア成城北</v>
      </c>
      <c r="E379" s="67" t="str">
        <f>VLOOKUP(C379,[1]計算シート!$B$3:$BB$29997,6,FALSE)</f>
        <v>調布市入間町3-10-12</v>
      </c>
      <c r="F379" s="66" t="str">
        <f>VLOOKUP(C379,[1]計算シート!$B$3:$BB$29997,7,FALSE)</f>
        <v>8.9-15.5</v>
      </c>
      <c r="G379" s="66" t="str">
        <f>VLOOKUP(C379,[1]計算シート!$B$3:$BB$29997,8,FALSE)</f>
        <v>25.38-37.8</v>
      </c>
      <c r="H379" s="66" t="str">
        <f>VLOOKUP(C379,[1]計算シート!$B$3:$BB$29997,9,FALSE)</f>
        <v>×</v>
      </c>
      <c r="I379" s="66" t="str">
        <f>VLOOKUP(C379,[1]計算シート!$B$3:$BB$29997,10,FALSE)</f>
        <v>×</v>
      </c>
      <c r="J379" s="66" t="str">
        <f>VLOOKUP(C379,[1]計算シート!$B$3:$BB$29997,11,FALSE)</f>
        <v>×</v>
      </c>
      <c r="K379" s="66" t="str">
        <f>VLOOKUP(C379,[1]計算シート!$B$3:$BB$29997,12,FALSE)</f>
        <v>×</v>
      </c>
      <c r="L379" s="66" t="str">
        <f>VLOOKUP(C379,[1]計算シート!$B$3:$BB$29997,13,FALSE)</f>
        <v>○</v>
      </c>
      <c r="M379" s="66" t="str">
        <f>IF(VLOOKUP(C379,[1]計算シート!$B$3:$BB$29997,26,FALSE)&gt;0,"○","×")</f>
        <v>×</v>
      </c>
      <c r="N379" s="66" t="str">
        <f>IF(VLOOKUP(C379,[1]計算シート!$B$3:$BB$29997,27,FALSE)&gt;0,"○","×")</f>
        <v>○</v>
      </c>
      <c r="O379" s="67" t="str">
        <f>VLOOKUP(C379,[1]計算シート!$B$3:$BB$29997,29,FALSE)</f>
        <v>株式会社渋谷不動産エージェント</v>
      </c>
      <c r="P379" s="67" t="str">
        <f>VLOOKUP(C379,[1]計算シート!$B$3:$BB$29997,30,FALSE)</f>
        <v>042-444-5005</v>
      </c>
      <c r="Q379" s="68">
        <f>VLOOKUP(C379,[1]計算シート!$B$3:$BB$29997,32,FALSE)</f>
        <v>20</v>
      </c>
      <c r="R379" s="69">
        <f>VLOOKUP(C379,[1]計算シート!$B$3:$BB$29997,31,FALSE)</f>
        <v>43480</v>
      </c>
      <c r="S379" s="70" t="str">
        <f>VLOOKUP(C379,[1]計算シート!$B$3:$BB$29997,34,FALSE)</f>
        <v>入居開始済み</v>
      </c>
      <c r="T379" s="66" t="str">
        <f>VLOOKUP(C379,[1]計算シート!$B$3:$BB$29997,33,FALSE)</f>
        <v/>
      </c>
      <c r="U379" s="69"/>
      <c r="V379" s="68"/>
      <c r="W379" s="71" t="str">
        <f>VLOOKUP(C379,[1]計算シート!$B$3:$BH$2997,59,FALSE)&amp;CHAR(10)&amp;IF(VLOOKUP(C379,[1]計算シート!$B$3:$BH$2997,59,FALSE)="特定","("&amp;VLOOKUP(C379,[1]指定一覧!$B$3:$C400,2,FALSE)&amp;")","")</f>
        <v xml:space="preserve">
</v>
      </c>
      <c r="X379" s="30" t="s">
        <v>36</v>
      </c>
    </row>
    <row r="380" spans="2:24" s="19" customFormat="1" ht="42" customHeight="1">
      <c r="B380" s="20">
        <v>373</v>
      </c>
      <c r="C380" s="66">
        <v>20006</v>
      </c>
      <c r="D380" s="67" t="str">
        <f>VLOOKUP(C380,[1]計算シート!$B$3:$F$29997,5,FALSE)</f>
        <v>デンマークINNつつじヶ丘</v>
      </c>
      <c r="E380" s="67" t="str">
        <f>VLOOKUP(C380,[1]計算シート!$B$3:$BB$29997,6,FALSE)</f>
        <v>調布市東つつじヶ丘二丁目３６番地１</v>
      </c>
      <c r="F380" s="66">
        <f>VLOOKUP(C380,[1]計算シート!$B$3:$BB$29997,7,FALSE)</f>
        <v>22.5</v>
      </c>
      <c r="G380" s="66">
        <f>VLOOKUP(C380,[1]計算シート!$B$3:$BB$29997,8,FALSE)</f>
        <v>18.66</v>
      </c>
      <c r="H380" s="66" t="str">
        <f>VLOOKUP(C380,[1]計算シート!$B$3:$BB$29997,9,FALSE)</f>
        <v>○</v>
      </c>
      <c r="I380" s="66" t="str">
        <f>VLOOKUP(C380,[1]計算シート!$B$3:$BB$29997,10,FALSE)</f>
        <v>○</v>
      </c>
      <c r="J380" s="66" t="str">
        <f>VLOOKUP(C380,[1]計算シート!$B$3:$BB$29997,11,FALSE)</f>
        <v>○</v>
      </c>
      <c r="K380" s="66" t="str">
        <f>VLOOKUP(C380,[1]計算シート!$B$3:$BB$29997,12,FALSE)</f>
        <v>○</v>
      </c>
      <c r="L380" s="66" t="str">
        <f>VLOOKUP(C380,[1]計算シート!$B$3:$BB$29997,13,FALSE)</f>
        <v>○</v>
      </c>
      <c r="M380" s="66" t="str">
        <f>IF(VLOOKUP(C380,[1]計算シート!$B$3:$BB$29997,26,FALSE)&gt;0,"○","×")</f>
        <v>×</v>
      </c>
      <c r="N380" s="66" t="str">
        <f>IF(VLOOKUP(C380,[1]計算シート!$B$3:$BB$29997,27,FALSE)&gt;0,"○","×")</f>
        <v>×</v>
      </c>
      <c r="O380" s="67" t="str">
        <f>VLOOKUP(C380,[1]計算シート!$B$3:$BB$29997,29,FALSE)</f>
        <v>特定医療法人社団　研精会</v>
      </c>
      <c r="P380" s="67" t="str">
        <f>VLOOKUP(C380,[1]計算シート!$B$3:$BB$29997,30,FALSE)</f>
        <v>03-3308-8801</v>
      </c>
      <c r="Q380" s="68">
        <f>VLOOKUP(C380,[1]計算シート!$B$3:$BB$29997,32,FALSE)</f>
        <v>80</v>
      </c>
      <c r="R380" s="69">
        <f>VLOOKUP(C380,[1]計算シート!$B$3:$BB$29997,31,FALSE)</f>
        <v>44139</v>
      </c>
      <c r="S380" s="70" t="str">
        <f>VLOOKUP(C380,[1]計算シート!$B$3:$BB$29997,34,FALSE)</f>
        <v>入居開始済み</v>
      </c>
      <c r="T380" s="66" t="str">
        <f>VLOOKUP(C380,[1]計算シート!$B$3:$BB$29997,33,FALSE)</f>
        <v>○</v>
      </c>
      <c r="U380" s="69">
        <v>44743</v>
      </c>
      <c r="V380" s="68"/>
      <c r="W380" s="71" t="str">
        <f>VLOOKUP(C380,[1]計算シート!$B$3:$BH$2997,59,FALSE)&amp;CHAR(10)&amp;IF(VLOOKUP(C380,[1]計算シート!$B$3:$BH$2997,59,FALSE)="特定","("&amp;VLOOKUP(C380,[1]指定一覧!$B$3:$C401,2,FALSE)&amp;")","")</f>
        <v>特定
(1374203741)</v>
      </c>
      <c r="X380" s="30" t="s">
        <v>36</v>
      </c>
    </row>
    <row r="381" spans="2:24" s="19" customFormat="1" ht="42" customHeight="1">
      <c r="B381" s="20">
        <v>374</v>
      </c>
      <c r="C381" s="66">
        <v>23005</v>
      </c>
      <c r="D381" s="67" t="str">
        <f>VLOOKUP(C381,[1]計算シート!$B$3:$F$29997,5,FALSE)</f>
        <v>ココファン西調布</v>
      </c>
      <c r="E381" s="67" t="str">
        <f>VLOOKUP(C381,[1]計算シート!$B$3:$BB$29997,6,FALSE)</f>
        <v>調布市富士見町一丁目3番地4</v>
      </c>
      <c r="F381" s="66" t="str">
        <f>VLOOKUP(C381,[1]計算シート!$B$3:$BB$29997,7,FALSE)</f>
        <v>7.9-18.6</v>
      </c>
      <c r="G381" s="66" t="str">
        <f>VLOOKUP(C381,[1]計算シート!$B$3:$BB$29997,8,FALSE)</f>
        <v>18-44.51</v>
      </c>
      <c r="H381" s="66" t="str">
        <f>VLOOKUP(C381,[1]計算シート!$B$3:$BB$29997,9,FALSE)</f>
        <v>○</v>
      </c>
      <c r="I381" s="66" t="str">
        <f>VLOOKUP(C381,[1]計算シート!$B$3:$BB$29997,10,FALSE)</f>
        <v>○</v>
      </c>
      <c r="J381" s="66" t="str">
        <f>VLOOKUP(C381,[1]計算シート!$B$3:$BB$29997,11,FALSE)</f>
        <v>○</v>
      </c>
      <c r="K381" s="66" t="str">
        <f>VLOOKUP(C381,[1]計算シート!$B$3:$BB$29997,12,FALSE)</f>
        <v>○</v>
      </c>
      <c r="L381" s="66" t="str">
        <f>VLOOKUP(C381,[1]計算シート!$B$3:$BB$29997,13,FALSE)</f>
        <v>○</v>
      </c>
      <c r="M381" s="66" t="str">
        <f>IF(VLOOKUP(C381,[1]計算シート!$B$3:$BB$29997,26,FALSE)&gt;0,"○","×")</f>
        <v>×</v>
      </c>
      <c r="N381" s="66" t="str">
        <f>IF(VLOOKUP(C381,[1]計算シート!$B$3:$BB$29997,27,FALSE)&gt;0,"○","×")</f>
        <v>○</v>
      </c>
      <c r="O381" s="67" t="str">
        <f>VLOOKUP(C381,[1]計算シート!$B$3:$BB$29997,29,FALSE)</f>
        <v>株式会社学研ココファン</v>
      </c>
      <c r="P381" s="67" t="str">
        <f>VLOOKUP(C381,[1]計算シート!$B$3:$BB$29997,30,FALSE)</f>
        <v>03-6431-1860</v>
      </c>
      <c r="Q381" s="68">
        <f>VLOOKUP(C381,[1]計算シート!$B$3:$BB$29997,32,FALSE)</f>
        <v>47</v>
      </c>
      <c r="R381" s="69">
        <f>VLOOKUP(C381,[1]計算シート!$B$3:$BB$29997,31,FALSE)</f>
        <v>45176</v>
      </c>
      <c r="S381" s="70" t="str">
        <f>VLOOKUP(C381,[1]計算シート!$B$3:$BB$29997,34,FALSE)</f>
        <v>入居開始済み</v>
      </c>
      <c r="T381" s="66" t="str">
        <f>VLOOKUP(C381,[1]計算シート!$B$3:$BB$29997,33,FALSE)</f>
        <v>○</v>
      </c>
      <c r="U381" s="69" t="str">
        <f>S381</f>
        <v>入居開始済み</v>
      </c>
      <c r="V381" s="68"/>
      <c r="W381" s="71" t="str">
        <f>VLOOKUP(C381,[1]計算シート!$B$3:$BH$2997,59,FALSE)&amp;CHAR(10)&amp;IF(VLOOKUP(C381,[1]計算シート!$B$3:$BH$2997,59,FALSE)="特定","("&amp;VLOOKUP(C381,[1]指定一覧!$B$3:$C402,2,FALSE)&amp;")","")</f>
        <v xml:space="preserve">
</v>
      </c>
      <c r="X381" s="30" t="s">
        <v>36</v>
      </c>
    </row>
    <row r="382" spans="2:24" s="19" customFormat="1" ht="42" customHeight="1">
      <c r="B382" s="20">
        <v>375</v>
      </c>
      <c r="C382" s="66">
        <v>13041</v>
      </c>
      <c r="D382" s="67" t="str">
        <f>VLOOKUP(C382,[1]計算シート!$B$3:$F$29997,5,FALSE)</f>
        <v>せらび小金井</v>
      </c>
      <c r="E382" s="67" t="str">
        <f>VLOOKUP(C382,[1]計算シート!$B$3:$BB$29997,6,FALSE)</f>
        <v>小金井市貫井北町三丁目37番6号</v>
      </c>
      <c r="F382" s="66">
        <f>VLOOKUP(C382,[1]計算シート!$B$3:$BB$29997,7,FALSE)</f>
        <v>9.23</v>
      </c>
      <c r="G382" s="66">
        <f>VLOOKUP(C382,[1]計算シート!$B$3:$BB$29997,8,FALSE)</f>
        <v>18.2</v>
      </c>
      <c r="H382" s="66" t="str">
        <f>VLOOKUP(C382,[1]計算シート!$B$3:$BB$29997,9,FALSE)</f>
        <v>○</v>
      </c>
      <c r="I382" s="66" t="str">
        <f>VLOOKUP(C382,[1]計算シート!$B$3:$BB$29997,10,FALSE)</f>
        <v>○</v>
      </c>
      <c r="J382" s="66" t="str">
        <f>VLOOKUP(C382,[1]計算シート!$B$3:$BB$29997,11,FALSE)</f>
        <v>○</v>
      </c>
      <c r="K382" s="66" t="str">
        <f>VLOOKUP(C382,[1]計算シート!$B$3:$BB$29997,12,FALSE)</f>
        <v>○</v>
      </c>
      <c r="L382" s="66" t="str">
        <f>VLOOKUP(C382,[1]計算シート!$B$3:$BB$29997,13,FALSE)</f>
        <v>○</v>
      </c>
      <c r="M382" s="66" t="str">
        <f>IF(VLOOKUP(C382,[1]計算シート!$B$3:$BB$29997,26,FALSE)&gt;0,"○","×")</f>
        <v>×</v>
      </c>
      <c r="N382" s="66" t="str">
        <f>IF(VLOOKUP(C382,[1]計算シート!$B$3:$BB$29997,27,FALSE)&gt;0,"○","×")</f>
        <v>×</v>
      </c>
      <c r="O382" s="67" t="str">
        <f>VLOOKUP(C382,[1]計算シート!$B$3:$BB$29997,29,FALSE)</f>
        <v>株式会社ソラスト</v>
      </c>
      <c r="P382" s="67" t="str">
        <f>VLOOKUP(C382,[1]計算シート!$B$3:$BB$29997,30,FALSE)</f>
        <v>03-3450-2610</v>
      </c>
      <c r="Q382" s="68">
        <f>VLOOKUP(C382,[1]計算シート!$B$3:$BB$29997,32,FALSE)</f>
        <v>54</v>
      </c>
      <c r="R382" s="69">
        <f>VLOOKUP(C382,[1]計算シート!$B$3:$BB$29997,31,FALSE)</f>
        <v>41684</v>
      </c>
      <c r="S382" s="70" t="str">
        <f>VLOOKUP(C382,[1]計算シート!$B$3:$BB$29997,34,FALSE)</f>
        <v>入居開始済み</v>
      </c>
      <c r="T382" s="66" t="str">
        <f>VLOOKUP(C382,[1]計算シート!$B$3:$BB$29997,33,FALSE)</f>
        <v>○</v>
      </c>
      <c r="U382" s="69">
        <v>42036</v>
      </c>
      <c r="V382" s="68"/>
      <c r="W382" s="71" t="str">
        <f>VLOOKUP(C382,[1]計算シート!$B$3:$BH$2997,59,FALSE)&amp;CHAR(10)&amp;IF(VLOOKUP(C382,[1]計算シート!$B$3:$BH$2997,59,FALSE)="特定","("&amp;VLOOKUP(C382,[1]指定一覧!$B$3:$C355,2,FALSE)&amp;")","")</f>
        <v>特定
(1374101523)</v>
      </c>
      <c r="X382" s="30" t="s">
        <v>36</v>
      </c>
    </row>
    <row r="383" spans="2:24" s="19" customFormat="1" ht="42" customHeight="1">
      <c r="B383" s="20">
        <v>376</v>
      </c>
      <c r="C383" s="66">
        <v>14021</v>
      </c>
      <c r="D383" s="67" t="str">
        <f>VLOOKUP(C383,[1]計算シート!$B$3:$F$29997,5,FALSE)</f>
        <v>福寿こがねい緑町</v>
      </c>
      <c r="E383" s="67" t="str">
        <f>VLOOKUP(C383,[1]計算シート!$B$3:$BB$29997,6,FALSE)</f>
        <v>小金井市緑町5-13-25</v>
      </c>
      <c r="F383" s="66">
        <f>VLOOKUP(C383,[1]計算シート!$B$3:$BB$29997,7,FALSE)</f>
        <v>9.4</v>
      </c>
      <c r="G383" s="66" t="str">
        <f>VLOOKUP(C383,[1]計算シート!$B$3:$BB$29997,8,FALSE)</f>
        <v>25.01-27.35</v>
      </c>
      <c r="H383" s="66" t="str">
        <f>VLOOKUP(C383,[1]計算シート!$B$3:$BB$29997,9,FALSE)</f>
        <v>○</v>
      </c>
      <c r="I383" s="66" t="str">
        <f>VLOOKUP(C383,[1]計算シート!$B$3:$BB$29997,10,FALSE)</f>
        <v>○</v>
      </c>
      <c r="J383" s="66" t="str">
        <f>VLOOKUP(C383,[1]計算シート!$B$3:$BB$29997,11,FALSE)</f>
        <v>○</v>
      </c>
      <c r="K383" s="66" t="str">
        <f>VLOOKUP(C383,[1]計算シート!$B$3:$BB$29997,12,FALSE)</f>
        <v>×</v>
      </c>
      <c r="L383" s="66" t="str">
        <f>VLOOKUP(C383,[1]計算シート!$B$3:$BB$29997,13,FALSE)</f>
        <v>×</v>
      </c>
      <c r="M383" s="66" t="str">
        <f>IF(VLOOKUP(C383,[1]計算シート!$B$3:$BB$29997,26,FALSE)&gt;0,"○","×")</f>
        <v>×</v>
      </c>
      <c r="N383" s="66" t="str">
        <f>IF(VLOOKUP(C383,[1]計算シート!$B$3:$BB$29997,27,FALSE)&gt;0,"○","×")</f>
        <v>○</v>
      </c>
      <c r="O383" s="67" t="str">
        <f>VLOOKUP(C383,[1]計算シート!$B$3:$BB$29997,29,FALSE)</f>
        <v>株式会社日本アメニティライフ協会</v>
      </c>
      <c r="P383" s="67" t="str">
        <f>VLOOKUP(C383,[1]計算シート!$B$3:$BB$29997,30,FALSE)</f>
        <v>045-978-5051</v>
      </c>
      <c r="Q383" s="68">
        <f>VLOOKUP(C383,[1]計算シート!$B$3:$BB$29997,32,FALSE)</f>
        <v>23</v>
      </c>
      <c r="R383" s="69">
        <f>VLOOKUP(C383,[1]計算シート!$B$3:$BB$29997,31,FALSE)</f>
        <v>41932</v>
      </c>
      <c r="S383" s="70" t="str">
        <f>VLOOKUP(C383,[1]計算シート!$B$3:$BB$29997,34,FALSE)</f>
        <v>入居開始済み</v>
      </c>
      <c r="T383" s="66" t="str">
        <f>VLOOKUP(C383,[1]計算シート!$B$3:$BB$29997,33,FALSE)</f>
        <v>○</v>
      </c>
      <c r="U383" s="69">
        <v>42278</v>
      </c>
      <c r="V383" s="68"/>
      <c r="W383" s="71" t="str">
        <f>VLOOKUP(C383,[1]計算シート!$B$3:$BH$2997,59,FALSE)&amp;CHAR(10)&amp;IF(VLOOKUP(C383,[1]計算シート!$B$3:$BH$2997,59,FALSE)="特定","("&amp;VLOOKUP(C383,[1]指定一覧!$B$3:$C355,2,FALSE)&amp;")","")</f>
        <v xml:space="preserve">
</v>
      </c>
      <c r="X383" s="30" t="s">
        <v>36</v>
      </c>
    </row>
    <row r="384" spans="2:24" s="19" customFormat="1" ht="42" customHeight="1">
      <c r="B384" s="20">
        <v>377</v>
      </c>
      <c r="C384" s="66">
        <v>22009</v>
      </c>
      <c r="D384" s="67" t="str">
        <f>VLOOKUP(C384,[1]計算シート!$B$3:$F$29997,5,FALSE)</f>
        <v>リーフエスコート東小金井</v>
      </c>
      <c r="E384" s="67" t="str">
        <f>VLOOKUP(C384,[1]計算シート!$B$3:$BB$29997,6,FALSE)</f>
        <v>小金井市梶野町1丁目3番6号</v>
      </c>
      <c r="F384" s="66" t="str">
        <f>VLOOKUP(C384,[1]計算シート!$B$3:$BB$29997,7,FALSE)</f>
        <v>9.9-22.9</v>
      </c>
      <c r="G384" s="66" t="str">
        <f>VLOOKUP(C384,[1]計算シート!$B$3:$BB$29997,8,FALSE)</f>
        <v>25.01-55.68</v>
      </c>
      <c r="H384" s="66" t="str">
        <f>VLOOKUP(C384,[1]計算シート!$B$3:$BB$29997,9,FALSE)</f>
        <v>○</v>
      </c>
      <c r="I384" s="66" t="str">
        <f>VLOOKUP(C384,[1]計算シート!$B$3:$BB$29997,10,FALSE)</f>
        <v>×</v>
      </c>
      <c r="J384" s="66" t="str">
        <f>VLOOKUP(C384,[1]計算シート!$B$3:$BB$29997,11,FALSE)</f>
        <v>○</v>
      </c>
      <c r="K384" s="66" t="str">
        <f>VLOOKUP(C384,[1]計算シート!$B$3:$BB$29997,12,FALSE)</f>
        <v>○</v>
      </c>
      <c r="L384" s="66" t="str">
        <f>VLOOKUP(C384,[1]計算シート!$B$3:$BB$29997,13,FALSE)</f>
        <v>○</v>
      </c>
      <c r="M384" s="66" t="str">
        <f>IF(VLOOKUP(C384,[1]計算シート!$B$3:$BB$29997,26,FALSE)&gt;0,"○","×")</f>
        <v>○</v>
      </c>
      <c r="N384" s="66" t="str">
        <f>IF(VLOOKUP(C384,[1]計算シート!$B$3:$BB$29997,27,FALSE)&gt;0,"○","×")</f>
        <v>○</v>
      </c>
      <c r="O384" s="67" t="str">
        <f>VLOOKUP(C384,[1]計算シート!$B$3:$BB$29997,29,FALSE)</f>
        <v>株式会社荒井商店</v>
      </c>
      <c r="P384" s="67" t="str">
        <f>VLOOKUP(C384,[1]計算シート!$B$3:$BB$29997,30,FALSE)</f>
        <v>03-5466-8700</v>
      </c>
      <c r="Q384" s="68">
        <f>VLOOKUP(C384,[1]計算シート!$B$3:$BB$29997,32,FALSE)</f>
        <v>62</v>
      </c>
      <c r="R384" s="69">
        <f>VLOOKUP(C384,[1]計算シート!$B$3:$BB$29997,31,FALSE)</f>
        <v>44950</v>
      </c>
      <c r="S384" s="70">
        <f>VLOOKUP(C384,[1]計算シート!$B$3:$BB$29997,34,FALSE)</f>
        <v>45383</v>
      </c>
      <c r="T384" s="66" t="str">
        <f>VLOOKUP(C384,[1]計算シート!$B$3:$BB$29997,33,FALSE)</f>
        <v>○</v>
      </c>
      <c r="U384" s="69">
        <f>S384</f>
        <v>45383</v>
      </c>
      <c r="V384" s="68"/>
      <c r="W384" s="71" t="str">
        <f>VLOOKUP(C384,[1]計算シート!$B$3:$BH$2997,59,FALSE)&amp;CHAR(10)&amp;IF(VLOOKUP(C384,[1]計算シート!$B$3:$BH$2997,59,FALSE)="特定","("&amp;VLOOKUP(C384,[1]指定一覧!$B$3:$C356,2,FALSE)&amp;")","")</f>
        <v xml:space="preserve">
</v>
      </c>
      <c r="X384" s="30" t="s">
        <v>36</v>
      </c>
    </row>
    <row r="385" spans="2:24" s="19" customFormat="1" ht="42" customHeight="1">
      <c r="B385" s="20">
        <v>378</v>
      </c>
      <c r="C385" s="66">
        <v>19018</v>
      </c>
      <c r="D385" s="67" t="str">
        <f>VLOOKUP(C385,[1]計算シート!$B$3:$F$29997,5,FALSE)</f>
        <v>なごやかレジデンス花小金井</v>
      </c>
      <c r="E385" s="67" t="str">
        <f>VLOOKUP(C385,[1]計算シート!$B$3:$BB$29997,6,FALSE)</f>
        <v>小平市花小金井五丁目３５番４号</v>
      </c>
      <c r="F385" s="66" t="str">
        <f>VLOOKUP(C385,[1]計算シート!$B$3:$BB$29997,7,FALSE)</f>
        <v>6.3-8.1</v>
      </c>
      <c r="G385" s="66" t="str">
        <f>VLOOKUP(C385,[1]計算シート!$B$3:$BB$29997,8,FALSE)</f>
        <v>18.27-24.88</v>
      </c>
      <c r="H385" s="66" t="str">
        <f>VLOOKUP(C385,[1]計算シート!$B$3:$BB$29997,9,FALSE)</f>
        <v>○</v>
      </c>
      <c r="I385" s="66" t="str">
        <f>VLOOKUP(C385,[1]計算シート!$B$3:$BB$29997,10,FALSE)</f>
        <v>○</v>
      </c>
      <c r="J385" s="66" t="str">
        <f>VLOOKUP(C385,[1]計算シート!$B$3:$BB$29997,11,FALSE)</f>
        <v>○</v>
      </c>
      <c r="K385" s="66" t="str">
        <f>VLOOKUP(C385,[1]計算シート!$B$3:$BB$29997,12,FALSE)</f>
        <v>○</v>
      </c>
      <c r="L385" s="66" t="str">
        <f>VLOOKUP(C385,[1]計算シート!$B$3:$BB$29997,13,FALSE)</f>
        <v>×</v>
      </c>
      <c r="M385" s="66" t="str">
        <f>IF(VLOOKUP(C385,[1]計算シート!$B$3:$BB$29997,26,FALSE)&gt;0,"○","×")</f>
        <v>×</v>
      </c>
      <c r="N385" s="66" t="str">
        <f>IF(VLOOKUP(C385,[1]計算シート!$B$3:$BB$29997,27,FALSE)&gt;0,"○","×")</f>
        <v>○</v>
      </c>
      <c r="O385" s="67" t="str">
        <f>VLOOKUP(C385,[1]計算シート!$B$3:$BB$29997,29,FALSE)</f>
        <v>なごやかレジデンス花小金井</v>
      </c>
      <c r="P385" s="67" t="str">
        <f>VLOOKUP(C385,[1]計算シート!$B$3:$BB$29997,30,FALSE)</f>
        <v>042-439-5782</v>
      </c>
      <c r="Q385" s="68">
        <f>VLOOKUP(C385,[1]計算シート!$B$3:$BB$29997,32,FALSE)</f>
        <v>26</v>
      </c>
      <c r="R385" s="69">
        <f>VLOOKUP(C385,[1]計算シート!$B$3:$BB$29997,31,FALSE)</f>
        <v>43900</v>
      </c>
      <c r="S385" s="70" t="str">
        <f>VLOOKUP(C385,[1]計算シート!$B$3:$BB$29997,34,FALSE)</f>
        <v>入居開始済み</v>
      </c>
      <c r="T385" s="66" t="str">
        <f>VLOOKUP(C385,[1]計算シート!$B$3:$BB$29997,33,FALSE)</f>
        <v>○</v>
      </c>
      <c r="U385" s="69">
        <v>44287</v>
      </c>
      <c r="V385" s="68"/>
      <c r="W385" s="71" t="str">
        <f>VLOOKUP(C385,[1]計算シート!$B$3:$BH$2997,59,FALSE)&amp;CHAR(10)&amp;IF(VLOOKUP(C385,[1]計算シート!$B$3:$BH$2997,59,FALSE)="特定","("&amp;VLOOKUP(C385,[1]指定一覧!$B$3:$C363,2,FALSE)&amp;")","")</f>
        <v xml:space="preserve">
</v>
      </c>
      <c r="X385" s="30" t="s">
        <v>36</v>
      </c>
    </row>
    <row r="386" spans="2:24" s="19" customFormat="1" ht="42" customHeight="1">
      <c r="B386" s="20">
        <v>379</v>
      </c>
      <c r="C386" s="66">
        <v>23001</v>
      </c>
      <c r="D386" s="67" t="str">
        <f>VLOOKUP(C386,[1]計算シート!$B$3:$F$29997,5,FALSE)</f>
        <v>アミカの郷一橋学園</v>
      </c>
      <c r="E386" s="67" t="str">
        <f>VLOOKUP(C386,[1]計算シート!$B$3:$BB$29997,6,FALSE)</f>
        <v>小平市学園東町３丁目７番２８号</v>
      </c>
      <c r="F386" s="66">
        <f>VLOOKUP(C386,[1]計算シート!$B$3:$BB$29997,7,FALSE)</f>
        <v>7.3</v>
      </c>
      <c r="G386" s="66" t="str">
        <f>VLOOKUP(C386,[1]計算シート!$B$3:$BB$29997,8,FALSE)</f>
        <v>18-19.2</v>
      </c>
      <c r="H386" s="66" t="str">
        <f>VLOOKUP(C386,[1]計算シート!$B$3:$BB$29997,9,FALSE)</f>
        <v>○</v>
      </c>
      <c r="I386" s="66" t="str">
        <f>VLOOKUP(C386,[1]計算シート!$B$3:$BB$29997,10,FALSE)</f>
        <v>○</v>
      </c>
      <c r="J386" s="66" t="str">
        <f>VLOOKUP(C386,[1]計算シート!$B$3:$BB$29997,11,FALSE)</f>
        <v>○</v>
      </c>
      <c r="K386" s="66" t="str">
        <f>VLOOKUP(C386,[1]計算シート!$B$3:$BB$29997,12,FALSE)</f>
        <v>○</v>
      </c>
      <c r="L386" s="66" t="str">
        <f>VLOOKUP(C386,[1]計算シート!$B$3:$BB$29997,13,FALSE)</f>
        <v>○</v>
      </c>
      <c r="M386" s="66" t="str">
        <f>IF(VLOOKUP(C386,[1]計算シート!$B$3:$BB$29997,26,FALSE)&gt;0,"○","×")</f>
        <v>×</v>
      </c>
      <c r="N386" s="66" t="str">
        <f>IF(VLOOKUP(C386,[1]計算シート!$B$3:$BB$29997,27,FALSE)&gt;0,"○","×")</f>
        <v>○</v>
      </c>
      <c r="O386" s="67" t="str">
        <f>VLOOKUP(C386,[1]計算シート!$B$3:$BB$29997,29,FALSE)</f>
        <v>ＡＬＳＯＫ介護株式会社</v>
      </c>
      <c r="P386" s="67" t="str">
        <f>VLOOKUP(C386,[1]計算シート!$B$3:$BB$29997,30,FALSE)</f>
        <v>048-631-3690</v>
      </c>
      <c r="Q386" s="68">
        <f>VLOOKUP(C386,[1]計算シート!$B$3:$BB$29997,32,FALSE)</f>
        <v>52</v>
      </c>
      <c r="R386" s="69">
        <f>VLOOKUP(C386,[1]計算シート!$B$3:$BB$29997,31,FALSE)</f>
        <v>45099</v>
      </c>
      <c r="S386" s="70" t="str">
        <f>VLOOKUP(C386,[1]計算シート!$B$3:$BB$29997,34,FALSE)</f>
        <v>入居開始済み</v>
      </c>
      <c r="T386" s="66" t="str">
        <f>VLOOKUP(C386,[1]計算シート!$B$3:$BB$29997,33,FALSE)</f>
        <v>○</v>
      </c>
      <c r="U386" s="69">
        <v>45597</v>
      </c>
      <c r="V386" s="68"/>
      <c r="W386" s="71" t="str">
        <f>VLOOKUP(C386,[1]計算シート!$B$3:$BH$2997,59,FALSE)&amp;CHAR(10)&amp;IF(VLOOKUP(C386,[1]計算シート!$B$3:$BH$2997,59,FALSE)="特定","("&amp;VLOOKUP(C386,[1]指定一覧!$B$3:$C364,2,FALSE)&amp;")","")</f>
        <v xml:space="preserve">利用権
</v>
      </c>
      <c r="X386" s="30" t="s">
        <v>36</v>
      </c>
    </row>
    <row r="387" spans="2:24" s="19" customFormat="1" ht="42" customHeight="1">
      <c r="B387" s="20">
        <v>380</v>
      </c>
      <c r="C387" s="66">
        <v>12048</v>
      </c>
      <c r="D387" s="67" t="str">
        <f>VLOOKUP(C387,[1]計算シート!$B$3:$F$29997,5,FALSE)</f>
        <v>ホームステーションらいふ成城西</v>
      </c>
      <c r="E387" s="67" t="str">
        <f>VLOOKUP(C387,[1]計算シート!$B$3:$BB$29997,6,FALSE)</f>
        <v>狛江市岩戸北4-2-36</v>
      </c>
      <c r="F387" s="66">
        <f>VLOOKUP(C387,[1]計算シート!$B$3:$BB$29997,7,FALSE)</f>
        <v>13.48</v>
      </c>
      <c r="G387" s="66">
        <f>VLOOKUP(C387,[1]計算シート!$B$3:$BB$29997,8,FALSE)</f>
        <v>18</v>
      </c>
      <c r="H387" s="66" t="str">
        <f>VLOOKUP(C387,[1]計算シート!$B$3:$BB$29997,9,FALSE)</f>
        <v>○</v>
      </c>
      <c r="I387" s="66" t="str">
        <f>VLOOKUP(C387,[1]計算シート!$B$3:$BB$29997,10,FALSE)</f>
        <v>○</v>
      </c>
      <c r="J387" s="66" t="str">
        <f>VLOOKUP(C387,[1]計算シート!$B$3:$BB$29997,11,FALSE)</f>
        <v>○</v>
      </c>
      <c r="K387" s="66" t="str">
        <f>VLOOKUP(C387,[1]計算シート!$B$3:$BB$29997,12,FALSE)</f>
        <v>○</v>
      </c>
      <c r="L387" s="66" t="str">
        <f>VLOOKUP(C387,[1]計算シート!$B$3:$BB$29997,13,FALSE)</f>
        <v>○</v>
      </c>
      <c r="M387" s="66" t="str">
        <f>IF(VLOOKUP(C387,[1]計算シート!$B$3:$BB$29997,26,FALSE)&gt;0,"○","×")</f>
        <v>×</v>
      </c>
      <c r="N387" s="66" t="str">
        <f>IF(VLOOKUP(C387,[1]計算シート!$B$3:$BB$29997,27,FALSE)&gt;0,"○","×")</f>
        <v>×</v>
      </c>
      <c r="O387" s="67" t="str">
        <f>VLOOKUP(C387,[1]計算シート!$B$3:$BB$29997,29,FALSE)</f>
        <v>株式会社らいふ</v>
      </c>
      <c r="P387" s="67" t="str">
        <f>VLOOKUP(C387,[1]計算シート!$B$3:$BB$29997,30,FALSE)</f>
        <v>03-5769-7268</v>
      </c>
      <c r="Q387" s="68">
        <f>VLOOKUP(C387,[1]計算シート!$B$3:$BB$29997,32,FALSE)</f>
        <v>36</v>
      </c>
      <c r="R387" s="69">
        <f>VLOOKUP(C387,[1]計算シート!$B$3:$BB$29997,31,FALSE)</f>
        <v>41264</v>
      </c>
      <c r="S387" s="70" t="str">
        <f>VLOOKUP(C387,[1]計算シート!$B$3:$BB$29997,34,FALSE)</f>
        <v>入居開始済み</v>
      </c>
      <c r="T387" s="66" t="str">
        <f>VLOOKUP(C387,[1]計算シート!$B$3:$BB$29997,33,FALSE)</f>
        <v>○</v>
      </c>
      <c r="U387" s="69">
        <v>41548</v>
      </c>
      <c r="V387" s="68"/>
      <c r="W387" s="71" t="str">
        <f>VLOOKUP(C387,[1]計算シート!$B$3:$BH$2997,59,FALSE)&amp;CHAR(10)&amp;IF(VLOOKUP(C387,[1]計算シート!$B$3:$BH$2997,59,FALSE)="特定","("&amp;VLOOKUP(C387,[1]指定一覧!$B$3:$C357,2,FALSE)&amp;")","")</f>
        <v>特定
(1374500955)</v>
      </c>
      <c r="X387" s="30" t="s">
        <v>36</v>
      </c>
    </row>
    <row r="388" spans="2:24" s="19" customFormat="1" ht="42" customHeight="1">
      <c r="B388" s="20">
        <v>381</v>
      </c>
      <c r="C388" s="66">
        <v>17016</v>
      </c>
      <c r="D388" s="67" t="str">
        <f>VLOOKUP(C388,[1]計算シート!$B$3:$F$29997,5,FALSE)</f>
        <v>こまえ正吉苑サービス付き高齢者向け住宅　</v>
      </c>
      <c r="E388" s="67" t="str">
        <f>VLOOKUP(C388,[1]計算シート!$B$3:$BB$29997,6,FALSE)</f>
        <v>狛江市西野川二丁目27-31</v>
      </c>
      <c r="F388" s="66" t="str">
        <f>VLOOKUP(C388,[1]計算シート!$B$3:$BB$29997,7,FALSE)</f>
        <v>10.7-11.33</v>
      </c>
      <c r="G388" s="66" t="str">
        <f>VLOOKUP(C388,[1]計算シート!$B$3:$BB$29997,8,FALSE)</f>
        <v>28.6-29.04</v>
      </c>
      <c r="H388" s="66" t="str">
        <f>VLOOKUP(C388,[1]計算シート!$B$3:$BB$29997,9,FALSE)</f>
        <v>○</v>
      </c>
      <c r="I388" s="66" t="str">
        <f>VLOOKUP(C388,[1]計算シート!$B$3:$BB$29997,10,FALSE)</f>
        <v>×</v>
      </c>
      <c r="J388" s="66" t="str">
        <f>VLOOKUP(C388,[1]計算シート!$B$3:$BB$29997,11,FALSE)</f>
        <v>×</v>
      </c>
      <c r="K388" s="66" t="str">
        <f>VLOOKUP(C388,[1]計算シート!$B$3:$BB$29997,12,FALSE)</f>
        <v>×</v>
      </c>
      <c r="L388" s="66" t="str">
        <f>VLOOKUP(C388,[1]計算シート!$B$3:$BB$29997,13,FALSE)</f>
        <v>×</v>
      </c>
      <c r="M388" s="66" t="str">
        <f>IF(VLOOKUP(C388,[1]計算シート!$B$3:$BB$29997,26,FALSE)&gt;0,"○","×")</f>
        <v>×</v>
      </c>
      <c r="N388" s="66" t="str">
        <f>IF(VLOOKUP(C388,[1]計算シート!$B$3:$BB$29997,27,FALSE)&gt;0,"○","×")</f>
        <v>○</v>
      </c>
      <c r="O388" s="67" t="str">
        <f>VLOOKUP(C388,[1]計算シート!$B$3:$BB$29997,29,FALSE)</f>
        <v>社会福祉法人正吉福祉会</v>
      </c>
      <c r="P388" s="67" t="str">
        <f>VLOOKUP(C388,[1]計算シート!$B$3:$BB$29997,30,FALSE)</f>
        <v>042-331-2001</v>
      </c>
      <c r="Q388" s="68">
        <f>VLOOKUP(C388,[1]計算シート!$B$3:$BB$29997,32,FALSE)</f>
        <v>20</v>
      </c>
      <c r="R388" s="69">
        <f>VLOOKUP(C388,[1]計算シート!$B$3:$BB$29997,31,FALSE)</f>
        <v>43119</v>
      </c>
      <c r="S388" s="70" t="str">
        <f>VLOOKUP(C388,[1]計算シート!$B$3:$BB$29997,34,FALSE)</f>
        <v>入居開始済み</v>
      </c>
      <c r="T388" s="66" t="str">
        <f>VLOOKUP(C388,[1]計算シート!$B$3:$BB$29997,33,FALSE)</f>
        <v>○</v>
      </c>
      <c r="U388" s="69">
        <v>43525</v>
      </c>
      <c r="V388" s="68"/>
      <c r="W388" s="71" t="str">
        <f>VLOOKUP(C388,[1]計算シート!$B$3:$BH$2997,59,FALSE)&amp;CHAR(10)&amp;IF(VLOOKUP(C388,[1]計算シート!$B$3:$BH$2997,59,FALSE)="特定","("&amp;VLOOKUP(C388,[1]指定一覧!$B$3:$C395,2,FALSE)&amp;")","")</f>
        <v xml:space="preserve">
</v>
      </c>
      <c r="X388" s="30" t="s">
        <v>36</v>
      </c>
    </row>
    <row r="389" spans="2:24" s="19" customFormat="1" ht="42" customHeight="1">
      <c r="B389" s="20">
        <v>382</v>
      </c>
      <c r="C389" s="66">
        <v>19001</v>
      </c>
      <c r="D389" s="67" t="str">
        <f>VLOOKUP(C389,[1]計算シート!$B$3:$F$29997,5,FALSE)</f>
        <v>狛江共生の家・多麻</v>
      </c>
      <c r="E389" s="67" t="str">
        <f>VLOOKUP(C389,[1]計算シート!$B$3:$BB$29997,6,FALSE)</f>
        <v>狛江市駒井町1-1-2</v>
      </c>
      <c r="F389" s="66" t="str">
        <f>VLOOKUP(C389,[1]計算シート!$B$3:$BB$29997,7,FALSE)</f>
        <v>8-12</v>
      </c>
      <c r="G389" s="66" t="str">
        <f>VLOOKUP(C389,[1]計算シート!$B$3:$BB$29997,8,FALSE)</f>
        <v>27.74-41.35</v>
      </c>
      <c r="H389" s="66" t="str">
        <f>VLOOKUP(C389,[1]計算シート!$B$3:$BB$29997,9,FALSE)</f>
        <v>○</v>
      </c>
      <c r="I389" s="66" t="str">
        <f>VLOOKUP(C389,[1]計算シート!$B$3:$BB$29997,10,FALSE)</f>
        <v>×</v>
      </c>
      <c r="J389" s="66" t="str">
        <f>VLOOKUP(C389,[1]計算シート!$B$3:$BB$29997,11,FALSE)</f>
        <v>×</v>
      </c>
      <c r="K389" s="66" t="str">
        <f>VLOOKUP(C389,[1]計算シート!$B$3:$BB$29997,12,FALSE)</f>
        <v>×</v>
      </c>
      <c r="L389" s="66" t="str">
        <f>VLOOKUP(C389,[1]計算シート!$B$3:$BB$29997,13,FALSE)</f>
        <v>×</v>
      </c>
      <c r="M389" s="66" t="str">
        <f>IF(VLOOKUP(C389,[1]計算シート!$B$3:$BB$29997,26,FALSE)&gt;0,"○","×")</f>
        <v>×</v>
      </c>
      <c r="N389" s="66" t="str">
        <f>IF(VLOOKUP(C389,[1]計算シート!$B$3:$BB$29997,27,FALSE)&gt;0,"○","×")</f>
        <v>×</v>
      </c>
      <c r="O389" s="67" t="str">
        <f>VLOOKUP(C389,[1]計算シート!$B$3:$BB$29997,29,FALSE)</f>
        <v>特定非営利活動法人狛江共生の家</v>
      </c>
      <c r="P389" s="67" t="str">
        <f>VLOOKUP(C389,[1]計算シート!$B$3:$BB$29997,30,FALSE)</f>
        <v>03-3430-5020</v>
      </c>
      <c r="Q389" s="68">
        <f>VLOOKUP(C389,[1]計算シート!$B$3:$BB$29997,32,FALSE)</f>
        <v>14</v>
      </c>
      <c r="R389" s="69">
        <f>VLOOKUP(C389,[1]計算シート!$B$3:$BB$29997,31,FALSE)</f>
        <v>43626</v>
      </c>
      <c r="S389" s="70" t="str">
        <f>VLOOKUP(C389,[1]計算シート!$B$3:$BB$29997,34,FALSE)</f>
        <v>入居開始済み</v>
      </c>
      <c r="T389" s="66" t="str">
        <f>VLOOKUP(C389,[1]計算シート!$B$3:$BB$29997,33,FALSE)</f>
        <v>○</v>
      </c>
      <c r="U389" s="69">
        <v>44228</v>
      </c>
      <c r="V389" s="68"/>
      <c r="W389" s="71" t="str">
        <f>VLOOKUP(C389,[1]計算シート!$B$3:$BH$2997,59,FALSE)&amp;CHAR(10)&amp;IF(VLOOKUP(C389,[1]計算シート!$B$3:$BH$2997,59,FALSE)="特定","("&amp;VLOOKUP(C389,[1]指定一覧!$B$3:$C399,2,FALSE)&amp;")","")</f>
        <v xml:space="preserve">
</v>
      </c>
      <c r="X389" s="30" t="s">
        <v>36</v>
      </c>
    </row>
    <row r="390" spans="2:24" s="19" customFormat="1" ht="42" customHeight="1">
      <c r="B390" s="20">
        <v>383</v>
      </c>
      <c r="C390" s="66">
        <v>11030</v>
      </c>
      <c r="D390" s="67" t="str">
        <f>VLOOKUP(C390,[1]計算シート!$B$3:$F$29997,5,FALSE)</f>
        <v>ベリーハイム　あやとり</v>
      </c>
      <c r="E390" s="67" t="str">
        <f>VLOOKUP(C390,[1]計算シート!$B$3:$BB$29997,6,FALSE)</f>
        <v>小平市天神町４－５－１６</v>
      </c>
      <c r="F390" s="66">
        <f>VLOOKUP(C390,[1]計算シート!$B$3:$BB$29997,7,FALSE)</f>
        <v>7</v>
      </c>
      <c r="G390" s="66">
        <f>VLOOKUP(C390,[1]計算シート!$B$3:$BB$29997,8,FALSE)</f>
        <v>18.18</v>
      </c>
      <c r="H390" s="66" t="str">
        <f>VLOOKUP(C390,[1]計算シート!$B$3:$BB$29997,9,FALSE)</f>
        <v>○</v>
      </c>
      <c r="I390" s="66" t="str">
        <f>VLOOKUP(C390,[1]計算シート!$B$3:$BB$29997,10,FALSE)</f>
        <v>○</v>
      </c>
      <c r="J390" s="66" t="str">
        <f>VLOOKUP(C390,[1]計算シート!$B$3:$BB$29997,11,FALSE)</f>
        <v>○</v>
      </c>
      <c r="K390" s="66" t="str">
        <f>VLOOKUP(C390,[1]計算シート!$B$3:$BB$29997,12,FALSE)</f>
        <v>○</v>
      </c>
      <c r="L390" s="66" t="str">
        <f>VLOOKUP(C390,[1]計算シート!$B$3:$BB$29997,13,FALSE)</f>
        <v>×</v>
      </c>
      <c r="M390" s="66" t="str">
        <f>IF(VLOOKUP(C390,[1]計算シート!$B$3:$BB$29997,26,FALSE)&gt;0,"○","×")</f>
        <v>×</v>
      </c>
      <c r="N390" s="66" t="str">
        <f>IF(VLOOKUP(C390,[1]計算シート!$B$3:$BB$29997,27,FALSE)&gt;0,"○","×")</f>
        <v>○</v>
      </c>
      <c r="O390" s="67" t="str">
        <f>VLOOKUP(C390,[1]計算シート!$B$3:$BB$29997,29,FALSE)</f>
        <v>ベリーハイム　あやとり</v>
      </c>
      <c r="P390" s="67" t="str">
        <f>VLOOKUP(C390,[1]計算シート!$B$3:$BB$29997,30,FALSE)</f>
        <v>042-312-3331</v>
      </c>
      <c r="Q390" s="68">
        <f>VLOOKUP(C390,[1]計算シート!$B$3:$BB$29997,32,FALSE)</f>
        <v>10</v>
      </c>
      <c r="R390" s="69">
        <f>VLOOKUP(C390,[1]計算シート!$B$3:$BB$29997,31,FALSE)</f>
        <v>40938</v>
      </c>
      <c r="S390" s="70" t="str">
        <f>VLOOKUP(C390,[1]計算シート!$B$3:$BB$29997,34,FALSE)</f>
        <v>入居開始済み</v>
      </c>
      <c r="T390" s="66" t="str">
        <f>VLOOKUP(C390,[1]計算シート!$B$3:$BB$29997,33,FALSE)</f>
        <v>○</v>
      </c>
      <c r="U390" s="69">
        <v>42095</v>
      </c>
      <c r="V390" s="68"/>
      <c r="W390" s="71" t="str">
        <f>VLOOKUP(C390,[1]計算シート!$B$3:$BH$2997,59,FALSE)&amp;CHAR(10)&amp;IF(VLOOKUP(C390,[1]計算シート!$B$3:$BH$2997,59,FALSE)="特定","("&amp;VLOOKUP(C390,[1]指定一覧!$B$3:$C359,2,FALSE)&amp;")","")</f>
        <v xml:space="preserve">
</v>
      </c>
      <c r="X390" s="30" t="s">
        <v>36</v>
      </c>
    </row>
    <row r="391" spans="2:24" s="19" customFormat="1" ht="42" customHeight="1">
      <c r="B391" s="20">
        <v>384</v>
      </c>
      <c r="C391" s="66">
        <v>12023</v>
      </c>
      <c r="D391" s="67" t="str">
        <f>VLOOKUP(C391,[1]計算シート!$B$3:$F$29997,5,FALSE)</f>
        <v>ベリーハイム　あやとり　ＡＮＮＥＸ</v>
      </c>
      <c r="E391" s="67" t="str">
        <f>VLOOKUP(C391,[1]計算シート!$B$3:$BB$29997,6,FALSE)</f>
        <v>小平市天神町4-5-15</v>
      </c>
      <c r="F391" s="66" t="str">
        <f>VLOOKUP(C391,[1]計算シート!$B$3:$BB$29997,7,FALSE)</f>
        <v>6-10</v>
      </c>
      <c r="G391" s="66" t="str">
        <f>VLOOKUP(C391,[1]計算シート!$B$3:$BB$29997,8,FALSE)</f>
        <v>18.02-25.14</v>
      </c>
      <c r="H391" s="66" t="str">
        <f>VLOOKUP(C391,[1]計算シート!$B$3:$BB$29997,9,FALSE)</f>
        <v>○</v>
      </c>
      <c r="I391" s="66" t="str">
        <f>VLOOKUP(C391,[1]計算シート!$B$3:$BB$29997,10,FALSE)</f>
        <v>○</v>
      </c>
      <c r="J391" s="66" t="str">
        <f>VLOOKUP(C391,[1]計算シート!$B$3:$BB$29997,11,FALSE)</f>
        <v>○</v>
      </c>
      <c r="K391" s="66" t="str">
        <f>VLOOKUP(C391,[1]計算シート!$B$3:$BB$29997,12,FALSE)</f>
        <v>○</v>
      </c>
      <c r="L391" s="66" t="str">
        <f>VLOOKUP(C391,[1]計算シート!$B$3:$BB$29997,13,FALSE)</f>
        <v>×</v>
      </c>
      <c r="M391" s="66" t="str">
        <f>IF(VLOOKUP(C391,[1]計算シート!$B$3:$BB$29997,26,FALSE)&gt;0,"○","×")</f>
        <v>×</v>
      </c>
      <c r="N391" s="66" t="str">
        <f>IF(VLOOKUP(C391,[1]計算シート!$B$3:$BB$29997,27,FALSE)&gt;0,"○","×")</f>
        <v>○</v>
      </c>
      <c r="O391" s="67" t="str">
        <f>VLOOKUP(C391,[1]計算シート!$B$3:$BB$29997,29,FALSE)</f>
        <v>株式会社　ニュース　ラボ</v>
      </c>
      <c r="P391" s="67" t="str">
        <f>VLOOKUP(C391,[1]計算シート!$B$3:$BB$29997,30,FALSE)</f>
        <v>042-313-3621</v>
      </c>
      <c r="Q391" s="68">
        <f>VLOOKUP(C391,[1]計算シート!$B$3:$BB$29997,32,FALSE)</f>
        <v>21</v>
      </c>
      <c r="R391" s="69">
        <f>VLOOKUP(C391,[1]計算シート!$B$3:$BB$29997,31,FALSE)</f>
        <v>41166</v>
      </c>
      <c r="S391" s="70" t="str">
        <f>VLOOKUP(C391,[1]計算シート!$B$3:$BB$29997,34,FALSE)</f>
        <v>入居開始済み</v>
      </c>
      <c r="T391" s="66" t="str">
        <f>VLOOKUP(C391,[1]計算シート!$B$3:$BB$29997,33,FALSE)</f>
        <v>○</v>
      </c>
      <c r="U391" s="69">
        <v>42095</v>
      </c>
      <c r="V391" s="68"/>
      <c r="W391" s="71" t="str">
        <f>VLOOKUP(C391,[1]計算シート!$B$3:$BH$2997,59,FALSE)&amp;CHAR(10)&amp;IF(VLOOKUP(C391,[1]計算シート!$B$3:$BH$2997,59,FALSE)="特定","("&amp;VLOOKUP(C391,[1]指定一覧!$B$3:$C360,2,FALSE)&amp;")","")</f>
        <v xml:space="preserve">
</v>
      </c>
      <c r="X391" s="30" t="s">
        <v>36</v>
      </c>
    </row>
    <row r="392" spans="2:24" s="19" customFormat="1" ht="42" customHeight="1">
      <c r="B392" s="20">
        <v>385</v>
      </c>
      <c r="C392" s="66">
        <v>12060</v>
      </c>
      <c r="D392" s="67" t="str">
        <f>VLOOKUP(C392,[1]計算シート!$B$3:$F$29997,5,FALSE)</f>
        <v>なごやかレジデンス小平上水</v>
      </c>
      <c r="E392" s="67" t="str">
        <f>VLOOKUP(C392,[1]計算シート!$B$3:$BB$29997,6,FALSE)</f>
        <v>小平市上水南町2-23-1</v>
      </c>
      <c r="F392" s="66" t="str">
        <f>VLOOKUP(C392,[1]計算シート!$B$3:$BB$29997,7,FALSE)</f>
        <v>6.8-9.5</v>
      </c>
      <c r="G392" s="66" t="str">
        <f>VLOOKUP(C392,[1]計算シート!$B$3:$BB$29997,8,FALSE)</f>
        <v>18.27-36.54</v>
      </c>
      <c r="H392" s="66" t="str">
        <f>VLOOKUP(C392,[1]計算シート!$B$3:$BB$29997,9,FALSE)</f>
        <v>○</v>
      </c>
      <c r="I392" s="66" t="str">
        <f>VLOOKUP(C392,[1]計算シート!$B$3:$BB$29997,10,FALSE)</f>
        <v>○</v>
      </c>
      <c r="J392" s="66" t="str">
        <f>VLOOKUP(C392,[1]計算シート!$B$3:$BB$29997,11,FALSE)</f>
        <v>○</v>
      </c>
      <c r="K392" s="66" t="str">
        <f>VLOOKUP(C392,[1]計算シート!$B$3:$BB$29997,12,FALSE)</f>
        <v>○</v>
      </c>
      <c r="L392" s="66" t="str">
        <f>VLOOKUP(C392,[1]計算シート!$B$3:$BB$29997,13,FALSE)</f>
        <v>×</v>
      </c>
      <c r="M392" s="66" t="str">
        <f>IF(VLOOKUP(C392,[1]計算シート!$B$3:$BB$29997,26,FALSE)&gt;0,"○","×")</f>
        <v>×</v>
      </c>
      <c r="N392" s="66" t="str">
        <f>IF(VLOOKUP(C392,[1]計算シート!$B$3:$BB$29997,27,FALSE)&gt;0,"○","×")</f>
        <v>○</v>
      </c>
      <c r="O392" s="67" t="str">
        <f>VLOOKUP(C392,[1]計算シート!$B$3:$BB$29997,29,FALSE)</f>
        <v>株式会社やまねメディカル</v>
      </c>
      <c r="P392" s="67" t="str">
        <f>VLOOKUP(C392,[1]計算シート!$B$3:$BB$29997,30,FALSE)</f>
        <v>03-5201-3995</v>
      </c>
      <c r="Q392" s="68">
        <f>VLOOKUP(C392,[1]計算シート!$B$3:$BB$29997,32,FALSE)</f>
        <v>26</v>
      </c>
      <c r="R392" s="69">
        <f>VLOOKUP(C392,[1]計算シート!$B$3:$BB$29997,31,FALSE)</f>
        <v>41327</v>
      </c>
      <c r="S392" s="70" t="str">
        <f>VLOOKUP(C392,[1]計算シート!$B$3:$BB$29997,34,FALSE)</f>
        <v>入居開始済み</v>
      </c>
      <c r="T392" s="66" t="str">
        <f>VLOOKUP(C392,[1]計算シート!$B$3:$BB$29997,33,FALSE)</f>
        <v>○</v>
      </c>
      <c r="U392" s="69">
        <v>42095</v>
      </c>
      <c r="V392" s="68"/>
      <c r="W392" s="71" t="str">
        <f>VLOOKUP(C392,[1]計算シート!$B$3:$BH$2997,59,FALSE)&amp;CHAR(10)&amp;IF(VLOOKUP(C392,[1]計算シート!$B$3:$BH$2997,59,FALSE)="特定","("&amp;VLOOKUP(C392,[1]指定一覧!$B$3:$C361,2,FALSE)&amp;")","")</f>
        <v xml:space="preserve">
</v>
      </c>
      <c r="X392" s="30" t="s">
        <v>36</v>
      </c>
    </row>
    <row r="393" spans="2:24" s="19" customFormat="1" ht="42" customHeight="1">
      <c r="B393" s="20">
        <v>386</v>
      </c>
      <c r="C393" s="66">
        <v>12069</v>
      </c>
      <c r="D393" s="67" t="str">
        <f>VLOOKUP(C393,[1]計算シート!$B$3:$F$29997,5,FALSE)</f>
        <v>ホームステーションらいふ小平</v>
      </c>
      <c r="E393" s="67" t="str">
        <f>VLOOKUP(C393,[1]計算シート!$B$3:$BB$29997,6,FALSE)</f>
        <v>小平市小川町1-3002-10</v>
      </c>
      <c r="F393" s="66">
        <f>VLOOKUP(C393,[1]計算シート!$B$3:$BB$29997,7,FALSE)</f>
        <v>8.08</v>
      </c>
      <c r="G393" s="66">
        <f>VLOOKUP(C393,[1]計算シート!$B$3:$BB$29997,8,FALSE)</f>
        <v>18</v>
      </c>
      <c r="H393" s="66" t="str">
        <f>VLOOKUP(C393,[1]計算シート!$B$3:$BB$29997,9,FALSE)</f>
        <v>○</v>
      </c>
      <c r="I393" s="66" t="str">
        <f>VLOOKUP(C393,[1]計算シート!$B$3:$BB$29997,10,FALSE)</f>
        <v>○</v>
      </c>
      <c r="J393" s="66" t="str">
        <f>VLOOKUP(C393,[1]計算シート!$B$3:$BB$29997,11,FALSE)</f>
        <v>○</v>
      </c>
      <c r="K393" s="66" t="str">
        <f>VLOOKUP(C393,[1]計算シート!$B$3:$BB$29997,12,FALSE)</f>
        <v>○</v>
      </c>
      <c r="L393" s="66" t="str">
        <f>VLOOKUP(C393,[1]計算シート!$B$3:$BB$29997,13,FALSE)</f>
        <v>○</v>
      </c>
      <c r="M393" s="66" t="str">
        <f>IF(VLOOKUP(C393,[1]計算シート!$B$3:$BB$29997,26,FALSE)&gt;0,"○","×")</f>
        <v>○</v>
      </c>
      <c r="N393" s="66" t="str">
        <f>IF(VLOOKUP(C393,[1]計算シート!$B$3:$BB$29997,27,FALSE)&gt;0,"○","×")</f>
        <v>×</v>
      </c>
      <c r="O393" s="67" t="str">
        <f>VLOOKUP(C393,[1]計算シート!$B$3:$BB$29997,29,FALSE)</f>
        <v>株式会社らいふ</v>
      </c>
      <c r="P393" s="67" t="str">
        <f>VLOOKUP(C393,[1]計算シート!$B$3:$BB$29997,30,FALSE)</f>
        <v>03-5769-7268</v>
      </c>
      <c r="Q393" s="68">
        <f>VLOOKUP(C393,[1]計算シート!$B$3:$BB$29997,32,FALSE)</f>
        <v>78</v>
      </c>
      <c r="R393" s="69">
        <f>VLOOKUP(C393,[1]計算シート!$B$3:$BB$29997,31,FALSE)</f>
        <v>41327</v>
      </c>
      <c r="S393" s="70" t="str">
        <f>VLOOKUP(C393,[1]計算シート!$B$3:$BB$29997,34,FALSE)</f>
        <v>入居開始済み</v>
      </c>
      <c r="T393" s="66" t="str">
        <f>VLOOKUP(C393,[1]計算シート!$B$3:$BB$29997,33,FALSE)</f>
        <v>○</v>
      </c>
      <c r="U393" s="69">
        <v>41883</v>
      </c>
      <c r="V393" s="68"/>
      <c r="W393" s="71" t="str">
        <f>VLOOKUP(C393,[1]計算シート!$B$3:$BH$2997,59,FALSE)&amp;CHAR(10)&amp;IF(VLOOKUP(C393,[1]計算シート!$B$3:$BH$2997,59,FALSE)="特定","("&amp;VLOOKUP(C393,[1]指定一覧!$B$3:$C362,2,FALSE)&amp;")","")</f>
        <v>特定
(1374302568)</v>
      </c>
      <c r="X393" s="30" t="s">
        <v>36</v>
      </c>
    </row>
    <row r="394" spans="2:24" s="19" customFormat="1" ht="42" customHeight="1">
      <c r="B394" s="20">
        <v>387</v>
      </c>
      <c r="C394" s="66">
        <v>13044</v>
      </c>
      <c r="D394" s="67" t="str">
        <f>VLOOKUP(C394,[1]計算シート!$B$3:$F$29997,5,FALSE)</f>
        <v>なごやかレジデンス小平小川</v>
      </c>
      <c r="E394" s="67" t="str">
        <f>VLOOKUP(C394,[1]計算シート!$B$3:$BB$29997,6,FALSE)</f>
        <v>小平市小川町１－９８４－７</v>
      </c>
      <c r="F394" s="66" t="str">
        <f>VLOOKUP(C394,[1]計算シート!$B$3:$BB$29997,7,FALSE)</f>
        <v>5.37-6.8</v>
      </c>
      <c r="G394" s="66" t="str">
        <f>VLOOKUP(C394,[1]計算シート!$B$3:$BB$29997,8,FALSE)</f>
        <v>19.5-21</v>
      </c>
      <c r="H394" s="66" t="str">
        <f>VLOOKUP(C394,[1]計算シート!$B$3:$BB$29997,9,FALSE)</f>
        <v>○</v>
      </c>
      <c r="I394" s="66" t="str">
        <f>VLOOKUP(C394,[1]計算シート!$B$3:$BB$29997,10,FALSE)</f>
        <v>○</v>
      </c>
      <c r="J394" s="66" t="str">
        <f>VLOOKUP(C394,[1]計算シート!$B$3:$BB$29997,11,FALSE)</f>
        <v>○</v>
      </c>
      <c r="K394" s="66" t="str">
        <f>VLOOKUP(C394,[1]計算シート!$B$3:$BB$29997,12,FALSE)</f>
        <v>○</v>
      </c>
      <c r="L394" s="66" t="str">
        <f>VLOOKUP(C394,[1]計算シート!$B$3:$BB$29997,13,FALSE)</f>
        <v>×</v>
      </c>
      <c r="M394" s="66" t="str">
        <f>IF(VLOOKUP(C394,[1]計算シート!$B$3:$BB$29997,26,FALSE)&gt;0,"○","×")</f>
        <v>×</v>
      </c>
      <c r="N394" s="66" t="str">
        <f>IF(VLOOKUP(C394,[1]計算シート!$B$3:$BB$29997,27,FALSE)&gt;0,"○","×")</f>
        <v>○</v>
      </c>
      <c r="O394" s="67" t="str">
        <f>VLOOKUP(C394,[1]計算シート!$B$3:$BB$29997,29,FALSE)</f>
        <v>なごやかレジデンス小平小川</v>
      </c>
      <c r="P394" s="67" t="str">
        <f>VLOOKUP(C394,[1]計算シート!$B$3:$BB$29997,30,FALSE)</f>
        <v>042-348-5561</v>
      </c>
      <c r="Q394" s="68">
        <f>VLOOKUP(C394,[1]計算シート!$B$3:$BB$29997,32,FALSE)</f>
        <v>20</v>
      </c>
      <c r="R394" s="69">
        <f>VLOOKUP(C394,[1]計算シート!$B$3:$BB$29997,31,FALSE)</f>
        <v>41691</v>
      </c>
      <c r="S394" s="70" t="str">
        <f>VLOOKUP(C394,[1]計算シート!$B$3:$BB$29997,34,FALSE)</f>
        <v>入居開始済み</v>
      </c>
      <c r="T394" s="66" t="str">
        <f>VLOOKUP(C394,[1]計算シート!$B$3:$BB$29997,33,FALSE)</f>
        <v>○</v>
      </c>
      <c r="U394" s="69">
        <v>42095</v>
      </c>
      <c r="V394" s="68"/>
      <c r="W394" s="71" t="str">
        <f>VLOOKUP(C394,[1]計算シート!$B$3:$BH$2997,59,FALSE)&amp;CHAR(10)&amp;IF(VLOOKUP(C394,[1]計算シート!$B$3:$BH$2997,59,FALSE)="特定","("&amp;VLOOKUP(C394,[1]指定一覧!$B$3:$C363,2,FALSE)&amp;")","")</f>
        <v xml:space="preserve">
</v>
      </c>
      <c r="X394" s="30" t="s">
        <v>36</v>
      </c>
    </row>
    <row r="395" spans="2:24" s="19" customFormat="1" ht="42" customHeight="1">
      <c r="B395" s="20">
        <v>388</v>
      </c>
      <c r="C395" s="66">
        <v>14014</v>
      </c>
      <c r="D395" s="67" t="str">
        <f>VLOOKUP(C395,[1]計算シート!$B$3:$F$29997,5,FALSE)</f>
        <v>リアンレーヴ小平弐番館</v>
      </c>
      <c r="E395" s="67" t="str">
        <f>VLOOKUP(C395,[1]計算シート!$B$3:$BB$29997,6,FALSE)</f>
        <v>小平市美園町2-10-19</v>
      </c>
      <c r="F395" s="66" t="str">
        <f>VLOOKUP(C395,[1]計算シート!$B$3:$BB$29997,7,FALSE)</f>
        <v>7.25-9.83</v>
      </c>
      <c r="G395" s="66" t="str">
        <f>VLOOKUP(C395,[1]計算シート!$B$3:$BB$29997,8,FALSE)</f>
        <v>25.02-29.57</v>
      </c>
      <c r="H395" s="66" t="str">
        <f>VLOOKUP(C395,[1]計算シート!$B$3:$BB$29997,9,FALSE)</f>
        <v>○</v>
      </c>
      <c r="I395" s="66" t="str">
        <f>VLOOKUP(C395,[1]計算シート!$B$3:$BB$29997,10,FALSE)</f>
        <v>○</v>
      </c>
      <c r="J395" s="66" t="str">
        <f>VLOOKUP(C395,[1]計算シート!$B$3:$BB$29997,11,FALSE)</f>
        <v>○</v>
      </c>
      <c r="K395" s="66" t="str">
        <f>VLOOKUP(C395,[1]計算シート!$B$3:$BB$29997,12,FALSE)</f>
        <v>×</v>
      </c>
      <c r="L395" s="66" t="str">
        <f>VLOOKUP(C395,[1]計算シート!$B$3:$BB$29997,13,FALSE)</f>
        <v>○</v>
      </c>
      <c r="M395" s="66" t="str">
        <f>IF(VLOOKUP(C395,[1]計算シート!$B$3:$BB$29997,26,FALSE)&gt;0,"○","×")</f>
        <v>○</v>
      </c>
      <c r="N395" s="66" t="str">
        <f>IF(VLOOKUP(C395,[1]計算シート!$B$3:$BB$29997,27,FALSE)&gt;0,"○","×")</f>
        <v>○</v>
      </c>
      <c r="O395" s="67" t="str">
        <f>VLOOKUP(C395,[1]計算シート!$B$3:$BB$29997,29,FALSE)</f>
        <v>株式会社木下の介護</v>
      </c>
      <c r="P395" s="67" t="str">
        <f>VLOOKUP(C395,[1]計算シート!$B$3:$BB$29997,30,FALSE)</f>
        <v>03-5908-1310</v>
      </c>
      <c r="Q395" s="68">
        <f>VLOOKUP(C395,[1]計算シート!$B$3:$BB$29997,32,FALSE)</f>
        <v>38</v>
      </c>
      <c r="R395" s="69">
        <f>VLOOKUP(C395,[1]計算シート!$B$3:$BB$29997,31,FALSE)</f>
        <v>41871</v>
      </c>
      <c r="S395" s="70" t="str">
        <f>VLOOKUP(C395,[1]計算シート!$B$3:$BB$29997,34,FALSE)</f>
        <v>入居開始済み</v>
      </c>
      <c r="T395" s="66" t="str">
        <f>VLOOKUP(C395,[1]計算シート!$B$3:$BB$29997,33,FALSE)</f>
        <v>○</v>
      </c>
      <c r="U395" s="69">
        <v>42278</v>
      </c>
      <c r="V395" s="68"/>
      <c r="W395" s="71" t="str">
        <f>VLOOKUP(C395,[1]計算シート!$B$3:$BH$2997,59,FALSE)&amp;CHAR(10)&amp;IF(VLOOKUP(C395,[1]計算シート!$B$3:$BH$2997,59,FALSE)="特定","("&amp;VLOOKUP(C395,[1]指定一覧!$B$3:$C364,2,FALSE)&amp;")","")</f>
        <v xml:space="preserve">
</v>
      </c>
      <c r="X395" s="30" t="s">
        <v>36</v>
      </c>
    </row>
    <row r="396" spans="2:24" s="19" customFormat="1" ht="42" customHeight="1">
      <c r="B396" s="20">
        <v>389</v>
      </c>
      <c r="C396" s="66">
        <v>19003</v>
      </c>
      <c r="D396" s="67" t="str">
        <f>VLOOKUP(C396,[1]計算シート!$B$3:$F$29997,5,FALSE)</f>
        <v>ＩＴフォレストこだいらサービス付き高齢者向け住宅</v>
      </c>
      <c r="E396" s="67" t="str">
        <f>VLOOKUP(C396,[1]計算シート!$B$3:$BB$29997,6,FALSE)</f>
        <v>小平市小川東町5丁目7番10号</v>
      </c>
      <c r="F396" s="66" t="str">
        <f>VLOOKUP(C396,[1]計算シート!$B$3:$BB$29997,7,FALSE)</f>
        <v>8.5-12.5</v>
      </c>
      <c r="G396" s="66" t="str">
        <f>VLOOKUP(C396,[1]計算シート!$B$3:$BB$29997,8,FALSE)</f>
        <v>19.22-28.06</v>
      </c>
      <c r="H396" s="66" t="str">
        <f>VLOOKUP(C396,[1]計算シート!$B$3:$BB$29997,9,FALSE)</f>
        <v>○</v>
      </c>
      <c r="I396" s="66" t="str">
        <f>VLOOKUP(C396,[1]計算シート!$B$3:$BB$29997,10,FALSE)</f>
        <v>○</v>
      </c>
      <c r="J396" s="66" t="str">
        <f>VLOOKUP(C396,[1]計算シート!$B$3:$BB$29997,11,FALSE)</f>
        <v>○</v>
      </c>
      <c r="K396" s="66" t="str">
        <f>VLOOKUP(C396,[1]計算シート!$B$3:$BB$29997,12,FALSE)</f>
        <v>×</v>
      </c>
      <c r="L396" s="66" t="str">
        <f>VLOOKUP(C396,[1]計算シート!$B$3:$BB$29997,13,FALSE)</f>
        <v>○</v>
      </c>
      <c r="M396" s="66" t="str">
        <f>IF(VLOOKUP(C396,[1]計算シート!$B$3:$BB$29997,26,FALSE)&gt;0,"○","×")</f>
        <v>○</v>
      </c>
      <c r="N396" s="66" t="str">
        <f>IF(VLOOKUP(C396,[1]計算シート!$B$3:$BB$29997,27,FALSE)&gt;0,"○","×")</f>
        <v>○</v>
      </c>
      <c r="O396" s="67" t="str">
        <f>VLOOKUP(C396,[1]計算シート!$B$3:$BB$29997,29,FALSE)</f>
        <v>株式会社武蔵境自動車教習所</v>
      </c>
      <c r="P396" s="67" t="str">
        <f>VLOOKUP(C396,[1]計算シート!$B$3:$BB$29997,30,FALSE)</f>
        <v>0423-12-3527</v>
      </c>
      <c r="Q396" s="68">
        <f>VLOOKUP(C396,[1]計算シート!$B$3:$BB$29997,32,FALSE)</f>
        <v>44</v>
      </c>
      <c r="R396" s="69">
        <f>VLOOKUP(C396,[1]計算シート!$B$3:$BB$29997,31,FALSE)</f>
        <v>43662</v>
      </c>
      <c r="S396" s="70" t="str">
        <f>VLOOKUP(C396,[1]計算シート!$B$3:$BB$29997,34,FALSE)</f>
        <v>入居開始済み</v>
      </c>
      <c r="T396" s="66" t="str">
        <f>VLOOKUP(C396,[1]計算シート!$B$3:$BB$29997,33,FALSE)</f>
        <v>○</v>
      </c>
      <c r="U396" s="69">
        <v>44105</v>
      </c>
      <c r="V396" s="68"/>
      <c r="W396" s="71" t="str">
        <f>VLOOKUP(C396,[1]計算シート!$B$3:$BH$2997,59,FALSE)&amp;CHAR(10)&amp;IF(VLOOKUP(C396,[1]計算シート!$B$3:$BH$2997,59,FALSE)="特定","("&amp;VLOOKUP(C396,[1]指定一覧!$B$3:$C365,2,FALSE)&amp;")","")</f>
        <v xml:space="preserve">
</v>
      </c>
      <c r="X396" s="30" t="s">
        <v>36</v>
      </c>
    </row>
    <row r="397" spans="2:24" s="19" customFormat="1" ht="42" customHeight="1">
      <c r="B397" s="20">
        <v>390</v>
      </c>
      <c r="C397" s="66">
        <v>19010</v>
      </c>
      <c r="D397" s="67" t="str">
        <f>VLOOKUP(C397,[1]計算シート!$B$3:$F$29997,5,FALSE)</f>
        <v>ディーフェスタ小平</v>
      </c>
      <c r="E397" s="67" t="str">
        <f>VLOOKUP(C397,[1]計算シート!$B$3:$BB$29997,6,FALSE)</f>
        <v>小平市小川町2丁目1129-1</v>
      </c>
      <c r="F397" s="66">
        <f>VLOOKUP(C397,[1]計算シート!$B$3:$BB$29997,7,FALSE)</f>
        <v>6.9</v>
      </c>
      <c r="G397" s="66" t="str">
        <f>VLOOKUP(C397,[1]計算シート!$B$3:$BB$29997,8,FALSE)</f>
        <v>19.05-19.68</v>
      </c>
      <c r="H397" s="66" t="str">
        <f>VLOOKUP(C397,[1]計算シート!$B$3:$BB$29997,9,FALSE)</f>
        <v>○</v>
      </c>
      <c r="I397" s="66" t="str">
        <f>VLOOKUP(C397,[1]計算シート!$B$3:$BB$29997,10,FALSE)</f>
        <v>×</v>
      </c>
      <c r="J397" s="66" t="str">
        <f>VLOOKUP(C397,[1]計算シート!$B$3:$BB$29997,11,FALSE)</f>
        <v>×</v>
      </c>
      <c r="K397" s="66" t="str">
        <f>VLOOKUP(C397,[1]計算シート!$B$3:$BB$29997,12,FALSE)</f>
        <v>×</v>
      </c>
      <c r="L397" s="66" t="str">
        <f>VLOOKUP(C397,[1]計算シート!$B$3:$BB$29997,13,FALSE)</f>
        <v>○</v>
      </c>
      <c r="M397" s="66" t="str">
        <f>IF(VLOOKUP(C397,[1]計算シート!$B$3:$BB$29997,26,FALSE)&gt;0,"○","×")</f>
        <v>×</v>
      </c>
      <c r="N397" s="66" t="str">
        <f>IF(VLOOKUP(C397,[1]計算シート!$B$3:$BB$29997,27,FALSE)&gt;0,"○","×")</f>
        <v>○</v>
      </c>
      <c r="O397" s="67" t="str">
        <f>VLOOKUP(C397,[1]計算シート!$B$3:$BB$29997,29,FALSE)</f>
        <v>大和リビングケア株式会社　シニアライフ事業部</v>
      </c>
      <c r="P397" s="67" t="str">
        <f>VLOOKUP(C397,[1]計算シート!$B$3:$BB$29997,30,FALSE)</f>
        <v>03-5908-0890</v>
      </c>
      <c r="Q397" s="68">
        <f>VLOOKUP(C397,[1]計算シート!$B$3:$BB$29997,32,FALSE)</f>
        <v>32</v>
      </c>
      <c r="R397" s="69">
        <f>VLOOKUP(C397,[1]計算シート!$B$3:$BB$29997,31,FALSE)</f>
        <v>43783</v>
      </c>
      <c r="S397" s="70" t="str">
        <f>VLOOKUP(C397,[1]計算シート!$B$3:$BB$29997,34,FALSE)</f>
        <v>入居開始済み</v>
      </c>
      <c r="T397" s="66" t="str">
        <f>VLOOKUP(C397,[1]計算シート!$B$3:$BB$29997,33,FALSE)</f>
        <v>○</v>
      </c>
      <c r="U397" s="69">
        <v>44136</v>
      </c>
      <c r="V397" s="68"/>
      <c r="W397" s="71" t="str">
        <f>VLOOKUP(C397,[1]計算シート!$B$3:$BH$2997,59,FALSE)&amp;CHAR(10)&amp;IF(VLOOKUP(C397,[1]計算シート!$B$3:$BH$2997,59,FALSE)="特定","("&amp;VLOOKUP(C397,[1]指定一覧!$B$3:$C366,2,FALSE)&amp;")","")</f>
        <v xml:space="preserve">
</v>
      </c>
      <c r="X397" s="30" t="s">
        <v>36</v>
      </c>
    </row>
    <row r="398" spans="2:24" s="19" customFormat="1" ht="42" customHeight="1">
      <c r="B398" s="20">
        <v>391</v>
      </c>
      <c r="C398" s="66">
        <v>21001</v>
      </c>
      <c r="D398" s="67" t="str">
        <f>VLOOKUP(C398,[1]計算シート!$B$3:$F$29997,5,FALSE)</f>
        <v>かがやきレジデンス小平鈴木</v>
      </c>
      <c r="E398" s="67" t="str">
        <f>VLOOKUP(C398,[1]計算シート!$B$3:$BB$29997,6,FALSE)</f>
        <v>小平市鈴木町二丁目１６０番地の２</v>
      </c>
      <c r="F398" s="66" t="str">
        <f>VLOOKUP(C398,[1]計算シート!$B$3:$BB$29997,7,FALSE)</f>
        <v>6.9-8.1</v>
      </c>
      <c r="G398" s="66" t="str">
        <f>VLOOKUP(C398,[1]計算シート!$B$3:$BB$29997,8,FALSE)</f>
        <v>18.27-24.88</v>
      </c>
      <c r="H398" s="66" t="str">
        <f>VLOOKUP(C398,[1]計算シート!$B$3:$BB$29997,9,FALSE)</f>
        <v>○</v>
      </c>
      <c r="I398" s="66" t="str">
        <f>VLOOKUP(C398,[1]計算シート!$B$3:$BB$29997,10,FALSE)</f>
        <v>○</v>
      </c>
      <c r="J398" s="66" t="str">
        <f>VLOOKUP(C398,[1]計算シート!$B$3:$BB$29997,11,FALSE)</f>
        <v>○</v>
      </c>
      <c r="K398" s="66" t="str">
        <f>VLOOKUP(C398,[1]計算シート!$B$3:$BB$29997,12,FALSE)</f>
        <v>○</v>
      </c>
      <c r="L398" s="66" t="str">
        <f>VLOOKUP(C398,[1]計算シート!$B$3:$BB$29997,13,FALSE)</f>
        <v>×</v>
      </c>
      <c r="M398" s="66" t="str">
        <f>IF(VLOOKUP(C398,[1]計算シート!$B$3:$BB$29997,26,FALSE)&gt;0,"○","×")</f>
        <v>×</v>
      </c>
      <c r="N398" s="66" t="str">
        <f>IF(VLOOKUP(C398,[1]計算シート!$B$3:$BB$29997,27,FALSE)&gt;0,"○","×")</f>
        <v>○</v>
      </c>
      <c r="O398" s="67" t="str">
        <f>VLOOKUP(C398,[1]計算シート!$B$3:$BB$29997,29,FALSE)</f>
        <v>株式会社やまねメディカル</v>
      </c>
      <c r="P398" s="67" t="str">
        <f>VLOOKUP(C398,[1]計算シート!$B$3:$BB$29997,30,FALSE)</f>
        <v>03-5201-3995</v>
      </c>
      <c r="Q398" s="68">
        <f>VLOOKUP(C398,[1]計算シート!$B$3:$BB$29997,32,FALSE)</f>
        <v>30</v>
      </c>
      <c r="R398" s="69">
        <f>VLOOKUP(C398,[1]計算シート!$B$3:$BB$29997,31,FALSE)</f>
        <v>44298</v>
      </c>
      <c r="S398" s="70" t="str">
        <f>VLOOKUP(C398,[1]計算シート!$B$3:$BB$29997,34,FALSE)</f>
        <v>入居開始済み</v>
      </c>
      <c r="T398" s="66" t="str">
        <f>VLOOKUP(C398,[1]計算シート!$B$3:$BB$29997,33,FALSE)</f>
        <v>○</v>
      </c>
      <c r="U398" s="69">
        <v>44682</v>
      </c>
      <c r="V398" s="68"/>
      <c r="W398" s="71" t="str">
        <f>VLOOKUP(C398,[1]計算シート!$B$3:$BH$2997,59,FALSE)&amp;CHAR(10)&amp;IF(VLOOKUP(C398,[1]計算シート!$B$3:$BH$2997,59,FALSE)="特定","("&amp;VLOOKUP(C398,[1]指定一覧!$B$3:$C397,2,FALSE)&amp;")","")</f>
        <v xml:space="preserve">
</v>
      </c>
      <c r="X398" s="30" t="s">
        <v>36</v>
      </c>
    </row>
    <row r="399" spans="2:24" s="19" customFormat="1" ht="42" customHeight="1">
      <c r="B399" s="20">
        <v>392</v>
      </c>
      <c r="C399" s="66">
        <v>21007</v>
      </c>
      <c r="D399" s="67" t="str">
        <f>VLOOKUP(C399,[1]計算シート!$B$3:$F$29997,5,FALSE)</f>
        <v>ココファン新小平</v>
      </c>
      <c r="E399" s="67" t="str">
        <f>VLOOKUP(C399,[1]計算シート!$B$3:$BB$29997,6,FALSE)</f>
        <v>小平市小川東町5-17-28</v>
      </c>
      <c r="F399" s="66" t="str">
        <f>VLOOKUP(C399,[1]計算シート!$B$3:$BB$29997,7,FALSE)</f>
        <v>8.1-16.7</v>
      </c>
      <c r="G399" s="66" t="str">
        <f>VLOOKUP(C399,[1]計算シート!$B$3:$BB$29997,8,FALSE)</f>
        <v>18-35.06</v>
      </c>
      <c r="H399" s="66" t="str">
        <f>VLOOKUP(C399,[1]計算シート!$B$3:$BB$29997,9,FALSE)</f>
        <v>○</v>
      </c>
      <c r="I399" s="66" t="str">
        <f>VLOOKUP(C399,[1]計算シート!$B$3:$BB$29997,10,FALSE)</f>
        <v>○</v>
      </c>
      <c r="J399" s="66" t="str">
        <f>VLOOKUP(C399,[1]計算シート!$B$3:$BB$29997,11,FALSE)</f>
        <v>○</v>
      </c>
      <c r="K399" s="66" t="str">
        <f>VLOOKUP(C399,[1]計算シート!$B$3:$BB$29997,12,FALSE)</f>
        <v>○</v>
      </c>
      <c r="L399" s="66" t="str">
        <f>VLOOKUP(C399,[1]計算シート!$B$3:$BB$29997,13,FALSE)</f>
        <v>○</v>
      </c>
      <c r="M399" s="66" t="str">
        <f>IF(VLOOKUP(C399,[1]計算シート!$B$3:$BB$29997,26,FALSE)&gt;0,"○","×")</f>
        <v>×</v>
      </c>
      <c r="N399" s="66" t="str">
        <f>IF(VLOOKUP(C399,[1]計算シート!$B$3:$BB$29997,27,FALSE)&gt;0,"○","×")</f>
        <v>○</v>
      </c>
      <c r="O399" s="67" t="str">
        <f>VLOOKUP(C399,[1]計算シート!$B$3:$BB$29997,29,FALSE)</f>
        <v>株式会社学研ココファン</v>
      </c>
      <c r="P399" s="67" t="str">
        <f>VLOOKUP(C399,[1]計算シート!$B$3:$BB$29997,30,FALSE)</f>
        <v>03-6431-1860</v>
      </c>
      <c r="Q399" s="68">
        <f>VLOOKUP(C399,[1]計算シート!$B$3:$BB$29997,32,FALSE)</f>
        <v>55</v>
      </c>
      <c r="R399" s="69">
        <f>VLOOKUP(C399,[1]計算シート!$B$3:$BB$29997,31,FALSE)</f>
        <v>44529</v>
      </c>
      <c r="S399" s="70">
        <f>VLOOKUP(C399,[1]計算シート!$B$3:$BB$29997,34,FALSE)</f>
        <v>44958</v>
      </c>
      <c r="T399" s="66" t="str">
        <f>VLOOKUP(C399,[1]計算シート!$B$3:$BB$29997,33,FALSE)</f>
        <v>○</v>
      </c>
      <c r="U399" s="69">
        <f>S399</f>
        <v>44958</v>
      </c>
      <c r="V399" s="68"/>
      <c r="W399" s="71" t="str">
        <f>VLOOKUP(C399,[1]計算シート!$B$3:$BH$2997,59,FALSE)&amp;CHAR(10)&amp;IF(VLOOKUP(C399,[1]計算シート!$B$3:$BH$2997,59,FALSE)="特定","("&amp;VLOOKUP(C399,[1]指定一覧!$B$3:$C398,2,FALSE)&amp;")","")</f>
        <v xml:space="preserve">
</v>
      </c>
      <c r="X399" s="30" t="s">
        <v>36</v>
      </c>
    </row>
    <row r="400" spans="2:24" s="19" customFormat="1" ht="42" customHeight="1">
      <c r="B400" s="20">
        <v>393</v>
      </c>
      <c r="C400" s="66">
        <v>22003</v>
      </c>
      <c r="D400" s="67" t="str">
        <f>VLOOKUP(C400,[1]計算シート!$B$3:$F$29997,5,FALSE)</f>
        <v>アミカの郷小平あじさい公園</v>
      </c>
      <c r="E400" s="67" t="str">
        <f>VLOOKUP(C400,[1]計算シート!$B$3:$BB$29997,6,FALSE)</f>
        <v>小平市仲町２９３番地の5</v>
      </c>
      <c r="F400" s="66">
        <f>VLOOKUP(C400,[1]計算シート!$B$3:$BB$29997,7,FALSE)</f>
        <v>7.8</v>
      </c>
      <c r="G400" s="66">
        <f>VLOOKUP(C400,[1]計算シート!$B$3:$BB$29997,8,FALSE)</f>
        <v>18</v>
      </c>
      <c r="H400" s="66" t="str">
        <f>VLOOKUP(C400,[1]計算シート!$B$3:$BB$29997,9,FALSE)</f>
        <v>○</v>
      </c>
      <c r="I400" s="66" t="str">
        <f>VLOOKUP(C400,[1]計算シート!$B$3:$BB$29997,10,FALSE)</f>
        <v>○</v>
      </c>
      <c r="J400" s="66" t="str">
        <f>VLOOKUP(C400,[1]計算シート!$B$3:$BB$29997,11,FALSE)</f>
        <v>○</v>
      </c>
      <c r="K400" s="66" t="str">
        <f>VLOOKUP(C400,[1]計算シート!$B$3:$BB$29997,12,FALSE)</f>
        <v>○</v>
      </c>
      <c r="L400" s="66" t="str">
        <f>VLOOKUP(C400,[1]計算シート!$B$3:$BB$29997,13,FALSE)</f>
        <v>○</v>
      </c>
      <c r="M400" s="66" t="str">
        <f>IF(VLOOKUP(C400,[1]計算シート!$B$3:$BB$29997,26,FALSE)&gt;0,"○","×")</f>
        <v>○</v>
      </c>
      <c r="N400" s="66" t="str">
        <f>IF(VLOOKUP(C400,[1]計算シート!$B$3:$BB$29997,27,FALSE)&gt;0,"○","×")</f>
        <v>○</v>
      </c>
      <c r="O400" s="67" t="str">
        <f>VLOOKUP(C400,[1]計算シート!$B$3:$BB$29997,29,FALSE)</f>
        <v>ＡＬＳＯＫ介護株式会社</v>
      </c>
      <c r="P400" s="67" t="str">
        <f>VLOOKUP(C400,[1]計算シート!$B$3:$BB$29997,30,FALSE)</f>
        <v>048-631-3690</v>
      </c>
      <c r="Q400" s="68">
        <f>VLOOKUP(C400,[1]計算シート!$B$3:$BB$29997,32,FALSE)</f>
        <v>69</v>
      </c>
      <c r="R400" s="69">
        <f>VLOOKUP(C400,[1]計算シート!$B$3:$BB$29997,31,FALSE)</f>
        <v>44873</v>
      </c>
      <c r="S400" s="70" t="str">
        <f>VLOOKUP(C400,[1]計算シート!$B$3:$BB$29997,34,FALSE)</f>
        <v>入居開始済み</v>
      </c>
      <c r="T400" s="66" t="str">
        <f>VLOOKUP(C400,[1]計算シート!$B$3:$BB$29997,33,FALSE)</f>
        <v>○</v>
      </c>
      <c r="U400" s="69">
        <v>45231</v>
      </c>
      <c r="V400" s="68"/>
      <c r="W400" s="71" t="str">
        <f>VLOOKUP(C400,[1]計算シート!$B$3:$BH$2997,59,FALSE)&amp;CHAR(10)&amp;IF(VLOOKUP(C400,[1]計算シート!$B$3:$BH$2997,59,FALSE)="特定","("&amp;VLOOKUP(C400,[1]指定一覧!$B$3:$C399,2,FALSE)&amp;")","")</f>
        <v xml:space="preserve">利用権
</v>
      </c>
      <c r="X400" s="30" t="s">
        <v>36</v>
      </c>
    </row>
    <row r="401" spans="2:24" s="19" customFormat="1" ht="42" customHeight="1">
      <c r="B401" s="20">
        <v>394</v>
      </c>
      <c r="C401" s="66">
        <v>12026</v>
      </c>
      <c r="D401" s="67" t="str">
        <f>VLOOKUP(C401,[1]計算シート!$B$3:$F$29997,5,FALSE)</f>
        <v>そんぽの家Ｓ久米川</v>
      </c>
      <c r="E401" s="67" t="str">
        <f>VLOOKUP(C401,[1]計算シート!$B$3:$BB$29997,6,FALSE)</f>
        <v>東村山市美住町1丁目19-10</v>
      </c>
      <c r="F401" s="66" t="str">
        <f>VLOOKUP(C401,[1]計算シート!$B$3:$BB$29997,7,FALSE)</f>
        <v>10.6-12.65</v>
      </c>
      <c r="G401" s="66">
        <f>VLOOKUP(C401,[1]計算シート!$B$3:$BB$29997,8,FALSE)</f>
        <v>25.17</v>
      </c>
      <c r="H401" s="66" t="str">
        <f>VLOOKUP(C401,[1]計算シート!$B$3:$BB$29997,9,FALSE)</f>
        <v>○</v>
      </c>
      <c r="I401" s="66" t="str">
        <f>VLOOKUP(C401,[1]計算シート!$B$3:$BB$29997,10,FALSE)</f>
        <v>×</v>
      </c>
      <c r="J401" s="66" t="str">
        <f>VLOOKUP(C401,[1]計算シート!$B$3:$BB$29997,11,FALSE)</f>
        <v>×</v>
      </c>
      <c r="K401" s="66" t="str">
        <f>VLOOKUP(C401,[1]計算シート!$B$3:$BB$29997,12,FALSE)</f>
        <v>×</v>
      </c>
      <c r="L401" s="66" t="str">
        <f>VLOOKUP(C401,[1]計算シート!$B$3:$BB$29997,13,FALSE)</f>
        <v>○</v>
      </c>
      <c r="M401" s="66" t="str">
        <f>IF(VLOOKUP(C401,[1]計算シート!$B$3:$BB$29997,26,FALSE)&gt;0,"○","×")</f>
        <v>×</v>
      </c>
      <c r="N401" s="66" t="str">
        <f>IF(VLOOKUP(C401,[1]計算シート!$B$3:$BB$29997,27,FALSE)&gt;0,"○","×")</f>
        <v>○</v>
      </c>
      <c r="O401" s="67" t="str">
        <f>VLOOKUP(C401,[1]計算シート!$B$3:$BB$29997,29,FALSE)</f>
        <v>そんぽの家Ｓ久米川</v>
      </c>
      <c r="P401" s="67" t="str">
        <f>VLOOKUP(C401,[1]計算シート!$B$3:$BB$29997,30,FALSE)</f>
        <v>042-390-2371</v>
      </c>
      <c r="Q401" s="68">
        <f>VLOOKUP(C401,[1]計算シート!$B$3:$BB$29997,32,FALSE)</f>
        <v>70</v>
      </c>
      <c r="R401" s="69">
        <f>VLOOKUP(C401,[1]計算シート!$B$3:$BB$29997,31,FALSE)</f>
        <v>41180</v>
      </c>
      <c r="S401" s="70" t="str">
        <f>VLOOKUP(C401,[1]計算シート!$B$3:$BB$29997,34,FALSE)</f>
        <v>入居開始済み</v>
      </c>
      <c r="T401" s="66" t="str">
        <f>VLOOKUP(C401,[1]計算シート!$B$3:$BB$29997,33,FALSE)</f>
        <v>○</v>
      </c>
      <c r="U401" s="69">
        <v>42095</v>
      </c>
      <c r="V401" s="68"/>
      <c r="W401" s="71" t="str">
        <f>VLOOKUP(C401,[1]計算シート!$B$3:$BH$2997,59,FALSE)&amp;CHAR(10)&amp;IF(VLOOKUP(C401,[1]計算シート!$B$3:$BH$2997,59,FALSE)="特定","("&amp;VLOOKUP(C401,[1]指定一覧!$B$3:$C367,2,FALSE)&amp;")","")</f>
        <v xml:space="preserve">
</v>
      </c>
      <c r="X401" s="30" t="s">
        <v>36</v>
      </c>
    </row>
    <row r="402" spans="2:24" s="19" customFormat="1" ht="42" customHeight="1">
      <c r="B402" s="20">
        <v>395</v>
      </c>
      <c r="C402" s="66">
        <v>13033</v>
      </c>
      <c r="D402" s="67" t="str">
        <f>VLOOKUP(C402,[1]計算シート!$B$3:$F$29997,5,FALSE)</f>
        <v>サービス付高齢者住宅　敬愛の森</v>
      </c>
      <c r="E402" s="67" t="str">
        <f>VLOOKUP(C402,[1]計算シート!$B$3:$BB$29997,6,FALSE)</f>
        <v>東村山市富士見町1-14-3</v>
      </c>
      <c r="F402" s="66">
        <f>VLOOKUP(C402,[1]計算シート!$B$3:$BB$29997,7,FALSE)</f>
        <v>6.5</v>
      </c>
      <c r="G402" s="66">
        <f>VLOOKUP(C402,[1]計算シート!$B$3:$BB$29997,8,FALSE)</f>
        <v>18.64</v>
      </c>
      <c r="H402" s="66" t="str">
        <f>VLOOKUP(C402,[1]計算シート!$B$3:$BB$29997,9,FALSE)</f>
        <v>○</v>
      </c>
      <c r="I402" s="66" t="str">
        <f>VLOOKUP(C402,[1]計算シート!$B$3:$BB$29997,10,FALSE)</f>
        <v>×</v>
      </c>
      <c r="J402" s="66" t="str">
        <f>VLOOKUP(C402,[1]計算シート!$B$3:$BB$29997,11,FALSE)</f>
        <v>○</v>
      </c>
      <c r="K402" s="66" t="str">
        <f>VLOOKUP(C402,[1]計算シート!$B$3:$BB$29997,12,FALSE)</f>
        <v>○</v>
      </c>
      <c r="L402" s="66" t="str">
        <f>VLOOKUP(C402,[1]計算シート!$B$3:$BB$29997,13,FALSE)</f>
        <v>○</v>
      </c>
      <c r="M402" s="66" t="str">
        <f>IF(VLOOKUP(C402,[1]計算シート!$B$3:$BB$29997,26,FALSE)&gt;0,"○","×")</f>
        <v>○</v>
      </c>
      <c r="N402" s="66" t="str">
        <f>IF(VLOOKUP(C402,[1]計算シート!$B$3:$BB$29997,27,FALSE)&gt;0,"○","×")</f>
        <v>○</v>
      </c>
      <c r="O402" s="67" t="str">
        <f>VLOOKUP(C402,[1]計算シート!$B$3:$BB$29997,29,FALSE)</f>
        <v>社会福祉法人敬愛会</v>
      </c>
      <c r="P402" s="67" t="str">
        <f>VLOOKUP(C402,[1]計算シート!$B$3:$BB$29997,30,FALSE)</f>
        <v>042-306-3199</v>
      </c>
      <c r="Q402" s="68">
        <f>VLOOKUP(C402,[1]計算シート!$B$3:$BB$29997,32,FALSE)</f>
        <v>16</v>
      </c>
      <c r="R402" s="69">
        <f>VLOOKUP(C402,[1]計算シート!$B$3:$BB$29997,31,FALSE)</f>
        <v>41621</v>
      </c>
      <c r="S402" s="70" t="str">
        <f>VLOOKUP(C402,[1]計算シート!$B$3:$BB$29997,34,FALSE)</f>
        <v>入居開始済み</v>
      </c>
      <c r="T402" s="66" t="str">
        <f>VLOOKUP(C402,[1]計算シート!$B$3:$BB$29997,33,FALSE)</f>
        <v>○</v>
      </c>
      <c r="U402" s="69">
        <v>42095</v>
      </c>
      <c r="V402" s="68"/>
      <c r="W402" s="71" t="str">
        <f>VLOOKUP(C402,[1]計算シート!$B$3:$BH$2997,59,FALSE)&amp;CHAR(10)&amp;IF(VLOOKUP(C402,[1]計算シート!$B$3:$BH$2997,59,FALSE)="特定","("&amp;VLOOKUP(C402,[1]指定一覧!$B$3:$C368,2,FALSE)&amp;")","")</f>
        <v xml:space="preserve">
</v>
      </c>
      <c r="X402" s="30" t="s">
        <v>36</v>
      </c>
    </row>
    <row r="403" spans="2:24" s="19" customFormat="1" ht="42" customHeight="1">
      <c r="B403" s="20">
        <v>396</v>
      </c>
      <c r="C403" s="66">
        <v>14054</v>
      </c>
      <c r="D403" s="67" t="str">
        <f>VLOOKUP(C403,[1]計算シート!$B$3:$F$29997,5,FALSE)</f>
        <v>公益財団法人結核予防会グリューネスハイム新山手</v>
      </c>
      <c r="E403" s="67" t="str">
        <f>VLOOKUP(C403,[1]計算シート!$B$3:$BB$29997,6,FALSE)</f>
        <v>東村山市諏訪町3-6-18</v>
      </c>
      <c r="F403" s="66" t="str">
        <f>VLOOKUP(C403,[1]計算シート!$B$3:$BB$29997,7,FALSE)</f>
        <v>10.6-17.6</v>
      </c>
      <c r="G403" s="66" t="str">
        <f>VLOOKUP(C403,[1]計算シート!$B$3:$BB$29997,8,FALSE)</f>
        <v>37.2-65.27</v>
      </c>
      <c r="H403" s="66" t="str">
        <f>VLOOKUP(C403,[1]計算シート!$B$3:$BB$29997,9,FALSE)</f>
        <v>○</v>
      </c>
      <c r="I403" s="66" t="str">
        <f>VLOOKUP(C403,[1]計算シート!$B$3:$BB$29997,10,FALSE)</f>
        <v>×</v>
      </c>
      <c r="J403" s="66" t="str">
        <f>VLOOKUP(C403,[1]計算シート!$B$3:$BB$29997,11,FALSE)</f>
        <v>×</v>
      </c>
      <c r="K403" s="66" t="str">
        <f>VLOOKUP(C403,[1]計算シート!$B$3:$BB$29997,12,FALSE)</f>
        <v>○</v>
      </c>
      <c r="L403" s="66" t="str">
        <f>VLOOKUP(C403,[1]計算シート!$B$3:$BB$29997,13,FALSE)</f>
        <v>×</v>
      </c>
      <c r="M403" s="66" t="str">
        <f>IF(VLOOKUP(C403,[1]計算シート!$B$3:$BB$29997,26,FALSE)&gt;0,"○","×")</f>
        <v>×</v>
      </c>
      <c r="N403" s="66" t="str">
        <f>IF(VLOOKUP(C403,[1]計算シート!$B$3:$BB$29997,27,FALSE)&gt;0,"○","×")</f>
        <v>×</v>
      </c>
      <c r="O403" s="67" t="str">
        <f>VLOOKUP(C403,[1]計算シート!$B$3:$BB$29997,29,FALSE)</f>
        <v>公益財団法人結核予防会グリューネスハイム新山手</v>
      </c>
      <c r="P403" s="67" t="str">
        <f>VLOOKUP(C403,[1]計算シート!$B$3:$BB$29997,30,FALSE)</f>
        <v>042-397-5856</v>
      </c>
      <c r="Q403" s="68">
        <f>VLOOKUP(C403,[1]計算シート!$B$3:$BB$29997,32,FALSE)</f>
        <v>37</v>
      </c>
      <c r="R403" s="69">
        <f>VLOOKUP(C403,[1]計算シート!$B$3:$BB$29997,31,FALSE)</f>
        <v>42090</v>
      </c>
      <c r="S403" s="70" t="str">
        <f>VLOOKUP(C403,[1]計算シート!$B$3:$BB$29997,34,FALSE)</f>
        <v>入居開始済み</v>
      </c>
      <c r="T403" s="66" t="str">
        <f>VLOOKUP(C403,[1]計算シート!$B$3:$BB$29997,33,FALSE)</f>
        <v>○</v>
      </c>
      <c r="U403" s="69">
        <v>42095</v>
      </c>
      <c r="V403" s="68"/>
      <c r="W403" s="71" t="str">
        <f>VLOOKUP(C403,[1]計算シート!$B$3:$BH$2997,59,FALSE)&amp;CHAR(10)&amp;IF(VLOOKUP(C403,[1]計算シート!$B$3:$BH$2997,59,FALSE)="特定","("&amp;VLOOKUP(C403,[1]指定一覧!$B$3:$C369,2,FALSE)&amp;")","")</f>
        <v xml:space="preserve">
</v>
      </c>
      <c r="X403" s="30" t="s">
        <v>36</v>
      </c>
    </row>
    <row r="404" spans="2:24" s="19" customFormat="1" ht="42" customHeight="1">
      <c r="B404" s="20">
        <v>397</v>
      </c>
      <c r="C404" s="66">
        <v>16018</v>
      </c>
      <c r="D404" s="67" t="str">
        <f>VLOOKUP(C404,[1]計算シート!$B$3:$F$29997,5,FALSE)</f>
        <v>ウエリスオリーブ東村山富士見町</v>
      </c>
      <c r="E404" s="67" t="str">
        <f>VLOOKUP(C404,[1]計算シート!$B$3:$BB$29997,6,FALSE)</f>
        <v>東村山市富士見町１丁目１３番地２１</v>
      </c>
      <c r="F404" s="66" t="str">
        <f>VLOOKUP(C404,[1]計算シート!$B$3:$BB$29997,7,FALSE)</f>
        <v>7.5-16.9</v>
      </c>
      <c r="G404" s="66" t="str">
        <f>VLOOKUP(C404,[1]計算シート!$B$3:$BB$29997,8,FALSE)</f>
        <v>20.28-41.4</v>
      </c>
      <c r="H404" s="66" t="str">
        <f>VLOOKUP(C404,[1]計算シート!$B$3:$BB$29997,9,FALSE)</f>
        <v>○</v>
      </c>
      <c r="I404" s="66" t="str">
        <f>VLOOKUP(C404,[1]計算シート!$B$3:$BB$29997,10,FALSE)</f>
        <v>○</v>
      </c>
      <c r="J404" s="66" t="str">
        <f>VLOOKUP(C404,[1]計算シート!$B$3:$BB$29997,11,FALSE)</f>
        <v>○</v>
      </c>
      <c r="K404" s="66" t="str">
        <f>VLOOKUP(C404,[1]計算シート!$B$3:$BB$29997,12,FALSE)</f>
        <v>×</v>
      </c>
      <c r="L404" s="66" t="str">
        <f>VLOOKUP(C404,[1]計算シート!$B$3:$BB$29997,13,FALSE)</f>
        <v>○</v>
      </c>
      <c r="M404" s="66" t="str">
        <f>IF(VLOOKUP(C404,[1]計算シート!$B$3:$BB$29997,26,FALSE)&gt;0,"○","×")</f>
        <v>×</v>
      </c>
      <c r="N404" s="66" t="str">
        <f>IF(VLOOKUP(C404,[1]計算シート!$B$3:$BB$29997,27,FALSE)&gt;0,"○","×")</f>
        <v>○</v>
      </c>
      <c r="O404" s="67" t="str">
        <f>VLOOKUP(C404,[1]計算シート!$B$3:$BB$29997,29,FALSE)</f>
        <v>エヌ・ティ・ティ都市開発株式会社</v>
      </c>
      <c r="P404" s="67" t="str">
        <f>VLOOKUP(C404,[1]計算シート!$B$3:$BB$29997,30,FALSE)</f>
        <v>03-6811-6465</v>
      </c>
      <c r="Q404" s="68">
        <f>VLOOKUP(C404,[1]計算シート!$B$3:$BB$29997,32,FALSE)</f>
        <v>85</v>
      </c>
      <c r="R404" s="69">
        <f>VLOOKUP(C404,[1]計算シート!$B$3:$BB$29997,31,FALSE)</f>
        <v>42752</v>
      </c>
      <c r="S404" s="70" t="str">
        <f>VLOOKUP(C404,[1]計算シート!$B$3:$BB$29997,34,FALSE)</f>
        <v>入居開始済み</v>
      </c>
      <c r="T404" s="66" t="str">
        <f>VLOOKUP(C404,[1]計算シート!$B$3:$BB$29997,33,FALSE)</f>
        <v>○</v>
      </c>
      <c r="U404" s="69">
        <v>43221</v>
      </c>
      <c r="V404" s="68"/>
      <c r="W404" s="71" t="str">
        <f>VLOOKUP(C404,[1]計算シート!$B$3:$BH$2997,59,FALSE)&amp;CHAR(10)&amp;IF(VLOOKUP(C404,[1]計算シート!$B$3:$BH$2997,59,FALSE)="特定","("&amp;VLOOKUP(C404,[1]指定一覧!$B$3:$C370,2,FALSE)&amp;")","")</f>
        <v xml:space="preserve">
</v>
      </c>
      <c r="X404" s="30" t="s">
        <v>36</v>
      </c>
    </row>
    <row r="405" spans="2:24" s="19" customFormat="1" ht="42" customHeight="1">
      <c r="B405" s="20">
        <v>398</v>
      </c>
      <c r="C405" s="66">
        <v>16022</v>
      </c>
      <c r="D405" s="67" t="str">
        <f>VLOOKUP(C405,[1]計算シート!$B$3:$F$29997,5,FALSE)</f>
        <v>メゾン　あやとり</v>
      </c>
      <c r="E405" s="67" t="str">
        <f>VLOOKUP(C405,[1]計算シート!$B$3:$BB$29997,6,FALSE)</f>
        <v>東村山市栄町3-5-5</v>
      </c>
      <c r="F405" s="66">
        <f>VLOOKUP(C405,[1]計算シート!$B$3:$BB$29997,7,FALSE)</f>
        <v>6</v>
      </c>
      <c r="G405" s="66" t="str">
        <f>VLOOKUP(C405,[1]計算シート!$B$3:$BB$29997,8,FALSE)</f>
        <v>18.15-18.81</v>
      </c>
      <c r="H405" s="66" t="str">
        <f>VLOOKUP(C405,[1]計算シート!$B$3:$BB$29997,9,FALSE)</f>
        <v>○</v>
      </c>
      <c r="I405" s="66" t="str">
        <f>VLOOKUP(C405,[1]計算シート!$B$3:$BB$29997,10,FALSE)</f>
        <v>○</v>
      </c>
      <c r="J405" s="66" t="str">
        <f>VLOOKUP(C405,[1]計算シート!$B$3:$BB$29997,11,FALSE)</f>
        <v>○</v>
      </c>
      <c r="K405" s="66" t="str">
        <f>VLOOKUP(C405,[1]計算シート!$B$3:$BB$29997,12,FALSE)</f>
        <v>○</v>
      </c>
      <c r="L405" s="66" t="str">
        <f>VLOOKUP(C405,[1]計算シート!$B$3:$BB$29997,13,FALSE)</f>
        <v>×</v>
      </c>
      <c r="M405" s="66" t="str">
        <f>IF(VLOOKUP(C405,[1]計算シート!$B$3:$BB$29997,26,FALSE)&gt;0,"○","×")</f>
        <v>×</v>
      </c>
      <c r="N405" s="66" t="str">
        <f>IF(VLOOKUP(C405,[1]計算シート!$B$3:$BB$29997,27,FALSE)&gt;0,"○","×")</f>
        <v>○</v>
      </c>
      <c r="O405" s="67" t="str">
        <f>VLOOKUP(C405,[1]計算シート!$B$3:$BB$29997,29,FALSE)</f>
        <v>株式会社　ニュース　ラボ</v>
      </c>
      <c r="P405" s="67" t="str">
        <f>VLOOKUP(C405,[1]計算シート!$B$3:$BB$29997,30,FALSE)</f>
        <v>042-313-3621</v>
      </c>
      <c r="Q405" s="68">
        <f>VLOOKUP(C405,[1]計算シート!$B$3:$BB$29997,32,FALSE)</f>
        <v>20</v>
      </c>
      <c r="R405" s="69">
        <f>VLOOKUP(C405,[1]計算シート!$B$3:$BB$29997,31,FALSE)</f>
        <v>42774</v>
      </c>
      <c r="S405" s="70" t="str">
        <f>VLOOKUP(C405,[1]計算シート!$B$3:$BB$29997,34,FALSE)</f>
        <v>入居開始済み</v>
      </c>
      <c r="T405" s="66" t="str">
        <f>VLOOKUP(C405,[1]計算シート!$B$3:$BB$29997,33,FALSE)</f>
        <v>○</v>
      </c>
      <c r="U405" s="69">
        <v>43009</v>
      </c>
      <c r="V405" s="68"/>
      <c r="W405" s="71" t="str">
        <f>VLOOKUP(C405,[1]計算シート!$B$3:$BH$2997,59,FALSE)&amp;CHAR(10)&amp;IF(VLOOKUP(C405,[1]計算シート!$B$3:$BH$2997,59,FALSE)="特定","("&amp;VLOOKUP(C405,[1]指定一覧!$B$3:$C371,2,FALSE)&amp;")","")</f>
        <v xml:space="preserve">
</v>
      </c>
      <c r="X405" s="30" t="s">
        <v>36</v>
      </c>
    </row>
    <row r="406" spans="2:24" s="19" customFormat="1" ht="42" customHeight="1">
      <c r="B406" s="20">
        <v>399</v>
      </c>
      <c r="C406" s="66">
        <v>17003</v>
      </c>
      <c r="D406" s="67" t="str">
        <f>VLOOKUP(C406,[1]計算シート!$B$3:$F$29997,5,FALSE)</f>
        <v>サービス付き高齢者向け住宅　愛の泉　恩多レジデンス</v>
      </c>
      <c r="E406" s="67" t="str">
        <f>VLOOKUP(C406,[1]計算シート!$B$3:$BB$29997,6,FALSE)</f>
        <v>東村山市恩多町三丁目24-4</v>
      </c>
      <c r="F406" s="66" t="str">
        <f>VLOOKUP(C406,[1]計算シート!$B$3:$BB$29997,7,FALSE)</f>
        <v>8-13</v>
      </c>
      <c r="G406" s="66" t="str">
        <f>VLOOKUP(C406,[1]計算シート!$B$3:$BB$29997,8,FALSE)</f>
        <v>25.13-50.26</v>
      </c>
      <c r="H406" s="66" t="str">
        <f>VLOOKUP(C406,[1]計算シート!$B$3:$BB$29997,9,FALSE)</f>
        <v>○</v>
      </c>
      <c r="I406" s="66" t="str">
        <f>VLOOKUP(C406,[1]計算シート!$B$3:$BB$29997,10,FALSE)</f>
        <v>×</v>
      </c>
      <c r="J406" s="66" t="str">
        <f>VLOOKUP(C406,[1]計算シート!$B$3:$BB$29997,11,FALSE)</f>
        <v>×</v>
      </c>
      <c r="K406" s="66" t="str">
        <f>VLOOKUP(C406,[1]計算シート!$B$3:$BB$29997,12,FALSE)</f>
        <v>×</v>
      </c>
      <c r="L406" s="66" t="str">
        <f>VLOOKUP(C406,[1]計算シート!$B$3:$BB$29997,13,FALSE)</f>
        <v>×</v>
      </c>
      <c r="M406" s="66" t="str">
        <f>IF(VLOOKUP(C406,[1]計算シート!$B$3:$BB$29997,26,FALSE)&gt;0,"○","×")</f>
        <v>○</v>
      </c>
      <c r="N406" s="66" t="str">
        <f>IF(VLOOKUP(C406,[1]計算シート!$B$3:$BB$29997,27,FALSE)&gt;0,"○","×")</f>
        <v>○</v>
      </c>
      <c r="O406" s="67" t="str">
        <f>VLOOKUP(C406,[1]計算シート!$B$3:$BB$29997,29,FALSE)</f>
        <v>医療法人社団愛結会</v>
      </c>
      <c r="P406" s="67" t="str">
        <f>VLOOKUP(C406,[1]計算シート!$B$3:$BB$29997,30,FALSE)</f>
        <v>042-394-4836</v>
      </c>
      <c r="Q406" s="68">
        <f>VLOOKUP(C406,[1]計算シート!$B$3:$BB$29997,32,FALSE)</f>
        <v>24</v>
      </c>
      <c r="R406" s="69">
        <f>VLOOKUP(C406,[1]計算シート!$B$3:$BB$29997,31,FALSE)</f>
        <v>42895</v>
      </c>
      <c r="S406" s="70" t="str">
        <f>VLOOKUP(C406,[1]計算シート!$B$3:$BB$29997,34,FALSE)</f>
        <v>入居開始済み</v>
      </c>
      <c r="T406" s="66" t="str">
        <f>VLOOKUP(C406,[1]計算シート!$B$3:$BB$29997,33,FALSE)</f>
        <v>○</v>
      </c>
      <c r="U406" s="69">
        <v>43101</v>
      </c>
      <c r="V406" s="68"/>
      <c r="W406" s="71" t="str">
        <f>VLOOKUP(C406,[1]計算シート!$B$3:$BH$2997,59,FALSE)&amp;CHAR(10)&amp;IF(VLOOKUP(C406,[1]計算シート!$B$3:$BH$2997,59,FALSE)="特定","("&amp;VLOOKUP(C406,[1]指定一覧!$B$3:$C372,2,FALSE)&amp;")","")</f>
        <v xml:space="preserve">
</v>
      </c>
      <c r="X406" s="30" t="s">
        <v>36</v>
      </c>
    </row>
    <row r="407" spans="2:24" s="19" customFormat="1" ht="42" customHeight="1">
      <c r="B407" s="20">
        <v>400</v>
      </c>
      <c r="C407" s="66">
        <v>17006</v>
      </c>
      <c r="D407" s="67" t="str">
        <f>VLOOKUP(C407,[1]計算シート!$B$3:$F$29997,5,FALSE)</f>
        <v>マザーズハウス東村山</v>
      </c>
      <c r="E407" s="67" t="str">
        <f>VLOOKUP(C407,[1]計算シート!$B$3:$BB$29997,6,FALSE)</f>
        <v>東村山市野口町4-10-12</v>
      </c>
      <c r="F407" s="66">
        <f>VLOOKUP(C407,[1]計算シート!$B$3:$BB$29997,7,FALSE)</f>
        <v>5.37</v>
      </c>
      <c r="G407" s="66">
        <f>VLOOKUP(C407,[1]計算シート!$B$3:$BB$29997,8,FALSE)</f>
        <v>18.829999999999998</v>
      </c>
      <c r="H407" s="66" t="str">
        <f>VLOOKUP(C407,[1]計算シート!$B$3:$BB$29997,9,FALSE)</f>
        <v>○</v>
      </c>
      <c r="I407" s="66" t="str">
        <f>VLOOKUP(C407,[1]計算シート!$B$3:$BB$29997,10,FALSE)</f>
        <v>×</v>
      </c>
      <c r="J407" s="66" t="str">
        <f>VLOOKUP(C407,[1]計算シート!$B$3:$BB$29997,11,FALSE)</f>
        <v>×</v>
      </c>
      <c r="K407" s="66" t="str">
        <f>VLOOKUP(C407,[1]計算シート!$B$3:$BB$29997,12,FALSE)</f>
        <v>×</v>
      </c>
      <c r="L407" s="66" t="str">
        <f>VLOOKUP(C407,[1]計算シート!$B$3:$BB$29997,13,FALSE)</f>
        <v>×</v>
      </c>
      <c r="M407" s="66" t="str">
        <f>IF(VLOOKUP(C407,[1]計算シート!$B$3:$BB$29997,26,FALSE)&gt;0,"○","×")</f>
        <v>×</v>
      </c>
      <c r="N407" s="66" t="str">
        <f>IF(VLOOKUP(C407,[1]計算シート!$B$3:$BB$29997,27,FALSE)&gt;0,"○","×")</f>
        <v>○</v>
      </c>
      <c r="O407" s="67" t="str">
        <f>VLOOKUP(C407,[1]計算シート!$B$3:$BB$29997,29,FALSE)</f>
        <v>株式会社マザーズハウス</v>
      </c>
      <c r="P407" s="67" t="str">
        <f>VLOOKUP(C407,[1]計算シート!$B$3:$BB$29997,30,FALSE)</f>
        <v>042-519-3871</v>
      </c>
      <c r="Q407" s="68">
        <f>VLOOKUP(C407,[1]計算シート!$B$3:$BB$29997,32,FALSE)</f>
        <v>20</v>
      </c>
      <c r="R407" s="69">
        <f>VLOOKUP(C407,[1]計算シート!$B$3:$BB$29997,31,FALSE)</f>
        <v>42914</v>
      </c>
      <c r="S407" s="70" t="str">
        <f>VLOOKUP(C407,[1]計算シート!$B$3:$BB$29997,34,FALSE)</f>
        <v>入居開始済み</v>
      </c>
      <c r="T407" s="66" t="str">
        <f>VLOOKUP(C407,[1]計算シート!$B$3:$BB$29997,33,FALSE)</f>
        <v>○</v>
      </c>
      <c r="U407" s="69">
        <v>43101</v>
      </c>
      <c r="V407" s="68"/>
      <c r="W407" s="71" t="str">
        <f>VLOOKUP(C407,[1]計算シート!$B$3:$BH$2997,59,FALSE)&amp;CHAR(10)&amp;IF(VLOOKUP(C407,[1]計算シート!$B$3:$BH$2997,59,FALSE)="特定","("&amp;VLOOKUP(C407,[1]指定一覧!$B$3:$C373,2,FALSE)&amp;")","")</f>
        <v xml:space="preserve">
</v>
      </c>
      <c r="X407" s="30" t="s">
        <v>36</v>
      </c>
    </row>
    <row r="408" spans="2:24" s="19" customFormat="1" ht="42" customHeight="1">
      <c r="B408" s="20">
        <v>401</v>
      </c>
      <c r="C408" s="66">
        <v>18018</v>
      </c>
      <c r="D408" s="67" t="str">
        <f>VLOOKUP(C408,[1]計算シート!$B$3:$F$29997,5,FALSE)</f>
        <v>介護付ホーム　EASTビレッジ</v>
      </c>
      <c r="E408" s="67" t="str">
        <f>VLOOKUP(C408,[1]計算シート!$B$3:$BB$29997,6,FALSE)</f>
        <v>東村山市恩多町1-59-2</v>
      </c>
      <c r="F408" s="66" t="str">
        <f>VLOOKUP(C408,[1]計算シート!$B$3:$BB$29997,7,FALSE)</f>
        <v>5.37-7.8</v>
      </c>
      <c r="G408" s="66" t="str">
        <f>VLOOKUP(C408,[1]計算シート!$B$3:$BB$29997,8,FALSE)</f>
        <v>14.19-28.71</v>
      </c>
      <c r="H408" s="66" t="str">
        <f>VLOOKUP(C408,[1]計算シート!$B$3:$BB$29997,9,FALSE)</f>
        <v>○</v>
      </c>
      <c r="I408" s="66" t="str">
        <f>VLOOKUP(C408,[1]計算シート!$B$3:$BB$29997,10,FALSE)</f>
        <v>○</v>
      </c>
      <c r="J408" s="66" t="str">
        <f>VLOOKUP(C408,[1]計算シート!$B$3:$BB$29997,11,FALSE)</f>
        <v>○</v>
      </c>
      <c r="K408" s="66" t="str">
        <f>VLOOKUP(C408,[1]計算シート!$B$3:$BB$29997,12,FALSE)</f>
        <v>○</v>
      </c>
      <c r="L408" s="66" t="str">
        <f>VLOOKUP(C408,[1]計算シート!$B$3:$BB$29997,13,FALSE)</f>
        <v>○</v>
      </c>
      <c r="M408" s="66" t="str">
        <f>IF(VLOOKUP(C408,[1]計算シート!$B$3:$BB$29997,26,FALSE)&gt;0,"○","×")</f>
        <v>○</v>
      </c>
      <c r="N408" s="66" t="str">
        <f>IF(VLOOKUP(C408,[1]計算シート!$B$3:$BB$29997,27,FALSE)&gt;0,"○","×")</f>
        <v>×</v>
      </c>
      <c r="O408" s="67" t="str">
        <f>VLOOKUP(C408,[1]計算シート!$B$3:$BB$29997,29,FALSE)</f>
        <v>株式会社千雅</v>
      </c>
      <c r="P408" s="67" t="str">
        <f>VLOOKUP(C408,[1]計算シート!$B$3:$BB$29997,30,FALSE)</f>
        <v>03-6454-0945</v>
      </c>
      <c r="Q408" s="68">
        <f>VLOOKUP(C408,[1]計算シート!$B$3:$BB$29997,32,FALSE)</f>
        <v>156</v>
      </c>
      <c r="R408" s="69">
        <f>VLOOKUP(C408,[1]計算シート!$B$3:$BB$29997,31,FALSE)</f>
        <v>43510</v>
      </c>
      <c r="S408" s="70" t="str">
        <f>VLOOKUP(C408,[1]計算シート!$B$3:$BB$29997,34,FALSE)</f>
        <v>入居開始済み</v>
      </c>
      <c r="T408" s="66" t="str">
        <f>VLOOKUP(C408,[1]計算シート!$B$3:$BB$29997,33,FALSE)</f>
        <v>○</v>
      </c>
      <c r="U408" s="69">
        <v>43934</v>
      </c>
      <c r="V408" s="68"/>
      <c r="W408" s="71" t="str">
        <f>VLOOKUP(C408,[1]計算シート!$B$3:$BH$2997,59,FALSE)&amp;CHAR(10)&amp;IF(VLOOKUP(C408,[1]計算シート!$B$3:$BH$2997,59,FALSE)="特定","("&amp;VLOOKUP(C408,[1]指定一覧!$B$3:$C374,2,FALSE)&amp;")","")</f>
        <v>特定
(1372702793)</v>
      </c>
      <c r="X408" s="30" t="s">
        <v>36</v>
      </c>
    </row>
    <row r="409" spans="2:24" s="19" customFormat="1" ht="42" customHeight="1">
      <c r="B409" s="20">
        <v>402</v>
      </c>
      <c r="C409" s="66">
        <v>12066</v>
      </c>
      <c r="D409" s="67" t="str">
        <f>VLOOKUP(C409,[1]計算シート!$B$3:$F$29997,5,FALSE)</f>
        <v>ホームステーションらいふ清瀬</v>
      </c>
      <c r="E409" s="67" t="str">
        <f>VLOOKUP(C409,[1]計算シート!$B$3:$BB$29997,6,FALSE)</f>
        <v>清瀬市松山1-4-16</v>
      </c>
      <c r="F409" s="66" t="str">
        <f>VLOOKUP(C409,[1]計算シート!$B$3:$BB$29997,7,FALSE)</f>
        <v>10.24-10.74</v>
      </c>
      <c r="G409" s="66" t="str">
        <f>VLOOKUP(C409,[1]計算シート!$B$3:$BB$29997,8,FALSE)</f>
        <v>18-18.11</v>
      </c>
      <c r="H409" s="66" t="str">
        <f>VLOOKUP(C409,[1]計算シート!$B$3:$BB$29997,9,FALSE)</f>
        <v>○</v>
      </c>
      <c r="I409" s="66" t="str">
        <f>VLOOKUP(C409,[1]計算シート!$B$3:$BB$29997,10,FALSE)</f>
        <v>○</v>
      </c>
      <c r="J409" s="66" t="str">
        <f>VLOOKUP(C409,[1]計算シート!$B$3:$BB$29997,11,FALSE)</f>
        <v>○</v>
      </c>
      <c r="K409" s="66" t="str">
        <f>VLOOKUP(C409,[1]計算シート!$B$3:$BB$29997,12,FALSE)</f>
        <v>○</v>
      </c>
      <c r="L409" s="66" t="str">
        <f>VLOOKUP(C409,[1]計算シート!$B$3:$BB$29997,13,FALSE)</f>
        <v>○</v>
      </c>
      <c r="M409" s="66" t="str">
        <f>IF(VLOOKUP(C409,[1]計算シート!$B$3:$BB$29997,26,FALSE)&gt;0,"○","×")</f>
        <v>×</v>
      </c>
      <c r="N409" s="66" t="str">
        <f>IF(VLOOKUP(C409,[1]計算シート!$B$3:$BB$29997,27,FALSE)&gt;0,"○","×")</f>
        <v>×</v>
      </c>
      <c r="O409" s="67" t="str">
        <f>VLOOKUP(C409,[1]計算シート!$B$3:$BB$29997,29,FALSE)</f>
        <v>株式会社らいふ</v>
      </c>
      <c r="P409" s="67" t="str">
        <f>VLOOKUP(C409,[1]計算シート!$B$3:$BB$29997,30,FALSE)</f>
        <v>03-5769-7268</v>
      </c>
      <c r="Q409" s="68">
        <f>VLOOKUP(C409,[1]計算シート!$B$3:$BB$29997,32,FALSE)</f>
        <v>69</v>
      </c>
      <c r="R409" s="69">
        <f>VLOOKUP(C409,[1]計算シート!$B$3:$BB$29997,31,FALSE)</f>
        <v>41320</v>
      </c>
      <c r="S409" s="70" t="str">
        <f>VLOOKUP(C409,[1]計算シート!$B$3:$BB$29997,34,FALSE)</f>
        <v>入居開始済み</v>
      </c>
      <c r="T409" s="66" t="str">
        <f>VLOOKUP(C409,[1]計算シート!$B$3:$BB$29997,33,FALSE)</f>
        <v>○</v>
      </c>
      <c r="U409" s="69">
        <v>41821</v>
      </c>
      <c r="V409" s="68"/>
      <c r="W409" s="71" t="str">
        <f>VLOOKUP(C409,[1]計算シート!$B$3:$BH$2997,59,FALSE)&amp;CHAR(10)&amp;IF(VLOOKUP(C409,[1]計算シート!$B$3:$BH$2997,59,FALSE)="特定","("&amp;VLOOKUP(C409,[1]指定一覧!$B$3:$C375,2,FALSE)&amp;")","")</f>
        <v>特定
(1374701454)</v>
      </c>
      <c r="X409" s="30" t="s">
        <v>36</v>
      </c>
    </row>
    <row r="410" spans="2:24" s="19" customFormat="1" ht="42" customHeight="1">
      <c r="B410" s="20">
        <v>403</v>
      </c>
      <c r="C410" s="66">
        <v>13008</v>
      </c>
      <c r="D410" s="67" t="str">
        <f>VLOOKUP(C410,[1]計算シート!$B$3:$F$29997,5,FALSE)</f>
        <v>しんあい清戸の里</v>
      </c>
      <c r="E410" s="67" t="str">
        <f>VLOOKUP(C410,[1]計算シート!$B$3:$BB$29997,6,FALSE)</f>
        <v>清瀬市下清戸1-305-1</v>
      </c>
      <c r="F410" s="66" t="str">
        <f>VLOOKUP(C410,[1]計算シート!$B$3:$BB$29997,7,FALSE)</f>
        <v>6.3-8</v>
      </c>
      <c r="G410" s="66" t="str">
        <f>VLOOKUP(C410,[1]計算シート!$B$3:$BB$29997,8,FALSE)</f>
        <v>18-25.2</v>
      </c>
      <c r="H410" s="66" t="str">
        <f>VLOOKUP(C410,[1]計算シート!$B$3:$BB$29997,9,FALSE)</f>
        <v>○</v>
      </c>
      <c r="I410" s="66" t="str">
        <f>VLOOKUP(C410,[1]計算シート!$B$3:$BB$29997,10,FALSE)</f>
        <v>○</v>
      </c>
      <c r="J410" s="66" t="str">
        <f>VLOOKUP(C410,[1]計算シート!$B$3:$BB$29997,11,FALSE)</f>
        <v>○</v>
      </c>
      <c r="K410" s="66" t="str">
        <f>VLOOKUP(C410,[1]計算シート!$B$3:$BB$29997,12,FALSE)</f>
        <v>○</v>
      </c>
      <c r="L410" s="66" t="str">
        <f>VLOOKUP(C410,[1]計算シート!$B$3:$BB$29997,13,FALSE)</f>
        <v>○</v>
      </c>
      <c r="M410" s="66" t="str">
        <f>IF(VLOOKUP(C410,[1]計算シート!$B$3:$BB$29997,26,FALSE)&gt;0,"○","×")</f>
        <v>○</v>
      </c>
      <c r="N410" s="66" t="str">
        <f>IF(VLOOKUP(C410,[1]計算シート!$B$3:$BB$29997,27,FALSE)&gt;0,"○","×")</f>
        <v>○</v>
      </c>
      <c r="O410" s="67" t="str">
        <f>VLOOKUP(C410,[1]計算シート!$B$3:$BB$29997,29,FALSE)</f>
        <v>しんあい清戸の里</v>
      </c>
      <c r="P410" s="67" t="str">
        <f>VLOOKUP(C410,[1]計算シート!$B$3:$BB$29997,30,FALSE)</f>
        <v>042-493-5623</v>
      </c>
      <c r="Q410" s="68">
        <f>VLOOKUP(C410,[1]計算シート!$B$3:$BB$29997,32,FALSE)</f>
        <v>42</v>
      </c>
      <c r="R410" s="69">
        <f>VLOOKUP(C410,[1]計算シート!$B$3:$BB$29997,31,FALSE)</f>
        <v>41467</v>
      </c>
      <c r="S410" s="70" t="str">
        <f>VLOOKUP(C410,[1]計算シート!$B$3:$BB$29997,34,FALSE)</f>
        <v>入居開始済み</v>
      </c>
      <c r="T410" s="66" t="str">
        <f>VLOOKUP(C410,[1]計算シート!$B$3:$BB$29997,33,FALSE)</f>
        <v>○</v>
      </c>
      <c r="U410" s="69">
        <v>42095</v>
      </c>
      <c r="V410" s="68"/>
      <c r="W410" s="71" t="str">
        <f>VLOOKUP(C410,[1]計算シート!$B$3:$BH$2997,59,FALSE)&amp;CHAR(10)&amp;IF(VLOOKUP(C410,[1]計算シート!$B$3:$BH$2997,59,FALSE)="特定","("&amp;VLOOKUP(C410,[1]指定一覧!$B$3:$C376,2,FALSE)&amp;")","")</f>
        <v xml:space="preserve">
</v>
      </c>
      <c r="X410" s="30" t="s">
        <v>36</v>
      </c>
    </row>
    <row r="411" spans="2:24" s="19" customFormat="1" ht="42" customHeight="1">
      <c r="B411" s="20">
        <v>404</v>
      </c>
      <c r="C411" s="66">
        <v>13022</v>
      </c>
      <c r="D411" s="67" t="str">
        <f>VLOOKUP(C411,[1]計算シート!$B$3:$F$29997,5,FALSE)</f>
        <v>みどりの樹清瀬</v>
      </c>
      <c r="E411" s="67" t="str">
        <f>VLOOKUP(C411,[1]計算シート!$B$3:$BB$29997,6,FALSE)</f>
        <v>清瀬市下清戸４－７０９－１７</v>
      </c>
      <c r="F411" s="66" t="str">
        <f>VLOOKUP(C411,[1]計算シート!$B$3:$BB$29997,7,FALSE)</f>
        <v>5.8-6.5</v>
      </c>
      <c r="G411" s="66" t="str">
        <f>VLOOKUP(C411,[1]計算シート!$B$3:$BB$29997,8,FALSE)</f>
        <v>18.6-22.26</v>
      </c>
      <c r="H411" s="66" t="str">
        <f>VLOOKUP(C411,[1]計算シート!$B$3:$BB$29997,9,FALSE)</f>
        <v>○</v>
      </c>
      <c r="I411" s="66" t="str">
        <f>VLOOKUP(C411,[1]計算シート!$B$3:$BB$29997,10,FALSE)</f>
        <v>○</v>
      </c>
      <c r="J411" s="66" t="str">
        <f>VLOOKUP(C411,[1]計算シート!$B$3:$BB$29997,11,FALSE)</f>
        <v>○</v>
      </c>
      <c r="K411" s="66" t="str">
        <f>VLOOKUP(C411,[1]計算シート!$B$3:$BB$29997,12,FALSE)</f>
        <v>○</v>
      </c>
      <c r="L411" s="66" t="str">
        <f>VLOOKUP(C411,[1]計算シート!$B$3:$BB$29997,13,FALSE)</f>
        <v>○</v>
      </c>
      <c r="M411" s="66" t="str">
        <f>IF(VLOOKUP(C411,[1]計算シート!$B$3:$BB$29997,26,FALSE)&gt;0,"○","×")</f>
        <v>×</v>
      </c>
      <c r="N411" s="66" t="str">
        <f>IF(VLOOKUP(C411,[1]計算シート!$B$3:$BB$29997,27,FALSE)&gt;0,"○","×")</f>
        <v>○</v>
      </c>
      <c r="O411" s="67" t="str">
        <f>VLOOKUP(C411,[1]計算シート!$B$3:$BB$29997,29,FALSE)</f>
        <v>みどりの樹清瀬</v>
      </c>
      <c r="P411" s="67" t="str">
        <f>VLOOKUP(C411,[1]計算シート!$B$3:$BB$29997,30,FALSE)</f>
        <v>042-494-6161</v>
      </c>
      <c r="Q411" s="68">
        <f>VLOOKUP(C411,[1]計算シート!$B$3:$BB$29997,32,FALSE)</f>
        <v>34</v>
      </c>
      <c r="R411" s="69">
        <f>VLOOKUP(C411,[1]計算シート!$B$3:$BB$29997,31,FALSE)</f>
        <v>41558</v>
      </c>
      <c r="S411" s="70" t="str">
        <f>VLOOKUP(C411,[1]計算シート!$B$3:$BB$29997,34,FALSE)</f>
        <v>入居開始済み</v>
      </c>
      <c r="T411" s="66" t="str">
        <f>VLOOKUP(C411,[1]計算シート!$B$3:$BB$29997,33,FALSE)</f>
        <v>○</v>
      </c>
      <c r="U411" s="69">
        <v>42095</v>
      </c>
      <c r="V411" s="68"/>
      <c r="W411" s="71" t="str">
        <f>VLOOKUP(C411,[1]計算シート!$B$3:$BH$2997,59,FALSE)&amp;CHAR(10)&amp;IF(VLOOKUP(C411,[1]計算シート!$B$3:$BH$2997,59,FALSE)="特定","("&amp;VLOOKUP(C411,[1]指定一覧!$B$3:$C377,2,FALSE)&amp;")","")</f>
        <v xml:space="preserve">
</v>
      </c>
      <c r="X411" s="30" t="s">
        <v>36</v>
      </c>
    </row>
    <row r="412" spans="2:24" s="19" customFormat="1" ht="42" customHeight="1">
      <c r="B412" s="20">
        <v>405</v>
      </c>
      <c r="C412" s="66">
        <v>16009</v>
      </c>
      <c r="D412" s="67" t="str">
        <f>VLOOKUP(C412,[1]計算シート!$B$3:$F$29997,5,FALSE)</f>
        <v>なごやかレジデンス清瀬</v>
      </c>
      <c r="E412" s="67" t="str">
        <f>VLOOKUP(C412,[1]計算シート!$B$3:$BB$29997,6,FALSE)</f>
        <v>清瀬市竹丘2-28-13</v>
      </c>
      <c r="F412" s="66" t="str">
        <f>VLOOKUP(C412,[1]計算シート!$B$3:$BB$29997,7,FALSE)</f>
        <v>5.7-6.5</v>
      </c>
      <c r="G412" s="66" t="str">
        <f>VLOOKUP(C412,[1]計算シート!$B$3:$BB$29997,8,FALSE)</f>
        <v>20.2-20.39</v>
      </c>
      <c r="H412" s="66" t="str">
        <f>VLOOKUP(C412,[1]計算シート!$B$3:$BB$29997,9,FALSE)</f>
        <v>○</v>
      </c>
      <c r="I412" s="66" t="str">
        <f>VLOOKUP(C412,[1]計算シート!$B$3:$BB$29997,10,FALSE)</f>
        <v>○</v>
      </c>
      <c r="J412" s="66" t="str">
        <f>VLOOKUP(C412,[1]計算シート!$B$3:$BB$29997,11,FALSE)</f>
        <v>○</v>
      </c>
      <c r="K412" s="66" t="str">
        <f>VLOOKUP(C412,[1]計算シート!$B$3:$BB$29997,12,FALSE)</f>
        <v>○</v>
      </c>
      <c r="L412" s="66" t="str">
        <f>VLOOKUP(C412,[1]計算シート!$B$3:$BB$29997,13,FALSE)</f>
        <v>○</v>
      </c>
      <c r="M412" s="66" t="str">
        <f>IF(VLOOKUP(C412,[1]計算シート!$B$3:$BB$29997,26,FALSE)&gt;0,"○","×")</f>
        <v>×</v>
      </c>
      <c r="N412" s="66" t="str">
        <f>IF(VLOOKUP(C412,[1]計算シート!$B$3:$BB$29997,27,FALSE)&gt;0,"○","×")</f>
        <v>○</v>
      </c>
      <c r="O412" s="67" t="str">
        <f>VLOOKUP(C412,[1]計算シート!$B$3:$BB$29997,29,FALSE)</f>
        <v>株式会社やまねメディカル</v>
      </c>
      <c r="P412" s="67" t="str">
        <f>VLOOKUP(C412,[1]計算シート!$B$3:$BB$29997,30,FALSE)</f>
        <v>03-5201-3995</v>
      </c>
      <c r="Q412" s="68">
        <f>VLOOKUP(C412,[1]計算シート!$B$3:$BB$29997,32,FALSE)</f>
        <v>31</v>
      </c>
      <c r="R412" s="69">
        <f>VLOOKUP(C412,[1]計算シート!$B$3:$BB$29997,31,FALSE)</f>
        <v>42661</v>
      </c>
      <c r="S412" s="70" t="str">
        <f>VLOOKUP(C412,[1]計算シート!$B$3:$BB$29997,34,FALSE)</f>
        <v>入居開始済み</v>
      </c>
      <c r="T412" s="66" t="str">
        <f>VLOOKUP(C412,[1]計算シート!$B$3:$BB$29997,33,FALSE)</f>
        <v>○</v>
      </c>
      <c r="U412" s="69">
        <v>42917</v>
      </c>
      <c r="V412" s="68"/>
      <c r="W412" s="71" t="str">
        <f>VLOOKUP(C412,[1]計算シート!$B$3:$BH$2997,59,FALSE)&amp;CHAR(10)&amp;IF(VLOOKUP(C412,[1]計算シート!$B$3:$BH$2997,59,FALSE)="特定","("&amp;VLOOKUP(C412,[1]指定一覧!$B$3:$C378,2,FALSE)&amp;")","")</f>
        <v xml:space="preserve">
</v>
      </c>
      <c r="X412" s="30" t="s">
        <v>36</v>
      </c>
    </row>
    <row r="413" spans="2:24" s="19" customFormat="1" ht="42" customHeight="1">
      <c r="B413" s="20">
        <v>406</v>
      </c>
      <c r="C413" s="66">
        <v>17009</v>
      </c>
      <c r="D413" s="67" t="str">
        <f>VLOOKUP(C413,[1]計算シート!$B$3:$F$29997,5,FALSE)</f>
        <v>エクラシア清瀬</v>
      </c>
      <c r="E413" s="67" t="str">
        <f>VLOOKUP(C413,[1]計算シート!$B$3:$BB$29997,6,FALSE)</f>
        <v>清瀬市下清戸2-518-1</v>
      </c>
      <c r="F413" s="66">
        <f>VLOOKUP(C413,[1]計算シート!$B$3:$BB$29997,7,FALSE)</f>
        <v>5.5</v>
      </c>
      <c r="G413" s="66">
        <f>VLOOKUP(C413,[1]計算シート!$B$3:$BB$29997,8,FALSE)</f>
        <v>18.399999999999999</v>
      </c>
      <c r="H413" s="66" t="str">
        <f>VLOOKUP(C413,[1]計算シート!$B$3:$BB$29997,9,FALSE)</f>
        <v>○</v>
      </c>
      <c r="I413" s="66" t="str">
        <f>VLOOKUP(C413,[1]計算シート!$B$3:$BB$29997,10,FALSE)</f>
        <v>×</v>
      </c>
      <c r="J413" s="66" t="str">
        <f>VLOOKUP(C413,[1]計算シート!$B$3:$BB$29997,11,FALSE)</f>
        <v>○</v>
      </c>
      <c r="K413" s="66" t="str">
        <f>VLOOKUP(C413,[1]計算シート!$B$3:$BB$29997,12,FALSE)</f>
        <v>×</v>
      </c>
      <c r="L413" s="66" t="str">
        <f>VLOOKUP(C413,[1]計算シート!$B$3:$BB$29997,13,FALSE)</f>
        <v>○</v>
      </c>
      <c r="M413" s="66" t="str">
        <f>IF(VLOOKUP(C413,[1]計算シート!$B$3:$BB$29997,26,FALSE)&gt;0,"○","×")</f>
        <v>×</v>
      </c>
      <c r="N413" s="66" t="str">
        <f>IF(VLOOKUP(C413,[1]計算シート!$B$3:$BB$29997,27,FALSE)&gt;0,"○","×")</f>
        <v>○</v>
      </c>
      <c r="O413" s="67" t="str">
        <f>VLOOKUP(C413,[1]計算シート!$B$3:$BB$29997,29,FALSE)</f>
        <v>株式会社エクラシア</v>
      </c>
      <c r="P413" s="67" t="str">
        <f>VLOOKUP(C413,[1]計算シート!$B$3:$BB$29997,30,FALSE)</f>
        <v>050-6861-5201</v>
      </c>
      <c r="Q413" s="68">
        <f>VLOOKUP(C413,[1]計算シート!$B$3:$BB$29997,32,FALSE)</f>
        <v>32</v>
      </c>
      <c r="R413" s="69">
        <f>VLOOKUP(C413,[1]計算シート!$B$3:$BB$29997,31,FALSE)</f>
        <v>42929</v>
      </c>
      <c r="S413" s="70" t="str">
        <f>VLOOKUP(C413,[1]計算シート!$B$3:$BB$29997,34,FALSE)</f>
        <v>入居開始済み</v>
      </c>
      <c r="T413" s="66" t="str">
        <f>VLOOKUP(C413,[1]計算シート!$B$3:$BB$29997,33,FALSE)</f>
        <v>○</v>
      </c>
      <c r="U413" s="69">
        <v>43313</v>
      </c>
      <c r="V413" s="68"/>
      <c r="W413" s="71" t="str">
        <f>VLOOKUP(C413,[1]計算シート!$B$3:$BH$2997,59,FALSE)&amp;CHAR(10)&amp;IF(VLOOKUP(C413,[1]計算シート!$B$3:$BH$2997,59,FALSE)="特定","("&amp;VLOOKUP(C413,[1]指定一覧!$B$3:$C379,2,FALSE)&amp;")","")</f>
        <v xml:space="preserve">
</v>
      </c>
      <c r="X413" s="30" t="s">
        <v>36</v>
      </c>
    </row>
    <row r="414" spans="2:24" s="19" customFormat="1" ht="42" customHeight="1">
      <c r="B414" s="20">
        <v>407</v>
      </c>
      <c r="C414" s="66">
        <v>13004</v>
      </c>
      <c r="D414" s="67" t="str">
        <f>VLOOKUP(C414,[1]計算シート!$B$3:$F$29997,5,FALSE)</f>
        <v>レイ・ストーリア滝山</v>
      </c>
      <c r="E414" s="67" t="str">
        <f>VLOOKUP(C414,[1]計算シート!$B$3:$BB$29997,6,FALSE)</f>
        <v>東久留米市滝山7丁目17番13号</v>
      </c>
      <c r="F414" s="66" t="str">
        <f>VLOOKUP(C414,[1]計算シート!$B$3:$BB$29997,7,FALSE)</f>
        <v>8.2-13.5</v>
      </c>
      <c r="G414" s="66" t="str">
        <f>VLOOKUP(C414,[1]計算シート!$B$3:$BB$29997,8,FALSE)</f>
        <v>18.05-35.57</v>
      </c>
      <c r="H414" s="66" t="str">
        <f>VLOOKUP(C414,[1]計算シート!$B$3:$BB$29997,9,FALSE)</f>
        <v>○</v>
      </c>
      <c r="I414" s="66" t="str">
        <f>VLOOKUP(C414,[1]計算シート!$B$3:$BB$29997,10,FALSE)</f>
        <v>○</v>
      </c>
      <c r="J414" s="66" t="str">
        <f>VLOOKUP(C414,[1]計算シート!$B$3:$BB$29997,11,FALSE)</f>
        <v>○</v>
      </c>
      <c r="K414" s="66" t="str">
        <f>VLOOKUP(C414,[1]計算シート!$B$3:$BB$29997,12,FALSE)</f>
        <v>○</v>
      </c>
      <c r="L414" s="66" t="str">
        <f>VLOOKUP(C414,[1]計算シート!$B$3:$BB$29997,13,FALSE)</f>
        <v>○</v>
      </c>
      <c r="M414" s="66" t="str">
        <f>IF(VLOOKUP(C414,[1]計算シート!$B$3:$BB$29997,26,FALSE)&gt;0,"○","×")</f>
        <v>×</v>
      </c>
      <c r="N414" s="66" t="str">
        <f>IF(VLOOKUP(C414,[1]計算シート!$B$3:$BB$29997,27,FALSE)&gt;0,"○","×")</f>
        <v>○</v>
      </c>
      <c r="O414" s="67" t="str">
        <f>VLOOKUP(C414,[1]計算シート!$B$3:$BB$29997,29,FALSE)</f>
        <v>日建リース工業株式会社</v>
      </c>
      <c r="P414" s="67" t="str">
        <f>VLOOKUP(C414,[1]計算シート!$B$3:$BB$29997,30,FALSE)</f>
        <v>03-3296-1711</v>
      </c>
      <c r="Q414" s="68">
        <f>VLOOKUP(C414,[1]計算シート!$B$3:$BB$29997,32,FALSE)</f>
        <v>45</v>
      </c>
      <c r="R414" s="69">
        <f>VLOOKUP(C414,[1]計算シート!$B$3:$BB$29997,31,FALSE)</f>
        <v>41411</v>
      </c>
      <c r="S414" s="70" t="str">
        <f>VLOOKUP(C414,[1]計算シート!$B$3:$BB$29997,34,FALSE)</f>
        <v>入居開始済み</v>
      </c>
      <c r="T414" s="66" t="str">
        <f>VLOOKUP(C414,[1]計算シート!$B$3:$BB$29997,33,FALSE)</f>
        <v>○</v>
      </c>
      <c r="U414" s="69">
        <v>42095</v>
      </c>
      <c r="V414" s="68"/>
      <c r="W414" s="71" t="str">
        <f>VLOOKUP(C414,[1]計算シート!$B$3:$BH$2997,59,FALSE)&amp;CHAR(10)&amp;IF(VLOOKUP(C414,[1]計算シート!$B$3:$BH$2997,59,FALSE)="特定","("&amp;VLOOKUP(C414,[1]指定一覧!$B$3:$C380,2,FALSE)&amp;")","")</f>
        <v xml:space="preserve">
</v>
      </c>
      <c r="X414" s="30" t="s">
        <v>36</v>
      </c>
    </row>
    <row r="415" spans="2:24" s="19" customFormat="1" ht="42" customHeight="1">
      <c r="B415" s="20">
        <v>408</v>
      </c>
      <c r="C415" s="66">
        <v>13043</v>
      </c>
      <c r="D415" s="67" t="str">
        <f>VLOOKUP(C415,[1]計算シート!$B$3:$F$29997,5,FALSE)</f>
        <v>なごやかレジデンス東久留米</v>
      </c>
      <c r="E415" s="67" t="str">
        <f>VLOOKUP(C415,[1]計算シート!$B$3:$BB$29997,6,FALSE)</f>
        <v>東久留米市新川町一丁目８番５号</v>
      </c>
      <c r="F415" s="66" t="str">
        <f>VLOOKUP(C415,[1]計算シート!$B$3:$BB$29997,7,FALSE)</f>
        <v>5.37-7.2</v>
      </c>
      <c r="G415" s="66">
        <f>VLOOKUP(C415,[1]計算シート!$B$3:$BB$29997,8,FALSE)</f>
        <v>18.75</v>
      </c>
      <c r="H415" s="66" t="str">
        <f>VLOOKUP(C415,[1]計算シート!$B$3:$BB$29997,9,FALSE)</f>
        <v>○</v>
      </c>
      <c r="I415" s="66" t="str">
        <f>VLOOKUP(C415,[1]計算シート!$B$3:$BB$29997,10,FALSE)</f>
        <v>○</v>
      </c>
      <c r="J415" s="66" t="str">
        <f>VLOOKUP(C415,[1]計算シート!$B$3:$BB$29997,11,FALSE)</f>
        <v>○</v>
      </c>
      <c r="K415" s="66" t="str">
        <f>VLOOKUP(C415,[1]計算シート!$B$3:$BB$29997,12,FALSE)</f>
        <v>○</v>
      </c>
      <c r="L415" s="66" t="str">
        <f>VLOOKUP(C415,[1]計算シート!$B$3:$BB$29997,13,FALSE)</f>
        <v>×</v>
      </c>
      <c r="M415" s="66" t="str">
        <f>IF(VLOOKUP(C415,[1]計算シート!$B$3:$BB$29997,26,FALSE)&gt;0,"○","×")</f>
        <v>×</v>
      </c>
      <c r="N415" s="66" t="str">
        <f>IF(VLOOKUP(C415,[1]計算シート!$B$3:$BB$29997,27,FALSE)&gt;0,"○","×")</f>
        <v>○</v>
      </c>
      <c r="O415" s="67" t="str">
        <f>VLOOKUP(C415,[1]計算シート!$B$3:$BB$29997,29,FALSE)</f>
        <v>なごやかレジデンス東久留米</v>
      </c>
      <c r="P415" s="67" t="str">
        <f>VLOOKUP(C415,[1]計算シート!$B$3:$BB$29997,30,FALSE)</f>
        <v>042-479-1292</v>
      </c>
      <c r="Q415" s="68">
        <f>VLOOKUP(C415,[1]計算シート!$B$3:$BB$29997,32,FALSE)</f>
        <v>30</v>
      </c>
      <c r="R415" s="69">
        <f>VLOOKUP(C415,[1]計算シート!$B$3:$BB$29997,31,FALSE)</f>
        <v>41691</v>
      </c>
      <c r="S415" s="70" t="str">
        <f>VLOOKUP(C415,[1]計算シート!$B$3:$BB$29997,34,FALSE)</f>
        <v>入居開始済み</v>
      </c>
      <c r="T415" s="66" t="str">
        <f>VLOOKUP(C415,[1]計算シート!$B$3:$BB$29997,33,FALSE)</f>
        <v>○</v>
      </c>
      <c r="U415" s="69">
        <v>42095</v>
      </c>
      <c r="V415" s="68"/>
      <c r="W415" s="71" t="str">
        <f>VLOOKUP(C415,[1]計算シート!$B$3:$BH$2997,59,FALSE)&amp;CHAR(10)&amp;IF(VLOOKUP(C415,[1]計算シート!$B$3:$BH$2997,59,FALSE)="特定","("&amp;VLOOKUP(C415,[1]指定一覧!$B$3:$C381,2,FALSE)&amp;")","")</f>
        <v xml:space="preserve">
</v>
      </c>
      <c r="X415" s="30" t="s">
        <v>36</v>
      </c>
    </row>
    <row r="416" spans="2:24" s="19" customFormat="1" ht="42" customHeight="1">
      <c r="B416" s="20">
        <v>409</v>
      </c>
      <c r="C416" s="72">
        <v>18002</v>
      </c>
      <c r="D416" s="67" t="str">
        <f>VLOOKUP(C416,[1]計算シート!$B$3:$F$29997,5,FALSE)</f>
        <v>エクラシア東久留米</v>
      </c>
      <c r="E416" s="67" t="str">
        <f>VLOOKUP(C416,[1]計算シート!$B$3:$BB$29997,6,FALSE)</f>
        <v>東久留米市前沢2－1－55</v>
      </c>
      <c r="F416" s="66">
        <f>VLOOKUP(C416,[1]計算シート!$B$3:$BB$29997,7,FALSE)</f>
        <v>5.5</v>
      </c>
      <c r="G416" s="66" t="str">
        <f>VLOOKUP(C416,[1]計算シート!$B$3:$BB$29997,8,FALSE)</f>
        <v>18.3-18.91</v>
      </c>
      <c r="H416" s="66" t="str">
        <f>VLOOKUP(C416,[1]計算シート!$B$3:$BB$29997,9,FALSE)</f>
        <v>○</v>
      </c>
      <c r="I416" s="66" t="str">
        <f>VLOOKUP(C416,[1]計算シート!$B$3:$BB$29997,10,FALSE)</f>
        <v>×</v>
      </c>
      <c r="J416" s="66" t="str">
        <f>VLOOKUP(C416,[1]計算シート!$B$3:$BB$29997,11,FALSE)</f>
        <v>○</v>
      </c>
      <c r="K416" s="66" t="str">
        <f>VLOOKUP(C416,[1]計算シート!$B$3:$BB$29997,12,FALSE)</f>
        <v>×</v>
      </c>
      <c r="L416" s="66" t="str">
        <f>VLOOKUP(C416,[1]計算シート!$B$3:$BB$29997,13,FALSE)</f>
        <v>○</v>
      </c>
      <c r="M416" s="66" t="str">
        <f>IF(VLOOKUP(C416,[1]計算シート!$B$3:$BB$29997,26,FALSE)&gt;0,"○","×")</f>
        <v>×</v>
      </c>
      <c r="N416" s="66" t="str">
        <f>IF(VLOOKUP(C416,[1]計算シート!$B$3:$BB$29997,27,FALSE)&gt;0,"○","×")</f>
        <v>○</v>
      </c>
      <c r="O416" s="67" t="str">
        <f>VLOOKUP(C416,[1]計算シート!$B$3:$BB$29997,29,FALSE)</f>
        <v>株式会社エクラシア</v>
      </c>
      <c r="P416" s="67" t="str">
        <f>VLOOKUP(C416,[1]計算シート!$B$3:$BB$29997,30,FALSE)</f>
        <v>050-6861-5201</v>
      </c>
      <c r="Q416" s="68">
        <f>VLOOKUP(C416,[1]計算シート!$B$3:$BB$29997,32,FALSE)</f>
        <v>60</v>
      </c>
      <c r="R416" s="69">
        <f>VLOOKUP(C416,[1]計算シート!$B$3:$BB$29997,31,FALSE)</f>
        <v>43270</v>
      </c>
      <c r="S416" s="70" t="str">
        <f>VLOOKUP(C416,[1]計算シート!$B$3:$BB$29997,34,FALSE)</f>
        <v>入居開始済み</v>
      </c>
      <c r="T416" s="66" t="str">
        <f>VLOOKUP(C416,[1]計算シート!$B$3:$BB$29997,33,FALSE)</f>
        <v>○</v>
      </c>
      <c r="U416" s="69">
        <v>43617</v>
      </c>
      <c r="V416" s="68"/>
      <c r="W416" s="71" t="str">
        <f>VLOOKUP(C416,[1]計算シート!$B$3:$BH$2997,59,FALSE)&amp;CHAR(10)&amp;IF(VLOOKUP(C416,[1]計算シート!$B$3:$BH$2997,59,FALSE)="特定","("&amp;VLOOKUP(C416,[1]指定一覧!$B$3:$C382,2,FALSE)&amp;")","")</f>
        <v xml:space="preserve">
</v>
      </c>
      <c r="X416" s="30" t="s">
        <v>36</v>
      </c>
    </row>
    <row r="417" spans="2:24" s="19" customFormat="1" ht="42" customHeight="1">
      <c r="B417" s="20">
        <v>410</v>
      </c>
      <c r="C417" s="66">
        <v>11053</v>
      </c>
      <c r="D417" s="67" t="str">
        <f>VLOOKUP(C417,[1]計算シート!$B$3:$F$29997,5,FALSE)</f>
        <v>そんぽの家Ｓ保谷北町</v>
      </c>
      <c r="E417" s="67" t="str">
        <f>VLOOKUP(C417,[1]計算シート!$B$3:$BB$29997,6,FALSE)</f>
        <v>西東京市北町6丁目1-28</v>
      </c>
      <c r="F417" s="66">
        <f>VLOOKUP(C417,[1]計算シート!$B$3:$BB$29997,7,FALSE)</f>
        <v>9.84</v>
      </c>
      <c r="G417" s="66">
        <f>VLOOKUP(C417,[1]計算シート!$B$3:$BB$29997,8,FALSE)</f>
        <v>25.17</v>
      </c>
      <c r="H417" s="66" t="str">
        <f>VLOOKUP(C417,[1]計算シート!$B$3:$BB$29997,9,FALSE)</f>
        <v>○</v>
      </c>
      <c r="I417" s="66" t="str">
        <f>VLOOKUP(C417,[1]計算シート!$B$3:$BB$29997,10,FALSE)</f>
        <v>×</v>
      </c>
      <c r="J417" s="66" t="str">
        <f>VLOOKUP(C417,[1]計算シート!$B$3:$BB$29997,11,FALSE)</f>
        <v>×</v>
      </c>
      <c r="K417" s="66" t="str">
        <f>VLOOKUP(C417,[1]計算シート!$B$3:$BB$29997,12,FALSE)</f>
        <v>×</v>
      </c>
      <c r="L417" s="66" t="str">
        <f>VLOOKUP(C417,[1]計算シート!$B$3:$BB$29997,13,FALSE)</f>
        <v>○</v>
      </c>
      <c r="M417" s="66" t="str">
        <f>IF(VLOOKUP(C417,[1]計算シート!$B$3:$BB$29997,26,FALSE)&gt;0,"○","×")</f>
        <v>○</v>
      </c>
      <c r="N417" s="66" t="str">
        <f>IF(VLOOKUP(C417,[1]計算シート!$B$3:$BB$29997,27,FALSE)&gt;0,"○","×")</f>
        <v>○</v>
      </c>
      <c r="O417" s="67" t="str">
        <f>VLOOKUP(C417,[1]計算シート!$B$3:$BB$29997,29,FALSE)</f>
        <v>そんぽの家Ｓ保谷北町</v>
      </c>
      <c r="P417" s="67" t="str">
        <f>VLOOKUP(C417,[1]計算シート!$B$3:$BB$29997,30,FALSE)</f>
        <v>042-439-0320</v>
      </c>
      <c r="Q417" s="68">
        <f>VLOOKUP(C417,[1]計算シート!$B$3:$BB$29997,32,FALSE)</f>
        <v>30</v>
      </c>
      <c r="R417" s="69">
        <f>VLOOKUP(C417,[1]計算シート!$B$3:$BB$29997,31,FALSE)</f>
        <v>40962</v>
      </c>
      <c r="S417" s="70" t="str">
        <f>VLOOKUP(C417,[1]計算シート!$B$3:$BB$29997,34,FALSE)</f>
        <v>入居開始済み</v>
      </c>
      <c r="T417" s="66" t="str">
        <f>VLOOKUP(C417,[1]計算シート!$B$3:$BB$29997,33,FALSE)</f>
        <v>○</v>
      </c>
      <c r="U417" s="69">
        <v>42095</v>
      </c>
      <c r="V417" s="68"/>
      <c r="W417" s="71" t="str">
        <f>VLOOKUP(C417,[1]計算シート!$B$3:$BH$2997,59,FALSE)&amp;CHAR(10)&amp;IF(VLOOKUP(C417,[1]計算シート!$B$3:$BH$2997,59,FALSE)="特定","("&amp;VLOOKUP(C417,[1]指定一覧!$B$3:$C383,2,FALSE)&amp;")","")</f>
        <v xml:space="preserve">
</v>
      </c>
      <c r="X417" s="30" t="s">
        <v>36</v>
      </c>
    </row>
    <row r="418" spans="2:24" s="19" customFormat="1" ht="42" customHeight="1">
      <c r="B418" s="20">
        <v>411</v>
      </c>
      <c r="C418" s="66">
        <v>11069</v>
      </c>
      <c r="D418" s="67" t="str">
        <f>VLOOKUP(C418,[1]計算シート!$B$3:$F$29997,5,FALSE)</f>
        <v>西東京ケアコミュニティそよ風</v>
      </c>
      <c r="E418" s="67" t="str">
        <f>VLOOKUP(C418,[1]計算シート!$B$3:$BB$29997,6,FALSE)</f>
        <v>西東京市東町3-1-13</v>
      </c>
      <c r="F418" s="66" t="str">
        <f>VLOOKUP(C418,[1]計算シート!$B$3:$BB$29997,7,FALSE)</f>
        <v>16.8-29.6</v>
      </c>
      <c r="G418" s="66" t="str">
        <f>VLOOKUP(C418,[1]計算シート!$B$3:$BB$29997,8,FALSE)</f>
        <v>30.77-57.76</v>
      </c>
      <c r="H418" s="66" t="str">
        <f>VLOOKUP(C418,[1]計算シート!$B$3:$BB$29997,9,FALSE)</f>
        <v>○</v>
      </c>
      <c r="I418" s="66" t="str">
        <f>VLOOKUP(C418,[1]計算シート!$B$3:$BB$29997,10,FALSE)</f>
        <v>○</v>
      </c>
      <c r="J418" s="66" t="str">
        <f>VLOOKUP(C418,[1]計算シート!$B$3:$BB$29997,11,FALSE)</f>
        <v>○</v>
      </c>
      <c r="K418" s="66" t="str">
        <f>VLOOKUP(C418,[1]計算シート!$B$3:$BB$29997,12,FALSE)</f>
        <v>○</v>
      </c>
      <c r="L418" s="66" t="str">
        <f>VLOOKUP(C418,[1]計算シート!$B$3:$BB$29997,13,FALSE)</f>
        <v>○</v>
      </c>
      <c r="M418" s="66" t="str">
        <f>IF(VLOOKUP(C418,[1]計算シート!$B$3:$BB$29997,26,FALSE)&gt;0,"○","×")</f>
        <v>○</v>
      </c>
      <c r="N418" s="66" t="str">
        <f>IF(VLOOKUP(C418,[1]計算シート!$B$3:$BB$29997,27,FALSE)&gt;0,"○","×")</f>
        <v>○</v>
      </c>
      <c r="O418" s="67" t="str">
        <f>VLOOKUP(C418,[1]計算シート!$B$3:$BB$29997,29,FALSE)</f>
        <v>株式会社ＳＯＹＯＫＡＺＥ</v>
      </c>
      <c r="P418" s="67" t="str">
        <f>VLOOKUP(C418,[1]計算シート!$B$3:$BB$29997,30,FALSE)</f>
        <v>03-5413-8228</v>
      </c>
      <c r="Q418" s="68">
        <f>VLOOKUP(C418,[1]計算シート!$B$3:$BB$29997,32,FALSE)</f>
        <v>47</v>
      </c>
      <c r="R418" s="69">
        <f>VLOOKUP(C418,[1]計算シート!$B$3:$BB$29997,31,FALSE)</f>
        <v>40996</v>
      </c>
      <c r="S418" s="70" t="str">
        <f>VLOOKUP(C418,[1]計算シート!$B$3:$BB$29997,34,FALSE)</f>
        <v>入居開始済み</v>
      </c>
      <c r="T418" s="66" t="str">
        <f>VLOOKUP(C418,[1]計算シート!$B$3:$BB$29997,33,FALSE)</f>
        <v>○</v>
      </c>
      <c r="U418" s="69">
        <v>41091</v>
      </c>
      <c r="V418" s="68"/>
      <c r="W418" s="71" t="str">
        <f>VLOOKUP(C418,[1]計算シート!$B$3:$BH$2997,59,FALSE)&amp;CHAR(10)&amp;IF(VLOOKUP(C418,[1]計算シート!$B$3:$BH$2997,59,FALSE)="特定","("&amp;VLOOKUP(C418,[1]指定一覧!$B$3:$C384,2,FALSE)&amp;")","")</f>
        <v>特定
(1375424155)</v>
      </c>
      <c r="X418" s="30" t="s">
        <v>36</v>
      </c>
    </row>
    <row r="419" spans="2:24" s="19" customFormat="1" ht="42" customHeight="1">
      <c r="B419" s="20">
        <v>412</v>
      </c>
      <c r="C419" s="66">
        <v>19006</v>
      </c>
      <c r="D419" s="67" t="str">
        <f>VLOOKUP(C419,[1]計算シート!$B$3:$F$29997,5,FALSE)</f>
        <v>リリィパワーズレジデンス武蔵野</v>
      </c>
      <c r="E419" s="67" t="str">
        <f>VLOOKUP(C419,[1]計算シート!$B$3:$BB$29997,6,FALSE)</f>
        <v>西東京市新町4丁目1番5号</v>
      </c>
      <c r="F419" s="66" t="str">
        <f>VLOOKUP(C419,[1]計算シート!$B$3:$BB$29997,7,FALSE)</f>
        <v>7.4-8.9</v>
      </c>
      <c r="G419" s="66" t="str">
        <f>VLOOKUP(C419,[1]計算シート!$B$3:$BB$29997,8,FALSE)</f>
        <v>25.5-28.9</v>
      </c>
      <c r="H419" s="66" t="str">
        <f>VLOOKUP(C419,[1]計算シート!$B$3:$BB$29997,9,FALSE)</f>
        <v>○</v>
      </c>
      <c r="I419" s="66" t="str">
        <f>VLOOKUP(C419,[1]計算シート!$B$3:$BB$29997,10,FALSE)</f>
        <v>×</v>
      </c>
      <c r="J419" s="66" t="str">
        <f>VLOOKUP(C419,[1]計算シート!$B$3:$BB$29997,11,FALSE)</f>
        <v>○</v>
      </c>
      <c r="K419" s="66" t="str">
        <f>VLOOKUP(C419,[1]計算シート!$B$3:$BB$29997,12,FALSE)</f>
        <v>○</v>
      </c>
      <c r="L419" s="66" t="str">
        <f>VLOOKUP(C419,[1]計算シート!$B$3:$BB$29997,13,FALSE)</f>
        <v>×</v>
      </c>
      <c r="M419" s="66" t="str">
        <f>IF(VLOOKUP(C419,[1]計算シート!$B$3:$BB$29997,26,FALSE)&gt;0,"○","×")</f>
        <v>×</v>
      </c>
      <c r="N419" s="66" t="str">
        <f>IF(VLOOKUP(C419,[1]計算シート!$B$3:$BB$29997,27,FALSE)&gt;0,"○","×")</f>
        <v>×</v>
      </c>
      <c r="O419" s="67" t="str">
        <f>VLOOKUP(C419,[1]計算シート!$B$3:$BB$29997,29,FALSE)</f>
        <v>リリィパワーズレジデンス武蔵野</v>
      </c>
      <c r="P419" s="67" t="str">
        <f>VLOOKUP(C419,[1]計算シート!$B$3:$BB$29997,30,FALSE)</f>
        <v>0422-27-8666</v>
      </c>
      <c r="Q419" s="68">
        <f>VLOOKUP(C419,[1]計算シート!$B$3:$BB$29997,32,FALSE)</f>
        <v>41</v>
      </c>
      <c r="R419" s="69">
        <f>VLOOKUP(C419,[1]計算シート!$B$3:$BB$29997,31,FALSE)</f>
        <v>43704</v>
      </c>
      <c r="S419" s="70" t="str">
        <f>VLOOKUP(C419,[1]計算シート!$B$3:$BB$29997,34,FALSE)</f>
        <v>入居開始済み</v>
      </c>
      <c r="T419" s="66" t="str">
        <f>VLOOKUP(C419,[1]計算シート!$B$3:$BB$29997,33,FALSE)</f>
        <v>○</v>
      </c>
      <c r="U419" s="69">
        <v>44136</v>
      </c>
      <c r="V419" s="68"/>
      <c r="W419" s="71" t="str">
        <f>VLOOKUP(C419,[1]計算シート!$B$3:$BH$2997,59,FALSE)&amp;CHAR(10)&amp;IF(VLOOKUP(C419,[1]計算シート!$B$3:$BH$2997,59,FALSE)="特定","("&amp;VLOOKUP(C419,[1]指定一覧!$B$3:$C385,2,FALSE)&amp;")","")</f>
        <v xml:space="preserve">
</v>
      </c>
      <c r="X419" s="30" t="s">
        <v>36</v>
      </c>
    </row>
    <row r="420" spans="2:24" s="19" customFormat="1" ht="42" customHeight="1">
      <c r="B420" s="20">
        <v>413</v>
      </c>
      <c r="C420" s="66">
        <v>12004</v>
      </c>
      <c r="D420" s="67" t="str">
        <f>VLOOKUP(C420,[1]計算シート!$B$3:$F$29997,5,FALSE)</f>
        <v>そんぽの家Ｓ武蔵野</v>
      </c>
      <c r="E420" s="67" t="str">
        <f>VLOOKUP(C420,[1]計算シート!$B$3:$BB$29997,6,FALSE)</f>
        <v>西東京市新町5丁目14-14</v>
      </c>
      <c r="F420" s="66">
        <f>VLOOKUP(C420,[1]計算シート!$B$3:$BB$29997,7,FALSE)</f>
        <v>13.6</v>
      </c>
      <c r="G420" s="66" t="str">
        <f>VLOOKUP(C420,[1]計算シート!$B$3:$BB$29997,8,FALSE)</f>
        <v>25.2-25.74</v>
      </c>
      <c r="H420" s="66" t="str">
        <f>VLOOKUP(C420,[1]計算シート!$B$3:$BB$29997,9,FALSE)</f>
        <v>○</v>
      </c>
      <c r="I420" s="66" t="str">
        <f>VLOOKUP(C420,[1]計算シート!$B$3:$BB$29997,10,FALSE)</f>
        <v>×</v>
      </c>
      <c r="J420" s="66" t="str">
        <f>VLOOKUP(C420,[1]計算シート!$B$3:$BB$29997,11,FALSE)</f>
        <v>×</v>
      </c>
      <c r="K420" s="66" t="str">
        <f>VLOOKUP(C420,[1]計算シート!$B$3:$BB$29997,12,FALSE)</f>
        <v>×</v>
      </c>
      <c r="L420" s="66" t="str">
        <f>VLOOKUP(C420,[1]計算シート!$B$3:$BB$29997,13,FALSE)</f>
        <v>○</v>
      </c>
      <c r="M420" s="66" t="str">
        <f>IF(VLOOKUP(C420,[1]計算シート!$B$3:$BB$29997,26,FALSE)&gt;0,"○","×")</f>
        <v>○</v>
      </c>
      <c r="N420" s="66" t="str">
        <f>IF(VLOOKUP(C420,[1]計算シート!$B$3:$BB$29997,27,FALSE)&gt;0,"○","×")</f>
        <v>○</v>
      </c>
      <c r="O420" s="67" t="str">
        <f>VLOOKUP(C420,[1]計算シート!$B$3:$BB$29997,29,FALSE)</f>
        <v>そんぽの家Ｓ武蔵野</v>
      </c>
      <c r="P420" s="67" t="str">
        <f>VLOOKUP(C420,[1]計算シート!$B$3:$BB$29997,30,FALSE)</f>
        <v>0422-50-8515</v>
      </c>
      <c r="Q420" s="68">
        <f>VLOOKUP(C420,[1]計算シート!$B$3:$BB$29997,32,FALSE)</f>
        <v>52</v>
      </c>
      <c r="R420" s="69">
        <f>VLOOKUP(C420,[1]計算シート!$B$3:$BB$29997,31,FALSE)</f>
        <v>41038</v>
      </c>
      <c r="S420" s="70" t="str">
        <f>VLOOKUP(C420,[1]計算シート!$B$3:$BB$29997,34,FALSE)</f>
        <v>入居開始済み</v>
      </c>
      <c r="T420" s="66" t="str">
        <f>VLOOKUP(C420,[1]計算シート!$B$3:$BB$29997,33,FALSE)</f>
        <v>○</v>
      </c>
      <c r="U420" s="69">
        <v>42095</v>
      </c>
      <c r="V420" s="68"/>
      <c r="W420" s="71" t="str">
        <f>VLOOKUP(C420,[1]計算シート!$B$3:$BH$2997,59,FALSE)&amp;CHAR(10)&amp;IF(VLOOKUP(C420,[1]計算シート!$B$3:$BH$2997,59,FALSE)="特定","("&amp;VLOOKUP(C420,[1]指定一覧!$B$3:$C386,2,FALSE)&amp;")","")</f>
        <v xml:space="preserve">
</v>
      </c>
      <c r="X420" s="30" t="s">
        <v>36</v>
      </c>
    </row>
    <row r="421" spans="2:24" s="19" customFormat="1" ht="42" customHeight="1">
      <c r="B421" s="20">
        <v>414</v>
      </c>
      <c r="C421" s="66">
        <v>12017</v>
      </c>
      <c r="D421" s="67" t="str">
        <f>VLOOKUP(C421,[1]計算シート!$B$3:$F$29997,5,FALSE)</f>
        <v>そんぽの家Ｓ西東京泉町</v>
      </c>
      <c r="E421" s="67" t="str">
        <f>VLOOKUP(C421,[1]計算シート!$B$3:$BB$29997,6,FALSE)</f>
        <v>西東京市泉町2丁目14-13</v>
      </c>
      <c r="F421" s="66">
        <f>VLOOKUP(C421,[1]計算シート!$B$3:$BB$29997,7,FALSE)</f>
        <v>11.4</v>
      </c>
      <c r="G421" s="66" t="str">
        <f>VLOOKUP(C421,[1]計算シート!$B$3:$BB$29997,8,FALSE)</f>
        <v>25.17-27.18</v>
      </c>
      <c r="H421" s="66" t="str">
        <f>VLOOKUP(C421,[1]計算シート!$B$3:$BB$29997,9,FALSE)</f>
        <v>○</v>
      </c>
      <c r="I421" s="66" t="str">
        <f>VLOOKUP(C421,[1]計算シート!$B$3:$BB$29997,10,FALSE)</f>
        <v>×</v>
      </c>
      <c r="J421" s="66" t="str">
        <f>VLOOKUP(C421,[1]計算シート!$B$3:$BB$29997,11,FALSE)</f>
        <v>×</v>
      </c>
      <c r="K421" s="66" t="str">
        <f>VLOOKUP(C421,[1]計算シート!$B$3:$BB$29997,12,FALSE)</f>
        <v>×</v>
      </c>
      <c r="L421" s="66" t="str">
        <f>VLOOKUP(C421,[1]計算シート!$B$3:$BB$29997,13,FALSE)</f>
        <v>○</v>
      </c>
      <c r="M421" s="66" t="str">
        <f>IF(VLOOKUP(C421,[1]計算シート!$B$3:$BB$29997,26,FALSE)&gt;0,"○","×")</f>
        <v>○</v>
      </c>
      <c r="N421" s="66" t="str">
        <f>IF(VLOOKUP(C421,[1]計算シート!$B$3:$BB$29997,27,FALSE)&gt;0,"○","×")</f>
        <v>○</v>
      </c>
      <c r="O421" s="67" t="str">
        <f>VLOOKUP(C421,[1]計算シート!$B$3:$BB$29997,29,FALSE)</f>
        <v>そんぽの家Ｓ西東京泉町</v>
      </c>
      <c r="P421" s="67" t="str">
        <f>VLOOKUP(C421,[1]計算シート!$B$3:$BB$29997,30,FALSE)</f>
        <v>042-438-6130</v>
      </c>
      <c r="Q421" s="68">
        <f>VLOOKUP(C421,[1]計算シート!$B$3:$BB$29997,32,FALSE)</f>
        <v>40</v>
      </c>
      <c r="R421" s="69">
        <f>VLOOKUP(C421,[1]計算シート!$B$3:$BB$29997,31,FALSE)</f>
        <v>41117</v>
      </c>
      <c r="S421" s="70" t="str">
        <f>VLOOKUP(C421,[1]計算シート!$B$3:$BB$29997,34,FALSE)</f>
        <v>入居開始済み</v>
      </c>
      <c r="T421" s="66" t="str">
        <f>VLOOKUP(C421,[1]計算シート!$B$3:$BB$29997,33,FALSE)</f>
        <v>○</v>
      </c>
      <c r="U421" s="69">
        <v>42095</v>
      </c>
      <c r="V421" s="68"/>
      <c r="W421" s="71" t="str">
        <f>VLOOKUP(C421,[1]計算シート!$B$3:$BH$2997,59,FALSE)&amp;CHAR(10)&amp;IF(VLOOKUP(C421,[1]計算シート!$B$3:$BH$2997,59,FALSE)="特定","("&amp;VLOOKUP(C421,[1]指定一覧!$B$3:$C387,2,FALSE)&amp;")","")</f>
        <v xml:space="preserve">
</v>
      </c>
      <c r="X421" s="30" t="s">
        <v>36</v>
      </c>
    </row>
    <row r="422" spans="2:24" s="19" customFormat="1" ht="42" customHeight="1">
      <c r="B422" s="20">
        <v>415</v>
      </c>
      <c r="C422" s="66">
        <v>12029</v>
      </c>
      <c r="D422" s="67" t="str">
        <f>VLOOKUP(C422,[1]計算シート!$B$3:$F$29997,5,FALSE)</f>
        <v>そんぽの家Ｓ東伏見</v>
      </c>
      <c r="E422" s="67" t="str">
        <f>VLOOKUP(C422,[1]計算シート!$B$3:$BB$29997,6,FALSE)</f>
        <v>西東京市東伏見４－４－２５</v>
      </c>
      <c r="F422" s="66">
        <f>VLOOKUP(C422,[1]計算シート!$B$3:$BB$29997,7,FALSE)</f>
        <v>9.5</v>
      </c>
      <c r="G422" s="66" t="str">
        <f>VLOOKUP(C422,[1]計算シート!$B$3:$BB$29997,8,FALSE)</f>
        <v>25.17-27.36</v>
      </c>
      <c r="H422" s="66" t="str">
        <f>VLOOKUP(C422,[1]計算シート!$B$3:$BB$29997,9,FALSE)</f>
        <v>○</v>
      </c>
      <c r="I422" s="66" t="str">
        <f>VLOOKUP(C422,[1]計算シート!$B$3:$BB$29997,10,FALSE)</f>
        <v>×</v>
      </c>
      <c r="J422" s="66" t="str">
        <f>VLOOKUP(C422,[1]計算シート!$B$3:$BB$29997,11,FALSE)</f>
        <v>×</v>
      </c>
      <c r="K422" s="66" t="str">
        <f>VLOOKUP(C422,[1]計算シート!$B$3:$BB$29997,12,FALSE)</f>
        <v>×</v>
      </c>
      <c r="L422" s="66" t="str">
        <f>VLOOKUP(C422,[1]計算シート!$B$3:$BB$29997,13,FALSE)</f>
        <v>○</v>
      </c>
      <c r="M422" s="66" t="str">
        <f>IF(VLOOKUP(C422,[1]計算シート!$B$3:$BB$29997,26,FALSE)&gt;0,"○","×")</f>
        <v>×</v>
      </c>
      <c r="N422" s="66" t="str">
        <f>IF(VLOOKUP(C422,[1]計算シート!$B$3:$BB$29997,27,FALSE)&gt;0,"○","×")</f>
        <v>○</v>
      </c>
      <c r="O422" s="67" t="str">
        <f>VLOOKUP(C422,[1]計算シート!$B$3:$BB$29997,29,FALSE)</f>
        <v>シニア住宅プラザ株式会社</v>
      </c>
      <c r="P422" s="67" t="str">
        <f>VLOOKUP(C422,[1]計算シート!$B$3:$BB$29997,30,FALSE)</f>
        <v>03-5383-9333</v>
      </c>
      <c r="Q422" s="68">
        <f>VLOOKUP(C422,[1]計算シート!$B$3:$BB$29997,32,FALSE)</f>
        <v>60</v>
      </c>
      <c r="R422" s="69">
        <f>VLOOKUP(C422,[1]計算シート!$B$3:$BB$29997,31,FALSE)</f>
        <v>41208</v>
      </c>
      <c r="S422" s="70" t="str">
        <f>VLOOKUP(C422,[1]計算シート!$B$3:$BB$29997,34,FALSE)</f>
        <v>入居開始済み</v>
      </c>
      <c r="T422" s="66" t="str">
        <f>VLOOKUP(C422,[1]計算シート!$B$3:$BB$29997,33,FALSE)</f>
        <v>○</v>
      </c>
      <c r="U422" s="69">
        <v>42095</v>
      </c>
      <c r="V422" s="68"/>
      <c r="W422" s="71" t="str">
        <f>VLOOKUP(C422,[1]計算シート!$B$3:$BH$2997,59,FALSE)&amp;CHAR(10)&amp;IF(VLOOKUP(C422,[1]計算シート!$B$3:$BH$2997,59,FALSE)="特定","("&amp;VLOOKUP(C422,[1]指定一覧!$B$3:$C388,2,FALSE)&amp;")","")</f>
        <v xml:space="preserve">
</v>
      </c>
      <c r="X422" s="30" t="s">
        <v>36</v>
      </c>
    </row>
    <row r="423" spans="2:24" s="19" customFormat="1" ht="42" customHeight="1">
      <c r="B423" s="20">
        <v>416</v>
      </c>
      <c r="C423" s="66">
        <v>12062</v>
      </c>
      <c r="D423" s="67" t="str">
        <f>VLOOKUP(C423,[1]計算シート!$B$3:$F$29997,5,FALSE)</f>
        <v>そんぽの家Ｓ保谷駅前</v>
      </c>
      <c r="E423" s="67" t="str">
        <f>VLOOKUP(C423,[1]計算シート!$B$3:$BB$29997,6,FALSE)</f>
        <v>西東京市東町3丁目5－2</v>
      </c>
      <c r="F423" s="66">
        <f>VLOOKUP(C423,[1]計算シート!$B$3:$BB$29997,7,FALSE)</f>
        <v>13.6</v>
      </c>
      <c r="G423" s="66" t="str">
        <f>VLOOKUP(C423,[1]計算シート!$B$3:$BB$29997,8,FALSE)</f>
        <v>25.17-27.27</v>
      </c>
      <c r="H423" s="66" t="str">
        <f>VLOOKUP(C423,[1]計算シート!$B$3:$BB$29997,9,FALSE)</f>
        <v>○</v>
      </c>
      <c r="I423" s="66" t="str">
        <f>VLOOKUP(C423,[1]計算シート!$B$3:$BB$29997,10,FALSE)</f>
        <v>×</v>
      </c>
      <c r="J423" s="66" t="str">
        <f>VLOOKUP(C423,[1]計算シート!$B$3:$BB$29997,11,FALSE)</f>
        <v>×</v>
      </c>
      <c r="K423" s="66" t="str">
        <f>VLOOKUP(C423,[1]計算シート!$B$3:$BB$29997,12,FALSE)</f>
        <v>×</v>
      </c>
      <c r="L423" s="66" t="str">
        <f>VLOOKUP(C423,[1]計算シート!$B$3:$BB$29997,13,FALSE)</f>
        <v>○</v>
      </c>
      <c r="M423" s="66" t="str">
        <f>IF(VLOOKUP(C423,[1]計算シート!$B$3:$BB$29997,26,FALSE)&gt;0,"○","×")</f>
        <v>○</v>
      </c>
      <c r="N423" s="66" t="str">
        <f>IF(VLOOKUP(C423,[1]計算シート!$B$3:$BB$29997,27,FALSE)&gt;0,"○","×")</f>
        <v>○</v>
      </c>
      <c r="O423" s="67" t="str">
        <f>VLOOKUP(C423,[1]計算シート!$B$3:$BB$29997,29,FALSE)</f>
        <v>そんぽの家Ｓ保谷駅前</v>
      </c>
      <c r="P423" s="67" t="str">
        <f>VLOOKUP(C423,[1]計算シート!$B$3:$BB$29997,30,FALSE)</f>
        <v>042-438-5520</v>
      </c>
      <c r="Q423" s="68">
        <f>VLOOKUP(C423,[1]計算シート!$B$3:$BB$29997,32,FALSE)</f>
        <v>40</v>
      </c>
      <c r="R423" s="69">
        <f>VLOOKUP(C423,[1]計算シート!$B$3:$BB$29997,31,FALSE)</f>
        <v>41313</v>
      </c>
      <c r="S423" s="70" t="str">
        <f>VLOOKUP(C423,[1]計算シート!$B$3:$BB$29997,34,FALSE)</f>
        <v>入居開始済み</v>
      </c>
      <c r="T423" s="66" t="str">
        <f>VLOOKUP(C423,[1]計算シート!$B$3:$BB$29997,33,FALSE)</f>
        <v>○</v>
      </c>
      <c r="U423" s="69">
        <v>42095</v>
      </c>
      <c r="V423" s="68"/>
      <c r="W423" s="71" t="str">
        <f>VLOOKUP(C423,[1]計算シート!$B$3:$BH$2997,59,FALSE)&amp;CHAR(10)&amp;IF(VLOOKUP(C423,[1]計算シート!$B$3:$BH$2997,59,FALSE)="特定","("&amp;VLOOKUP(C423,[1]指定一覧!$B$3:$C389,2,FALSE)&amp;")","")</f>
        <v xml:space="preserve">
</v>
      </c>
      <c r="X423" s="30" t="s">
        <v>36</v>
      </c>
    </row>
    <row r="424" spans="2:24" s="19" customFormat="1" ht="42" customHeight="1">
      <c r="B424" s="20">
        <v>417</v>
      </c>
      <c r="C424" s="66">
        <v>13032</v>
      </c>
      <c r="D424" s="67" t="str">
        <f>VLOOKUP(C424,[1]計算シート!$B$3:$F$29997,5,FALSE)</f>
        <v>ミアヘルサ　オアシスひばりが丘</v>
      </c>
      <c r="E424" s="67" t="str">
        <f>VLOOKUP(C424,[1]計算シート!$B$3:$BB$29997,6,FALSE)</f>
        <v>西東京市ひばりが丘3-3-13</v>
      </c>
      <c r="F424" s="66" t="str">
        <f>VLOOKUP(C424,[1]計算シート!$B$3:$BB$29997,7,FALSE)</f>
        <v>8-9.5</v>
      </c>
      <c r="G424" s="66" t="str">
        <f>VLOOKUP(C424,[1]計算シート!$B$3:$BB$29997,8,FALSE)</f>
        <v>25.29-34.29</v>
      </c>
      <c r="H424" s="66" t="str">
        <f>VLOOKUP(C424,[1]計算シート!$B$3:$BB$29997,9,FALSE)</f>
        <v>○</v>
      </c>
      <c r="I424" s="66" t="str">
        <f>VLOOKUP(C424,[1]計算シート!$B$3:$BB$29997,10,FALSE)</f>
        <v>○</v>
      </c>
      <c r="J424" s="66" t="str">
        <f>VLOOKUP(C424,[1]計算シート!$B$3:$BB$29997,11,FALSE)</f>
        <v>○</v>
      </c>
      <c r="K424" s="66" t="str">
        <f>VLOOKUP(C424,[1]計算シート!$B$3:$BB$29997,12,FALSE)</f>
        <v>○</v>
      </c>
      <c r="L424" s="66" t="str">
        <f>VLOOKUP(C424,[1]計算シート!$B$3:$BB$29997,13,FALSE)</f>
        <v>○</v>
      </c>
      <c r="M424" s="66" t="str">
        <f>IF(VLOOKUP(C424,[1]計算シート!$B$3:$BB$29997,26,FALSE)&gt;0,"○","×")</f>
        <v>○</v>
      </c>
      <c r="N424" s="66" t="str">
        <f>IF(VLOOKUP(C424,[1]計算シート!$B$3:$BB$29997,27,FALSE)&gt;0,"○","×")</f>
        <v>○</v>
      </c>
      <c r="O424" s="67" t="str">
        <f>VLOOKUP(C424,[1]計算シート!$B$3:$BB$29997,29,FALSE)</f>
        <v>ミアヘルサ株式会社</v>
      </c>
      <c r="P424" s="67" t="str">
        <f>VLOOKUP(C424,[1]計算シート!$B$3:$BB$29997,30,FALSE)</f>
        <v>03-3341-2421</v>
      </c>
      <c r="Q424" s="68">
        <f>VLOOKUP(C424,[1]計算シート!$B$3:$BB$29997,32,FALSE)</f>
        <v>16</v>
      </c>
      <c r="R424" s="69">
        <f>VLOOKUP(C424,[1]計算シート!$B$3:$BB$29997,31,FALSE)</f>
        <v>41607</v>
      </c>
      <c r="S424" s="70" t="str">
        <f>VLOOKUP(C424,[1]計算シート!$B$3:$BB$29997,34,FALSE)</f>
        <v>入居開始済み</v>
      </c>
      <c r="T424" s="66" t="str">
        <f>VLOOKUP(C424,[1]計算シート!$B$3:$BB$29997,33,FALSE)</f>
        <v>○</v>
      </c>
      <c r="U424" s="69">
        <v>42095</v>
      </c>
      <c r="V424" s="68"/>
      <c r="W424" s="71" t="str">
        <f>VLOOKUP(C424,[1]計算シート!$B$3:$BH$2997,59,FALSE)&amp;CHAR(10)&amp;IF(VLOOKUP(C424,[1]計算シート!$B$3:$BH$2997,59,FALSE)="特定","("&amp;VLOOKUP(C424,[1]指定一覧!$B$3:$C390,2,FALSE)&amp;")","")</f>
        <v xml:space="preserve">
</v>
      </c>
      <c r="X424" s="30" t="s">
        <v>36</v>
      </c>
    </row>
    <row r="425" spans="2:24" s="19" customFormat="1" ht="42" customHeight="1">
      <c r="B425" s="20">
        <v>418</v>
      </c>
      <c r="C425" s="66">
        <v>14007</v>
      </c>
      <c r="D425" s="67" t="str">
        <f>VLOOKUP(C425,[1]計算シート!$B$3:$F$29997,5,FALSE)</f>
        <v>なごやかレジデンスひばりヶ丘</v>
      </c>
      <c r="E425" s="67" t="str">
        <f>VLOOKUP(C425,[1]計算シート!$B$3:$BB$29997,6,FALSE)</f>
        <v>西東京市住吉町６丁目６番３号</v>
      </c>
      <c r="F425" s="66" t="str">
        <f>VLOOKUP(C425,[1]計算シート!$B$3:$BB$29997,7,FALSE)</f>
        <v>6.37-8</v>
      </c>
      <c r="G425" s="66" t="str">
        <f>VLOOKUP(C425,[1]計算シート!$B$3:$BB$29997,8,FALSE)</f>
        <v>18.75-21.75</v>
      </c>
      <c r="H425" s="66" t="str">
        <f>VLOOKUP(C425,[1]計算シート!$B$3:$BB$29997,9,FALSE)</f>
        <v>○</v>
      </c>
      <c r="I425" s="66" t="str">
        <f>VLOOKUP(C425,[1]計算シート!$B$3:$BB$29997,10,FALSE)</f>
        <v>○</v>
      </c>
      <c r="J425" s="66" t="str">
        <f>VLOOKUP(C425,[1]計算シート!$B$3:$BB$29997,11,FALSE)</f>
        <v>○</v>
      </c>
      <c r="K425" s="66" t="str">
        <f>VLOOKUP(C425,[1]計算シート!$B$3:$BB$29997,12,FALSE)</f>
        <v>○</v>
      </c>
      <c r="L425" s="66" t="str">
        <f>VLOOKUP(C425,[1]計算シート!$B$3:$BB$29997,13,FALSE)</f>
        <v>×</v>
      </c>
      <c r="M425" s="66" t="str">
        <f>IF(VLOOKUP(C425,[1]計算シート!$B$3:$BB$29997,26,FALSE)&gt;0,"○","×")</f>
        <v>×</v>
      </c>
      <c r="N425" s="66" t="str">
        <f>IF(VLOOKUP(C425,[1]計算シート!$B$3:$BB$29997,27,FALSE)&gt;0,"○","×")</f>
        <v>○</v>
      </c>
      <c r="O425" s="67" t="str">
        <f>VLOOKUP(C425,[1]計算シート!$B$3:$BB$29997,29,FALSE)</f>
        <v>なごやかレジデンスひばりヶ丘</v>
      </c>
      <c r="P425" s="67" t="str">
        <f>VLOOKUP(C425,[1]計算シート!$B$3:$BB$29997,30,FALSE)</f>
        <v>042-438-3831</v>
      </c>
      <c r="Q425" s="68">
        <f>VLOOKUP(C425,[1]計算シート!$B$3:$BB$29997,32,FALSE)</f>
        <v>28</v>
      </c>
      <c r="R425" s="69">
        <f>VLOOKUP(C425,[1]計算シート!$B$3:$BB$29997,31,FALSE)</f>
        <v>41795</v>
      </c>
      <c r="S425" s="70" t="str">
        <f>VLOOKUP(C425,[1]計算シート!$B$3:$BB$29997,34,FALSE)</f>
        <v>入居開始済み</v>
      </c>
      <c r="T425" s="66" t="str">
        <f>VLOOKUP(C425,[1]計算シート!$B$3:$BB$29997,33,FALSE)</f>
        <v>○</v>
      </c>
      <c r="U425" s="69">
        <v>42095</v>
      </c>
      <c r="V425" s="68"/>
      <c r="W425" s="71" t="str">
        <f>VLOOKUP(C425,[1]計算シート!$B$3:$BH$2997,59,FALSE)&amp;CHAR(10)&amp;IF(VLOOKUP(C425,[1]計算シート!$B$3:$BH$2997,59,FALSE)="特定","("&amp;VLOOKUP(C425,[1]指定一覧!$B$3:$C391,2,FALSE)&amp;")","")</f>
        <v xml:space="preserve">
</v>
      </c>
      <c r="X425" s="30" t="s">
        <v>36</v>
      </c>
    </row>
    <row r="426" spans="2:24" s="19" customFormat="1" ht="42" customHeight="1">
      <c r="B426" s="20">
        <v>419</v>
      </c>
      <c r="C426" s="66">
        <v>14025</v>
      </c>
      <c r="D426" s="67" t="str">
        <f>VLOOKUP(C426,[1]計算シート!$B$3:$F$29997,5,FALSE)</f>
        <v>プラチナ・シニアホーム西東京ひばりヶ丘</v>
      </c>
      <c r="E426" s="67" t="str">
        <f>VLOOKUP(C426,[1]計算シート!$B$3:$BB$29997,6,FALSE)</f>
        <v>西東京市北町二丁目1番1号</v>
      </c>
      <c r="F426" s="66">
        <f>VLOOKUP(C426,[1]計算シート!$B$3:$BB$29997,7,FALSE)</f>
        <v>9</v>
      </c>
      <c r="G426" s="66" t="str">
        <f>VLOOKUP(C426,[1]計算シート!$B$3:$BB$29997,8,FALSE)</f>
        <v>18-19.2</v>
      </c>
      <c r="H426" s="66" t="str">
        <f>VLOOKUP(C426,[1]計算シート!$B$3:$BB$29997,9,FALSE)</f>
        <v>○</v>
      </c>
      <c r="I426" s="66" t="str">
        <f>VLOOKUP(C426,[1]計算シート!$B$3:$BB$29997,10,FALSE)</f>
        <v>○</v>
      </c>
      <c r="J426" s="66" t="str">
        <f>VLOOKUP(C426,[1]計算シート!$B$3:$BB$29997,11,FALSE)</f>
        <v>○</v>
      </c>
      <c r="K426" s="66" t="str">
        <f>VLOOKUP(C426,[1]計算シート!$B$3:$BB$29997,12,FALSE)</f>
        <v>○</v>
      </c>
      <c r="L426" s="66" t="str">
        <f>VLOOKUP(C426,[1]計算シート!$B$3:$BB$29997,13,FALSE)</f>
        <v>○</v>
      </c>
      <c r="M426" s="66" t="str">
        <f>IF(VLOOKUP(C426,[1]計算シート!$B$3:$BB$29997,26,FALSE)&gt;0,"○","×")</f>
        <v>×</v>
      </c>
      <c r="N426" s="66" t="str">
        <f>IF(VLOOKUP(C426,[1]計算シート!$B$3:$BB$29997,27,FALSE)&gt;0,"○","×")</f>
        <v>×</v>
      </c>
      <c r="O426" s="67" t="str">
        <f>VLOOKUP(C426,[1]計算シート!$B$3:$BB$29997,29,FALSE)</f>
        <v>プラチナ・シニアホーム西東京ひばりヶ丘</v>
      </c>
      <c r="P426" s="67" t="str">
        <f>VLOOKUP(C426,[1]計算シート!$B$3:$BB$29997,30,FALSE)</f>
        <v>042-439-8735</v>
      </c>
      <c r="Q426" s="68">
        <f>VLOOKUP(C426,[1]計算シート!$B$3:$BB$29997,32,FALSE)</f>
        <v>31</v>
      </c>
      <c r="R426" s="69">
        <f>VLOOKUP(C426,[1]計算シート!$B$3:$BB$29997,31,FALSE)</f>
        <v>41963</v>
      </c>
      <c r="S426" s="70" t="str">
        <f>VLOOKUP(C426,[1]計算シート!$B$3:$BB$29997,34,FALSE)</f>
        <v>入居開始済み</v>
      </c>
      <c r="T426" s="66" t="str">
        <f>VLOOKUP(C426,[1]計算シート!$B$3:$BB$29997,33,FALSE)</f>
        <v>○</v>
      </c>
      <c r="U426" s="69">
        <v>42125</v>
      </c>
      <c r="V426" s="68"/>
      <c r="W426" s="71" t="str">
        <f>VLOOKUP(C426,[1]計算シート!$B$3:$BH$2997,59,FALSE)&amp;CHAR(10)&amp;IF(VLOOKUP(C426,[1]計算シート!$B$3:$BH$2997,59,FALSE)="特定","("&amp;VLOOKUP(C426,[1]指定一覧!$B$3:$C392,2,FALSE)&amp;")","")</f>
        <v>特定
(1375424700)</v>
      </c>
      <c r="X426" s="30" t="s">
        <v>36</v>
      </c>
    </row>
    <row r="427" spans="2:24" s="19" customFormat="1" ht="42" customHeight="1">
      <c r="B427" s="20">
        <v>420</v>
      </c>
      <c r="C427" s="66">
        <v>16010</v>
      </c>
      <c r="D427" s="67" t="str">
        <f>VLOOKUP(C427,[1]計算シート!$B$3:$F$29997,5,FALSE)</f>
        <v>グランドマストひばりが丘南</v>
      </c>
      <c r="E427" s="67" t="str">
        <f>VLOOKUP(C427,[1]計算シート!$B$3:$BB$29997,6,FALSE)</f>
        <v>西東京市谷戸町2-1-41</v>
      </c>
      <c r="F427" s="66" t="str">
        <f>VLOOKUP(C427,[1]計算シート!$B$3:$BB$29997,7,FALSE)</f>
        <v>12.9-24.9</v>
      </c>
      <c r="G427" s="66" t="str">
        <f>VLOOKUP(C427,[1]計算シート!$B$3:$BB$29997,8,FALSE)</f>
        <v>38.2-66.85</v>
      </c>
      <c r="H427" s="66" t="str">
        <f>VLOOKUP(C427,[1]計算シート!$B$3:$BB$29997,9,FALSE)</f>
        <v>○</v>
      </c>
      <c r="I427" s="66" t="str">
        <f>VLOOKUP(C427,[1]計算シート!$B$3:$BB$29997,10,FALSE)</f>
        <v>×</v>
      </c>
      <c r="J427" s="66" t="str">
        <f>VLOOKUP(C427,[1]計算シート!$B$3:$BB$29997,11,FALSE)</f>
        <v>×</v>
      </c>
      <c r="K427" s="66" t="str">
        <f>VLOOKUP(C427,[1]計算シート!$B$3:$BB$29997,12,FALSE)</f>
        <v>×</v>
      </c>
      <c r="L427" s="66" t="str">
        <f>VLOOKUP(C427,[1]計算シート!$B$3:$BB$29997,13,FALSE)</f>
        <v>×</v>
      </c>
      <c r="M427" s="66" t="str">
        <f>IF(VLOOKUP(C427,[1]計算シート!$B$3:$BB$29997,26,FALSE)&gt;0,"○","×")</f>
        <v>○</v>
      </c>
      <c r="N427" s="66" t="str">
        <f>IF(VLOOKUP(C427,[1]計算シート!$B$3:$BB$29997,27,FALSE)&gt;0,"○","×")</f>
        <v>×</v>
      </c>
      <c r="O427" s="67" t="str">
        <f>VLOOKUP(C427,[1]計算シート!$B$3:$BB$29997,29,FALSE)</f>
        <v>積水ハウス不動産東京株式会社</v>
      </c>
      <c r="P427" s="67" t="str">
        <f>VLOOKUP(C427,[1]計算シート!$B$3:$BB$29997,30,FALSE)</f>
        <v>03-5350-3366</v>
      </c>
      <c r="Q427" s="68">
        <f>VLOOKUP(C427,[1]計算シート!$B$3:$BB$29997,32,FALSE)</f>
        <v>38</v>
      </c>
      <c r="R427" s="69">
        <f>VLOOKUP(C427,[1]計算シート!$B$3:$BB$29997,31,FALSE)</f>
        <v>42661</v>
      </c>
      <c r="S427" s="70" t="str">
        <f>VLOOKUP(C427,[1]計算シート!$B$3:$BB$29997,34,FALSE)</f>
        <v>入居開始済み</v>
      </c>
      <c r="T427" s="66" t="str">
        <f>VLOOKUP(C427,[1]計算シート!$B$3:$BB$29997,33,FALSE)</f>
        <v>○</v>
      </c>
      <c r="U427" s="69">
        <v>43040</v>
      </c>
      <c r="V427" s="68"/>
      <c r="W427" s="71" t="str">
        <f>VLOOKUP(C427,[1]計算シート!$B$3:$BH$2997,59,FALSE)&amp;CHAR(10)&amp;IF(VLOOKUP(C427,[1]計算シート!$B$3:$BH$2997,59,FALSE)="特定","("&amp;VLOOKUP(C427,[1]指定一覧!$B$3:$C393,2,FALSE)&amp;")","")</f>
        <v xml:space="preserve">
</v>
      </c>
      <c r="X427" s="30" t="s">
        <v>36</v>
      </c>
    </row>
    <row r="428" spans="2:24" s="19" customFormat="1" ht="42" customHeight="1">
      <c r="B428" s="20">
        <v>421</v>
      </c>
      <c r="C428" s="66">
        <v>16012</v>
      </c>
      <c r="D428" s="67" t="str">
        <f>VLOOKUP(C428,[1]計算シート!$B$3:$F$29997,5,FALSE)</f>
        <v>グランドマスト柳沢</v>
      </c>
      <c r="E428" s="67" t="str">
        <f>VLOOKUP(C428,[1]計算シート!$B$3:$BB$29997,6,FALSE)</f>
        <v>西東京市保谷町4-6-19</v>
      </c>
      <c r="F428" s="66" t="str">
        <f>VLOOKUP(C428,[1]計算シート!$B$3:$BB$29997,7,FALSE)</f>
        <v>8-18</v>
      </c>
      <c r="G428" s="66" t="str">
        <f>VLOOKUP(C428,[1]計算シート!$B$3:$BB$29997,8,FALSE)</f>
        <v>38.85-67.91</v>
      </c>
      <c r="H428" s="66" t="str">
        <f>VLOOKUP(C428,[1]計算シート!$B$3:$BB$29997,9,FALSE)</f>
        <v>○</v>
      </c>
      <c r="I428" s="66" t="str">
        <f>VLOOKUP(C428,[1]計算シート!$B$3:$BB$29997,10,FALSE)</f>
        <v>×</v>
      </c>
      <c r="J428" s="66" t="str">
        <f>VLOOKUP(C428,[1]計算シート!$B$3:$BB$29997,11,FALSE)</f>
        <v>×</v>
      </c>
      <c r="K428" s="66" t="str">
        <f>VLOOKUP(C428,[1]計算シート!$B$3:$BB$29997,12,FALSE)</f>
        <v>×</v>
      </c>
      <c r="L428" s="66" t="str">
        <f>VLOOKUP(C428,[1]計算シート!$B$3:$BB$29997,13,FALSE)</f>
        <v>×</v>
      </c>
      <c r="M428" s="66" t="str">
        <f>IF(VLOOKUP(C428,[1]計算シート!$B$3:$BB$29997,26,FALSE)&gt;0,"○","×")</f>
        <v>×</v>
      </c>
      <c r="N428" s="66" t="str">
        <f>IF(VLOOKUP(C428,[1]計算シート!$B$3:$BB$29997,27,FALSE)&gt;0,"○","×")</f>
        <v>×</v>
      </c>
      <c r="O428" s="67" t="str">
        <f>VLOOKUP(C428,[1]計算シート!$B$3:$BB$29997,29,FALSE)</f>
        <v>積水ハウス不動産東京株式会社</v>
      </c>
      <c r="P428" s="67" t="str">
        <f>VLOOKUP(C428,[1]計算シート!$B$3:$BB$29997,30,FALSE)</f>
        <v>03-5350-3366</v>
      </c>
      <c r="Q428" s="68">
        <f>VLOOKUP(C428,[1]計算シート!$B$3:$BB$29997,32,FALSE)</f>
        <v>37</v>
      </c>
      <c r="R428" s="69">
        <f>VLOOKUP(C428,[1]計算シート!$B$3:$BB$29997,31,FALSE)</f>
        <v>42681</v>
      </c>
      <c r="S428" s="70" t="str">
        <f>VLOOKUP(C428,[1]計算シート!$B$3:$BB$29997,34,FALSE)</f>
        <v>入居開始済み</v>
      </c>
      <c r="T428" s="66" t="str">
        <f>VLOOKUP(C428,[1]計算シート!$B$3:$BB$29997,33,FALSE)</f>
        <v>○</v>
      </c>
      <c r="U428" s="69">
        <v>43149</v>
      </c>
      <c r="V428" s="68"/>
      <c r="W428" s="71" t="str">
        <f>VLOOKUP(C428,[1]計算シート!$B$3:$BH$2997,59,FALSE)&amp;CHAR(10)&amp;IF(VLOOKUP(C428,[1]計算シート!$B$3:$BH$2997,59,FALSE)="特定","("&amp;VLOOKUP(C428,[1]指定一覧!$B$3:$C394,2,FALSE)&amp;")","")</f>
        <v xml:space="preserve">
</v>
      </c>
      <c r="X428" s="30" t="s">
        <v>36</v>
      </c>
    </row>
    <row r="429" spans="2:24" s="19" customFormat="1" ht="42" customHeight="1">
      <c r="B429" s="20">
        <v>422</v>
      </c>
      <c r="C429" s="66">
        <v>17018</v>
      </c>
      <c r="D429" s="67" t="str">
        <f>VLOOKUP(C429,[1]計算シート!$B$3:$F$29997,5,FALSE)</f>
        <v>リリィパワーズレジデンス保谷</v>
      </c>
      <c r="E429" s="67" t="str">
        <f>VLOOKUP(C429,[1]計算シート!$B$3:$BB$29997,6,FALSE)</f>
        <v>西東京市保谷町1丁目13番13号</v>
      </c>
      <c r="F429" s="66" t="str">
        <f>VLOOKUP(C429,[1]計算シート!$B$3:$BB$29997,7,FALSE)</f>
        <v>7.6-15.2</v>
      </c>
      <c r="G429" s="66" t="str">
        <f>VLOOKUP(C429,[1]計算シート!$B$3:$BB$29997,8,FALSE)</f>
        <v>25.42-50.96</v>
      </c>
      <c r="H429" s="66" t="str">
        <f>VLOOKUP(C429,[1]計算シート!$B$3:$BB$29997,9,FALSE)</f>
        <v>○</v>
      </c>
      <c r="I429" s="66" t="str">
        <f>VLOOKUP(C429,[1]計算シート!$B$3:$BB$29997,10,FALSE)</f>
        <v>×</v>
      </c>
      <c r="J429" s="66" t="str">
        <f>VLOOKUP(C429,[1]計算シート!$B$3:$BB$29997,11,FALSE)</f>
        <v>○</v>
      </c>
      <c r="K429" s="66" t="str">
        <f>VLOOKUP(C429,[1]計算シート!$B$3:$BB$29997,12,FALSE)</f>
        <v>×</v>
      </c>
      <c r="L429" s="66" t="str">
        <f>VLOOKUP(C429,[1]計算シート!$B$3:$BB$29997,13,FALSE)</f>
        <v>×</v>
      </c>
      <c r="M429" s="66" t="str">
        <f>IF(VLOOKUP(C429,[1]計算シート!$B$3:$BB$29997,26,FALSE)&gt;0,"○","×")</f>
        <v>×</v>
      </c>
      <c r="N429" s="66" t="str">
        <f>IF(VLOOKUP(C429,[1]計算シート!$B$3:$BB$29997,27,FALSE)&gt;0,"○","×")</f>
        <v>×</v>
      </c>
      <c r="O429" s="67" t="str">
        <f>VLOOKUP(C429,[1]計算シート!$B$3:$BB$29997,29,FALSE)</f>
        <v>リリィパワーズレジデンス保谷</v>
      </c>
      <c r="P429" s="67" t="str">
        <f>VLOOKUP(C429,[1]計算シート!$B$3:$BB$29997,30,FALSE)</f>
        <v>042-439-5370</v>
      </c>
      <c r="Q429" s="68">
        <f>VLOOKUP(C429,[1]計算シート!$B$3:$BB$29997,32,FALSE)</f>
        <v>61</v>
      </c>
      <c r="R429" s="69">
        <f>VLOOKUP(C429,[1]計算シート!$B$3:$BB$29997,31,FALSE)</f>
        <v>43136</v>
      </c>
      <c r="S429" s="70" t="str">
        <f>VLOOKUP(C429,[1]計算シート!$B$3:$BB$29997,34,FALSE)</f>
        <v>入居開始済み</v>
      </c>
      <c r="T429" s="66" t="str">
        <f>VLOOKUP(C429,[1]計算シート!$B$3:$BB$29997,33,FALSE)</f>
        <v>○</v>
      </c>
      <c r="U429" s="69">
        <v>43556</v>
      </c>
      <c r="V429" s="68"/>
      <c r="W429" s="71" t="str">
        <f>VLOOKUP(C429,[1]計算シート!$B$3:$BH$2997,59,FALSE)&amp;CHAR(10)&amp;IF(VLOOKUP(C429,[1]計算シート!$B$3:$BH$2997,59,FALSE)="特定","("&amp;VLOOKUP(C429,[1]指定一覧!$B$3:$C395,2,FALSE)&amp;")","")</f>
        <v xml:space="preserve">
</v>
      </c>
      <c r="X429" s="30" t="s">
        <v>36</v>
      </c>
    </row>
    <row r="430" spans="2:24" s="19" customFormat="1" ht="42" customHeight="1">
      <c r="B430" s="20">
        <v>423</v>
      </c>
      <c r="C430" s="66">
        <v>19014</v>
      </c>
      <c r="D430" s="67" t="str">
        <f>VLOOKUP(C430,[1]計算シート!$B$3:$F$29997,5,FALSE)</f>
        <v>carna西東京田無</v>
      </c>
      <c r="E430" s="67" t="str">
        <f>VLOOKUP(C430,[1]計算シート!$B$3:$BB$29997,6,FALSE)</f>
        <v>西東京市南町6丁目10番13</v>
      </c>
      <c r="F430" s="66" t="str">
        <f>VLOOKUP(C430,[1]計算シート!$B$3:$BB$29997,7,FALSE)</f>
        <v>9-14.5</v>
      </c>
      <c r="G430" s="66" t="str">
        <f>VLOOKUP(C430,[1]計算シート!$B$3:$BB$29997,8,FALSE)</f>
        <v>19.02-40.53</v>
      </c>
      <c r="H430" s="66" t="str">
        <f>VLOOKUP(C430,[1]計算シート!$B$3:$BB$29997,9,FALSE)</f>
        <v>○</v>
      </c>
      <c r="I430" s="66" t="str">
        <f>VLOOKUP(C430,[1]計算シート!$B$3:$BB$29997,10,FALSE)</f>
        <v>×</v>
      </c>
      <c r="J430" s="66" t="str">
        <f>VLOOKUP(C430,[1]計算シート!$B$3:$BB$29997,11,FALSE)</f>
        <v>×</v>
      </c>
      <c r="K430" s="66" t="str">
        <f>VLOOKUP(C430,[1]計算シート!$B$3:$BB$29997,12,FALSE)</f>
        <v>○</v>
      </c>
      <c r="L430" s="66" t="str">
        <f>VLOOKUP(C430,[1]計算シート!$B$3:$BB$29997,13,FALSE)</f>
        <v>×</v>
      </c>
      <c r="M430" s="66" t="str">
        <f>IF(VLOOKUP(C430,[1]計算シート!$B$3:$BB$29997,26,FALSE)&gt;0,"○","×")</f>
        <v>×</v>
      </c>
      <c r="N430" s="66" t="str">
        <f>IF(VLOOKUP(C430,[1]計算シート!$B$3:$BB$29997,27,FALSE)&gt;0,"○","×")</f>
        <v>○</v>
      </c>
      <c r="O430" s="67" t="str">
        <f>VLOOKUP(C430,[1]計算シート!$B$3:$BB$29997,29,FALSE)</f>
        <v>株式会社ふれあい広場</v>
      </c>
      <c r="P430" s="67" t="str">
        <f>VLOOKUP(C430,[1]計算シート!$B$3:$BB$29997,30,FALSE)</f>
        <v>048-441-0322</v>
      </c>
      <c r="Q430" s="68">
        <f>VLOOKUP(C430,[1]計算シート!$B$3:$BB$29997,32,FALSE)</f>
        <v>48</v>
      </c>
      <c r="R430" s="69">
        <f>VLOOKUP(C430,[1]計算シート!$B$3:$BB$29997,31,FALSE)</f>
        <v>43840</v>
      </c>
      <c r="S430" s="70" t="str">
        <f>VLOOKUP(C430,[1]計算シート!$B$3:$BB$29997,34,FALSE)</f>
        <v>入居開始済み</v>
      </c>
      <c r="T430" s="66" t="str">
        <f>VLOOKUP(C430,[1]計算シート!$B$3:$BB$29997,33,FALSE)</f>
        <v>○</v>
      </c>
      <c r="U430" s="69">
        <v>44287</v>
      </c>
      <c r="V430" s="68"/>
      <c r="W430" s="71" t="str">
        <f>VLOOKUP(C430,[1]計算シート!$B$3:$BH$2997,59,FALSE)&amp;CHAR(10)&amp;IF(VLOOKUP(C430,[1]計算シート!$B$3:$BH$2997,59,FALSE)="特定","("&amp;VLOOKUP(C430,[1]指定一覧!$B$3:$C396,2,FALSE)&amp;")","")</f>
        <v xml:space="preserve">
</v>
      </c>
      <c r="X430" s="30" t="s">
        <v>37</v>
      </c>
    </row>
    <row r="431" spans="2:24" s="19" customFormat="1" ht="42" customHeight="1">
      <c r="B431" s="20">
        <v>424</v>
      </c>
      <c r="C431" s="66">
        <v>24003</v>
      </c>
      <c r="D431" s="67" t="str">
        <f>VLOOKUP(C431,[1]計算シート!$B$3:$F$29997,5,FALSE)</f>
        <v>イリーゼ武蔵境</v>
      </c>
      <c r="E431" s="67" t="str">
        <f>VLOOKUP(C431,[1]計算シート!$B$3:$BB$29997,6,FALSE)</f>
        <v>西東京市新町３丁目</v>
      </c>
      <c r="F431" s="66" t="str">
        <f>VLOOKUP(C431,[1]計算シート!$B$3:$BB$29997,7,FALSE)</f>
        <v>11.9-12.9</v>
      </c>
      <c r="G431" s="66" t="str">
        <f>VLOOKUP(C431,[1]計算シート!$B$3:$BB$29997,8,FALSE)</f>
        <v>18.11-20.46</v>
      </c>
      <c r="H431" s="66" t="str">
        <f>VLOOKUP(C431,[1]計算シート!$B$3:$BB$29997,9,FALSE)</f>
        <v>○</v>
      </c>
      <c r="I431" s="66" t="str">
        <f>VLOOKUP(C431,[1]計算シート!$B$3:$BB$29997,10,FALSE)</f>
        <v>○</v>
      </c>
      <c r="J431" s="66" t="str">
        <f>VLOOKUP(C431,[1]計算シート!$B$3:$BB$29997,11,FALSE)</f>
        <v>○</v>
      </c>
      <c r="K431" s="66" t="str">
        <f>VLOOKUP(C431,[1]計算シート!$B$3:$BB$29997,12,FALSE)</f>
        <v>○</v>
      </c>
      <c r="L431" s="66" t="str">
        <f>VLOOKUP(C431,[1]計算シート!$B$3:$BB$29997,13,FALSE)</f>
        <v>○</v>
      </c>
      <c r="M431" s="66" t="str">
        <f>IF(VLOOKUP(C431,[1]計算シート!$B$3:$BB$29997,26,FALSE)&gt;0,"○","×")</f>
        <v>×</v>
      </c>
      <c r="N431" s="66" t="str">
        <f>IF(VLOOKUP(C431,[1]計算シート!$B$3:$BB$29997,27,FALSE)&gt;0,"○","×")</f>
        <v>×</v>
      </c>
      <c r="O431" s="67" t="str">
        <f>VLOOKUP(C431,[1]計算シート!$B$3:$BB$29997,29,FALSE)</f>
        <v>ＨＩＴＯＷＡケアサービス株式会社</v>
      </c>
      <c r="P431" s="67" t="str">
        <f>VLOOKUP(C431,[1]計算シート!$B$3:$BB$29997,30,FALSE)</f>
        <v>03-6632-7702</v>
      </c>
      <c r="Q431" s="68">
        <f>VLOOKUP(C431,[1]計算シート!$B$3:$BB$29997,32,FALSE)</f>
        <v>69</v>
      </c>
      <c r="R431" s="69">
        <f>VLOOKUP(C431,[1]計算シート!$B$3:$BB$29997,31,FALSE)</f>
        <v>45667</v>
      </c>
      <c r="S431" s="70">
        <f>VLOOKUP(C431,[1]計算シート!$B$3:$BB$29997,34,FALSE)</f>
        <v>46174</v>
      </c>
      <c r="T431" s="66" t="str">
        <f>VLOOKUP(C431,[1]計算シート!$B$3:$BB$29997,33,FALSE)</f>
        <v>○</v>
      </c>
      <c r="U431" s="69">
        <f>S431</f>
        <v>46174</v>
      </c>
      <c r="V431" s="68"/>
      <c r="W431" s="71" t="str">
        <f>VLOOKUP(C431,[1]計算シート!$B$3:$BH$2997,59,FALSE)&amp;CHAR(10)&amp;IF(VLOOKUP(C431,[1]計算シート!$B$3:$BH$2997,59,FALSE)="特定","("&amp;VLOOKUP(C431,[1]指定一覧!$B$3:$C397,2,FALSE)&amp;")","")</f>
        <v xml:space="preserve">利用権
</v>
      </c>
      <c r="X431" s="30" t="s">
        <v>36</v>
      </c>
    </row>
    <row r="432" spans="2:24" s="19" customFormat="1" ht="42.6" customHeight="1">
      <c r="B432" s="20">
        <v>425</v>
      </c>
      <c r="C432" s="66">
        <v>17010</v>
      </c>
      <c r="D432" s="67" t="str">
        <f>VLOOKUP(C432,[1]計算シート!$B$3:$F$29997,5,FALSE)</f>
        <v>ヒルサイドガーデン　夕陽ヶ丘</v>
      </c>
      <c r="E432" s="67" t="str">
        <f>VLOOKUP(C432,[1]計算シート!$B$3:$BB$29997,6,FALSE)</f>
        <v>八丈島八丈町大賀郷7486-6</v>
      </c>
      <c r="F432" s="66" t="str">
        <f>VLOOKUP(C432,[1]計算シート!$B$3:$BB$29997,7,FALSE)</f>
        <v>4.09-9.7</v>
      </c>
      <c r="G432" s="66" t="str">
        <f>VLOOKUP(C432,[1]計算シート!$B$3:$BB$29997,8,FALSE)</f>
        <v>18.84-24.84</v>
      </c>
      <c r="H432" s="66" t="str">
        <f>VLOOKUP(C432,[1]計算シート!$B$3:$BB$29997,9,FALSE)</f>
        <v>○</v>
      </c>
      <c r="I432" s="66" t="str">
        <f>VLOOKUP(C432,[1]計算シート!$B$3:$BB$29997,10,FALSE)</f>
        <v>×</v>
      </c>
      <c r="J432" s="66" t="str">
        <f>VLOOKUP(C432,[1]計算シート!$B$3:$BB$29997,11,FALSE)</f>
        <v>×</v>
      </c>
      <c r="K432" s="66" t="str">
        <f>VLOOKUP(C432,[1]計算シート!$B$3:$BB$29997,12,FALSE)</f>
        <v>×</v>
      </c>
      <c r="L432" s="66" t="str">
        <f>VLOOKUP(C432,[1]計算シート!$B$3:$BB$29997,13,FALSE)</f>
        <v>×</v>
      </c>
      <c r="M432" s="66" t="str">
        <f>IF(VLOOKUP(C432,[1]計算シート!$B$3:$BB$29997,26,FALSE)&gt;0,"○","×")</f>
        <v>○</v>
      </c>
      <c r="N432" s="66" t="str">
        <f>IF(VLOOKUP(C432,[1]計算シート!$B$3:$BB$29997,27,FALSE)&gt;0,"○","×")</f>
        <v>○</v>
      </c>
      <c r="O432" s="67" t="str">
        <f>VLOOKUP(C432,[1]計算シート!$B$3:$BB$29997,29,FALSE)</f>
        <v>株式会社 Peace Smile</v>
      </c>
      <c r="P432" s="67" t="str">
        <f>VLOOKUP(C432,[1]計算シート!$B$3:$BB$29997,30,FALSE)</f>
        <v>04996-9-5830</v>
      </c>
      <c r="Q432" s="68">
        <f>VLOOKUP(C432,[1]計算シート!$B$3:$BB$29997,32,FALSE)</f>
        <v>30</v>
      </c>
      <c r="R432" s="69">
        <f>VLOOKUP(C432,[1]計算シート!$B$3:$BB$29997,31,FALSE)</f>
        <v>42956</v>
      </c>
      <c r="S432" s="70" t="str">
        <f>VLOOKUP(C432,[1]計算シート!$B$3:$BB$29997,34,FALSE)</f>
        <v>入居開始済み</v>
      </c>
      <c r="T432" s="66" t="str">
        <f>VLOOKUP(C432,[1]計算シート!$B$3:$BB$29997,33,FALSE)</f>
        <v>○</v>
      </c>
      <c r="U432" s="69">
        <v>43191</v>
      </c>
      <c r="V432" s="68"/>
      <c r="W432" s="71" t="str">
        <f>VLOOKUP(C432,[1]計算シート!$B$3:$BH$2997,59,FALSE)&amp;CHAR(10)&amp;IF(VLOOKUP(C432,[1]計算シート!$B$3:$BH$2997,59,FALSE)="特定","("&amp;VLOOKUP(C432,[1]指定一覧!$B$3:$C397,2,FALSE)&amp;")","")</f>
        <v xml:space="preserve">
</v>
      </c>
    </row>
    <row r="433" spans="2:17" s="19" customFormat="1" ht="13.5" customHeight="1">
      <c r="B433" s="20"/>
      <c r="F433" s="32">
        <v>110742.03294117647</v>
      </c>
      <c r="G433" s="33">
        <v>25.173616968607774</v>
      </c>
      <c r="H433" s="21">
        <v>402</v>
      </c>
      <c r="I433" s="21">
        <v>210</v>
      </c>
      <c r="J433" s="21">
        <v>262</v>
      </c>
      <c r="K433" s="21">
        <v>255</v>
      </c>
      <c r="L433" s="21">
        <v>322</v>
      </c>
      <c r="M433" s="21">
        <v>122</v>
      </c>
      <c r="N433" s="21">
        <v>284</v>
      </c>
      <c r="P433" s="78" t="s">
        <v>58</v>
      </c>
      <c r="Q433" s="79">
        <f>SUM(Q8:Q432)</f>
        <v>18306</v>
      </c>
    </row>
    <row r="434" spans="2:17" s="19" customFormat="1" ht="13.5" customHeight="1">
      <c r="B434" s="22"/>
      <c r="C434" s="22"/>
      <c r="D434" s="22"/>
      <c r="E434" s="22"/>
      <c r="F434" s="22"/>
      <c r="G434" s="23"/>
      <c r="H434" s="47" t="s">
        <v>25</v>
      </c>
      <c r="I434" s="48"/>
      <c r="J434" s="48"/>
      <c r="K434" s="48"/>
      <c r="L434" s="48"/>
      <c r="M434" s="48"/>
      <c r="N434" s="49"/>
    </row>
    <row r="435" spans="2:17" s="19" customFormat="1" ht="13.5" customHeight="1">
      <c r="B435" s="22"/>
      <c r="C435" s="22"/>
      <c r="D435" s="22"/>
      <c r="E435" s="22"/>
      <c r="F435" s="22"/>
      <c r="G435" s="23"/>
      <c r="H435" s="24">
        <v>0.94588235294117651</v>
      </c>
      <c r="I435" s="24">
        <v>0.49411764705882355</v>
      </c>
      <c r="J435" s="24">
        <v>0.6164705882352941</v>
      </c>
      <c r="K435" s="24">
        <v>0.6</v>
      </c>
      <c r="L435" s="24">
        <v>0.75764705882352945</v>
      </c>
      <c r="M435" s="25">
        <v>0.28705882352941176</v>
      </c>
      <c r="N435" s="25">
        <v>0.66823529411764704</v>
      </c>
    </row>
  </sheetData>
  <autoFilter ref="B7:X435" xr:uid="{00000000-0009-0000-0000-000000000000}">
    <filterColumn colId="13" showButton="0"/>
  </autoFilter>
  <mergeCells count="16">
    <mergeCell ref="W6:W7"/>
    <mergeCell ref="P2:W5"/>
    <mergeCell ref="C6:C7"/>
    <mergeCell ref="D6:D7"/>
    <mergeCell ref="E6:E7"/>
    <mergeCell ref="F6:F7"/>
    <mergeCell ref="G6:G7"/>
    <mergeCell ref="H6:L6"/>
    <mergeCell ref="M6:N6"/>
    <mergeCell ref="O6:P7"/>
    <mergeCell ref="Q6:Q7"/>
    <mergeCell ref="H434:N434"/>
    <mergeCell ref="R6:R7"/>
    <mergeCell ref="S6:S7"/>
    <mergeCell ref="T6:U6"/>
    <mergeCell ref="V6:V7"/>
  </mergeCells>
  <phoneticPr fontId="2"/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rowBreaks count="1" manualBreakCount="1">
    <brk id="426" min="1" max="22" man="1"/>
  </rowBreaks>
  <colBreaks count="1" manualBreakCount="1">
    <brk id="23" max="103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B1:X418"/>
  <sheetViews>
    <sheetView view="pageBreakPreview" topLeftCell="A358" zoomScale="70" zoomScaleNormal="70" zoomScaleSheetLayoutView="70" workbookViewId="0">
      <pane xSplit="4" topLeftCell="E1" activePane="topRight" state="frozen"/>
      <selection activeCell="B1" sqref="B1"/>
      <selection pane="topRight" activeCell="W311" sqref="W311"/>
    </sheetView>
  </sheetViews>
  <sheetFormatPr defaultColWidth="9" defaultRowHeight="13.2"/>
  <cols>
    <col min="1" max="1" width="3.109375" style="81" customWidth="1"/>
    <col min="2" max="2" width="3.6640625" style="80" customWidth="1"/>
    <col min="3" max="3" width="6.6640625" style="81" customWidth="1"/>
    <col min="4" max="4" width="25.109375" style="81" customWidth="1"/>
    <col min="5" max="5" width="27.6640625" style="81" customWidth="1"/>
    <col min="6" max="6" width="10.6640625" style="82" customWidth="1"/>
    <col min="7" max="7" width="13.21875" style="82" customWidth="1"/>
    <col min="8" max="12" width="6.6640625" style="81" customWidth="1"/>
    <col min="13" max="14" width="6.6640625" style="83" customWidth="1"/>
    <col min="15" max="15" width="31" style="81" customWidth="1"/>
    <col min="16" max="16" width="14.21875" style="81" customWidth="1"/>
    <col min="17" max="17" width="7.88671875" style="81" customWidth="1"/>
    <col min="18" max="18" width="11.21875" style="81" customWidth="1"/>
    <col min="19" max="19" width="10.6640625" style="81" customWidth="1"/>
    <col min="20" max="20" width="5" style="81" customWidth="1"/>
    <col min="21" max="21" width="10.6640625" style="81" customWidth="1"/>
    <col min="22" max="22" width="13.33203125" style="81" bestFit="1" customWidth="1"/>
    <col min="23" max="23" width="14.33203125" style="81" customWidth="1"/>
    <col min="24" max="24" width="7.21875" style="81" customWidth="1"/>
    <col min="25" max="25" width="2.33203125" style="81" customWidth="1"/>
    <col min="26" max="16384" width="9" style="81"/>
  </cols>
  <sheetData>
    <row r="1" spans="2:24" s="81" customFormat="1">
      <c r="B1" s="80"/>
      <c r="F1" s="82"/>
      <c r="G1" s="82"/>
      <c r="M1" s="83"/>
      <c r="N1" s="83"/>
      <c r="R1" s="84"/>
    </row>
    <row r="2" spans="2:24" s="81" customFormat="1" ht="17.25" customHeight="1">
      <c r="B2" s="80"/>
      <c r="C2" s="85" t="str">
        <f>'2025.6（区市町村別）'!C2</f>
        <v>東京都内におけるサービス付き高齢者向け住宅一覧（令和7年6月1日現在）</v>
      </c>
      <c r="F2" s="82"/>
      <c r="G2" s="82"/>
      <c r="M2" s="83"/>
      <c r="N2" s="83"/>
      <c r="P2" s="86" t="s">
        <v>20</v>
      </c>
      <c r="Q2" s="86"/>
      <c r="R2" s="86"/>
      <c r="S2" s="86"/>
      <c r="T2" s="86"/>
      <c r="U2" s="86"/>
      <c r="V2" s="86"/>
      <c r="W2" s="86"/>
    </row>
    <row r="3" spans="2:24" s="81" customFormat="1" ht="16.2">
      <c r="B3" s="80"/>
      <c r="C3" s="85"/>
      <c r="F3" s="82"/>
      <c r="G3" s="82"/>
      <c r="M3" s="83"/>
      <c r="N3" s="83"/>
      <c r="P3" s="86"/>
      <c r="Q3" s="86"/>
      <c r="R3" s="86"/>
      <c r="S3" s="86"/>
      <c r="T3" s="86"/>
      <c r="U3" s="86"/>
      <c r="V3" s="86"/>
      <c r="W3" s="86"/>
    </row>
    <row r="4" spans="2:24" s="81" customFormat="1" ht="16.2">
      <c r="B4" s="80"/>
      <c r="C4" s="85" t="s">
        <v>32</v>
      </c>
      <c r="F4" s="82"/>
      <c r="G4" s="82"/>
      <c r="M4" s="83"/>
      <c r="N4" s="83"/>
      <c r="P4" s="86"/>
      <c r="Q4" s="86"/>
      <c r="R4" s="86"/>
      <c r="S4" s="86"/>
      <c r="T4" s="86"/>
      <c r="U4" s="86"/>
      <c r="V4" s="86"/>
      <c r="W4" s="86"/>
    </row>
    <row r="5" spans="2:24" s="81" customFormat="1" ht="52.5" customHeight="1">
      <c r="B5" s="80"/>
      <c r="C5" s="85" t="s">
        <v>27</v>
      </c>
      <c r="F5" s="82"/>
      <c r="G5" s="82"/>
      <c r="M5" s="83"/>
      <c r="N5" s="83"/>
      <c r="P5" s="87"/>
      <c r="Q5" s="87"/>
      <c r="R5" s="87"/>
      <c r="S5" s="87"/>
      <c r="T5" s="87"/>
      <c r="U5" s="87"/>
      <c r="V5" s="87"/>
      <c r="W5" s="87"/>
    </row>
    <row r="6" spans="2:24" s="81" customFormat="1" ht="36.75" customHeight="1">
      <c r="B6" s="80"/>
      <c r="C6" s="88" t="s">
        <v>0</v>
      </c>
      <c r="D6" s="88" t="s">
        <v>1</v>
      </c>
      <c r="E6" s="88" t="s">
        <v>2</v>
      </c>
      <c r="F6" s="88" t="s">
        <v>3</v>
      </c>
      <c r="G6" s="88" t="s">
        <v>4</v>
      </c>
      <c r="H6" s="89" t="s">
        <v>19</v>
      </c>
      <c r="I6" s="90"/>
      <c r="J6" s="90"/>
      <c r="K6" s="90"/>
      <c r="L6" s="91"/>
      <c r="M6" s="89" t="s">
        <v>5</v>
      </c>
      <c r="N6" s="91"/>
      <c r="O6" s="92" t="s">
        <v>6</v>
      </c>
      <c r="P6" s="93"/>
      <c r="Q6" s="88" t="s">
        <v>8</v>
      </c>
      <c r="R6" s="88" t="s">
        <v>7</v>
      </c>
      <c r="S6" s="88" t="s">
        <v>9</v>
      </c>
      <c r="T6" s="94" t="s">
        <v>16</v>
      </c>
      <c r="U6" s="95"/>
      <c r="V6" s="88" t="s">
        <v>18</v>
      </c>
      <c r="W6" s="96" t="s">
        <v>21</v>
      </c>
      <c r="X6" s="97" t="s">
        <v>10</v>
      </c>
    </row>
    <row r="7" spans="2:24" s="81" customFormat="1" ht="36.75" customHeight="1">
      <c r="B7" s="98">
        <v>0</v>
      </c>
      <c r="C7" s="99"/>
      <c r="D7" s="99"/>
      <c r="E7" s="99"/>
      <c r="F7" s="99"/>
      <c r="G7" s="99"/>
      <c r="H7" s="100" t="s">
        <v>11</v>
      </c>
      <c r="I7" s="100" t="s">
        <v>28</v>
      </c>
      <c r="J7" s="100" t="s">
        <v>12</v>
      </c>
      <c r="K7" s="100" t="s">
        <v>29</v>
      </c>
      <c r="L7" s="100" t="s">
        <v>13</v>
      </c>
      <c r="M7" s="101" t="s">
        <v>14</v>
      </c>
      <c r="N7" s="101" t="s">
        <v>15</v>
      </c>
      <c r="O7" s="102"/>
      <c r="P7" s="103"/>
      <c r="Q7" s="99"/>
      <c r="R7" s="99"/>
      <c r="S7" s="99"/>
      <c r="T7" s="104" t="s">
        <v>17</v>
      </c>
      <c r="U7" s="105" t="s">
        <v>22</v>
      </c>
      <c r="V7" s="99"/>
      <c r="W7" s="106"/>
      <c r="X7" s="107">
        <f>'2025.6（区市町村別）'!X7</f>
        <v>45809</v>
      </c>
    </row>
    <row r="8" spans="2:24" s="114" customFormat="1" ht="42" customHeight="1">
      <c r="B8" s="108">
        <v>1</v>
      </c>
      <c r="C8" s="109">
        <v>18006</v>
      </c>
      <c r="D8" s="110" t="str">
        <f>VLOOKUP(C8,[1]計算シート!$B$3:$F$29997,5,FALSE)</f>
        <v>グランクレールHARUMI FLAGシニアレジデンス</v>
      </c>
      <c r="E8" s="110" t="str">
        <f>VLOOKUP(C8,[1]計算シート!$B$3:$BB$29997,6,FALSE)</f>
        <v>中央区晴海五丁目3番4号</v>
      </c>
      <c r="F8" s="109" t="str">
        <f>VLOOKUP(C8,[1]計算シート!$B$3:$BB$29997,7,FALSE)</f>
        <v>22-54</v>
      </c>
      <c r="G8" s="109" t="str">
        <f>VLOOKUP(C8,[1]計算シート!$B$3:$BB$29997,8,FALSE)</f>
        <v>36.68-66.31</v>
      </c>
      <c r="H8" s="109" t="str">
        <f>VLOOKUP(C8,[1]計算シート!$B$3:$BB$29997,9,FALSE)</f>
        <v>○</v>
      </c>
      <c r="I8" s="109" t="str">
        <f>VLOOKUP(C8,[1]計算シート!$B$3:$BB$29997,10,FALSE)</f>
        <v>×</v>
      </c>
      <c r="J8" s="109" t="str">
        <f>VLOOKUP(C8,[1]計算シート!$B$3:$BB$29997,11,FALSE)</f>
        <v>○</v>
      </c>
      <c r="K8" s="109" t="str">
        <f>VLOOKUP(C8,[1]計算シート!$B$3:$BB$29997,12,FALSE)</f>
        <v>○</v>
      </c>
      <c r="L8" s="109" t="str">
        <f>VLOOKUP(C8,[1]計算シート!$B$3:$BB$29997,13,FALSE)</f>
        <v>○</v>
      </c>
      <c r="M8" s="109" t="str">
        <f>IF(VLOOKUP(C8,[1]計算シート!$B$3:$BB$29997,26,FALSE)&gt;0,"○","×")</f>
        <v>×</v>
      </c>
      <c r="N8" s="109" t="str">
        <f>IF(VLOOKUP(C8,[1]計算シート!$B$3:$BB$29997,27,FALSE)&gt;0,"○","×")</f>
        <v>×</v>
      </c>
      <c r="O8" s="110" t="str">
        <f>VLOOKUP(C8,[1]計算シート!$B$3:$BB$29997,29,FALSE)</f>
        <v>株式会社東急イーライフデザイン</v>
      </c>
      <c r="P8" s="110" t="str">
        <f>VLOOKUP(C8,[1]計算シート!$B$3:$BB$29997,30,FALSE)</f>
        <v>03-6455-1236</v>
      </c>
      <c r="Q8" s="77">
        <f>VLOOKUP(C8,[1]計算シート!$B$3:$BB$29997,32,FALSE)</f>
        <v>158</v>
      </c>
      <c r="R8" s="111">
        <f>VLOOKUP(C8,[1]計算シート!$B$3:$BB$29997,31,FALSE)</f>
        <v>43404</v>
      </c>
      <c r="S8" s="112" t="str">
        <f>VLOOKUP(C8,[1]計算シート!$B$3:$BB$29997,34,FALSE)</f>
        <v>入居開始済み</v>
      </c>
      <c r="T8" s="109" t="str">
        <f>VLOOKUP(C8,[1]計算シート!$B$3:$BB$29997,33,FALSE)</f>
        <v>○</v>
      </c>
      <c r="U8" s="111">
        <v>45383</v>
      </c>
      <c r="V8" s="77"/>
      <c r="W8" s="77" t="str">
        <f>VLOOKUP(C8,[1]計算シート!$B$3:$BH$2997,59,FALSE)&amp;CHAR(10)&amp;IF(VLOOKUP(C8,[1]計算シート!$B$3:$BH$2997,59,FALSE)="特定","("&amp;VLOOKUP(C8,[1]指定一覧!$B$3:$C77,2,FALSE)&amp;")","")</f>
        <v xml:space="preserve">
</v>
      </c>
      <c r="X8" s="113" t="s">
        <v>36</v>
      </c>
    </row>
    <row r="9" spans="2:24" s="114" customFormat="1" ht="42" customHeight="1">
      <c r="B9" s="108">
        <v>2</v>
      </c>
      <c r="C9" s="109">
        <v>18007</v>
      </c>
      <c r="D9" s="110" t="str">
        <f>VLOOKUP(C9,[1]計算シート!$B$3:$F$29997,5,FALSE)</f>
        <v>グランクレールHARUMI FLAGケアレジデンス</v>
      </c>
      <c r="E9" s="110" t="str">
        <f>VLOOKUP(C9,[1]計算シート!$B$3:$BB$29997,6,FALSE)</f>
        <v>中央区晴海五丁目3番4号</v>
      </c>
      <c r="F9" s="109" t="str">
        <f>VLOOKUP(C9,[1]計算シート!$B$3:$BB$29997,7,FALSE)</f>
        <v>23-24.5</v>
      </c>
      <c r="G9" s="109" t="str">
        <f>VLOOKUP(C9,[1]計算シート!$B$3:$BB$29997,8,FALSE)</f>
        <v>18.17-20.57</v>
      </c>
      <c r="H9" s="109" t="str">
        <f>VLOOKUP(C9,[1]計算シート!$B$3:$BB$29997,9,FALSE)</f>
        <v>○</v>
      </c>
      <c r="I9" s="109" t="str">
        <f>VLOOKUP(C9,[1]計算シート!$B$3:$BB$29997,10,FALSE)</f>
        <v>○</v>
      </c>
      <c r="J9" s="109" t="str">
        <f>VLOOKUP(C9,[1]計算シート!$B$3:$BB$29997,11,FALSE)</f>
        <v>○</v>
      </c>
      <c r="K9" s="109" t="str">
        <f>VLOOKUP(C9,[1]計算シート!$B$3:$BB$29997,12,FALSE)</f>
        <v>○</v>
      </c>
      <c r="L9" s="109" t="str">
        <f>VLOOKUP(C9,[1]計算シート!$B$3:$BB$29997,13,FALSE)</f>
        <v>○</v>
      </c>
      <c r="M9" s="109" t="str">
        <f>IF(VLOOKUP(C9,[1]計算シート!$B$3:$BB$29997,26,FALSE)&gt;0,"○","×")</f>
        <v>×</v>
      </c>
      <c r="N9" s="109" t="str">
        <f>IF(VLOOKUP(C9,[1]計算シート!$B$3:$BB$29997,27,FALSE)&gt;0,"○","×")</f>
        <v>×</v>
      </c>
      <c r="O9" s="110" t="str">
        <f>VLOOKUP(C9,[1]計算シート!$B$3:$BB$29997,29,FALSE)</f>
        <v>東急イーライフデザイン</v>
      </c>
      <c r="P9" s="110" t="str">
        <f>VLOOKUP(C9,[1]計算シート!$B$3:$BB$29997,30,FALSE)</f>
        <v>03-6455-1236</v>
      </c>
      <c r="Q9" s="77">
        <f>VLOOKUP(C9,[1]計算シート!$B$3:$BB$29997,32,FALSE)</f>
        <v>50</v>
      </c>
      <c r="R9" s="111">
        <f>VLOOKUP(C9,[1]計算シート!$B$3:$BB$29997,31,FALSE)</f>
        <v>43404</v>
      </c>
      <c r="S9" s="112" t="str">
        <f>VLOOKUP(C9,[1]計算シート!$B$3:$BB$29997,34,FALSE)</f>
        <v>入居開始済み</v>
      </c>
      <c r="T9" s="109" t="str">
        <f>VLOOKUP(C9,[1]計算シート!$B$3:$BB$29997,33,FALSE)</f>
        <v>○</v>
      </c>
      <c r="U9" s="111">
        <v>45444</v>
      </c>
      <c r="V9" s="77"/>
      <c r="W9" s="115" t="str">
        <f>VLOOKUP(C9,[1]計算シート!$B$3:$BH$2997,59,FALSE)&amp;CHAR(10)&amp;IF(VLOOKUP(C9,[1]計算シート!$B$3:$BH$2997,59,FALSE)="特定","("&amp;VLOOKUP(C9,[1]指定一覧!$B$3:$C77,2,FALSE)&amp;")","")</f>
        <v>特定
(1370202770)</v>
      </c>
      <c r="X9" s="113" t="s">
        <v>36</v>
      </c>
    </row>
    <row r="10" spans="2:24" s="114" customFormat="1" ht="42" customHeight="1">
      <c r="B10" s="108">
        <v>3</v>
      </c>
      <c r="C10" s="109">
        <v>16006</v>
      </c>
      <c r="D10" s="110" t="str">
        <f>VLOOKUP(C10,[1]計算シート!$B$3:$F$29997,5,FALSE)</f>
        <v>グランドマスト勝どき</v>
      </c>
      <c r="E10" s="110" t="str">
        <f>VLOOKUP(C10,[1]計算シート!$B$3:$BB$29997,6,FALSE)</f>
        <v>中央区勝どき2-8-3</v>
      </c>
      <c r="F10" s="109" t="str">
        <f>VLOOKUP(C10,[1]計算シート!$B$3:$BB$29997,7,FALSE)</f>
        <v>23.3-41.9</v>
      </c>
      <c r="G10" s="109" t="str">
        <f>VLOOKUP(C10,[1]計算シート!$B$3:$BB$29997,8,FALSE)</f>
        <v>50.77-68.27</v>
      </c>
      <c r="H10" s="109" t="str">
        <f>VLOOKUP(C10,[1]計算シート!$B$3:$BB$29997,9,FALSE)</f>
        <v>○</v>
      </c>
      <c r="I10" s="109" t="str">
        <f>VLOOKUP(C10,[1]計算シート!$B$3:$BB$29997,10,FALSE)</f>
        <v>×</v>
      </c>
      <c r="J10" s="109" t="str">
        <f>VLOOKUP(C10,[1]計算シート!$B$3:$BB$29997,11,FALSE)</f>
        <v>×</v>
      </c>
      <c r="K10" s="109" t="str">
        <f>VLOOKUP(C10,[1]計算シート!$B$3:$BB$29997,12,FALSE)</f>
        <v>×</v>
      </c>
      <c r="L10" s="109" t="str">
        <f>VLOOKUP(C10,[1]計算シート!$B$3:$BB$29997,13,FALSE)</f>
        <v>○</v>
      </c>
      <c r="M10" s="109" t="str">
        <f>IF(VLOOKUP(C10,[1]計算シート!$B$3:$BB$29997,26,FALSE)&gt;0,"○","×")</f>
        <v>×</v>
      </c>
      <c r="N10" s="109" t="str">
        <f>IF(VLOOKUP(C10,[1]計算シート!$B$3:$BB$29997,27,FALSE)&gt;0,"○","×")</f>
        <v>×</v>
      </c>
      <c r="O10" s="110" t="str">
        <f>VLOOKUP(C10,[1]計算シート!$B$3:$BB$29997,29,FALSE)</f>
        <v>積水ハウスシャーメゾンPM東京株式会社　グランドマスト事業部</v>
      </c>
      <c r="P10" s="110" t="str">
        <f>VLOOKUP(C10,[1]計算シート!$B$3:$BB$29997,30,FALSE)</f>
        <v>03-5350-3366</v>
      </c>
      <c r="Q10" s="77">
        <f>VLOOKUP(C10,[1]計算シート!$B$3:$BB$29997,32,FALSE)</f>
        <v>62</v>
      </c>
      <c r="R10" s="111">
        <f>VLOOKUP(C10,[1]計算シート!$B$3:$BB$29997,31,FALSE)</f>
        <v>42580</v>
      </c>
      <c r="S10" s="112" t="str">
        <f>VLOOKUP(C10,[1]計算シート!$B$3:$BB$29997,34,FALSE)</f>
        <v>入居開始済み</v>
      </c>
      <c r="T10" s="109" t="str">
        <f>VLOOKUP(C10,[1]計算シート!$B$3:$BB$29997,33,FALSE)</f>
        <v>○</v>
      </c>
      <c r="U10" s="111">
        <v>43221</v>
      </c>
      <c r="V10" s="77"/>
      <c r="W10" s="77" t="str">
        <f>VLOOKUP(C10,[1]計算シート!$B$3:$BH$2997,59,FALSE)&amp;CHAR(10)&amp;IF(VLOOKUP(C10,[1]計算シート!$B$3:$BH$2997,59,FALSE)="特定","("&amp;VLOOKUP(C10,[1]指定一覧!$B$3:$C53,2,FALSE)&amp;")","")</f>
        <v xml:space="preserve">
</v>
      </c>
      <c r="X10" s="113" t="s">
        <v>36</v>
      </c>
    </row>
    <row r="11" spans="2:24" s="114" customFormat="1" ht="42" customHeight="1">
      <c r="B11" s="108">
        <v>4</v>
      </c>
      <c r="C11" s="109">
        <v>16007</v>
      </c>
      <c r="D11" s="110" t="str">
        <f>VLOOKUP(C11,[1]計算シート!$B$3:$F$29997,5,FALSE)</f>
        <v>ココファン勝どき</v>
      </c>
      <c r="E11" s="110" t="str">
        <f>VLOOKUP(C11,[1]計算シート!$B$3:$BB$29997,6,FALSE)</f>
        <v>中央区勝どき5-3-2　勝どきザ・タワー</v>
      </c>
      <c r="F11" s="109" t="str">
        <f>VLOOKUP(C11,[1]計算シート!$B$3:$BB$29997,7,FALSE)</f>
        <v>9.57-14.19</v>
      </c>
      <c r="G11" s="109" t="str">
        <f>VLOOKUP(C11,[1]計算シート!$B$3:$BB$29997,8,FALSE)</f>
        <v>25.11-37.05</v>
      </c>
      <c r="H11" s="109" t="str">
        <f>VLOOKUP(C11,[1]計算シート!$B$3:$BB$29997,9,FALSE)</f>
        <v>○</v>
      </c>
      <c r="I11" s="109" t="str">
        <f>VLOOKUP(C11,[1]計算シート!$B$3:$BB$29997,10,FALSE)</f>
        <v>○</v>
      </c>
      <c r="J11" s="109" t="str">
        <f>VLOOKUP(C11,[1]計算シート!$B$3:$BB$29997,11,FALSE)</f>
        <v>○</v>
      </c>
      <c r="K11" s="109" t="str">
        <f>VLOOKUP(C11,[1]計算シート!$B$3:$BB$29997,12,FALSE)</f>
        <v>○</v>
      </c>
      <c r="L11" s="109" t="str">
        <f>VLOOKUP(C11,[1]計算シート!$B$3:$BB$29997,13,FALSE)</f>
        <v>○</v>
      </c>
      <c r="M11" s="109" t="str">
        <f>IF(VLOOKUP(C11,[1]計算シート!$B$3:$BB$29997,26,FALSE)&gt;0,"○","×")</f>
        <v>×</v>
      </c>
      <c r="N11" s="109" t="str">
        <f>IF(VLOOKUP(C11,[1]計算シート!$B$3:$BB$29997,27,FALSE)&gt;0,"○","×")</f>
        <v>○</v>
      </c>
      <c r="O11" s="110" t="str">
        <f>VLOOKUP(C11,[1]計算シート!$B$3:$BB$29997,29,FALSE)</f>
        <v>株式会社学研ココファン</v>
      </c>
      <c r="P11" s="110" t="str">
        <f>VLOOKUP(C11,[1]計算シート!$B$3:$BB$29997,30,FALSE)</f>
        <v>03-6431-1860</v>
      </c>
      <c r="Q11" s="77">
        <f>VLOOKUP(C11,[1]計算シート!$B$3:$BB$29997,32,FALSE)</f>
        <v>34</v>
      </c>
      <c r="R11" s="111">
        <f>VLOOKUP(C11,[1]計算シート!$B$3:$BB$29997,31,FALSE)</f>
        <v>42626</v>
      </c>
      <c r="S11" s="112" t="str">
        <f>VLOOKUP(C11,[1]計算シート!$B$3:$BB$29997,34,FALSE)</f>
        <v>入居開始済み</v>
      </c>
      <c r="T11" s="109" t="str">
        <f>VLOOKUP(C11,[1]計算シート!$B$3:$BB$29997,33,FALSE)</f>
        <v>○</v>
      </c>
      <c r="U11" s="111">
        <v>42795</v>
      </c>
      <c r="V11" s="77"/>
      <c r="W11" s="77" t="str">
        <f>VLOOKUP(C11,[1]計算シート!$B$3:$BH$2997,59,FALSE)&amp;CHAR(10)&amp;IF(VLOOKUP(C11,[1]計算シート!$B$3:$BH$2997,59,FALSE)="特定","("&amp;VLOOKUP(C11,[1]指定一覧!$B$3:$C61,2,FALSE)&amp;")","")</f>
        <v xml:space="preserve">
</v>
      </c>
      <c r="X11" s="113" t="s">
        <v>36</v>
      </c>
    </row>
    <row r="12" spans="2:24" s="114" customFormat="1" ht="42" customHeight="1">
      <c r="B12" s="108">
        <v>5</v>
      </c>
      <c r="C12" s="109">
        <v>12010</v>
      </c>
      <c r="D12" s="110" t="str">
        <f>VLOOKUP(C12,[1]計算シート!$B$3:$F$29997,5,FALSE)</f>
        <v>アイエスコート西麻布</v>
      </c>
      <c r="E12" s="110" t="str">
        <f>VLOOKUP(C12,[1]計算シート!$B$3:$BB$29997,6,FALSE)</f>
        <v>港区西麻布３丁目８番１９号</v>
      </c>
      <c r="F12" s="109" t="str">
        <f>VLOOKUP(C12,[1]計算シート!$B$3:$BB$29997,7,FALSE)</f>
        <v>16.9-28.7</v>
      </c>
      <c r="G12" s="109" t="str">
        <f>VLOOKUP(C12,[1]計算シート!$B$3:$BB$29997,8,FALSE)</f>
        <v>29.59-50.24</v>
      </c>
      <c r="H12" s="109" t="str">
        <f>VLOOKUP(C12,[1]計算シート!$B$3:$BB$29997,9,FALSE)</f>
        <v>×</v>
      </c>
      <c r="I12" s="109" t="str">
        <f>VLOOKUP(C12,[1]計算シート!$B$3:$BB$29997,10,FALSE)</f>
        <v>×</v>
      </c>
      <c r="J12" s="109" t="str">
        <f>VLOOKUP(C12,[1]計算シート!$B$3:$BB$29997,11,FALSE)</f>
        <v>○</v>
      </c>
      <c r="K12" s="109" t="str">
        <f>VLOOKUP(C12,[1]計算シート!$B$3:$BB$29997,12,FALSE)</f>
        <v>○</v>
      </c>
      <c r="L12" s="109" t="str">
        <f>VLOOKUP(C12,[1]計算シート!$B$3:$BB$29997,13,FALSE)</f>
        <v>×</v>
      </c>
      <c r="M12" s="109" t="str">
        <f>IF(VLOOKUP(C12,[1]計算シート!$B$3:$BB$29997,26,FALSE)&gt;0,"○","×")</f>
        <v>○</v>
      </c>
      <c r="N12" s="109" t="str">
        <f>IF(VLOOKUP(C12,[1]計算シート!$B$3:$BB$29997,27,FALSE)&gt;0,"○","×")</f>
        <v>×</v>
      </c>
      <c r="O12" s="110" t="str">
        <f>VLOOKUP(C12,[1]計算シート!$B$3:$BB$29997,29,FALSE)</f>
        <v>株式会社アイエスコート</v>
      </c>
      <c r="P12" s="110" t="str">
        <f>VLOOKUP(C12,[1]計算シート!$B$3:$BB$29997,30,FALSE)</f>
        <v>03-3479-5776</v>
      </c>
      <c r="Q12" s="77">
        <f>VLOOKUP(C12,[1]計算シート!$B$3:$BB$29997,32,FALSE)</f>
        <v>13</v>
      </c>
      <c r="R12" s="111">
        <f>VLOOKUP(C12,[1]計算シート!$B$3:$BB$29997,31,FALSE)</f>
        <v>41054</v>
      </c>
      <c r="S12" s="112" t="str">
        <f>VLOOKUP(C12,[1]計算シート!$B$3:$BB$29997,34,FALSE)</f>
        <v>入居開始済み</v>
      </c>
      <c r="T12" s="109" t="str">
        <f>VLOOKUP(C12,[1]計算シート!$B$3:$BB$29997,33,FALSE)</f>
        <v>○</v>
      </c>
      <c r="U12" s="111">
        <v>42095</v>
      </c>
      <c r="V12" s="77"/>
      <c r="W12" s="77" t="str">
        <f>VLOOKUP(C12,[1]計算シート!$B$3:$BH$2997,59,FALSE)&amp;CHAR(10)&amp;IF(VLOOKUP(C12,[1]計算シート!$B$3:$BH$2997,59,FALSE)="特定","("&amp;VLOOKUP(C12,[1]指定一覧!$B$3:$C51,2,FALSE)&amp;")","")</f>
        <v xml:space="preserve">
</v>
      </c>
      <c r="X12" s="113" t="s">
        <v>36</v>
      </c>
    </row>
    <row r="13" spans="2:24" s="114" customFormat="1" ht="42" customHeight="1">
      <c r="B13" s="108">
        <v>6</v>
      </c>
      <c r="C13" s="109">
        <v>12035</v>
      </c>
      <c r="D13" s="110" t="str">
        <f>VLOOKUP(C13,[1]計算シート!$B$3:$F$29997,5,FALSE)</f>
        <v>青山メディケア</v>
      </c>
      <c r="E13" s="110" t="str">
        <f>VLOOKUP(C13,[1]計算シート!$B$3:$BB$29997,6,FALSE)</f>
        <v>港区南青山7-13-6</v>
      </c>
      <c r="F13" s="109">
        <f>VLOOKUP(C13,[1]計算シート!$B$3:$BB$29997,7,FALSE)</f>
        <v>20</v>
      </c>
      <c r="G13" s="109" t="str">
        <f>VLOOKUP(C13,[1]計算シート!$B$3:$BB$29997,8,FALSE)</f>
        <v>18.3-18.6</v>
      </c>
      <c r="H13" s="109" t="str">
        <f>VLOOKUP(C13,[1]計算シート!$B$3:$BB$29997,9,FALSE)</f>
        <v>○</v>
      </c>
      <c r="I13" s="109" t="str">
        <f>VLOOKUP(C13,[1]計算シート!$B$3:$BB$29997,10,FALSE)</f>
        <v>×</v>
      </c>
      <c r="J13" s="109" t="str">
        <f>VLOOKUP(C13,[1]計算シート!$B$3:$BB$29997,11,FALSE)</f>
        <v>○</v>
      </c>
      <c r="K13" s="109" t="str">
        <f>VLOOKUP(C13,[1]計算シート!$B$3:$BB$29997,12,FALSE)</f>
        <v>○</v>
      </c>
      <c r="L13" s="109" t="str">
        <f>VLOOKUP(C13,[1]計算シート!$B$3:$BB$29997,13,FALSE)</f>
        <v>○</v>
      </c>
      <c r="M13" s="109" t="str">
        <f>IF(VLOOKUP(C13,[1]計算シート!$B$3:$BB$29997,26,FALSE)&gt;0,"○","×")</f>
        <v>○</v>
      </c>
      <c r="N13" s="109" t="str">
        <f>IF(VLOOKUP(C13,[1]計算シート!$B$3:$BB$29997,27,FALSE)&gt;0,"○","×")</f>
        <v>○</v>
      </c>
      <c r="O13" s="110" t="str">
        <f>VLOOKUP(C13,[1]計算シート!$B$3:$BB$29997,29,FALSE)</f>
        <v>青山メディケア</v>
      </c>
      <c r="P13" s="110" t="str">
        <f>VLOOKUP(C13,[1]計算シート!$B$3:$BB$29997,30,FALSE)</f>
        <v>03-3486-0900</v>
      </c>
      <c r="Q13" s="77">
        <f>VLOOKUP(C13,[1]計算シート!$B$3:$BB$29997,32,FALSE)</f>
        <v>20</v>
      </c>
      <c r="R13" s="111">
        <f>VLOOKUP(C13,[1]計算シート!$B$3:$BB$29997,31,FALSE)</f>
        <v>41235</v>
      </c>
      <c r="S13" s="112" t="str">
        <f>VLOOKUP(C13,[1]計算シート!$B$3:$BB$29997,34,FALSE)</f>
        <v>入居開始済み</v>
      </c>
      <c r="T13" s="109" t="str">
        <f>VLOOKUP(C13,[1]計算シート!$B$3:$BB$29997,33,FALSE)</f>
        <v>○</v>
      </c>
      <c r="U13" s="111">
        <v>42095</v>
      </c>
      <c r="V13" s="77"/>
      <c r="W13" s="77" t="str">
        <f>VLOOKUP(C13,[1]計算シート!$B$3:$BH$2997,59,FALSE)&amp;CHAR(10)&amp;IF(VLOOKUP(C13,[1]計算シート!$B$3:$BH$2997,59,FALSE)="特定","("&amp;VLOOKUP(C13,[1]指定一覧!$B$3:$C51,2,FALSE)&amp;")","")</f>
        <v xml:space="preserve">
</v>
      </c>
      <c r="X13" s="113" t="s">
        <v>36</v>
      </c>
    </row>
    <row r="14" spans="2:24" s="114" customFormat="1" ht="42" customHeight="1">
      <c r="B14" s="108">
        <v>7</v>
      </c>
      <c r="C14" s="109">
        <v>17005</v>
      </c>
      <c r="D14" s="110" t="str">
        <f>VLOOKUP(C14,[1]計算シート!$B$3:$F$29997,5,FALSE)</f>
        <v>悠楽里レジデンス六本木</v>
      </c>
      <c r="E14" s="110" t="str">
        <f>VLOOKUP(C14,[1]計算シート!$B$3:$BB$29997,6,FALSE)</f>
        <v>港区六本木六丁目5番25号</v>
      </c>
      <c r="F14" s="109">
        <f>VLOOKUP(C14,[1]計算シート!$B$3:$BB$29997,7,FALSE)</f>
        <v>12.4</v>
      </c>
      <c r="G14" s="109" t="str">
        <f>VLOOKUP(C14,[1]計算シート!$B$3:$BB$29997,8,FALSE)</f>
        <v>19.08-19.27</v>
      </c>
      <c r="H14" s="109" t="str">
        <f>VLOOKUP(C14,[1]計算シート!$B$3:$BB$29997,9,FALSE)</f>
        <v>○</v>
      </c>
      <c r="I14" s="109" t="str">
        <f>VLOOKUP(C14,[1]計算シート!$B$3:$BB$29997,10,FALSE)</f>
        <v>○</v>
      </c>
      <c r="J14" s="109" t="str">
        <f>VLOOKUP(C14,[1]計算シート!$B$3:$BB$29997,11,FALSE)</f>
        <v>○</v>
      </c>
      <c r="K14" s="109" t="str">
        <f>VLOOKUP(C14,[1]計算シート!$B$3:$BB$29997,12,FALSE)</f>
        <v>○</v>
      </c>
      <c r="L14" s="109" t="str">
        <f>VLOOKUP(C14,[1]計算シート!$B$3:$BB$29997,13,FALSE)</f>
        <v>○</v>
      </c>
      <c r="M14" s="109" t="str">
        <f>IF(VLOOKUP(C14,[1]計算シート!$B$3:$BB$29997,26,FALSE)&gt;0,"○","×")</f>
        <v>○</v>
      </c>
      <c r="N14" s="109" t="str">
        <f>IF(VLOOKUP(C14,[1]計算シート!$B$3:$BB$29997,27,FALSE)&gt;0,"○","×")</f>
        <v>○</v>
      </c>
      <c r="O14" s="110" t="str">
        <f>VLOOKUP(C14,[1]計算シート!$B$3:$BB$29997,29,FALSE)</f>
        <v>ミアヘルサ株式会社</v>
      </c>
      <c r="P14" s="110" t="str">
        <f>VLOOKUP(C14,[1]計算シート!$B$3:$BB$29997,30,FALSE)</f>
        <v>03-3341-7141</v>
      </c>
      <c r="Q14" s="77">
        <f>VLOOKUP(C14,[1]計算シート!$B$3:$BB$29997,32,FALSE)</f>
        <v>30</v>
      </c>
      <c r="R14" s="111">
        <f>VLOOKUP(C14,[1]計算シート!$B$3:$BB$29997,31,FALSE)</f>
        <v>42914</v>
      </c>
      <c r="S14" s="112" t="str">
        <f>VLOOKUP(C14,[1]計算シート!$B$3:$BB$29997,34,FALSE)</f>
        <v>入居開始済み</v>
      </c>
      <c r="T14" s="109" t="str">
        <f>VLOOKUP(C14,[1]計算シート!$B$3:$BB$29997,33,FALSE)</f>
        <v>○</v>
      </c>
      <c r="U14" s="111">
        <v>43009</v>
      </c>
      <c r="V14" s="77"/>
      <c r="W14" s="115" t="str">
        <f>VLOOKUP(C14,[1]計算シート!$B$3:$BH$2997,59,FALSE)&amp;CHAR(10)&amp;IF(VLOOKUP(C14,[1]計算シート!$B$3:$BH$2997,59,FALSE)="特定・利用権","("&amp;VLOOKUP(C14,[1]指定一覧!$B$3:$C61,2,FALSE)&amp;")","")</f>
        <v xml:space="preserve">
</v>
      </c>
      <c r="X14" s="113" t="s">
        <v>36</v>
      </c>
    </row>
    <row r="15" spans="2:24" s="114" customFormat="1" ht="42" customHeight="1">
      <c r="B15" s="108">
        <v>8</v>
      </c>
      <c r="C15" s="109">
        <v>18001</v>
      </c>
      <c r="D15" s="110" t="str">
        <f>VLOOKUP(C15,[1]計算シート!$B$3:$F$29997,5,FALSE)</f>
        <v>ツクイ・ののあおやま</v>
      </c>
      <c r="E15" s="110" t="str">
        <f>VLOOKUP(C15,[1]計算シート!$B$3:$BB$29997,6,FALSE)</f>
        <v>港区北青山三丁目４番３号</v>
      </c>
      <c r="F15" s="109" t="str">
        <f>VLOOKUP(C15,[1]計算シート!$B$3:$BB$29997,7,FALSE)</f>
        <v>55.5-99.5</v>
      </c>
      <c r="G15" s="109" t="str">
        <f>VLOOKUP(C15,[1]計算シート!$B$3:$BB$29997,8,FALSE)</f>
        <v>20.24-52</v>
      </c>
      <c r="H15" s="109" t="str">
        <f>VLOOKUP(C15,[1]計算シート!$B$3:$BB$29997,9,FALSE)</f>
        <v>○</v>
      </c>
      <c r="I15" s="109" t="str">
        <f>VLOOKUP(C15,[1]計算シート!$B$3:$BB$29997,10,FALSE)</f>
        <v>○</v>
      </c>
      <c r="J15" s="109" t="str">
        <f>VLOOKUP(C15,[1]計算シート!$B$3:$BB$29997,11,FALSE)</f>
        <v>○</v>
      </c>
      <c r="K15" s="109" t="str">
        <f>VLOOKUP(C15,[1]計算シート!$B$3:$BB$29997,12,FALSE)</f>
        <v>○</v>
      </c>
      <c r="L15" s="109" t="str">
        <f>VLOOKUP(C15,[1]計算シート!$B$3:$BB$29997,13,FALSE)</f>
        <v>○</v>
      </c>
      <c r="M15" s="109" t="str">
        <f>IF(VLOOKUP(C15,[1]計算シート!$B$3:$BB$29997,26,FALSE)&gt;0,"○","×")</f>
        <v>×</v>
      </c>
      <c r="N15" s="109" t="str">
        <f>IF(VLOOKUP(C15,[1]計算シート!$B$3:$BB$29997,27,FALSE)&gt;0,"○","×")</f>
        <v>×</v>
      </c>
      <c r="O15" s="110" t="str">
        <f>VLOOKUP(C15,[1]計算シート!$B$3:$BB$29997,29,FALSE)</f>
        <v>株式会社ツクイ</v>
      </c>
      <c r="P15" s="110" t="str">
        <f>VLOOKUP(C15,[1]計算シート!$B$3:$BB$29997,30,FALSE)</f>
        <v>045-842-4115</v>
      </c>
      <c r="Q15" s="77">
        <f>VLOOKUP(C15,[1]計算シート!$B$3:$BB$29997,32,FALSE)</f>
        <v>49</v>
      </c>
      <c r="R15" s="111">
        <f>VLOOKUP(C15,[1]計算シート!$B$3:$BB$29997,31,FALSE)</f>
        <v>43266</v>
      </c>
      <c r="S15" s="112" t="str">
        <f>VLOOKUP(C15,[1]計算シート!$B$3:$BB$29997,34,FALSE)</f>
        <v>入居開始済み</v>
      </c>
      <c r="T15" s="109" t="str">
        <f>VLOOKUP(C15,[1]計算シート!$B$3:$BB$29997,33,FALSE)</f>
        <v>○</v>
      </c>
      <c r="U15" s="111">
        <v>44013</v>
      </c>
      <c r="V15" s="77"/>
      <c r="W15" s="115" t="str">
        <f>VLOOKUP(C15,[1]計算シート!$B$3:$BH$2997,59,FALSE)&amp;CHAR(10)&amp;IF(VLOOKUP(C15,[1]計算シート!$B$3:$BH$2997,59,FALSE)="特定・利用権","("&amp;VLOOKUP(C15,[1]指定一覧!$B$3:$C61,2,FALSE)&amp;")","")</f>
        <v>特定・利用権
(1370305201)</v>
      </c>
      <c r="X15" s="113" t="s">
        <v>36</v>
      </c>
    </row>
    <row r="16" spans="2:24" s="114" customFormat="1" ht="42" customHeight="1">
      <c r="B16" s="108">
        <v>9</v>
      </c>
      <c r="C16" s="109">
        <v>22010</v>
      </c>
      <c r="D16" s="110" t="str">
        <f>VLOOKUP(C16,[1]計算シート!$B$3:$F$29997,5,FALSE)</f>
        <v>クイーンヒル目白台</v>
      </c>
      <c r="E16" s="110" t="str">
        <f>VLOOKUP(C16,[1]計算シート!$B$3:$BB$29997,6,FALSE)</f>
        <v>文京区目白台3丁目28番10番</v>
      </c>
      <c r="F16" s="109" t="str">
        <f>VLOOKUP(C16,[1]計算シート!$B$3:$BB$29997,7,FALSE)</f>
        <v>18-20.8</v>
      </c>
      <c r="G16" s="109" t="str">
        <f>VLOOKUP(C16,[1]計算シート!$B$3:$BB$29997,8,FALSE)</f>
        <v>30.24-50.16</v>
      </c>
      <c r="H16" s="109" t="str">
        <f>VLOOKUP(C16,[1]計算シート!$B$3:$BB$29997,9,FALSE)</f>
        <v>○</v>
      </c>
      <c r="I16" s="109" t="str">
        <f>VLOOKUP(C16,[1]計算シート!$B$3:$BB$29997,10,FALSE)</f>
        <v>×</v>
      </c>
      <c r="J16" s="109" t="str">
        <f>VLOOKUP(C16,[1]計算シート!$B$3:$BB$29997,11,FALSE)</f>
        <v>○</v>
      </c>
      <c r="K16" s="109" t="str">
        <f>VLOOKUP(C16,[1]計算シート!$B$3:$BB$29997,12,FALSE)</f>
        <v>○</v>
      </c>
      <c r="L16" s="109" t="str">
        <f>VLOOKUP(C16,[1]計算シート!$B$3:$BB$29997,13,FALSE)</f>
        <v>○</v>
      </c>
      <c r="M16" s="109" t="str">
        <f>IF(VLOOKUP(C16,[1]計算シート!$B$3:$BB$29997,26,FALSE)&gt;0,"○","×")</f>
        <v>×</v>
      </c>
      <c r="N16" s="109" t="str">
        <f>IF(VLOOKUP(C16,[1]計算シート!$B$3:$BB$29997,27,FALSE)&gt;0,"○","×")</f>
        <v>×</v>
      </c>
      <c r="O16" s="110" t="str">
        <f>VLOOKUP(C16,[1]計算シート!$B$3:$BB$29997,29,FALSE)</f>
        <v>株式会社コミュニティネット</v>
      </c>
      <c r="P16" s="110" t="str">
        <f>VLOOKUP(C16,[1]計算シート!$B$3:$BB$29997,30,FALSE)</f>
        <v>03-6256-0574</v>
      </c>
      <c r="Q16" s="77">
        <f>VLOOKUP(C16,[1]計算シート!$B$3:$BB$29997,32,FALSE)</f>
        <v>80</v>
      </c>
      <c r="R16" s="111">
        <f>VLOOKUP(C16,[1]計算シート!$B$3:$BB$29997,31,FALSE)</f>
        <v>44953</v>
      </c>
      <c r="S16" s="112">
        <f>VLOOKUP(C16,[1]計算シート!$B$3:$BB$29997,34,FALSE)</f>
        <v>45713</v>
      </c>
      <c r="T16" s="109" t="str">
        <f>VLOOKUP(C16,[1]計算シート!$B$3:$BB$29997,33,FALSE)</f>
        <v>○</v>
      </c>
      <c r="U16" s="111">
        <f>S16</f>
        <v>45713</v>
      </c>
      <c r="V16" s="77"/>
      <c r="W16" s="115" t="str">
        <f>VLOOKUP(C16,[1]計算シート!$B$3:$BH$2997,59,FALSE)&amp;CHAR(10)&amp;IF(VLOOKUP(C16,[1]計算シート!$B$3:$BH$2997,59,FALSE)="特定・利用権","("&amp;VLOOKUP(C16,[1]指定一覧!$B$3:$C62,2,FALSE)&amp;")","")</f>
        <v xml:space="preserve">利用権
</v>
      </c>
      <c r="X16" s="113" t="s">
        <v>36</v>
      </c>
    </row>
    <row r="17" spans="2:24" s="114" customFormat="1" ht="42" customHeight="1">
      <c r="B17" s="108">
        <v>10</v>
      </c>
      <c r="C17" s="109">
        <v>11075</v>
      </c>
      <c r="D17" s="110" t="str">
        <f>VLOOKUP(C17,[1]計算シート!$B$3:$F$29997,5,FALSE)</f>
        <v>ＳＯＭＰＯケア　ラヴィーレレジデンス浅草</v>
      </c>
      <c r="E17" s="110" t="str">
        <f>VLOOKUP(C17,[1]計算シート!$B$3:$BB$29997,6,FALSE)</f>
        <v>台東区浅草2丁目34番7号</v>
      </c>
      <c r="F17" s="109" t="str">
        <f>VLOOKUP(C17,[1]計算シート!$B$3:$BB$29997,7,FALSE)</f>
        <v>18-38</v>
      </c>
      <c r="G17" s="109" t="str">
        <f>VLOOKUP(C17,[1]計算シート!$B$3:$BB$29997,8,FALSE)</f>
        <v>31.36-64.03</v>
      </c>
      <c r="H17" s="109" t="str">
        <f>VLOOKUP(C17,[1]計算シート!$B$3:$BB$29997,9,FALSE)</f>
        <v>○</v>
      </c>
      <c r="I17" s="109" t="str">
        <f>VLOOKUP(C17,[1]計算シート!$B$3:$BB$29997,10,FALSE)</f>
        <v>×</v>
      </c>
      <c r="J17" s="109" t="str">
        <f>VLOOKUP(C17,[1]計算シート!$B$3:$BB$29997,11,FALSE)</f>
        <v>×</v>
      </c>
      <c r="K17" s="109" t="str">
        <f>VLOOKUP(C17,[1]計算シート!$B$3:$BB$29997,12,FALSE)</f>
        <v>○</v>
      </c>
      <c r="L17" s="109" t="str">
        <f>VLOOKUP(C17,[1]計算シート!$B$3:$BB$29997,13,FALSE)</f>
        <v>○</v>
      </c>
      <c r="M17" s="109" t="str">
        <f>IF(VLOOKUP(C17,[1]計算シート!$B$3:$BB$29997,26,FALSE)&gt;0,"○","×")</f>
        <v>×</v>
      </c>
      <c r="N17" s="109" t="str">
        <f>IF(VLOOKUP(C17,[1]計算シート!$B$3:$BB$29997,27,FALSE)&gt;0,"○","×")</f>
        <v>○</v>
      </c>
      <c r="O17" s="110" t="str">
        <f>VLOOKUP(C17,[1]計算シート!$B$3:$BB$29997,29,FALSE)</f>
        <v>ＳＯＭＰＯケア株式会社</v>
      </c>
      <c r="P17" s="110" t="str">
        <f>VLOOKUP(C17,[1]計算シート!$B$3:$BB$29997,30,FALSE)</f>
        <v>03-6455-8560</v>
      </c>
      <c r="Q17" s="77">
        <f>VLOOKUP(C17,[1]計算シート!$B$3:$BB$29997,32,FALSE)</f>
        <v>98</v>
      </c>
      <c r="R17" s="111">
        <f>VLOOKUP(C17,[1]計算シート!$B$3:$BB$29997,31,FALSE)</f>
        <v>40996</v>
      </c>
      <c r="S17" s="112" t="str">
        <f>VLOOKUP(C17,[1]計算シート!$B$3:$BB$29997,34,FALSE)</f>
        <v>入居開始済み</v>
      </c>
      <c r="T17" s="109" t="str">
        <f>VLOOKUP(C17,[1]計算シート!$B$3:$BB$29997,33,FALSE)</f>
        <v>○</v>
      </c>
      <c r="U17" s="111">
        <v>42095</v>
      </c>
      <c r="V17" s="77"/>
      <c r="W17" s="77" t="str">
        <f>VLOOKUP(C17,[1]計算シート!$B$3:$BH$2997,59,FALSE)&amp;CHAR(10)&amp;IF(VLOOKUP(C17,[1]計算シート!$B$3:$BH$2997,59,FALSE)="特定","("&amp;VLOOKUP(C17,[1]指定一覧!$B$3:$C62,2,FALSE)&amp;")","")</f>
        <v xml:space="preserve">
</v>
      </c>
      <c r="X17" s="113" t="s">
        <v>36</v>
      </c>
    </row>
    <row r="18" spans="2:24" s="114" customFormat="1" ht="42" customHeight="1">
      <c r="B18" s="108">
        <v>11</v>
      </c>
      <c r="C18" s="109">
        <v>14036</v>
      </c>
      <c r="D18" s="110" t="str">
        <f>VLOOKUP(C18,[1]計算シート!$B$3:$F$29997,5,FALSE)</f>
        <v>サナサンテ入谷</v>
      </c>
      <c r="E18" s="110" t="str">
        <f>VLOOKUP(C18,[1]計算シート!$B$3:$BB$29997,6,FALSE)</f>
        <v>台東区竜泉1丁目19番7号</v>
      </c>
      <c r="F18" s="109" t="str">
        <f>VLOOKUP(C18,[1]計算シート!$B$3:$BB$29997,7,FALSE)</f>
        <v>14-17.5</v>
      </c>
      <c r="G18" s="109" t="str">
        <f>VLOOKUP(C18,[1]計算シート!$B$3:$BB$29997,8,FALSE)</f>
        <v>18-35.8</v>
      </c>
      <c r="H18" s="109" t="str">
        <f>VLOOKUP(C18,[1]計算シート!$B$3:$BB$29997,9,FALSE)</f>
        <v>○</v>
      </c>
      <c r="I18" s="109" t="str">
        <f>VLOOKUP(C18,[1]計算シート!$B$3:$BB$29997,10,FALSE)</f>
        <v>○</v>
      </c>
      <c r="J18" s="109" t="str">
        <f>VLOOKUP(C18,[1]計算シート!$B$3:$BB$29997,11,FALSE)</f>
        <v>○</v>
      </c>
      <c r="K18" s="109" t="str">
        <f>VLOOKUP(C18,[1]計算シート!$B$3:$BB$29997,12,FALSE)</f>
        <v>○</v>
      </c>
      <c r="L18" s="109" t="str">
        <f>VLOOKUP(C18,[1]計算シート!$B$3:$BB$29997,13,FALSE)</f>
        <v>○</v>
      </c>
      <c r="M18" s="109" t="str">
        <f>IF(VLOOKUP(C18,[1]計算シート!$B$3:$BB$29997,26,FALSE)&gt;0,"○","×")</f>
        <v>×</v>
      </c>
      <c r="N18" s="109" t="str">
        <f>IF(VLOOKUP(C18,[1]計算シート!$B$3:$BB$29997,27,FALSE)&gt;0,"○","×")</f>
        <v>×</v>
      </c>
      <c r="O18" s="110" t="str">
        <f>VLOOKUP(C18,[1]計算シート!$B$3:$BB$29997,29,FALSE)</f>
        <v>株式会社　和みライフケア</v>
      </c>
      <c r="P18" s="110" t="str">
        <f>VLOOKUP(C18,[1]計算シート!$B$3:$BB$29997,30,FALSE)</f>
        <v>06-6575-9845</v>
      </c>
      <c r="Q18" s="77">
        <f>VLOOKUP(C18,[1]計算シート!$B$3:$BB$29997,32,FALSE)</f>
        <v>38</v>
      </c>
      <c r="R18" s="111">
        <f>VLOOKUP(C18,[1]計算シート!$B$3:$BB$29997,31,FALSE)</f>
        <v>42018</v>
      </c>
      <c r="S18" s="112" t="str">
        <f>VLOOKUP(C18,[1]計算シート!$B$3:$BB$29997,34,FALSE)</f>
        <v>入居開始済み</v>
      </c>
      <c r="T18" s="109" t="str">
        <f>VLOOKUP(C18,[1]計算シート!$B$3:$BB$29997,33,FALSE)</f>
        <v>○</v>
      </c>
      <c r="U18" s="111">
        <v>42461</v>
      </c>
      <c r="V18" s="77"/>
      <c r="W18" s="115" t="str">
        <f>VLOOKUP(C18,[1]計算シート!$B$3:$BH$2997,59,FALSE)&amp;CHAR(10)&amp;IF(VLOOKUP(C18,[1]計算シート!$B$3:$BH$2997,59,FALSE)="特定","("&amp;VLOOKUP(C18,[1]指定一覧!$B$3:$C63,2,FALSE)&amp;")","")</f>
        <v>特定
(1370604421)</v>
      </c>
      <c r="X18" s="113" t="s">
        <v>36</v>
      </c>
    </row>
    <row r="19" spans="2:24" s="114" customFormat="1" ht="42" customHeight="1">
      <c r="B19" s="108">
        <v>12</v>
      </c>
      <c r="C19" s="109">
        <v>16014</v>
      </c>
      <c r="D19" s="110" t="str">
        <f>VLOOKUP(C19,[1]計算シート!$B$3:$F$29997,5,FALSE)</f>
        <v>グレイテストライフ浅草</v>
      </c>
      <c r="E19" s="110" t="str">
        <f>VLOOKUP(C19,[1]計算シート!$B$3:$BB$29997,6,FALSE)</f>
        <v>台東区東浅草２－２２－５</v>
      </c>
      <c r="F19" s="109" t="str">
        <f>VLOOKUP(C19,[1]計算シート!$B$3:$BB$29997,7,FALSE)</f>
        <v>11.5-26.5</v>
      </c>
      <c r="G19" s="109" t="str">
        <f>VLOOKUP(C19,[1]計算シート!$B$3:$BB$29997,8,FALSE)</f>
        <v>19.52-48.53</v>
      </c>
      <c r="H19" s="109" t="str">
        <f>VLOOKUP(C19,[1]計算シート!$B$3:$BB$29997,9,FALSE)</f>
        <v>○</v>
      </c>
      <c r="I19" s="109" t="str">
        <f>VLOOKUP(C19,[1]計算シート!$B$3:$BB$29997,10,FALSE)</f>
        <v>○</v>
      </c>
      <c r="J19" s="109" t="str">
        <f>VLOOKUP(C19,[1]計算シート!$B$3:$BB$29997,11,FALSE)</f>
        <v>○</v>
      </c>
      <c r="K19" s="109" t="str">
        <f>VLOOKUP(C19,[1]計算シート!$B$3:$BB$29997,12,FALSE)</f>
        <v>○</v>
      </c>
      <c r="L19" s="109" t="str">
        <f>VLOOKUP(C19,[1]計算シート!$B$3:$BB$29997,13,FALSE)</f>
        <v>○</v>
      </c>
      <c r="M19" s="109" t="str">
        <f>IF(VLOOKUP(C19,[1]計算シート!$B$3:$BB$29997,26,FALSE)&gt;0,"○","×")</f>
        <v>×</v>
      </c>
      <c r="N19" s="109" t="str">
        <f>IF(VLOOKUP(C19,[1]計算シート!$B$3:$BB$29997,27,FALSE)&gt;0,"○","×")</f>
        <v>×</v>
      </c>
      <c r="O19" s="110" t="str">
        <f>VLOOKUP(C19,[1]計算シート!$B$3:$BB$29997,29,FALSE)</f>
        <v>株式会社グレイテストライフ</v>
      </c>
      <c r="P19" s="110" t="str">
        <f>VLOOKUP(C19,[1]計算シート!$B$3:$BB$29997,30,FALSE)</f>
        <v>03-5808-0740</v>
      </c>
      <c r="Q19" s="77">
        <f>VLOOKUP(C19,[1]計算シート!$B$3:$BB$29997,32,FALSE)</f>
        <v>37</v>
      </c>
      <c r="R19" s="111">
        <f>VLOOKUP(C19,[1]計算シート!$B$3:$BB$29997,31,FALSE)</f>
        <v>42704</v>
      </c>
      <c r="S19" s="112" t="str">
        <f>VLOOKUP(C19,[1]計算シート!$B$3:$BB$29997,34,FALSE)</f>
        <v>入居開始済み</v>
      </c>
      <c r="T19" s="109" t="str">
        <f>VLOOKUP(C19,[1]計算シート!$B$3:$BB$29997,33,FALSE)</f>
        <v>○</v>
      </c>
      <c r="U19" s="111">
        <v>43160</v>
      </c>
      <c r="V19" s="77"/>
      <c r="W19" s="115" t="str">
        <f>VLOOKUP(C19,[1]計算シート!$B$3:$BH$2997,59,FALSE)&amp;CHAR(10)&amp;IF(VLOOKUP(C19,[1]計算シート!$B$3:$BH$2997,59,FALSE)="特定","("&amp;VLOOKUP(C19,[1]指定一覧!$B$3:$C77,2,FALSE)&amp;")","")</f>
        <v>特定
(1370604462)</v>
      </c>
      <c r="X19" s="113" t="s">
        <v>36</v>
      </c>
    </row>
    <row r="20" spans="2:24" s="114" customFormat="1" ht="42" customHeight="1">
      <c r="B20" s="108">
        <v>13</v>
      </c>
      <c r="C20" s="109">
        <v>11031</v>
      </c>
      <c r="D20" s="110" t="str">
        <f>VLOOKUP(C20,[1]計算シート!$B$3:$F$29997,5,FALSE)</f>
        <v>品川区高齢者向け優良賃貸住宅コムニカ</v>
      </c>
      <c r="E20" s="110" t="str">
        <f>VLOOKUP(C20,[1]計算シート!$B$3:$BB$29997,6,FALSE)</f>
        <v>品川区旗の台4丁目5番17号</v>
      </c>
      <c r="F20" s="109" t="str">
        <f>VLOOKUP(C20,[1]計算シート!$B$3:$BB$29997,7,FALSE)</f>
        <v>8.3-9.5</v>
      </c>
      <c r="G20" s="109" t="str">
        <f>VLOOKUP(C20,[1]計算シート!$B$3:$BB$29997,8,FALSE)</f>
        <v>18.47-21.4</v>
      </c>
      <c r="H20" s="109" t="str">
        <f>VLOOKUP(C20,[1]計算シート!$B$3:$BB$29997,9,FALSE)</f>
        <v>○</v>
      </c>
      <c r="I20" s="109" t="str">
        <f>VLOOKUP(C20,[1]計算シート!$B$3:$BB$29997,10,FALSE)</f>
        <v>○</v>
      </c>
      <c r="J20" s="109" t="str">
        <f>VLOOKUP(C20,[1]計算シート!$B$3:$BB$29997,11,FALSE)</f>
        <v>○</v>
      </c>
      <c r="K20" s="109" t="str">
        <f>VLOOKUP(C20,[1]計算シート!$B$3:$BB$29997,12,FALSE)</f>
        <v>○</v>
      </c>
      <c r="L20" s="109" t="str">
        <f>VLOOKUP(C20,[1]計算シート!$B$3:$BB$29997,13,FALSE)</f>
        <v>○</v>
      </c>
      <c r="M20" s="109" t="str">
        <f>IF(VLOOKUP(C20,[1]計算シート!$B$3:$BB$29997,26,FALSE)&gt;0,"○","×")</f>
        <v>○</v>
      </c>
      <c r="N20" s="109" t="str">
        <f>IF(VLOOKUP(C20,[1]計算シート!$B$3:$BB$29997,27,FALSE)&gt;0,"○","×")</f>
        <v>○</v>
      </c>
      <c r="O20" s="110" t="str">
        <f>VLOOKUP(C20,[1]計算シート!$B$3:$BB$29997,29,FALSE)</f>
        <v>有限会社　新井湯</v>
      </c>
      <c r="P20" s="110" t="str">
        <f>VLOOKUP(C20,[1]計算シート!$B$3:$BB$29997,30,FALSE)</f>
        <v>03-3781-9926</v>
      </c>
      <c r="Q20" s="77">
        <f>VLOOKUP(C20,[1]計算シート!$B$3:$BB$29997,32,FALSE)</f>
        <v>15</v>
      </c>
      <c r="R20" s="111">
        <f>VLOOKUP(C20,[1]計算シート!$B$3:$BB$29997,31,FALSE)</f>
        <v>40938</v>
      </c>
      <c r="S20" s="112" t="str">
        <f>VLOOKUP(C20,[1]計算シート!$B$3:$BB$29997,34,FALSE)</f>
        <v>入居開始済み</v>
      </c>
      <c r="T20" s="109" t="str">
        <f>VLOOKUP(C20,[1]計算シート!$B$3:$BB$29997,33,FALSE)</f>
        <v>○</v>
      </c>
      <c r="U20" s="111">
        <v>42095</v>
      </c>
      <c r="V20" s="77"/>
      <c r="W20" s="115" t="str">
        <f>VLOOKUP(C20,[1]計算シート!$B$3:$BH$2997,59,FALSE)&amp;CHAR(10)&amp;IF(VLOOKUP(C20,[1]計算シート!$B$3:$BH$2997,59,FALSE)="特定","("&amp;VLOOKUP(C20,[1]指定一覧!$B$3:$C65,2,FALSE)&amp;")","")</f>
        <v xml:space="preserve">
</v>
      </c>
      <c r="X20" s="113" t="s">
        <v>36</v>
      </c>
    </row>
    <row r="21" spans="2:24" s="114" customFormat="1" ht="42" customHeight="1">
      <c r="B21" s="108">
        <v>14</v>
      </c>
      <c r="C21" s="109">
        <v>11078</v>
      </c>
      <c r="D21" s="110" t="str">
        <f>VLOOKUP(C21,[1]計算シート!$B$3:$F$29997,5,FALSE)</f>
        <v>ケアホーム西大井こうほうえん</v>
      </c>
      <c r="E21" s="110" t="str">
        <f>VLOOKUP(C21,[1]計算シート!$B$3:$BB$29997,6,FALSE)</f>
        <v>品川区西大井2-5-21</v>
      </c>
      <c r="F21" s="109" t="str">
        <f>VLOOKUP(C21,[1]計算シート!$B$3:$BB$29997,7,FALSE)</f>
        <v>8-10</v>
      </c>
      <c r="G21" s="109" t="str">
        <f>VLOOKUP(C21,[1]計算シート!$B$3:$BB$29997,8,FALSE)</f>
        <v>20.79-38.37</v>
      </c>
      <c r="H21" s="109" t="str">
        <f>VLOOKUP(C21,[1]計算シート!$B$3:$BB$29997,9,FALSE)</f>
        <v>○</v>
      </c>
      <c r="I21" s="109" t="str">
        <f>VLOOKUP(C21,[1]計算シート!$B$3:$BB$29997,10,FALSE)</f>
        <v>○</v>
      </c>
      <c r="J21" s="109" t="str">
        <f>VLOOKUP(C21,[1]計算シート!$B$3:$BB$29997,11,FALSE)</f>
        <v>○</v>
      </c>
      <c r="K21" s="109" t="str">
        <f>VLOOKUP(C21,[1]計算シート!$B$3:$BB$29997,12,FALSE)</f>
        <v>○</v>
      </c>
      <c r="L21" s="109" t="str">
        <f>VLOOKUP(C21,[1]計算シート!$B$3:$BB$29997,13,FALSE)</f>
        <v>○</v>
      </c>
      <c r="M21" s="109" t="str">
        <f>IF(VLOOKUP(C21,[1]計算シート!$B$3:$BB$29997,26,FALSE)&gt;0,"○","×")</f>
        <v>×</v>
      </c>
      <c r="N21" s="109" t="str">
        <f>IF(VLOOKUP(C21,[1]計算シート!$B$3:$BB$29997,27,FALSE)&gt;0,"○","×")</f>
        <v>×</v>
      </c>
      <c r="O21" s="110" t="str">
        <f>VLOOKUP(C21,[1]計算シート!$B$3:$BB$29997,29,FALSE)</f>
        <v>社会福祉法人こうほうえん</v>
      </c>
      <c r="P21" s="110" t="str">
        <f>VLOOKUP(C21,[1]計算シート!$B$3:$BB$29997,30,FALSE)</f>
        <v>0859-45-6781</v>
      </c>
      <c r="Q21" s="77">
        <f>VLOOKUP(C21,[1]計算シート!$B$3:$BB$29997,32,FALSE)</f>
        <v>42</v>
      </c>
      <c r="R21" s="111">
        <f>VLOOKUP(C21,[1]計算シート!$B$3:$BB$29997,31,FALSE)</f>
        <v>40996</v>
      </c>
      <c r="S21" s="112" t="str">
        <f>VLOOKUP(C21,[1]計算シート!$B$3:$BB$29997,34,FALSE)</f>
        <v>入居開始済み</v>
      </c>
      <c r="T21" s="109" t="str">
        <f>VLOOKUP(C21,[1]計算シート!$B$3:$BB$29997,33,FALSE)</f>
        <v>○</v>
      </c>
      <c r="U21" s="111">
        <v>39873</v>
      </c>
      <c r="V21" s="77"/>
      <c r="W21" s="115" t="str">
        <f>VLOOKUP(C21,[1]計算シート!$B$3:$BH$2997,59,FALSE)&amp;CHAR(10)&amp;IF(VLOOKUP(C21,[1]計算シート!$B$3:$BH$2997,59,FALSE)="特定","("&amp;VLOOKUP(C21,[1]指定一覧!$B$3:$C66,2,FALSE)&amp;")","")</f>
        <v>特定
(1370903146)</v>
      </c>
      <c r="X21" s="113" t="s">
        <v>36</v>
      </c>
    </row>
    <row r="22" spans="2:24" s="114" customFormat="1" ht="42" customHeight="1">
      <c r="B22" s="108">
        <v>15</v>
      </c>
      <c r="C22" s="109">
        <v>12002</v>
      </c>
      <c r="D22" s="110" t="str">
        <f>VLOOKUP(C22,[1]計算シート!$B$3:$F$29997,5,FALSE)</f>
        <v>東急ウェリナ旗の台</v>
      </c>
      <c r="E22" s="110" t="str">
        <f>VLOOKUP(C22,[1]計算シート!$B$3:$BB$29997,6,FALSE)</f>
        <v>品川区旗の台２丁目１２番１号</v>
      </c>
      <c r="F22" s="109" t="str">
        <f>VLOOKUP(C22,[1]計算シート!$B$3:$BB$29997,7,FALSE)</f>
        <v>28-42.8</v>
      </c>
      <c r="G22" s="109" t="str">
        <f>VLOOKUP(C22,[1]計算シート!$B$3:$BB$29997,8,FALSE)</f>
        <v>37.56-52.58</v>
      </c>
      <c r="H22" s="109" t="str">
        <f>VLOOKUP(C22,[1]計算シート!$B$3:$BB$29997,9,FALSE)</f>
        <v>○</v>
      </c>
      <c r="I22" s="109" t="str">
        <f>VLOOKUP(C22,[1]計算シート!$B$3:$BB$29997,10,FALSE)</f>
        <v>○</v>
      </c>
      <c r="J22" s="109" t="str">
        <f>VLOOKUP(C22,[1]計算シート!$B$3:$BB$29997,11,FALSE)</f>
        <v>○</v>
      </c>
      <c r="K22" s="109" t="str">
        <f>VLOOKUP(C22,[1]計算シート!$B$3:$BB$29997,12,FALSE)</f>
        <v>○</v>
      </c>
      <c r="L22" s="109" t="str">
        <f>VLOOKUP(C22,[1]計算シート!$B$3:$BB$29997,13,FALSE)</f>
        <v>○</v>
      </c>
      <c r="M22" s="109" t="str">
        <f>IF(VLOOKUP(C22,[1]計算シート!$B$3:$BB$29997,26,FALSE)&gt;0,"○","×")</f>
        <v>×</v>
      </c>
      <c r="N22" s="109" t="str">
        <f>IF(VLOOKUP(C22,[1]計算シート!$B$3:$BB$29997,27,FALSE)&gt;0,"○","×")</f>
        <v>×</v>
      </c>
      <c r="O22" s="110" t="str">
        <f>VLOOKUP(C22,[1]計算シート!$B$3:$BB$29997,29,FALSE)</f>
        <v>東急ウェリナ旗の台</v>
      </c>
      <c r="P22" s="110" t="str">
        <f>VLOOKUP(C22,[1]計算シート!$B$3:$BB$29997,30,FALSE)</f>
        <v>03-3784-3109</v>
      </c>
      <c r="Q22" s="77">
        <f>VLOOKUP(C22,[1]計算シート!$B$3:$BB$29997,32,FALSE)</f>
        <v>67</v>
      </c>
      <c r="R22" s="111">
        <f>VLOOKUP(C22,[1]計算シート!$B$3:$BB$29997,31,FALSE)</f>
        <v>41047</v>
      </c>
      <c r="S22" s="112" t="str">
        <f>VLOOKUP(C22,[1]計算シート!$B$3:$BB$29997,34,FALSE)</f>
        <v>入居開始済み</v>
      </c>
      <c r="T22" s="109" t="str">
        <f>VLOOKUP(C22,[1]計算シート!$B$3:$BB$29997,33,FALSE)</f>
        <v>○</v>
      </c>
      <c r="U22" s="111">
        <v>41183</v>
      </c>
      <c r="V22" s="77"/>
      <c r="W22" s="115" t="str">
        <f>VLOOKUP(C22,[1]計算シート!$B$3:$BH$2997,59,FALSE)&amp;CHAR(10)&amp;IF(VLOOKUP(C22,[1]計算シート!$B$3:$BH$2997,59,FALSE)="特定","("&amp;VLOOKUP(C22,[1]指定一覧!$B$3:$C70,2,FALSE)&amp;")","")</f>
        <v>特定
(1370903831)</v>
      </c>
      <c r="X22" s="113" t="s">
        <v>36</v>
      </c>
    </row>
    <row r="23" spans="2:24" s="114" customFormat="1" ht="42" customHeight="1">
      <c r="B23" s="108">
        <v>16</v>
      </c>
      <c r="C23" s="109">
        <v>12005</v>
      </c>
      <c r="D23" s="110" t="str">
        <f>VLOOKUP(C23,[1]計算シート!$B$3:$F$29997,5,FALSE)</f>
        <v>品川区立大井林町高齢者住宅</v>
      </c>
      <c r="E23" s="110" t="str">
        <f>VLOOKUP(C23,[1]計算シート!$B$3:$BB$29997,6,FALSE)</f>
        <v>品川区東大井4－9－1</v>
      </c>
      <c r="F23" s="109" t="str">
        <f>VLOOKUP(C23,[1]計算シート!$B$3:$BB$29997,7,FALSE)</f>
        <v>7-10</v>
      </c>
      <c r="G23" s="109" t="str">
        <f>VLOOKUP(C23,[1]計算シート!$B$3:$BB$29997,8,FALSE)</f>
        <v>24.44-49.59</v>
      </c>
      <c r="H23" s="109" t="str">
        <f>VLOOKUP(C23,[1]計算シート!$B$3:$BB$29997,9,FALSE)</f>
        <v>×</v>
      </c>
      <c r="I23" s="109" t="str">
        <f>VLOOKUP(C23,[1]計算シート!$B$3:$BB$29997,10,FALSE)</f>
        <v>×</v>
      </c>
      <c r="J23" s="109" t="str">
        <f>VLOOKUP(C23,[1]計算シート!$B$3:$BB$29997,11,FALSE)</f>
        <v>○</v>
      </c>
      <c r="K23" s="109" t="str">
        <f>VLOOKUP(C23,[1]計算シート!$B$3:$BB$29997,12,FALSE)</f>
        <v>×</v>
      </c>
      <c r="L23" s="109" t="str">
        <f>VLOOKUP(C23,[1]計算シート!$B$3:$BB$29997,13,FALSE)</f>
        <v>○</v>
      </c>
      <c r="M23" s="109" t="str">
        <f>IF(VLOOKUP(C23,[1]計算シート!$B$3:$BB$29997,26,FALSE)&gt;0,"○","×")</f>
        <v>○</v>
      </c>
      <c r="N23" s="109" t="str">
        <f>IF(VLOOKUP(C23,[1]計算シート!$B$3:$BB$29997,27,FALSE)&gt;0,"○","×")</f>
        <v>○</v>
      </c>
      <c r="O23" s="110" t="str">
        <f>VLOOKUP(C23,[1]計算シート!$B$3:$BB$29997,29,FALSE)</f>
        <v>指定管理者　社会福祉法人さくら会</v>
      </c>
      <c r="P23" s="110" t="str">
        <f>VLOOKUP(C23,[1]計算シート!$B$3:$BB$29997,30,FALSE)</f>
        <v>03-5495-7080</v>
      </c>
      <c r="Q23" s="77">
        <f>VLOOKUP(C23,[1]計算シート!$B$3:$BB$29997,32,FALSE)</f>
        <v>90</v>
      </c>
      <c r="R23" s="111">
        <f>VLOOKUP(C23,[1]計算シート!$B$3:$BB$29997,31,FALSE)</f>
        <v>41040</v>
      </c>
      <c r="S23" s="112" t="str">
        <f>VLOOKUP(C23,[1]計算シート!$B$3:$BB$29997,34,FALSE)</f>
        <v>入居開始済み</v>
      </c>
      <c r="T23" s="109" t="str">
        <f>VLOOKUP(C23,[1]計算シート!$B$3:$BB$29997,33,FALSE)</f>
        <v>○</v>
      </c>
      <c r="U23" s="111">
        <v>42095</v>
      </c>
      <c r="V23" s="77"/>
      <c r="W23" s="115" t="str">
        <f>VLOOKUP(C23,[1]計算シート!$B$3:$BH$2997,59,FALSE)&amp;CHAR(10)&amp;IF(VLOOKUP(C23,[1]計算シート!$B$3:$BH$2997,59,FALSE)="特定","("&amp;VLOOKUP(C23,[1]指定一覧!$B$3:$C77,2,FALSE)&amp;")","")</f>
        <v xml:space="preserve">
</v>
      </c>
      <c r="X23" s="113" t="s">
        <v>36</v>
      </c>
    </row>
    <row r="24" spans="2:24" s="114" customFormat="1" ht="42" customHeight="1">
      <c r="B24" s="108">
        <v>17</v>
      </c>
      <c r="C24" s="109">
        <v>13017</v>
      </c>
      <c r="D24" s="110" t="str">
        <f>VLOOKUP(C24,[1]計算シート!$B$3:$F$29997,5,FALSE)</f>
        <v>そんぽの家Ｓ西大井</v>
      </c>
      <c r="E24" s="110" t="str">
        <f>VLOOKUP(C24,[1]計算シート!$B$3:$BB$29997,6,FALSE)</f>
        <v>品川区西大井２－１４－３</v>
      </c>
      <c r="F24" s="109" t="str">
        <f>VLOOKUP(C24,[1]計算シート!$B$3:$BB$29997,7,FALSE)</f>
        <v>17-20</v>
      </c>
      <c r="G24" s="109" t="str">
        <f>VLOOKUP(C24,[1]計算シート!$B$3:$BB$29997,8,FALSE)</f>
        <v>25.03-34.56</v>
      </c>
      <c r="H24" s="109" t="str">
        <f>VLOOKUP(C24,[1]計算シート!$B$3:$BB$29997,9,FALSE)</f>
        <v>○</v>
      </c>
      <c r="I24" s="109" t="str">
        <f>VLOOKUP(C24,[1]計算シート!$B$3:$BB$29997,10,FALSE)</f>
        <v>×</v>
      </c>
      <c r="J24" s="109" t="str">
        <f>VLOOKUP(C24,[1]計算シート!$B$3:$BB$29997,11,FALSE)</f>
        <v>×</v>
      </c>
      <c r="K24" s="109" t="str">
        <f>VLOOKUP(C24,[1]計算シート!$B$3:$BB$29997,12,FALSE)</f>
        <v>×</v>
      </c>
      <c r="L24" s="109" t="str">
        <f>VLOOKUP(C24,[1]計算シート!$B$3:$BB$29997,13,FALSE)</f>
        <v>○</v>
      </c>
      <c r="M24" s="109" t="str">
        <f>IF(VLOOKUP(C24,[1]計算シート!$B$3:$BB$29997,26,FALSE)&gt;0,"○","×")</f>
        <v>○</v>
      </c>
      <c r="N24" s="109" t="str">
        <f>IF(VLOOKUP(C24,[1]計算シート!$B$3:$BB$29997,27,FALSE)&gt;0,"○","×")</f>
        <v>○</v>
      </c>
      <c r="O24" s="110" t="str">
        <f>VLOOKUP(C24,[1]計算シート!$B$3:$BB$29997,29,FALSE)</f>
        <v>そんぽの家Ｓ西大井</v>
      </c>
      <c r="P24" s="110" t="str">
        <f>VLOOKUP(C24,[1]計算シート!$B$3:$BB$29997,30,FALSE)</f>
        <v>03-5746-6231</v>
      </c>
      <c r="Q24" s="77">
        <f>VLOOKUP(C24,[1]計算シート!$B$3:$BB$29997,32,FALSE)</f>
        <v>48</v>
      </c>
      <c r="R24" s="111">
        <f>VLOOKUP(C24,[1]計算シート!$B$3:$BB$29997,31,FALSE)</f>
        <v>41509</v>
      </c>
      <c r="S24" s="112" t="str">
        <f>VLOOKUP(C24,[1]計算シート!$B$3:$BB$29997,34,FALSE)</f>
        <v>入居開始済み</v>
      </c>
      <c r="T24" s="109" t="str">
        <f>VLOOKUP(C24,[1]計算シート!$B$3:$BB$29997,33,FALSE)</f>
        <v>○</v>
      </c>
      <c r="U24" s="111">
        <v>42125</v>
      </c>
      <c r="V24" s="77"/>
      <c r="W24" s="115" t="str">
        <f>VLOOKUP(C24,[1]計算シート!$B$3:$BH$2997,59,FALSE)&amp;CHAR(10)&amp;IF(VLOOKUP(C24,[1]計算シート!$B$3:$BH$2997,59,FALSE)="特定","("&amp;VLOOKUP(C24,[1]指定一覧!$B$3:$C78,2,FALSE)&amp;")","")</f>
        <v xml:space="preserve">
</v>
      </c>
      <c r="X24" s="113" t="s">
        <v>36</v>
      </c>
    </row>
    <row r="25" spans="2:24" s="114" customFormat="1" ht="42" customHeight="1">
      <c r="B25" s="108">
        <v>18</v>
      </c>
      <c r="C25" s="109">
        <v>13048</v>
      </c>
      <c r="D25" s="110" t="str">
        <f>VLOOKUP(C25,[1]計算シート!$B$3:$F$29997,5,FALSE)</f>
        <v>carna五反田</v>
      </c>
      <c r="E25" s="110" t="str">
        <f>VLOOKUP(C25,[1]計算シート!$B$3:$BB$29997,6,FALSE)</f>
        <v>品川区西五反田3-10-9</v>
      </c>
      <c r="F25" s="109" t="str">
        <f>VLOOKUP(C25,[1]計算シート!$B$3:$BB$29997,7,FALSE)</f>
        <v>9.5-13</v>
      </c>
      <c r="G25" s="109" t="str">
        <f>VLOOKUP(C25,[1]計算シート!$B$3:$BB$29997,8,FALSE)</f>
        <v>25.77-34.32</v>
      </c>
      <c r="H25" s="109" t="str">
        <f>VLOOKUP(C25,[1]計算シート!$B$3:$BB$29997,9,FALSE)</f>
        <v>○</v>
      </c>
      <c r="I25" s="109" t="str">
        <f>VLOOKUP(C25,[1]計算シート!$B$3:$BB$29997,10,FALSE)</f>
        <v>×</v>
      </c>
      <c r="J25" s="109" t="str">
        <f>VLOOKUP(C25,[1]計算シート!$B$3:$BB$29997,11,FALSE)</f>
        <v>○</v>
      </c>
      <c r="K25" s="109" t="str">
        <f>VLOOKUP(C25,[1]計算シート!$B$3:$BB$29997,12,FALSE)</f>
        <v>○</v>
      </c>
      <c r="L25" s="109" t="str">
        <f>VLOOKUP(C25,[1]計算シート!$B$3:$BB$29997,13,FALSE)</f>
        <v>×</v>
      </c>
      <c r="M25" s="109" t="str">
        <f>IF(VLOOKUP(C25,[1]計算シート!$B$3:$BB$29997,26,FALSE)&gt;0,"○","×")</f>
        <v>○</v>
      </c>
      <c r="N25" s="109" t="str">
        <f>IF(VLOOKUP(C25,[1]計算シート!$B$3:$BB$29997,27,FALSE)&gt;0,"○","×")</f>
        <v>○</v>
      </c>
      <c r="O25" s="110" t="str">
        <f>VLOOKUP(C25,[1]計算シート!$B$3:$BB$29997,29,FALSE)</f>
        <v>carna五反田</v>
      </c>
      <c r="P25" s="110" t="str">
        <f>VLOOKUP(C25,[1]計算シート!$B$3:$BB$29997,30,FALSE)</f>
        <v>03-5496-0671</v>
      </c>
      <c r="Q25" s="77">
        <f>VLOOKUP(C25,[1]計算シート!$B$3:$BB$29997,32,FALSE)</f>
        <v>21</v>
      </c>
      <c r="R25" s="111">
        <f>VLOOKUP(C25,[1]計算シート!$B$3:$BB$29997,31,FALSE)</f>
        <v>41698</v>
      </c>
      <c r="S25" s="112" t="str">
        <f>VLOOKUP(C25,[1]計算シート!$B$3:$BB$29997,34,FALSE)</f>
        <v>入居開始済み</v>
      </c>
      <c r="T25" s="109" t="str">
        <f>VLOOKUP(C25,[1]計算シート!$B$3:$BB$29997,33,FALSE)</f>
        <v>○</v>
      </c>
      <c r="U25" s="111">
        <v>42095</v>
      </c>
      <c r="V25" s="77"/>
      <c r="W25" s="115" t="str">
        <f>VLOOKUP(C25,[1]計算シート!$B$3:$BH$2997,59,FALSE)&amp;CHAR(10)&amp;IF(VLOOKUP(C25,[1]計算シート!$B$3:$BH$2997,59,FALSE)="特定","("&amp;VLOOKUP(C25,[1]指定一覧!$B$3:$C79,2,FALSE)&amp;")","")</f>
        <v xml:space="preserve">
</v>
      </c>
      <c r="X25" s="113" t="s">
        <v>36</v>
      </c>
    </row>
    <row r="26" spans="2:24" s="114" customFormat="1" ht="42" customHeight="1">
      <c r="B26" s="108">
        <v>19</v>
      </c>
      <c r="C26" s="109">
        <v>14039</v>
      </c>
      <c r="D26" s="110" t="str">
        <f>VLOOKUP(C26,[1]計算シート!$B$3:$F$29997,5,FALSE)</f>
        <v xml:space="preserve">ケアホスピタル　西小山 </v>
      </c>
      <c r="E26" s="110" t="str">
        <f>VLOOKUP(C26,[1]計算シート!$B$3:$BB$29997,6,FALSE)</f>
        <v>品川区小山六丁目４番１４号　メディケア西小山４F、5F</v>
      </c>
      <c r="F26" s="109" t="str">
        <f>VLOOKUP(C26,[1]計算シート!$B$3:$BB$29997,7,FALSE)</f>
        <v>10-15</v>
      </c>
      <c r="G26" s="109" t="str">
        <f>VLOOKUP(C26,[1]計算シート!$B$3:$BB$29997,8,FALSE)</f>
        <v>26.51-37.37</v>
      </c>
      <c r="H26" s="109" t="str">
        <f>VLOOKUP(C26,[1]計算シート!$B$3:$BB$29997,9,FALSE)</f>
        <v>×</v>
      </c>
      <c r="I26" s="109" t="str">
        <f>VLOOKUP(C26,[1]計算シート!$B$3:$BB$29997,10,FALSE)</f>
        <v>○</v>
      </c>
      <c r="J26" s="109" t="str">
        <f>VLOOKUP(C26,[1]計算シート!$B$3:$BB$29997,11,FALSE)</f>
        <v>○</v>
      </c>
      <c r="K26" s="109" t="str">
        <f>VLOOKUP(C26,[1]計算シート!$B$3:$BB$29997,12,FALSE)</f>
        <v>○</v>
      </c>
      <c r="L26" s="109" t="str">
        <f>VLOOKUP(C26,[1]計算シート!$B$3:$BB$29997,13,FALSE)</f>
        <v>×</v>
      </c>
      <c r="M26" s="109" t="str">
        <f>IF(VLOOKUP(C26,[1]計算シート!$B$3:$BB$29997,26,FALSE)&gt;0,"○","×")</f>
        <v>○</v>
      </c>
      <c r="N26" s="109" t="str">
        <f>IF(VLOOKUP(C26,[1]計算シート!$B$3:$BB$29997,27,FALSE)&gt;0,"○","×")</f>
        <v>○</v>
      </c>
      <c r="O26" s="110" t="str">
        <f>VLOOKUP(C26,[1]計算シート!$B$3:$BB$29997,29,FALSE)</f>
        <v>ケアホスピタル　西小山</v>
      </c>
      <c r="P26" s="110" t="str">
        <f>VLOOKUP(C26,[1]計算シート!$B$3:$BB$29997,30,FALSE)</f>
        <v>03-6426-2616</v>
      </c>
      <c r="Q26" s="77">
        <f>VLOOKUP(C26,[1]計算シート!$B$3:$BB$29997,32,FALSE)</f>
        <v>5</v>
      </c>
      <c r="R26" s="111">
        <f>VLOOKUP(C26,[1]計算シート!$B$3:$BB$29997,31,FALSE)</f>
        <v>42033</v>
      </c>
      <c r="S26" s="112" t="str">
        <f>VLOOKUP(C26,[1]計算シート!$B$3:$BB$29997,34,FALSE)</f>
        <v>入居開始済み</v>
      </c>
      <c r="T26" s="109" t="str">
        <f>VLOOKUP(C26,[1]計算シート!$B$3:$BB$29997,33,FALSE)</f>
        <v>○</v>
      </c>
      <c r="U26" s="111">
        <v>42156</v>
      </c>
      <c r="V26" s="77"/>
      <c r="W26" s="115" t="str">
        <f>VLOOKUP(C26,[1]計算シート!$B$3:$BH$2997,59,FALSE)&amp;CHAR(10)&amp;IF(VLOOKUP(C26,[1]計算シート!$B$3:$BH$2997,59,FALSE)="特定","("&amp;VLOOKUP(C26,[1]指定一覧!$B$3:$C80,2,FALSE)&amp;")","")</f>
        <v xml:space="preserve">
</v>
      </c>
      <c r="X26" s="113" t="s">
        <v>36</v>
      </c>
    </row>
    <row r="27" spans="2:24" s="114" customFormat="1" ht="42" customHeight="1">
      <c r="B27" s="108">
        <v>20</v>
      </c>
      <c r="C27" s="109">
        <v>11026</v>
      </c>
      <c r="D27" s="110" t="str">
        <f>VLOOKUP(C27,[1]計算シート!$B$3:$F$29997,5,FALSE)</f>
        <v>そんぽの家Ｓ羽田</v>
      </c>
      <c r="E27" s="110" t="str">
        <f>VLOOKUP(C27,[1]計算シート!$B$3:$BB$29997,6,FALSE)</f>
        <v>大田区羽田2丁目2-11</v>
      </c>
      <c r="F27" s="109">
        <f>VLOOKUP(C27,[1]計算シート!$B$3:$BB$29997,7,FALSE)</f>
        <v>10.1</v>
      </c>
      <c r="G27" s="109" t="str">
        <f>VLOOKUP(C27,[1]計算シート!$B$3:$BB$29997,8,FALSE)</f>
        <v>25.02-25.2</v>
      </c>
      <c r="H27" s="109" t="str">
        <f>VLOOKUP(C27,[1]計算シート!$B$3:$BB$29997,9,FALSE)</f>
        <v>○</v>
      </c>
      <c r="I27" s="109" t="str">
        <f>VLOOKUP(C27,[1]計算シート!$B$3:$BB$29997,10,FALSE)</f>
        <v>×</v>
      </c>
      <c r="J27" s="109" t="str">
        <f>VLOOKUP(C27,[1]計算シート!$B$3:$BB$29997,11,FALSE)</f>
        <v>×</v>
      </c>
      <c r="K27" s="109" t="str">
        <f>VLOOKUP(C27,[1]計算シート!$B$3:$BB$29997,12,FALSE)</f>
        <v>×</v>
      </c>
      <c r="L27" s="109" t="str">
        <f>VLOOKUP(C27,[1]計算シート!$B$3:$BB$29997,13,FALSE)</f>
        <v>○</v>
      </c>
      <c r="M27" s="109" t="str">
        <f>IF(VLOOKUP(C27,[1]計算シート!$B$3:$BB$29997,26,FALSE)&gt;0,"○","×")</f>
        <v>○</v>
      </c>
      <c r="N27" s="109" t="str">
        <f>IF(VLOOKUP(C27,[1]計算シート!$B$3:$BB$29997,27,FALSE)&gt;0,"○","×")</f>
        <v>○</v>
      </c>
      <c r="O27" s="110" t="str">
        <f>VLOOKUP(C27,[1]計算シート!$B$3:$BB$29997,29,FALSE)</f>
        <v>そんぽの家Ｓ羽田</v>
      </c>
      <c r="P27" s="110" t="str">
        <f>VLOOKUP(C27,[1]計算シート!$B$3:$BB$29997,30,FALSE)</f>
        <v>03-5735-5155</v>
      </c>
      <c r="Q27" s="77">
        <f>VLOOKUP(C27,[1]計算シート!$B$3:$BB$29997,32,FALSE)</f>
        <v>21</v>
      </c>
      <c r="R27" s="111">
        <f>VLOOKUP(C27,[1]計算シート!$B$3:$BB$29997,31,FALSE)</f>
        <v>40938</v>
      </c>
      <c r="S27" s="112" t="str">
        <f>VLOOKUP(C27,[1]計算シート!$B$3:$BB$29997,34,FALSE)</f>
        <v>入居開始済み</v>
      </c>
      <c r="T27" s="109" t="str">
        <f>VLOOKUP(C27,[1]計算シート!$B$3:$BB$29997,33,FALSE)</f>
        <v>○</v>
      </c>
      <c r="U27" s="111">
        <v>42095</v>
      </c>
      <c r="V27" s="77"/>
      <c r="W27" s="115" t="str">
        <f>VLOOKUP(C27,[1]計算シート!$B$3:$BH$2997,59,FALSE)&amp;CHAR(10)&amp;IF(VLOOKUP(C27,[1]計算シート!$B$3:$BH$2997,59,FALSE)="特定","("&amp;VLOOKUP(C27,[1]指定一覧!$B$3:$C82,2,FALSE)&amp;")","")</f>
        <v xml:space="preserve">
</v>
      </c>
      <c r="X27" s="113" t="s">
        <v>36</v>
      </c>
    </row>
    <row r="28" spans="2:24" s="114" customFormat="1" ht="42" customHeight="1">
      <c r="B28" s="108">
        <v>21</v>
      </c>
      <c r="C28" s="109">
        <v>11037</v>
      </c>
      <c r="D28" s="110" t="str">
        <f>VLOOKUP(C28,[1]計算シート!$B$3:$F$29997,5,FALSE)</f>
        <v>そんぽの家Ｓ西糀谷</v>
      </c>
      <c r="E28" s="110" t="str">
        <f>VLOOKUP(C28,[1]計算シート!$B$3:$BB$29997,6,FALSE)</f>
        <v>大田区西糀谷3丁目32-15</v>
      </c>
      <c r="F28" s="109">
        <f>VLOOKUP(C28,[1]計算シート!$B$3:$BB$29997,7,FALSE)</f>
        <v>14.6</v>
      </c>
      <c r="G28" s="109" t="str">
        <f>VLOOKUP(C28,[1]計算シート!$B$3:$BB$29997,8,FALSE)</f>
        <v>25.17-27.2</v>
      </c>
      <c r="H28" s="109" t="str">
        <f>VLOOKUP(C28,[1]計算シート!$B$3:$BB$29997,9,FALSE)</f>
        <v>○</v>
      </c>
      <c r="I28" s="109" t="str">
        <f>VLOOKUP(C28,[1]計算シート!$B$3:$BB$29997,10,FALSE)</f>
        <v>×</v>
      </c>
      <c r="J28" s="109" t="str">
        <f>VLOOKUP(C28,[1]計算シート!$B$3:$BB$29997,11,FALSE)</f>
        <v>×</v>
      </c>
      <c r="K28" s="109" t="str">
        <f>VLOOKUP(C28,[1]計算シート!$B$3:$BB$29997,12,FALSE)</f>
        <v>×</v>
      </c>
      <c r="L28" s="109" t="str">
        <f>VLOOKUP(C28,[1]計算シート!$B$3:$BB$29997,13,FALSE)</f>
        <v>○</v>
      </c>
      <c r="M28" s="109" t="str">
        <f>IF(VLOOKUP(C28,[1]計算シート!$B$3:$BB$29997,26,FALSE)&gt;0,"○","×")</f>
        <v>○</v>
      </c>
      <c r="N28" s="109" t="str">
        <f>IF(VLOOKUP(C28,[1]計算シート!$B$3:$BB$29997,27,FALSE)&gt;0,"○","×")</f>
        <v>○</v>
      </c>
      <c r="O28" s="110" t="str">
        <f>VLOOKUP(C28,[1]計算シート!$B$3:$BB$29997,29,FALSE)</f>
        <v>そんぽの家Ｓ西糀谷</v>
      </c>
      <c r="P28" s="110" t="str">
        <f>VLOOKUP(C28,[1]計算シート!$B$3:$BB$29997,30,FALSE)</f>
        <v>03-5737-7061</v>
      </c>
      <c r="Q28" s="77">
        <f>VLOOKUP(C28,[1]計算シート!$B$3:$BB$29997,32,FALSE)</f>
        <v>84</v>
      </c>
      <c r="R28" s="111">
        <f>VLOOKUP(C28,[1]計算シート!$B$3:$BB$29997,31,FALSE)</f>
        <v>40942</v>
      </c>
      <c r="S28" s="112" t="str">
        <f>VLOOKUP(C28,[1]計算シート!$B$3:$BB$29997,34,FALSE)</f>
        <v>入居開始済み</v>
      </c>
      <c r="T28" s="109" t="str">
        <f>VLOOKUP(C28,[1]計算シート!$B$3:$BB$29997,33,FALSE)</f>
        <v>○</v>
      </c>
      <c r="U28" s="111">
        <v>42095</v>
      </c>
      <c r="V28" s="77"/>
      <c r="W28" s="115" t="str">
        <f>VLOOKUP(C28,[1]計算シート!$B$3:$BH$2997,59,FALSE)&amp;CHAR(10)&amp;IF(VLOOKUP(C28,[1]計算シート!$B$3:$BH$2997,59,FALSE)="特定","("&amp;VLOOKUP(C28,[1]指定一覧!$B$3:$C83,2,FALSE)&amp;")","")</f>
        <v xml:space="preserve">
</v>
      </c>
      <c r="X28" s="113" t="s">
        <v>36</v>
      </c>
    </row>
    <row r="29" spans="2:24" s="114" customFormat="1" ht="42" customHeight="1">
      <c r="B29" s="108">
        <v>22</v>
      </c>
      <c r="C29" s="109">
        <v>11043</v>
      </c>
      <c r="D29" s="110" t="str">
        <f>VLOOKUP(C29,[1]計算シート!$B$3:$F$29997,5,FALSE)</f>
        <v>ココファンレイクヒルズ</v>
      </c>
      <c r="E29" s="110" t="str">
        <f>VLOOKUP(C29,[1]計算シート!$B$3:$BB$29997,6,FALSE)</f>
        <v>大田区南千束1-21-9</v>
      </c>
      <c r="F29" s="109" t="str">
        <f>VLOOKUP(C29,[1]計算シート!$B$3:$BB$29997,7,FALSE)</f>
        <v>16.5-21.5</v>
      </c>
      <c r="G29" s="109" t="str">
        <f>VLOOKUP(C29,[1]計算シート!$B$3:$BB$29997,8,FALSE)</f>
        <v>25.3-48.5</v>
      </c>
      <c r="H29" s="109" t="str">
        <f>VLOOKUP(C29,[1]計算シート!$B$3:$BB$29997,9,FALSE)</f>
        <v>○</v>
      </c>
      <c r="I29" s="109" t="str">
        <f>VLOOKUP(C29,[1]計算シート!$B$3:$BB$29997,10,FALSE)</f>
        <v>○</v>
      </c>
      <c r="J29" s="109" t="str">
        <f>VLOOKUP(C29,[1]計算シート!$B$3:$BB$29997,11,FALSE)</f>
        <v>○</v>
      </c>
      <c r="K29" s="109" t="str">
        <f>VLOOKUP(C29,[1]計算シート!$B$3:$BB$29997,12,FALSE)</f>
        <v>○</v>
      </c>
      <c r="L29" s="109" t="str">
        <f>VLOOKUP(C29,[1]計算シート!$B$3:$BB$29997,13,FALSE)</f>
        <v>○</v>
      </c>
      <c r="M29" s="109" t="str">
        <f>IF(VLOOKUP(C29,[1]計算シート!$B$3:$BB$29997,26,FALSE)&gt;0,"○","×")</f>
        <v>○</v>
      </c>
      <c r="N29" s="109" t="str">
        <f>IF(VLOOKUP(C29,[1]計算シート!$B$3:$BB$29997,27,FALSE)&gt;0,"○","×")</f>
        <v>○</v>
      </c>
      <c r="O29" s="110" t="str">
        <f>VLOOKUP(C29,[1]計算シート!$B$3:$BB$29997,29,FALSE)</f>
        <v>株式会社学研ココファン</v>
      </c>
      <c r="P29" s="110" t="str">
        <f>VLOOKUP(C29,[1]計算シート!$B$3:$BB$29997,30,FALSE)</f>
        <v>03-6431-1860</v>
      </c>
      <c r="Q29" s="77">
        <f>VLOOKUP(C29,[1]計算シート!$B$3:$BB$29997,32,FALSE)</f>
        <v>7</v>
      </c>
      <c r="R29" s="111">
        <f>VLOOKUP(C29,[1]計算シート!$B$3:$BB$29997,31,FALSE)</f>
        <v>40945</v>
      </c>
      <c r="S29" s="112" t="str">
        <f>VLOOKUP(C29,[1]計算シート!$B$3:$BB$29997,34,FALSE)</f>
        <v>入居開始済み</v>
      </c>
      <c r="T29" s="109" t="str">
        <f>VLOOKUP(C29,[1]計算シート!$B$3:$BB$29997,33,FALSE)</f>
        <v>○</v>
      </c>
      <c r="U29" s="111">
        <v>42095</v>
      </c>
      <c r="V29" s="77"/>
      <c r="W29" s="115" t="str">
        <f>VLOOKUP(C29,[1]計算シート!$B$3:$BH$2997,59,FALSE)&amp;CHAR(10)&amp;IF(VLOOKUP(C29,[1]計算シート!$B$3:$BH$2997,59,FALSE)="特定","("&amp;VLOOKUP(C29,[1]指定一覧!$B$3:$C84,2,FALSE)&amp;")","")</f>
        <v xml:space="preserve">
</v>
      </c>
      <c r="X29" s="113" t="s">
        <v>36</v>
      </c>
    </row>
    <row r="30" spans="2:24" s="114" customFormat="1" ht="42" customHeight="1">
      <c r="B30" s="108">
        <v>23</v>
      </c>
      <c r="C30" s="109">
        <v>11044</v>
      </c>
      <c r="D30" s="110" t="str">
        <f>VLOOKUP(C30,[1]計算シート!$B$3:$F$29997,5,FALSE)</f>
        <v>ココファン池上</v>
      </c>
      <c r="E30" s="110" t="str">
        <f>VLOOKUP(C30,[1]計算シート!$B$3:$BB$29997,6,FALSE)</f>
        <v>大田区池上2-12-7</v>
      </c>
      <c r="F30" s="109" t="str">
        <f>VLOOKUP(C30,[1]計算シート!$B$3:$BB$29997,7,FALSE)</f>
        <v>11.7-13.5</v>
      </c>
      <c r="G30" s="109" t="str">
        <f>VLOOKUP(C30,[1]計算シート!$B$3:$BB$29997,8,FALSE)</f>
        <v>27.85-36.75</v>
      </c>
      <c r="H30" s="109" t="str">
        <f>VLOOKUP(C30,[1]計算シート!$B$3:$BB$29997,9,FALSE)</f>
        <v>○</v>
      </c>
      <c r="I30" s="109" t="str">
        <f>VLOOKUP(C30,[1]計算シート!$B$3:$BB$29997,10,FALSE)</f>
        <v>○</v>
      </c>
      <c r="J30" s="109" t="str">
        <f>VLOOKUP(C30,[1]計算シート!$B$3:$BB$29997,11,FALSE)</f>
        <v>○</v>
      </c>
      <c r="K30" s="109" t="str">
        <f>VLOOKUP(C30,[1]計算シート!$B$3:$BB$29997,12,FALSE)</f>
        <v>○</v>
      </c>
      <c r="L30" s="109" t="str">
        <f>VLOOKUP(C30,[1]計算シート!$B$3:$BB$29997,13,FALSE)</f>
        <v>○</v>
      </c>
      <c r="M30" s="109" t="str">
        <f>IF(VLOOKUP(C30,[1]計算シート!$B$3:$BB$29997,26,FALSE)&gt;0,"○","×")</f>
        <v>×</v>
      </c>
      <c r="N30" s="109" t="str">
        <f>IF(VLOOKUP(C30,[1]計算シート!$B$3:$BB$29997,27,FALSE)&gt;0,"○","×")</f>
        <v>○</v>
      </c>
      <c r="O30" s="110" t="str">
        <f>VLOOKUP(C30,[1]計算シート!$B$3:$BB$29997,29,FALSE)</f>
        <v>株式会社学研ココファン</v>
      </c>
      <c r="P30" s="110" t="str">
        <f>VLOOKUP(C30,[1]計算シート!$B$3:$BB$29997,30,FALSE)</f>
        <v>03-6431-1860</v>
      </c>
      <c r="Q30" s="77">
        <f>VLOOKUP(C30,[1]計算シート!$B$3:$BB$29997,32,FALSE)</f>
        <v>22</v>
      </c>
      <c r="R30" s="111">
        <f>VLOOKUP(C30,[1]計算シート!$B$3:$BB$29997,31,FALSE)</f>
        <v>40945</v>
      </c>
      <c r="S30" s="112" t="str">
        <f>VLOOKUP(C30,[1]計算シート!$B$3:$BB$29997,34,FALSE)</f>
        <v>入居開始済み</v>
      </c>
      <c r="T30" s="109" t="str">
        <f>VLOOKUP(C30,[1]計算シート!$B$3:$BB$29997,33,FALSE)</f>
        <v>○</v>
      </c>
      <c r="U30" s="111">
        <v>42095</v>
      </c>
      <c r="V30" s="77"/>
      <c r="W30" s="115" t="str">
        <f>VLOOKUP(C30,[1]計算シート!$B$3:$BH$2997,59,FALSE)&amp;CHAR(10)&amp;IF(VLOOKUP(C30,[1]計算シート!$B$3:$BH$2997,59,FALSE)="特定","("&amp;VLOOKUP(C30,[1]指定一覧!$B$3:$C85,2,FALSE)&amp;")","")</f>
        <v xml:space="preserve">
</v>
      </c>
      <c r="X30" s="113" t="s">
        <v>36</v>
      </c>
    </row>
    <row r="31" spans="2:24" s="114" customFormat="1" ht="42" customHeight="1">
      <c r="B31" s="108">
        <v>24</v>
      </c>
      <c r="C31" s="109">
        <v>12001</v>
      </c>
      <c r="D31" s="110" t="str">
        <f>VLOOKUP(C31,[1]計算シート!$B$3:$F$29997,5,FALSE)</f>
        <v>デンハウス大森山王</v>
      </c>
      <c r="E31" s="110" t="str">
        <f>VLOOKUP(C31,[1]計算シート!$B$3:$BB$29997,6,FALSE)</f>
        <v>大田区山王３丁目８－３</v>
      </c>
      <c r="F31" s="109" t="str">
        <f>VLOOKUP(C31,[1]計算シート!$B$3:$BB$29997,7,FALSE)</f>
        <v>12-17.5</v>
      </c>
      <c r="G31" s="109" t="str">
        <f>VLOOKUP(C31,[1]計算シート!$B$3:$BB$29997,8,FALSE)</f>
        <v>25.28-48.06</v>
      </c>
      <c r="H31" s="109" t="str">
        <f>VLOOKUP(C31,[1]計算シート!$B$3:$BB$29997,9,FALSE)</f>
        <v>×</v>
      </c>
      <c r="I31" s="109" t="str">
        <f>VLOOKUP(C31,[1]計算シート!$B$3:$BB$29997,10,FALSE)</f>
        <v>×</v>
      </c>
      <c r="J31" s="109" t="str">
        <f>VLOOKUP(C31,[1]計算シート!$B$3:$BB$29997,11,FALSE)</f>
        <v>○</v>
      </c>
      <c r="K31" s="109" t="str">
        <f>VLOOKUP(C31,[1]計算シート!$B$3:$BB$29997,12,FALSE)</f>
        <v>○</v>
      </c>
      <c r="L31" s="109" t="str">
        <f>VLOOKUP(C31,[1]計算シート!$B$3:$BB$29997,13,FALSE)</f>
        <v>×</v>
      </c>
      <c r="M31" s="109" t="str">
        <f>IF(VLOOKUP(C31,[1]計算シート!$B$3:$BB$29997,26,FALSE)&gt;0,"○","×")</f>
        <v>○</v>
      </c>
      <c r="N31" s="109" t="str">
        <f>IF(VLOOKUP(C31,[1]計算シート!$B$3:$BB$29997,27,FALSE)&gt;0,"○","×")</f>
        <v>×</v>
      </c>
      <c r="O31" s="110" t="str">
        <f>VLOOKUP(C31,[1]計算シート!$B$3:$BB$29997,29,FALSE)</f>
        <v>医療法人財団中島記念会</v>
      </c>
      <c r="P31" s="110" t="str">
        <f>VLOOKUP(C31,[1]計算シート!$B$3:$BB$29997,30,FALSE)</f>
        <v>03-3775-7711</v>
      </c>
      <c r="Q31" s="77">
        <f>VLOOKUP(C31,[1]計算シート!$B$3:$BB$29997,32,FALSE)</f>
        <v>10</v>
      </c>
      <c r="R31" s="111">
        <f>VLOOKUP(C31,[1]計算シート!$B$3:$BB$29997,31,FALSE)</f>
        <v>41026</v>
      </c>
      <c r="S31" s="112" t="str">
        <f>VLOOKUP(C31,[1]計算シート!$B$3:$BB$29997,34,FALSE)</f>
        <v>入居開始済み</v>
      </c>
      <c r="T31" s="109" t="str">
        <f>VLOOKUP(C31,[1]計算シート!$B$3:$BB$29997,33,FALSE)</f>
        <v>○</v>
      </c>
      <c r="U31" s="111">
        <v>42095</v>
      </c>
      <c r="V31" s="77"/>
      <c r="W31" s="115" t="str">
        <f>VLOOKUP(C31,[1]計算シート!$B$3:$BH$2997,59,FALSE)&amp;CHAR(10)&amp;IF(VLOOKUP(C31,[1]計算シート!$B$3:$BH$2997,59,FALSE)="特定","("&amp;VLOOKUP(C31,[1]指定一覧!$B$3:$C87,2,FALSE)&amp;")","")</f>
        <v xml:space="preserve">
</v>
      </c>
      <c r="X31" s="113" t="s">
        <v>36</v>
      </c>
    </row>
    <row r="32" spans="2:24" s="114" customFormat="1" ht="42" customHeight="1">
      <c r="B32" s="108">
        <v>25</v>
      </c>
      <c r="C32" s="109">
        <v>13009</v>
      </c>
      <c r="D32" s="110" t="str">
        <f>VLOOKUP(C32,[1]計算シート!$B$3:$F$29997,5,FALSE)</f>
        <v>そんぽの家　大森西</v>
      </c>
      <c r="E32" s="110" t="str">
        <f>VLOOKUP(C32,[1]計算シート!$B$3:$BB$29997,6,FALSE)</f>
        <v>大田区大森西7丁目6番30号</v>
      </c>
      <c r="F32" s="109" t="str">
        <f>VLOOKUP(C32,[1]計算シート!$B$3:$BB$29997,7,FALSE)</f>
        <v>14.7-39.3</v>
      </c>
      <c r="G32" s="109" t="str">
        <f>VLOOKUP(C32,[1]計算シート!$B$3:$BB$29997,8,FALSE)</f>
        <v>18.6-53.67</v>
      </c>
      <c r="H32" s="109" t="str">
        <f>VLOOKUP(C32,[1]計算シート!$B$3:$BB$29997,9,FALSE)</f>
        <v>○</v>
      </c>
      <c r="I32" s="109" t="str">
        <f>VLOOKUP(C32,[1]計算シート!$B$3:$BB$29997,10,FALSE)</f>
        <v>○</v>
      </c>
      <c r="J32" s="109" t="str">
        <f>VLOOKUP(C32,[1]計算シート!$B$3:$BB$29997,11,FALSE)</f>
        <v>○</v>
      </c>
      <c r="K32" s="109" t="str">
        <f>VLOOKUP(C32,[1]計算シート!$B$3:$BB$29997,12,FALSE)</f>
        <v>○</v>
      </c>
      <c r="L32" s="109" t="str">
        <f>VLOOKUP(C32,[1]計算シート!$B$3:$BB$29997,13,FALSE)</f>
        <v>○</v>
      </c>
      <c r="M32" s="109" t="str">
        <f>IF(VLOOKUP(C32,[1]計算シート!$B$3:$BB$29997,26,FALSE)&gt;0,"○","×")</f>
        <v>×</v>
      </c>
      <c r="N32" s="109" t="str">
        <f>IF(VLOOKUP(C32,[1]計算シート!$B$3:$BB$29997,27,FALSE)&gt;0,"○","×")</f>
        <v>×</v>
      </c>
      <c r="O32" s="110" t="str">
        <f>VLOOKUP(C32,[1]計算シート!$B$3:$BB$29997,29,FALSE)</f>
        <v>そんぽの家　大森西</v>
      </c>
      <c r="P32" s="110" t="str">
        <f>VLOOKUP(C32,[1]計算シート!$B$3:$BB$29997,30,FALSE)</f>
        <v>03-6423-0138</v>
      </c>
      <c r="Q32" s="77">
        <f>VLOOKUP(C32,[1]計算シート!$B$3:$BB$29997,32,FALSE)</f>
        <v>56</v>
      </c>
      <c r="R32" s="111">
        <f>VLOOKUP(C32,[1]計算シート!$B$3:$BB$29997,31,FALSE)</f>
        <v>41481</v>
      </c>
      <c r="S32" s="112" t="str">
        <f>VLOOKUP(C32,[1]計算シート!$B$3:$BB$29997,34,FALSE)</f>
        <v>入居開始済み</v>
      </c>
      <c r="T32" s="109" t="str">
        <f>VLOOKUP(C32,[1]計算シート!$B$3:$BB$29997,33,FALSE)</f>
        <v>○</v>
      </c>
      <c r="U32" s="111">
        <v>42095</v>
      </c>
      <c r="V32" s="77"/>
      <c r="W32" s="115" t="str">
        <f>VLOOKUP(C32,[1]計算シート!$B$3:$BH$2997,59,FALSE)&amp;CHAR(10)&amp;IF(VLOOKUP(C32,[1]計算シート!$B$3:$BH$2997,59,FALSE)="特定","("&amp;VLOOKUP(C32,[1]指定一覧!$B$3:$C89,2,FALSE)&amp;")","")</f>
        <v>特定
(1371112275)</v>
      </c>
      <c r="X32" s="113" t="s">
        <v>36</v>
      </c>
    </row>
    <row r="33" spans="2:24" s="114" customFormat="1" ht="42" customHeight="1">
      <c r="B33" s="108">
        <v>26</v>
      </c>
      <c r="C33" s="109">
        <v>13035</v>
      </c>
      <c r="D33" s="110" t="str">
        <f>VLOOKUP(C33,[1]計算シート!$B$3:$F$29997,5,FALSE)</f>
        <v>プライマリー山王</v>
      </c>
      <c r="E33" s="110" t="str">
        <f>VLOOKUP(C33,[1]計算シート!$B$3:$BB$29997,6,FALSE)</f>
        <v>大田区山王1丁目43番2</v>
      </c>
      <c r="F33" s="109">
        <f>VLOOKUP(C33,[1]計算シート!$B$3:$BB$29997,7,FALSE)</f>
        <v>11</v>
      </c>
      <c r="G33" s="109">
        <f>VLOOKUP(C33,[1]計算シート!$B$3:$BB$29997,8,FALSE)</f>
        <v>19.239999999999998</v>
      </c>
      <c r="H33" s="109" t="str">
        <f>VLOOKUP(C33,[1]計算シート!$B$3:$BB$29997,9,FALSE)</f>
        <v>○</v>
      </c>
      <c r="I33" s="109" t="str">
        <f>VLOOKUP(C33,[1]計算シート!$B$3:$BB$29997,10,FALSE)</f>
        <v>○</v>
      </c>
      <c r="J33" s="109" t="str">
        <f>VLOOKUP(C33,[1]計算シート!$B$3:$BB$29997,11,FALSE)</f>
        <v>○</v>
      </c>
      <c r="K33" s="109" t="str">
        <f>VLOOKUP(C33,[1]計算シート!$B$3:$BB$29997,12,FALSE)</f>
        <v>○</v>
      </c>
      <c r="L33" s="109" t="str">
        <f>VLOOKUP(C33,[1]計算シート!$B$3:$BB$29997,13,FALSE)</f>
        <v>×</v>
      </c>
      <c r="M33" s="109" t="str">
        <f>IF(VLOOKUP(C33,[1]計算シート!$B$3:$BB$29997,26,FALSE)&gt;0,"○","×")</f>
        <v>×</v>
      </c>
      <c r="N33" s="109" t="str">
        <f>IF(VLOOKUP(C33,[1]計算シート!$B$3:$BB$29997,27,FALSE)&gt;0,"○","×")</f>
        <v>○</v>
      </c>
      <c r="O33" s="110" t="str">
        <f>VLOOKUP(C33,[1]計算シート!$B$3:$BB$29997,29,FALSE)</f>
        <v>プライマリー山王</v>
      </c>
      <c r="P33" s="110" t="str">
        <f>VLOOKUP(C33,[1]計算シート!$B$3:$BB$29997,30,FALSE)</f>
        <v>03-5728-9380</v>
      </c>
      <c r="Q33" s="77">
        <f>VLOOKUP(C33,[1]計算シート!$B$3:$BB$29997,32,FALSE)</f>
        <v>31</v>
      </c>
      <c r="R33" s="111">
        <f>VLOOKUP(C33,[1]計算シート!$B$3:$BB$29997,31,FALSE)</f>
        <v>41654</v>
      </c>
      <c r="S33" s="112" t="str">
        <f>VLOOKUP(C33,[1]計算シート!$B$3:$BB$29997,34,FALSE)</f>
        <v>入居開始済み</v>
      </c>
      <c r="T33" s="109" t="str">
        <f>VLOOKUP(C33,[1]計算シート!$B$3:$BB$29997,33,FALSE)</f>
        <v>○</v>
      </c>
      <c r="U33" s="111">
        <v>42064</v>
      </c>
      <c r="V33" s="77"/>
      <c r="W33" s="115" t="str">
        <f>VLOOKUP(C33,[1]計算シート!$B$3:$BH$2997,59,FALSE)&amp;CHAR(10)&amp;IF(VLOOKUP(C33,[1]計算シート!$B$3:$BH$2997,59,FALSE)="特定・利用権","("&amp;VLOOKUP(C33,[1]指定一覧!$B$3:$C90,2,FALSE)&amp;")","")</f>
        <v>特定・利用権
(1371110451)</v>
      </c>
      <c r="X33" s="113" t="s">
        <v>36</v>
      </c>
    </row>
    <row r="34" spans="2:24" s="114" customFormat="1" ht="42" customHeight="1">
      <c r="B34" s="108">
        <v>27</v>
      </c>
      <c r="C34" s="109">
        <v>13040</v>
      </c>
      <c r="D34" s="110" t="str">
        <f>VLOOKUP(C34,[1]計算シート!$B$3:$F$29997,5,FALSE)</f>
        <v>メディカルホームセントラル南馬込</v>
      </c>
      <c r="E34" s="110" t="str">
        <f>VLOOKUP(C34,[1]計算シート!$B$3:$BB$29997,6,FALSE)</f>
        <v>大田区南馬込三丁目25番5号</v>
      </c>
      <c r="F34" s="109" t="str">
        <f>VLOOKUP(C34,[1]計算シート!$B$3:$BB$29997,7,FALSE)</f>
        <v>13.5-21.8</v>
      </c>
      <c r="G34" s="109" t="str">
        <f>VLOOKUP(C34,[1]計算シート!$B$3:$BB$29997,8,FALSE)</f>
        <v>18.58-33.7</v>
      </c>
      <c r="H34" s="109" t="str">
        <f>VLOOKUP(C34,[1]計算シート!$B$3:$BB$29997,9,FALSE)</f>
        <v>○</v>
      </c>
      <c r="I34" s="109" t="str">
        <f>VLOOKUP(C34,[1]計算シート!$B$3:$BB$29997,10,FALSE)</f>
        <v>○</v>
      </c>
      <c r="J34" s="109" t="str">
        <f>VLOOKUP(C34,[1]計算シート!$B$3:$BB$29997,11,FALSE)</f>
        <v>○</v>
      </c>
      <c r="K34" s="109" t="str">
        <f>VLOOKUP(C34,[1]計算シート!$B$3:$BB$29997,12,FALSE)</f>
        <v>○</v>
      </c>
      <c r="L34" s="109" t="str">
        <f>VLOOKUP(C34,[1]計算シート!$B$3:$BB$29997,13,FALSE)</f>
        <v>×</v>
      </c>
      <c r="M34" s="109" t="str">
        <f>IF(VLOOKUP(C34,[1]計算シート!$B$3:$BB$29997,26,FALSE)&gt;0,"○","×")</f>
        <v>×</v>
      </c>
      <c r="N34" s="109" t="str">
        <f>IF(VLOOKUP(C34,[1]計算シート!$B$3:$BB$29997,27,FALSE)&gt;0,"○","×")</f>
        <v>×</v>
      </c>
      <c r="O34" s="110" t="str">
        <f>VLOOKUP(C34,[1]計算シート!$B$3:$BB$29997,29,FALSE)</f>
        <v>社会医療法人若竹会</v>
      </c>
      <c r="P34" s="110" t="str">
        <f>VLOOKUP(C34,[1]計算シート!$B$3:$BB$29997,30,FALSE)</f>
        <v>029-872-1771</v>
      </c>
      <c r="Q34" s="77">
        <f>VLOOKUP(C34,[1]計算シート!$B$3:$BB$29997,32,FALSE)</f>
        <v>33</v>
      </c>
      <c r="R34" s="111">
        <f>VLOOKUP(C34,[1]計算シート!$B$3:$BB$29997,31,FALSE)</f>
        <v>41683</v>
      </c>
      <c r="S34" s="112" t="str">
        <f>VLOOKUP(C34,[1]計算シート!$B$3:$BB$29997,34,FALSE)</f>
        <v>入居開始済み</v>
      </c>
      <c r="T34" s="109" t="str">
        <f>VLOOKUP(C34,[1]計算シート!$B$3:$BB$29997,33,FALSE)</f>
        <v>○</v>
      </c>
      <c r="U34" s="111">
        <v>42095</v>
      </c>
      <c r="V34" s="77"/>
      <c r="W34" s="115" t="str">
        <f>VLOOKUP(C34,[1]計算シート!$B$3:$BH$2997,59,FALSE)&amp;CHAR(10)&amp;IF(VLOOKUP(C34,[1]計算シート!$B$3:$BH$2997,59,FALSE)="特定","("&amp;VLOOKUP(C34,[1]指定一覧!$B$3:$C91,2,FALSE)&amp;")","")</f>
        <v>特定
(1371111228)</v>
      </c>
      <c r="X34" s="113" t="s">
        <v>36</v>
      </c>
    </row>
    <row r="35" spans="2:24" s="114" customFormat="1" ht="42" customHeight="1">
      <c r="B35" s="108">
        <v>28</v>
      </c>
      <c r="C35" s="109">
        <v>14009</v>
      </c>
      <c r="D35" s="110" t="str">
        <f>VLOOKUP(C35,[1]計算シート!$B$3:$F$29997,5,FALSE)</f>
        <v>ココファン仲池上</v>
      </c>
      <c r="E35" s="110" t="str">
        <f>VLOOKUP(C35,[1]計算シート!$B$3:$BB$29997,6,FALSE)</f>
        <v>大田区仲池上2-24-20</v>
      </c>
      <c r="F35" s="109" t="str">
        <f>VLOOKUP(C35,[1]計算シート!$B$3:$BB$29997,7,FALSE)</f>
        <v>8.9-18</v>
      </c>
      <c r="G35" s="109" t="str">
        <f>VLOOKUP(C35,[1]計算シート!$B$3:$BB$29997,8,FALSE)</f>
        <v>18-34.24</v>
      </c>
      <c r="H35" s="109" t="str">
        <f>VLOOKUP(C35,[1]計算シート!$B$3:$BB$29997,9,FALSE)</f>
        <v>○</v>
      </c>
      <c r="I35" s="109" t="str">
        <f>VLOOKUP(C35,[1]計算シート!$B$3:$BB$29997,10,FALSE)</f>
        <v>○</v>
      </c>
      <c r="J35" s="109" t="str">
        <f>VLOOKUP(C35,[1]計算シート!$B$3:$BB$29997,11,FALSE)</f>
        <v>○</v>
      </c>
      <c r="K35" s="109" t="str">
        <f>VLOOKUP(C35,[1]計算シート!$B$3:$BB$29997,12,FALSE)</f>
        <v>○</v>
      </c>
      <c r="L35" s="109" t="str">
        <f>VLOOKUP(C35,[1]計算シート!$B$3:$BB$29997,13,FALSE)</f>
        <v>○</v>
      </c>
      <c r="M35" s="109" t="str">
        <f>IF(VLOOKUP(C35,[1]計算シート!$B$3:$BB$29997,26,FALSE)&gt;0,"○","×")</f>
        <v>×</v>
      </c>
      <c r="N35" s="109" t="str">
        <f>IF(VLOOKUP(C35,[1]計算シート!$B$3:$BB$29997,27,FALSE)&gt;0,"○","×")</f>
        <v>○</v>
      </c>
      <c r="O35" s="110" t="str">
        <f>VLOOKUP(C35,[1]計算シート!$B$3:$BB$29997,29,FALSE)</f>
        <v>株式会社学研ココファン</v>
      </c>
      <c r="P35" s="110" t="str">
        <f>VLOOKUP(C35,[1]計算シート!$B$3:$BB$29997,30,FALSE)</f>
        <v>03-6431-1860</v>
      </c>
      <c r="Q35" s="77">
        <f>VLOOKUP(C35,[1]計算シート!$B$3:$BB$29997,32,FALSE)</f>
        <v>50</v>
      </c>
      <c r="R35" s="111">
        <f>VLOOKUP(C35,[1]計算シート!$B$3:$BB$29997,31,FALSE)</f>
        <v>41844</v>
      </c>
      <c r="S35" s="112" t="str">
        <f>VLOOKUP(C35,[1]計算シート!$B$3:$BB$29997,34,FALSE)</f>
        <v>入居開始済み</v>
      </c>
      <c r="T35" s="109" t="str">
        <f>VLOOKUP(C35,[1]計算シート!$B$3:$BB$29997,33,FALSE)</f>
        <v>○</v>
      </c>
      <c r="U35" s="111">
        <v>42125</v>
      </c>
      <c r="V35" s="77"/>
      <c r="W35" s="115" t="str">
        <f>VLOOKUP(C35,[1]計算シート!$B$3:$BH$2997,59,FALSE)&amp;CHAR(10)&amp;IF(VLOOKUP(C35,[1]計算シート!$B$3:$BH$2997,59,FALSE)="特定","("&amp;VLOOKUP(C35,[1]指定一覧!$B$3:$C89,2,FALSE)&amp;")","")</f>
        <v xml:space="preserve">
</v>
      </c>
      <c r="X35" s="113" t="s">
        <v>36</v>
      </c>
    </row>
    <row r="36" spans="2:24" s="114" customFormat="1" ht="42" customHeight="1">
      <c r="B36" s="108">
        <v>29</v>
      </c>
      <c r="C36" s="109">
        <v>14018</v>
      </c>
      <c r="D36" s="110" t="str">
        <f>VLOOKUP(C36,[1]計算シート!$B$3:$F$29997,5,FALSE)</f>
        <v>リハビリホームくらら西馬込</v>
      </c>
      <c r="E36" s="110" t="str">
        <f>VLOOKUP(C36,[1]計算シート!$B$3:$BB$29997,6,FALSE)</f>
        <v>大田区西馬込1丁目29番12号</v>
      </c>
      <c r="F36" s="109">
        <f>VLOOKUP(C36,[1]計算シート!$B$3:$BB$29997,7,FALSE)</f>
        <v>12.5</v>
      </c>
      <c r="G36" s="109">
        <f>VLOOKUP(C36,[1]計算シート!$B$3:$BB$29997,8,FALSE)</f>
        <v>18</v>
      </c>
      <c r="H36" s="109" t="str">
        <f>VLOOKUP(C36,[1]計算シート!$B$3:$BB$29997,9,FALSE)</f>
        <v>○</v>
      </c>
      <c r="I36" s="109" t="str">
        <f>VLOOKUP(C36,[1]計算シート!$B$3:$BB$29997,10,FALSE)</f>
        <v>○</v>
      </c>
      <c r="J36" s="109" t="str">
        <f>VLOOKUP(C36,[1]計算シート!$B$3:$BB$29997,11,FALSE)</f>
        <v>○</v>
      </c>
      <c r="K36" s="109" t="str">
        <f>VLOOKUP(C36,[1]計算シート!$B$3:$BB$29997,12,FALSE)</f>
        <v>○</v>
      </c>
      <c r="L36" s="109" t="str">
        <f>VLOOKUP(C36,[1]計算シート!$B$3:$BB$29997,13,FALSE)</f>
        <v>○</v>
      </c>
      <c r="M36" s="109" t="str">
        <f>IF(VLOOKUP(C36,[1]計算シート!$B$3:$BB$29997,26,FALSE)&gt;0,"○","×")</f>
        <v>×</v>
      </c>
      <c r="N36" s="109" t="str">
        <f>IF(VLOOKUP(C36,[1]計算シート!$B$3:$BB$29997,27,FALSE)&gt;0,"○","×")</f>
        <v>○</v>
      </c>
      <c r="O36" s="110" t="str">
        <f>VLOOKUP(C36,[1]計算シート!$B$3:$BB$29997,29,FALSE)</f>
        <v>株式会社ベネッセスタイルケア</v>
      </c>
      <c r="P36" s="110" t="str">
        <f>VLOOKUP(C36,[1]計算シート!$B$3:$BB$29997,30,FALSE)</f>
        <v>0120-220-880</v>
      </c>
      <c r="Q36" s="77">
        <f>VLOOKUP(C36,[1]計算シート!$B$3:$BB$29997,32,FALSE)</f>
        <v>68</v>
      </c>
      <c r="R36" s="111">
        <f>VLOOKUP(C36,[1]計算シート!$B$3:$BB$29997,31,FALSE)</f>
        <v>41915</v>
      </c>
      <c r="S36" s="112" t="str">
        <f>VLOOKUP(C36,[1]計算シート!$B$3:$BB$29997,34,FALSE)</f>
        <v>入居開始済み</v>
      </c>
      <c r="T36" s="109" t="str">
        <f>VLOOKUP(C36,[1]計算シート!$B$3:$BB$29997,33,FALSE)</f>
        <v>○</v>
      </c>
      <c r="U36" s="111">
        <v>42278</v>
      </c>
      <c r="V36" s="77"/>
      <c r="W36" s="115" t="str">
        <f>VLOOKUP(C36,[1]計算シート!$B$3:$BH$2997,59,FALSE)&amp;CHAR(10)&amp;IF(VLOOKUP(C36,[1]計算シート!$B$3:$BH$2997,59,FALSE)="特定","("&amp;VLOOKUP(C36,[1]指定一覧!$B$3:$C90,2,FALSE)&amp;")","")</f>
        <v>特定
(1371110956)</v>
      </c>
      <c r="X36" s="113" t="s">
        <v>36</v>
      </c>
    </row>
    <row r="37" spans="2:24" s="114" customFormat="1" ht="42" customHeight="1">
      <c r="B37" s="108">
        <v>30</v>
      </c>
      <c r="C37" s="109">
        <v>15022</v>
      </c>
      <c r="D37" s="110" t="str">
        <f>VLOOKUP(C37,[1]計算シート!$B$3:$F$29997,5,FALSE)</f>
        <v>グランディナ嶺町</v>
      </c>
      <c r="E37" s="110" t="str">
        <f>VLOOKUP(C37,[1]計算シート!$B$3:$BB$29997,6,FALSE)</f>
        <v>大田区鵜の木2-20-13</v>
      </c>
      <c r="F37" s="109" t="str">
        <f>VLOOKUP(C37,[1]計算シート!$B$3:$BB$29997,7,FALSE)</f>
        <v>10.5-11.8</v>
      </c>
      <c r="G37" s="109" t="str">
        <f>VLOOKUP(C37,[1]計算シート!$B$3:$BB$29997,8,FALSE)</f>
        <v>27.94-31.36</v>
      </c>
      <c r="H37" s="109" t="str">
        <f>VLOOKUP(C37,[1]計算シート!$B$3:$BB$29997,9,FALSE)</f>
        <v>×</v>
      </c>
      <c r="I37" s="109" t="str">
        <f>VLOOKUP(C37,[1]計算シート!$B$3:$BB$29997,10,FALSE)</f>
        <v>×</v>
      </c>
      <c r="J37" s="109" t="str">
        <f>VLOOKUP(C37,[1]計算シート!$B$3:$BB$29997,11,FALSE)</f>
        <v>×</v>
      </c>
      <c r="K37" s="109" t="str">
        <f>VLOOKUP(C37,[1]計算シート!$B$3:$BB$29997,12,FALSE)</f>
        <v>○</v>
      </c>
      <c r="L37" s="109" t="str">
        <f>VLOOKUP(C37,[1]計算シート!$B$3:$BB$29997,13,FALSE)</f>
        <v>×</v>
      </c>
      <c r="M37" s="109" t="str">
        <f>IF(VLOOKUP(C37,[1]計算シート!$B$3:$BB$29997,26,FALSE)&gt;0,"○","×")</f>
        <v>×</v>
      </c>
      <c r="N37" s="109" t="str">
        <f>IF(VLOOKUP(C37,[1]計算シート!$B$3:$BB$29997,27,FALSE)&gt;0,"○","×")</f>
        <v>○</v>
      </c>
      <c r="O37" s="110" t="str">
        <f>VLOOKUP(C37,[1]計算シート!$B$3:$BB$29997,29,FALSE)</f>
        <v>株式会社　ホームケア井上</v>
      </c>
      <c r="P37" s="110" t="str">
        <f>VLOOKUP(C37,[1]計算シート!$B$3:$BB$29997,30,FALSE)</f>
        <v>03-3750-2077</v>
      </c>
      <c r="Q37" s="77">
        <f>VLOOKUP(C37,[1]計算シート!$B$3:$BB$29997,32,FALSE)</f>
        <v>10</v>
      </c>
      <c r="R37" s="111">
        <f>VLOOKUP(C37,[1]計算シート!$B$3:$BB$29997,31,FALSE)</f>
        <v>42359</v>
      </c>
      <c r="S37" s="112" t="str">
        <f>VLOOKUP(C37,[1]計算シート!$B$3:$BB$29997,34,FALSE)</f>
        <v>入居開始済み</v>
      </c>
      <c r="T37" s="109" t="str">
        <f>VLOOKUP(C37,[1]計算シート!$B$3:$BB$29997,33,FALSE)</f>
        <v>○</v>
      </c>
      <c r="U37" s="111">
        <v>42644</v>
      </c>
      <c r="V37" s="77"/>
      <c r="W37" s="115" t="str">
        <f>VLOOKUP(C37,[1]計算シート!$B$3:$BH$2997,59,FALSE)&amp;CHAR(10)&amp;IF(VLOOKUP(C37,[1]計算シート!$B$3:$BH$2997,59,FALSE)="特定","("&amp;VLOOKUP(C37,[1]指定一覧!$B$3:$C91,2,FALSE)&amp;")","")</f>
        <v xml:space="preserve">
</v>
      </c>
      <c r="X37" s="113" t="s">
        <v>36</v>
      </c>
    </row>
    <row r="38" spans="2:24" s="114" customFormat="1" ht="42" customHeight="1">
      <c r="B38" s="108">
        <v>31</v>
      </c>
      <c r="C38" s="109">
        <v>17017</v>
      </c>
      <c r="D38" s="110" t="str">
        <f>VLOOKUP(C38,[1]計算シート!$B$3:$F$29997,5,FALSE)</f>
        <v>ライブラリ大森東五丁目</v>
      </c>
      <c r="E38" s="110" t="str">
        <f>VLOOKUP(C38,[1]計算シート!$B$3:$BB$29997,6,FALSE)</f>
        <v>大田区大森東五丁目10番3号</v>
      </c>
      <c r="F38" s="109" t="str">
        <f>VLOOKUP(C38,[1]計算シート!$B$3:$BB$29997,7,FALSE)</f>
        <v>9.8-16.1</v>
      </c>
      <c r="G38" s="109" t="str">
        <f>VLOOKUP(C38,[1]計算シート!$B$3:$BB$29997,8,FALSE)</f>
        <v>18-33.04</v>
      </c>
      <c r="H38" s="109" t="str">
        <f>VLOOKUP(C38,[1]計算シート!$B$3:$BB$29997,9,FALSE)</f>
        <v>○</v>
      </c>
      <c r="I38" s="109" t="str">
        <f>VLOOKUP(C38,[1]計算シート!$B$3:$BB$29997,10,FALSE)</f>
        <v>○</v>
      </c>
      <c r="J38" s="109" t="str">
        <f>VLOOKUP(C38,[1]計算シート!$B$3:$BB$29997,11,FALSE)</f>
        <v>○</v>
      </c>
      <c r="K38" s="109" t="str">
        <f>VLOOKUP(C38,[1]計算シート!$B$3:$BB$29997,12,FALSE)</f>
        <v>○</v>
      </c>
      <c r="L38" s="109" t="str">
        <f>VLOOKUP(C38,[1]計算シート!$B$3:$BB$29997,13,FALSE)</f>
        <v>○</v>
      </c>
      <c r="M38" s="109" t="str">
        <f>IF(VLOOKUP(C38,[1]計算シート!$B$3:$BB$29997,26,FALSE)&gt;0,"○","×")</f>
        <v>×</v>
      </c>
      <c r="N38" s="109" t="str">
        <f>IF(VLOOKUP(C38,[1]計算シート!$B$3:$BB$29997,27,FALSE)&gt;0,"○","×")</f>
        <v>○</v>
      </c>
      <c r="O38" s="110" t="str">
        <f>VLOOKUP(C38,[1]計算シート!$B$3:$BB$29997,29,FALSE)</f>
        <v>株式会社リビングプラットフォームケア</v>
      </c>
      <c r="P38" s="110" t="str">
        <f>VLOOKUP(C38,[1]計算シート!$B$3:$BB$29997,30,FALSE)</f>
        <v>011-633-7727</v>
      </c>
      <c r="Q38" s="77">
        <f>VLOOKUP(C38,[1]計算シート!$B$3:$BB$29997,32,FALSE)</f>
        <v>59</v>
      </c>
      <c r="R38" s="111">
        <f>VLOOKUP(C38,[1]計算シート!$B$3:$BB$29997,31,FALSE)</f>
        <v>43126</v>
      </c>
      <c r="S38" s="112" t="str">
        <f>VLOOKUP(C38,[1]計算シート!$B$3:$BB$29997,34,FALSE)</f>
        <v>入居開始済み</v>
      </c>
      <c r="T38" s="109" t="str">
        <f>VLOOKUP(C38,[1]計算シート!$B$3:$BB$29997,33,FALSE)</f>
        <v>○</v>
      </c>
      <c r="U38" s="111">
        <v>43739</v>
      </c>
      <c r="V38" s="77"/>
      <c r="W38" s="115" t="str">
        <f>VLOOKUP(C38,[1]計算シート!$B$3:$BH$2997,59,FALSE)&amp;CHAR(10)&amp;IF(VLOOKUP(C38,[1]計算シート!$B$3:$BH$2997,59,FALSE)="特定","("&amp;VLOOKUP(C38,[1]指定一覧!$B$3:$C92,2,FALSE)&amp;")","")</f>
        <v>特定
(1371112556)</v>
      </c>
      <c r="X38" s="113" t="s">
        <v>36</v>
      </c>
    </row>
    <row r="39" spans="2:24" s="114" customFormat="1" ht="42" customHeight="1">
      <c r="B39" s="108">
        <v>32</v>
      </c>
      <c r="C39" s="109">
        <v>19005</v>
      </c>
      <c r="D39" s="110" t="str">
        <f>VLOOKUP(C39,[1]計算シート!$B$3:$F$29997,5,FALSE)</f>
        <v>ホームステーションらいふ羽田大鳥居</v>
      </c>
      <c r="E39" s="110" t="str">
        <f>VLOOKUP(C39,[1]計算シート!$B$3:$BB$29997,6,FALSE)</f>
        <v>大田区萩中3丁目14-20</v>
      </c>
      <c r="F39" s="109" t="str">
        <f>VLOOKUP(C39,[1]計算シート!$B$3:$BB$29997,7,FALSE)</f>
        <v>10.9-15.9</v>
      </c>
      <c r="G39" s="109" t="str">
        <f>VLOOKUP(C39,[1]計算シート!$B$3:$BB$29997,8,FALSE)</f>
        <v>18-36</v>
      </c>
      <c r="H39" s="109" t="str">
        <f>VLOOKUP(C39,[1]計算シート!$B$3:$BB$29997,9,FALSE)</f>
        <v>○</v>
      </c>
      <c r="I39" s="109" t="str">
        <f>VLOOKUP(C39,[1]計算シート!$B$3:$BB$29997,10,FALSE)</f>
        <v>○</v>
      </c>
      <c r="J39" s="109" t="str">
        <f>VLOOKUP(C39,[1]計算シート!$B$3:$BB$29997,11,FALSE)</f>
        <v>○</v>
      </c>
      <c r="K39" s="109" t="str">
        <f>VLOOKUP(C39,[1]計算シート!$B$3:$BB$29997,12,FALSE)</f>
        <v>○</v>
      </c>
      <c r="L39" s="109" t="str">
        <f>VLOOKUP(C39,[1]計算シート!$B$3:$BB$29997,13,FALSE)</f>
        <v>○</v>
      </c>
      <c r="M39" s="109" t="str">
        <f>IF(VLOOKUP(C39,[1]計算シート!$B$3:$BB$29997,26,FALSE)&gt;0,"○","×")</f>
        <v>×</v>
      </c>
      <c r="N39" s="109" t="str">
        <f>IF(VLOOKUP(C39,[1]計算シート!$B$3:$BB$29997,27,FALSE)&gt;0,"○","×")</f>
        <v>×</v>
      </c>
      <c r="O39" s="110" t="str">
        <f>VLOOKUP(C39,[1]計算シート!$B$3:$BB$29997,29,FALSE)</f>
        <v>株式会社らいふ</v>
      </c>
      <c r="P39" s="110" t="str">
        <f>VLOOKUP(C39,[1]計算シート!$B$3:$BB$29997,30,FALSE)</f>
        <v>03-5769-7268</v>
      </c>
      <c r="Q39" s="77">
        <f>VLOOKUP(C39,[1]計算シート!$B$3:$BB$29997,32,FALSE)</f>
        <v>57</v>
      </c>
      <c r="R39" s="111">
        <f>VLOOKUP(C39,[1]計算シート!$B$3:$BB$29997,31,FALSE)</f>
        <v>43697</v>
      </c>
      <c r="S39" s="112" t="str">
        <f>VLOOKUP(C39,[1]計算シート!$B$3:$BB$29997,34,FALSE)</f>
        <v>入居開始済み</v>
      </c>
      <c r="T39" s="109" t="str">
        <f>VLOOKUP(C39,[1]計算シート!$B$3:$BB$29997,33,FALSE)</f>
        <v>○</v>
      </c>
      <c r="U39" s="111">
        <v>44228</v>
      </c>
      <c r="V39" s="77"/>
      <c r="W39" s="115" t="str">
        <f>VLOOKUP(C39,[1]計算シート!$B$3:$BH$2997,59,FALSE)&amp;CHAR(10)&amp;IF(VLOOKUP(C39,[1]計算シート!$B$3:$BH$2997,59,FALSE)="特定","("&amp;VLOOKUP(C39,[1]指定一覧!$B$3:$C93,2,FALSE)&amp;")","")</f>
        <v>特定
(1371112978)</v>
      </c>
      <c r="X39" s="113" t="s">
        <v>36</v>
      </c>
    </row>
    <row r="40" spans="2:24" s="114" customFormat="1" ht="42" customHeight="1">
      <c r="B40" s="108">
        <v>33</v>
      </c>
      <c r="C40" s="109">
        <v>21012</v>
      </c>
      <c r="D40" s="110" t="str">
        <f>VLOOKUP(C40,[1]計算シート!$B$3:$F$29997,5,FALSE)</f>
        <v>ココファン池上通り</v>
      </c>
      <c r="E40" s="110" t="str">
        <f>VLOOKUP(C40,[1]計算シート!$B$3:$BB$29997,6,FALSE)</f>
        <v>大田区池上8－2－1</v>
      </c>
      <c r="F40" s="109" t="str">
        <f>VLOOKUP(C40,[1]計算シート!$B$3:$BB$29997,7,FALSE)</f>
        <v>9.9-20.8</v>
      </c>
      <c r="G40" s="109" t="str">
        <f>VLOOKUP(C40,[1]計算シート!$B$3:$BB$29997,8,FALSE)</f>
        <v>18.02-36.85</v>
      </c>
      <c r="H40" s="109" t="str">
        <f>VLOOKUP(C40,[1]計算シート!$B$3:$BB$29997,9,FALSE)</f>
        <v>○</v>
      </c>
      <c r="I40" s="109" t="str">
        <f>VLOOKUP(C40,[1]計算シート!$B$3:$BB$29997,10,FALSE)</f>
        <v>○</v>
      </c>
      <c r="J40" s="109" t="str">
        <f>VLOOKUP(C40,[1]計算シート!$B$3:$BB$29997,11,FALSE)</f>
        <v>○</v>
      </c>
      <c r="K40" s="109" t="str">
        <f>VLOOKUP(C40,[1]計算シート!$B$3:$BB$29997,12,FALSE)</f>
        <v>○</v>
      </c>
      <c r="L40" s="109" t="str">
        <f>VLOOKUP(C40,[1]計算シート!$B$3:$BB$29997,13,FALSE)</f>
        <v>○</v>
      </c>
      <c r="M40" s="109" t="str">
        <f>IF(VLOOKUP(C40,[1]計算シート!$B$3:$BB$29997,26,FALSE)&gt;0,"○","×")</f>
        <v>×</v>
      </c>
      <c r="N40" s="109" t="str">
        <f>IF(VLOOKUP(C40,[1]計算シート!$B$3:$BB$29997,27,FALSE)&gt;0,"○","×")</f>
        <v>×</v>
      </c>
      <c r="O40" s="110" t="str">
        <f>VLOOKUP(C40,[1]計算シート!$B$3:$BB$29997,29,FALSE)</f>
        <v>株式会社学研ココファン</v>
      </c>
      <c r="P40" s="110" t="str">
        <f>VLOOKUP(C40,[1]計算シート!$B$3:$BB$29997,30,FALSE)</f>
        <v>03-6431-1860</v>
      </c>
      <c r="Q40" s="77">
        <f>VLOOKUP(C40,[1]計算シート!$B$3:$BB$29997,32,FALSE)</f>
        <v>55</v>
      </c>
      <c r="R40" s="111">
        <f>VLOOKUP(C40,[1]計算シート!$B$3:$BB$29997,31,FALSE)</f>
        <v>44575</v>
      </c>
      <c r="S40" s="112" t="str">
        <f>VLOOKUP(C40,[1]計算シート!$B$3:$BB$29997,34,FALSE)</f>
        <v>入居開始済み</v>
      </c>
      <c r="T40" s="109" t="str">
        <f>VLOOKUP(C40,[1]計算シート!$B$3:$BB$29997,33,FALSE)</f>
        <v>○</v>
      </c>
      <c r="U40" s="111">
        <v>45170</v>
      </c>
      <c r="V40" s="77"/>
      <c r="W40" s="115" t="str">
        <f>VLOOKUP(C40,[1]計算シート!$B$3:$BH$2997,59,FALSE)&amp;CHAR(10)&amp;IF(VLOOKUP(C40,[1]計算シート!$B$3:$BH$2997,59,FALSE)="特定","("&amp;VLOOKUP(C40,[1]指定一覧!$B$3:$C94,2,FALSE)&amp;")","")</f>
        <v>特定
(1371113521)</v>
      </c>
      <c r="X40" s="113" t="s">
        <v>36</v>
      </c>
    </row>
    <row r="41" spans="2:24" s="114" customFormat="1" ht="42" customHeight="1">
      <c r="B41" s="108">
        <v>34</v>
      </c>
      <c r="C41" s="109">
        <v>11016</v>
      </c>
      <c r="D41" s="110" t="str">
        <f>VLOOKUP(C41,[1]計算シート!$B$3:$F$29997,5,FALSE)</f>
        <v>そんぽの家Ｓ上野毛</v>
      </c>
      <c r="E41" s="110" t="str">
        <f>VLOOKUP(C41,[1]計算シート!$B$3:$BB$29997,6,FALSE)</f>
        <v>世田谷区中町5-35-7</v>
      </c>
      <c r="F41" s="109">
        <f>VLOOKUP(C41,[1]計算シート!$B$3:$BB$29997,7,FALSE)</f>
        <v>16</v>
      </c>
      <c r="G41" s="109" t="str">
        <f>VLOOKUP(C41,[1]計算シート!$B$3:$BB$29997,8,FALSE)</f>
        <v>25.17-27.18</v>
      </c>
      <c r="H41" s="109" t="str">
        <f>VLOOKUP(C41,[1]計算シート!$B$3:$BB$29997,9,FALSE)</f>
        <v>○</v>
      </c>
      <c r="I41" s="109" t="str">
        <f>VLOOKUP(C41,[1]計算シート!$B$3:$BB$29997,10,FALSE)</f>
        <v>×</v>
      </c>
      <c r="J41" s="109" t="str">
        <f>VLOOKUP(C41,[1]計算シート!$B$3:$BB$29997,11,FALSE)</f>
        <v>×</v>
      </c>
      <c r="K41" s="109" t="str">
        <f>VLOOKUP(C41,[1]計算シート!$B$3:$BB$29997,12,FALSE)</f>
        <v>×</v>
      </c>
      <c r="L41" s="109" t="str">
        <f>VLOOKUP(C41,[1]計算シート!$B$3:$BB$29997,13,FALSE)</f>
        <v>○</v>
      </c>
      <c r="M41" s="109" t="str">
        <f>IF(VLOOKUP(C41,[1]計算シート!$B$3:$BB$29997,26,FALSE)&gt;0,"○","×")</f>
        <v>○</v>
      </c>
      <c r="N41" s="109" t="str">
        <f>IF(VLOOKUP(C41,[1]計算シート!$B$3:$BB$29997,27,FALSE)&gt;0,"○","×")</f>
        <v>○</v>
      </c>
      <c r="O41" s="110" t="str">
        <f>VLOOKUP(C41,[1]計算シート!$B$3:$BB$29997,29,FALSE)</f>
        <v>そんぽの家Ｓ上野毛</v>
      </c>
      <c r="P41" s="110" t="str">
        <f>VLOOKUP(C41,[1]計算シート!$B$3:$BB$29997,30,FALSE)</f>
        <v>03-5752-2121</v>
      </c>
      <c r="Q41" s="77">
        <f>VLOOKUP(C41,[1]計算シート!$B$3:$BB$29997,32,FALSE)</f>
        <v>37</v>
      </c>
      <c r="R41" s="111">
        <f>VLOOKUP(C41,[1]計算シート!$B$3:$BB$29997,31,FALSE)</f>
        <v>40934</v>
      </c>
      <c r="S41" s="112" t="str">
        <f>VLOOKUP(C41,[1]計算シート!$B$3:$BB$29997,34,FALSE)</f>
        <v>入居開始済み</v>
      </c>
      <c r="T41" s="109" t="str">
        <f>VLOOKUP(C41,[1]計算シート!$B$3:$BB$29997,33,FALSE)</f>
        <v>○</v>
      </c>
      <c r="U41" s="111">
        <v>42095</v>
      </c>
      <c r="V41" s="77"/>
      <c r="W41" s="115" t="str">
        <f>VLOOKUP(C41,[1]計算シート!$B$3:$BH$2997,59,FALSE)&amp;CHAR(10)&amp;IF(VLOOKUP(C41,[1]計算シート!$B$3:$BH$2997,59,FALSE)="特定","("&amp;VLOOKUP(C41,[1]指定一覧!$B$3:$C93,2,FALSE)&amp;")","")</f>
        <v xml:space="preserve">
</v>
      </c>
      <c r="X41" s="113" t="s">
        <v>36</v>
      </c>
    </row>
    <row r="42" spans="2:24" s="114" customFormat="1" ht="42" customHeight="1">
      <c r="B42" s="108">
        <v>35</v>
      </c>
      <c r="C42" s="109">
        <v>11027</v>
      </c>
      <c r="D42" s="110" t="str">
        <f>VLOOKUP(C42,[1]計算シート!$B$3:$F$29997,5,FALSE)</f>
        <v>そんぽの家Ｓ烏山</v>
      </c>
      <c r="E42" s="110" t="str">
        <f>VLOOKUP(C42,[1]計算シート!$B$3:$BB$29997,6,FALSE)</f>
        <v>世田谷区北烏山6-9-3</v>
      </c>
      <c r="F42" s="109">
        <f>VLOOKUP(C42,[1]計算シート!$B$3:$BB$29997,7,FALSE)</f>
        <v>13.5</v>
      </c>
      <c r="G42" s="109" t="str">
        <f>VLOOKUP(C42,[1]計算シート!$B$3:$BB$29997,8,FALSE)</f>
        <v>25.17-27.18</v>
      </c>
      <c r="H42" s="109" t="str">
        <f>VLOOKUP(C42,[1]計算シート!$B$3:$BB$29997,9,FALSE)</f>
        <v>○</v>
      </c>
      <c r="I42" s="109" t="str">
        <f>VLOOKUP(C42,[1]計算シート!$B$3:$BB$29997,10,FALSE)</f>
        <v>×</v>
      </c>
      <c r="J42" s="109" t="str">
        <f>VLOOKUP(C42,[1]計算シート!$B$3:$BB$29997,11,FALSE)</f>
        <v>×</v>
      </c>
      <c r="K42" s="109" t="str">
        <f>VLOOKUP(C42,[1]計算シート!$B$3:$BB$29997,12,FALSE)</f>
        <v>×</v>
      </c>
      <c r="L42" s="109" t="str">
        <f>VLOOKUP(C42,[1]計算シート!$B$3:$BB$29997,13,FALSE)</f>
        <v>○</v>
      </c>
      <c r="M42" s="109" t="str">
        <f>IF(VLOOKUP(C42,[1]計算シート!$B$3:$BB$29997,26,FALSE)&gt;0,"○","×")</f>
        <v>○</v>
      </c>
      <c r="N42" s="109" t="str">
        <f>IF(VLOOKUP(C42,[1]計算シート!$B$3:$BB$29997,27,FALSE)&gt;0,"○","×")</f>
        <v>○</v>
      </c>
      <c r="O42" s="110" t="str">
        <f>VLOOKUP(C42,[1]計算シート!$B$3:$BB$29997,29,FALSE)</f>
        <v>そんぽの家Ｓ烏山</v>
      </c>
      <c r="P42" s="110" t="str">
        <f>VLOOKUP(C42,[1]計算シート!$B$3:$BB$29997,30,FALSE)</f>
        <v>03-5314-1020</v>
      </c>
      <c r="Q42" s="77">
        <f>VLOOKUP(C42,[1]計算シート!$B$3:$BB$29997,32,FALSE)</f>
        <v>41</v>
      </c>
      <c r="R42" s="111">
        <f>VLOOKUP(C42,[1]計算シート!$B$3:$BB$29997,31,FALSE)</f>
        <v>40938</v>
      </c>
      <c r="S42" s="112" t="str">
        <f>VLOOKUP(C42,[1]計算シート!$B$3:$BB$29997,34,FALSE)</f>
        <v>入居開始済み</v>
      </c>
      <c r="T42" s="109" t="str">
        <f>VLOOKUP(C42,[1]計算シート!$B$3:$BB$29997,33,FALSE)</f>
        <v>○</v>
      </c>
      <c r="U42" s="111">
        <v>42095</v>
      </c>
      <c r="V42" s="77"/>
      <c r="W42" s="115" t="str">
        <f>VLOOKUP(C42,[1]計算シート!$B$3:$BH$2997,59,FALSE)&amp;CHAR(10)&amp;IF(VLOOKUP(C42,[1]計算シート!$B$3:$BH$2997,59,FALSE)="特定","("&amp;VLOOKUP(C42,[1]指定一覧!$B$3:$C94,2,FALSE)&amp;")","")</f>
        <v xml:space="preserve">
</v>
      </c>
      <c r="X42" s="113" t="s">
        <v>36</v>
      </c>
    </row>
    <row r="43" spans="2:24" s="114" customFormat="1" ht="42" customHeight="1">
      <c r="B43" s="108">
        <v>36</v>
      </c>
      <c r="C43" s="109">
        <v>11038</v>
      </c>
      <c r="D43" s="110" t="str">
        <f>VLOOKUP(C43,[1]計算シート!$B$3:$F$29997,5,FALSE)</f>
        <v>そんぽの家Ｓ成城西</v>
      </c>
      <c r="E43" s="110" t="str">
        <f>VLOOKUP(C43,[1]計算シート!$B$3:$BB$29997,6,FALSE)</f>
        <v>世田谷区喜多見9丁目22番7</v>
      </c>
      <c r="F43" s="109">
        <f>VLOOKUP(C43,[1]計算シート!$B$3:$BB$29997,7,FALSE)</f>
        <v>14.8</v>
      </c>
      <c r="G43" s="109" t="str">
        <f>VLOOKUP(C43,[1]計算シート!$B$3:$BB$29997,8,FALSE)</f>
        <v>25.17-27.18</v>
      </c>
      <c r="H43" s="109" t="str">
        <f>VLOOKUP(C43,[1]計算シート!$B$3:$BB$29997,9,FALSE)</f>
        <v>○</v>
      </c>
      <c r="I43" s="109" t="str">
        <f>VLOOKUP(C43,[1]計算シート!$B$3:$BB$29997,10,FALSE)</f>
        <v>×</v>
      </c>
      <c r="J43" s="109" t="str">
        <f>VLOOKUP(C43,[1]計算シート!$B$3:$BB$29997,11,FALSE)</f>
        <v>×</v>
      </c>
      <c r="K43" s="109" t="str">
        <f>VLOOKUP(C43,[1]計算シート!$B$3:$BB$29997,12,FALSE)</f>
        <v>×</v>
      </c>
      <c r="L43" s="109" t="str">
        <f>VLOOKUP(C43,[1]計算シート!$B$3:$BB$29997,13,FALSE)</f>
        <v>○</v>
      </c>
      <c r="M43" s="109" t="str">
        <f>IF(VLOOKUP(C43,[1]計算シート!$B$3:$BB$29997,26,FALSE)&gt;0,"○","×")</f>
        <v>○</v>
      </c>
      <c r="N43" s="109" t="str">
        <f>IF(VLOOKUP(C43,[1]計算シート!$B$3:$BB$29997,27,FALSE)&gt;0,"○","×")</f>
        <v>○</v>
      </c>
      <c r="O43" s="110" t="str">
        <f>VLOOKUP(C43,[1]計算シート!$B$3:$BB$29997,29,FALSE)</f>
        <v>そんぽの家Ｓ成城西</v>
      </c>
      <c r="P43" s="110" t="str">
        <f>VLOOKUP(C43,[1]計算シート!$B$3:$BB$29997,30,FALSE)</f>
        <v>03-5438-2030</v>
      </c>
      <c r="Q43" s="77">
        <f>VLOOKUP(C43,[1]計算シート!$B$3:$BB$29997,32,FALSE)</f>
        <v>53</v>
      </c>
      <c r="R43" s="111">
        <f>VLOOKUP(C43,[1]計算シート!$B$3:$BB$29997,31,FALSE)</f>
        <v>40942</v>
      </c>
      <c r="S43" s="112" t="str">
        <f>VLOOKUP(C43,[1]計算シート!$B$3:$BB$29997,34,FALSE)</f>
        <v>入居開始済み</v>
      </c>
      <c r="T43" s="109" t="str">
        <f>VLOOKUP(C43,[1]計算シート!$B$3:$BB$29997,33,FALSE)</f>
        <v>○</v>
      </c>
      <c r="U43" s="111">
        <v>42095</v>
      </c>
      <c r="V43" s="77"/>
      <c r="W43" s="115" t="str">
        <f>VLOOKUP(C43,[1]計算シート!$B$3:$BH$2997,59,FALSE)&amp;CHAR(10)&amp;IF(VLOOKUP(C43,[1]計算シート!$B$3:$BH$2997,59,FALSE)="特定","("&amp;VLOOKUP(C43,[1]指定一覧!$B$3:$C95,2,FALSE)&amp;")","")</f>
        <v xml:space="preserve">
</v>
      </c>
      <c r="X43" s="113" t="s">
        <v>36</v>
      </c>
    </row>
    <row r="44" spans="2:24" s="114" customFormat="1" ht="42" customHeight="1">
      <c r="B44" s="108">
        <v>37</v>
      </c>
      <c r="C44" s="109">
        <v>11079</v>
      </c>
      <c r="D44" s="110" t="str">
        <f>VLOOKUP(C44,[1]計算シート!$B$3:$F$29997,5,FALSE)</f>
        <v>祖師谷ケアパークそよ風</v>
      </c>
      <c r="E44" s="110" t="str">
        <f>VLOOKUP(C44,[1]計算シート!$B$3:$BB$29997,6,FALSE)</f>
        <v>世田谷区祖師谷4-3-15</v>
      </c>
      <c r="F44" s="109" t="str">
        <f>VLOOKUP(C44,[1]計算シート!$B$3:$BB$29997,7,FALSE)</f>
        <v>20-24.5</v>
      </c>
      <c r="G44" s="109" t="str">
        <f>VLOOKUP(C44,[1]計算シート!$B$3:$BB$29997,8,FALSE)</f>
        <v>25.92-32.2</v>
      </c>
      <c r="H44" s="109" t="str">
        <f>VLOOKUP(C44,[1]計算シート!$B$3:$BB$29997,9,FALSE)</f>
        <v>○</v>
      </c>
      <c r="I44" s="109" t="str">
        <f>VLOOKUP(C44,[1]計算シート!$B$3:$BB$29997,10,FALSE)</f>
        <v>○</v>
      </c>
      <c r="J44" s="109" t="str">
        <f>VLOOKUP(C44,[1]計算シート!$B$3:$BB$29997,11,FALSE)</f>
        <v>○</v>
      </c>
      <c r="K44" s="109" t="str">
        <f>VLOOKUP(C44,[1]計算シート!$B$3:$BB$29997,12,FALSE)</f>
        <v>○</v>
      </c>
      <c r="L44" s="109" t="str">
        <f>VLOOKUP(C44,[1]計算シート!$B$3:$BB$29997,13,FALSE)</f>
        <v>○</v>
      </c>
      <c r="M44" s="109" t="str">
        <f>IF(VLOOKUP(C44,[1]計算シート!$B$3:$BB$29997,26,FALSE)&gt;0,"○","×")</f>
        <v>×</v>
      </c>
      <c r="N44" s="109" t="str">
        <f>IF(VLOOKUP(C44,[1]計算シート!$B$3:$BB$29997,27,FALSE)&gt;0,"○","×")</f>
        <v>×</v>
      </c>
      <c r="O44" s="110" t="str">
        <f>VLOOKUP(C44,[1]計算シート!$B$3:$BB$29997,29,FALSE)</f>
        <v>株式会社ＳＯＹＯＫＡＺＥ</v>
      </c>
      <c r="P44" s="110" t="str">
        <f>VLOOKUP(C44,[1]計算シート!$B$3:$BB$29997,30,FALSE)</f>
        <v>03-5413-8228</v>
      </c>
      <c r="Q44" s="77">
        <f>VLOOKUP(C44,[1]計算シート!$B$3:$BB$29997,32,FALSE)</f>
        <v>30</v>
      </c>
      <c r="R44" s="111">
        <f>VLOOKUP(C44,[1]計算シート!$B$3:$BB$29997,31,FALSE)</f>
        <v>40996</v>
      </c>
      <c r="S44" s="112" t="str">
        <f>VLOOKUP(C44,[1]計算シート!$B$3:$BB$29997,34,FALSE)</f>
        <v>入居開始済み</v>
      </c>
      <c r="T44" s="109" t="str">
        <f>VLOOKUP(C44,[1]計算シート!$B$3:$BB$29997,33,FALSE)</f>
        <v>○</v>
      </c>
      <c r="U44" s="111">
        <v>40603</v>
      </c>
      <c r="V44" s="77"/>
      <c r="W44" s="115" t="str">
        <f>VLOOKUP(C44,[1]計算シート!$B$3:$BH$2997,59,FALSE)&amp;CHAR(10)&amp;IF(VLOOKUP(C44,[1]計算シート!$B$3:$BH$2997,59,FALSE)="特定","("&amp;VLOOKUP(C44,[1]指定一覧!$B$3:$C96,2,FALSE)&amp;")","")</f>
        <v>特定
(1371209360)</v>
      </c>
      <c r="X44" s="113" t="s">
        <v>36</v>
      </c>
    </row>
    <row r="45" spans="2:24" s="114" customFormat="1" ht="42" customHeight="1">
      <c r="B45" s="108">
        <v>38</v>
      </c>
      <c r="C45" s="109">
        <v>12041</v>
      </c>
      <c r="D45" s="110" t="str">
        <f>VLOOKUP(C45,[1]計算シート!$B$3:$F$29997,5,FALSE)</f>
        <v>コーシャハイム千歳烏山　サービス付き高齢者向け住宅　10号棟</v>
      </c>
      <c r="E45" s="110" t="str">
        <f>VLOOKUP(C45,[1]計算シート!$B$3:$BB$29997,6,FALSE)</f>
        <v>世田谷区南烏山6丁目10番10号</v>
      </c>
      <c r="F45" s="109" t="str">
        <f>VLOOKUP(C45,[1]計算シート!$B$3:$BB$29997,7,FALSE)</f>
        <v>8.72-17.63</v>
      </c>
      <c r="G45" s="109" t="str">
        <f>VLOOKUP(C45,[1]計算シート!$B$3:$BB$29997,8,FALSE)</f>
        <v>26.8-59.2</v>
      </c>
      <c r="H45" s="109" t="str">
        <f>VLOOKUP(C45,[1]計算シート!$B$3:$BB$29997,9,FALSE)</f>
        <v>○</v>
      </c>
      <c r="I45" s="109" t="str">
        <f>VLOOKUP(C45,[1]計算シート!$B$3:$BB$29997,10,FALSE)</f>
        <v>×</v>
      </c>
      <c r="J45" s="109" t="str">
        <f>VLOOKUP(C45,[1]計算シート!$B$3:$BB$29997,11,FALSE)</f>
        <v>×</v>
      </c>
      <c r="K45" s="109" t="str">
        <f>VLOOKUP(C45,[1]計算シート!$B$3:$BB$29997,12,FALSE)</f>
        <v>○</v>
      </c>
      <c r="L45" s="109" t="str">
        <f>VLOOKUP(C45,[1]計算シート!$B$3:$BB$29997,13,FALSE)</f>
        <v>○</v>
      </c>
      <c r="M45" s="109" t="str">
        <f>IF(VLOOKUP(C45,[1]計算シート!$B$3:$BB$29997,26,FALSE)&gt;0,"○","×")</f>
        <v>○</v>
      </c>
      <c r="N45" s="109" t="str">
        <f>IF(VLOOKUP(C45,[1]計算シート!$B$3:$BB$29997,27,FALSE)&gt;0,"○","×")</f>
        <v>○</v>
      </c>
      <c r="O45" s="110" t="str">
        <f>VLOOKUP(C45,[1]計算シート!$B$3:$BB$29997,29,FALSE)</f>
        <v>ＳＯＭＰＯケア株式会社</v>
      </c>
      <c r="P45" s="110" t="str">
        <f>VLOOKUP(C45,[1]計算シート!$B$3:$BB$29997,30,FALSE)</f>
        <v>03-6455-8560</v>
      </c>
      <c r="Q45" s="77">
        <f>VLOOKUP(C45,[1]計算シート!$B$3:$BB$29997,32,FALSE)</f>
        <v>28</v>
      </c>
      <c r="R45" s="111">
        <f>VLOOKUP(C45,[1]計算シート!$B$3:$BB$29997,31,FALSE)</f>
        <v>41257</v>
      </c>
      <c r="S45" s="112" t="str">
        <f>VLOOKUP(C45,[1]計算シート!$B$3:$BB$29997,34,FALSE)</f>
        <v>入居開始済み</v>
      </c>
      <c r="T45" s="109" t="str">
        <f>VLOOKUP(C45,[1]計算シート!$B$3:$BB$29997,33,FALSE)</f>
        <v>○</v>
      </c>
      <c r="U45" s="111">
        <v>42095</v>
      </c>
      <c r="V45" s="77"/>
      <c r="W45" s="115" t="str">
        <f>VLOOKUP(C45,[1]計算シート!$B$3:$BH$2997,59,FALSE)&amp;CHAR(10)&amp;IF(VLOOKUP(C45,[1]計算シート!$B$3:$BH$2997,59,FALSE)="特定","("&amp;VLOOKUP(C45,[1]指定一覧!$B$3:$C97,2,FALSE)&amp;")","")</f>
        <v xml:space="preserve">
</v>
      </c>
      <c r="X45" s="113" t="s">
        <v>36</v>
      </c>
    </row>
    <row r="46" spans="2:24" s="114" customFormat="1" ht="42" customHeight="1">
      <c r="B46" s="108">
        <v>39</v>
      </c>
      <c r="C46" s="109">
        <v>12042</v>
      </c>
      <c r="D46" s="110" t="str">
        <f>VLOOKUP(C46,[1]計算シート!$B$3:$F$29997,5,FALSE)</f>
        <v>コーシャハイム千歳烏山　サービス付き高齢者向け住宅　9号棟</v>
      </c>
      <c r="E46" s="110" t="str">
        <f>VLOOKUP(C46,[1]計算シート!$B$3:$BB$29997,6,FALSE)</f>
        <v>世田谷区南烏山6丁目10番9号</v>
      </c>
      <c r="F46" s="109" t="str">
        <f>VLOOKUP(C46,[1]計算シート!$B$3:$BB$29997,7,FALSE)</f>
        <v>8.42-18.46</v>
      </c>
      <c r="G46" s="109" t="str">
        <f>VLOOKUP(C46,[1]計算シート!$B$3:$BB$29997,8,FALSE)</f>
        <v>25.08-67.24</v>
      </c>
      <c r="H46" s="109" t="str">
        <f>VLOOKUP(C46,[1]計算シート!$B$3:$BB$29997,9,FALSE)</f>
        <v>○</v>
      </c>
      <c r="I46" s="109" t="str">
        <f>VLOOKUP(C46,[1]計算シート!$B$3:$BB$29997,10,FALSE)</f>
        <v>×</v>
      </c>
      <c r="J46" s="109" t="str">
        <f>VLOOKUP(C46,[1]計算シート!$B$3:$BB$29997,11,FALSE)</f>
        <v>×</v>
      </c>
      <c r="K46" s="109" t="str">
        <f>VLOOKUP(C46,[1]計算シート!$B$3:$BB$29997,12,FALSE)</f>
        <v>○</v>
      </c>
      <c r="L46" s="109" t="str">
        <f>VLOOKUP(C46,[1]計算シート!$B$3:$BB$29997,13,FALSE)</f>
        <v>○</v>
      </c>
      <c r="M46" s="109" t="str">
        <f>IF(VLOOKUP(C46,[1]計算シート!$B$3:$BB$29997,26,FALSE)&gt;0,"○","×")</f>
        <v>○</v>
      </c>
      <c r="N46" s="109" t="str">
        <f>IF(VLOOKUP(C46,[1]計算シート!$B$3:$BB$29997,27,FALSE)&gt;0,"○","×")</f>
        <v>○</v>
      </c>
      <c r="O46" s="110" t="str">
        <f>VLOOKUP(C46,[1]計算シート!$B$3:$BB$29997,29,FALSE)</f>
        <v>ＳＯＭＰＯケア株式会社</v>
      </c>
      <c r="P46" s="110" t="str">
        <f>VLOOKUP(C46,[1]計算シート!$B$3:$BB$29997,30,FALSE)</f>
        <v>03-6455-8560</v>
      </c>
      <c r="Q46" s="77">
        <f>VLOOKUP(C46,[1]計算シート!$B$3:$BB$29997,32,FALSE)</f>
        <v>43</v>
      </c>
      <c r="R46" s="111">
        <f>VLOOKUP(C46,[1]計算シート!$B$3:$BB$29997,31,FALSE)</f>
        <v>41257</v>
      </c>
      <c r="S46" s="112" t="str">
        <f>VLOOKUP(C46,[1]計算シート!$B$3:$BB$29997,34,FALSE)</f>
        <v>入居開始済み</v>
      </c>
      <c r="T46" s="109" t="str">
        <f>VLOOKUP(C46,[1]計算シート!$B$3:$BB$29997,33,FALSE)</f>
        <v>○</v>
      </c>
      <c r="U46" s="111">
        <v>42095</v>
      </c>
      <c r="V46" s="77"/>
      <c r="W46" s="115" t="str">
        <f>VLOOKUP(C46,[1]計算シート!$B$3:$BH$2997,59,FALSE)&amp;CHAR(10)&amp;IF(VLOOKUP(C46,[1]計算シート!$B$3:$BH$2997,59,FALSE)="特定","("&amp;VLOOKUP(C46,[1]指定一覧!$B$3:$C98,2,FALSE)&amp;")","")</f>
        <v xml:space="preserve">
</v>
      </c>
      <c r="X46" s="113" t="s">
        <v>36</v>
      </c>
    </row>
    <row r="47" spans="2:24" s="114" customFormat="1" ht="42" customHeight="1">
      <c r="B47" s="108">
        <v>40</v>
      </c>
      <c r="C47" s="109">
        <v>12043</v>
      </c>
      <c r="D47" s="110" t="str">
        <f>VLOOKUP(C47,[1]計算シート!$B$3:$F$29997,5,FALSE)</f>
        <v>コーシャハイム千歳烏山　サービス付き高齢者向け住宅　11号棟</v>
      </c>
      <c r="E47" s="110" t="str">
        <f>VLOOKUP(C47,[1]計算シート!$B$3:$BB$29997,6,FALSE)</f>
        <v>世田谷区南烏山6丁目12番11号</v>
      </c>
      <c r="F47" s="109" t="str">
        <f>VLOOKUP(C47,[1]計算シート!$B$3:$BB$29997,7,FALSE)</f>
        <v>6.78-15.36</v>
      </c>
      <c r="G47" s="109" t="str">
        <f>VLOOKUP(C47,[1]計算シート!$B$3:$BB$29997,8,FALSE)</f>
        <v>25.06-62.79</v>
      </c>
      <c r="H47" s="109" t="str">
        <f>VLOOKUP(C47,[1]計算シート!$B$3:$BB$29997,9,FALSE)</f>
        <v>○</v>
      </c>
      <c r="I47" s="109" t="str">
        <f>VLOOKUP(C47,[1]計算シート!$B$3:$BB$29997,10,FALSE)</f>
        <v>×</v>
      </c>
      <c r="J47" s="109" t="str">
        <f>VLOOKUP(C47,[1]計算シート!$B$3:$BB$29997,11,FALSE)</f>
        <v>×</v>
      </c>
      <c r="K47" s="109" t="str">
        <f>VLOOKUP(C47,[1]計算シート!$B$3:$BB$29997,12,FALSE)</f>
        <v>○</v>
      </c>
      <c r="L47" s="109" t="str">
        <f>VLOOKUP(C47,[1]計算シート!$B$3:$BB$29997,13,FALSE)</f>
        <v>○</v>
      </c>
      <c r="M47" s="109" t="str">
        <f>IF(VLOOKUP(C47,[1]計算シート!$B$3:$BB$29997,26,FALSE)&gt;0,"○","×")</f>
        <v>○</v>
      </c>
      <c r="N47" s="109" t="str">
        <f>IF(VLOOKUP(C47,[1]計算シート!$B$3:$BB$29997,27,FALSE)&gt;0,"○","×")</f>
        <v>○</v>
      </c>
      <c r="O47" s="110" t="str">
        <f>VLOOKUP(C47,[1]計算シート!$B$3:$BB$29997,29,FALSE)</f>
        <v>ＳＯＭＰＯケア株式会社</v>
      </c>
      <c r="P47" s="110" t="str">
        <f>VLOOKUP(C47,[1]計算シート!$B$3:$BB$29997,30,FALSE)</f>
        <v>03-6455-8560</v>
      </c>
      <c r="Q47" s="77">
        <f>VLOOKUP(C47,[1]計算シート!$B$3:$BB$29997,32,FALSE)</f>
        <v>15</v>
      </c>
      <c r="R47" s="111">
        <f>VLOOKUP(C47,[1]計算シート!$B$3:$BB$29997,31,FALSE)</f>
        <v>41257</v>
      </c>
      <c r="S47" s="112" t="str">
        <f>VLOOKUP(C47,[1]計算シート!$B$3:$BB$29997,34,FALSE)</f>
        <v>入居開始済み</v>
      </c>
      <c r="T47" s="109" t="str">
        <f>VLOOKUP(C47,[1]計算シート!$B$3:$BB$29997,33,FALSE)</f>
        <v>○</v>
      </c>
      <c r="U47" s="111">
        <v>42095</v>
      </c>
      <c r="V47" s="77"/>
      <c r="W47" s="115" t="str">
        <f>VLOOKUP(C47,[1]計算シート!$B$3:$BH$2997,59,FALSE)&amp;CHAR(10)&amp;IF(VLOOKUP(C47,[1]計算シート!$B$3:$BH$2997,59,FALSE)="特定","("&amp;VLOOKUP(C47,[1]指定一覧!$B$3:$C99,2,FALSE)&amp;")","")</f>
        <v xml:space="preserve">
</v>
      </c>
      <c r="X47" s="113" t="s">
        <v>36</v>
      </c>
    </row>
    <row r="48" spans="2:24" s="114" customFormat="1" ht="42" customHeight="1">
      <c r="B48" s="108">
        <v>41</v>
      </c>
      <c r="C48" s="109">
        <v>12051</v>
      </c>
      <c r="D48" s="110" t="str">
        <f>VLOOKUP(C48,[1]計算シート!$B$3:$F$29997,5,FALSE)</f>
        <v>グランクレール成城</v>
      </c>
      <c r="E48" s="110" t="str">
        <f>VLOOKUP(C48,[1]計算シート!$B$3:$BB$29997,6,FALSE)</f>
        <v>世田谷区成城八丁目20番1号</v>
      </c>
      <c r="F48" s="109" t="str">
        <f>VLOOKUP(C48,[1]計算シート!$B$3:$BB$29997,7,FALSE)</f>
        <v>31.8-93.7</v>
      </c>
      <c r="G48" s="109" t="str">
        <f>VLOOKUP(C48,[1]計算シート!$B$3:$BB$29997,8,FALSE)</f>
        <v>41.21-87.24</v>
      </c>
      <c r="H48" s="109" t="str">
        <f>VLOOKUP(C48,[1]計算シート!$B$3:$BB$29997,9,FALSE)</f>
        <v>○</v>
      </c>
      <c r="I48" s="109" t="str">
        <f>VLOOKUP(C48,[1]計算シート!$B$3:$BB$29997,10,FALSE)</f>
        <v>○</v>
      </c>
      <c r="J48" s="109" t="str">
        <f>VLOOKUP(C48,[1]計算シート!$B$3:$BB$29997,11,FALSE)</f>
        <v>○</v>
      </c>
      <c r="K48" s="109" t="str">
        <f>VLOOKUP(C48,[1]計算シート!$B$3:$BB$29997,12,FALSE)</f>
        <v>○</v>
      </c>
      <c r="L48" s="109" t="str">
        <f>VLOOKUP(C48,[1]計算シート!$B$3:$BB$29997,13,FALSE)</f>
        <v>○</v>
      </c>
      <c r="M48" s="109" t="str">
        <f>IF(VLOOKUP(C48,[1]計算シート!$B$3:$BB$29997,26,FALSE)&gt;0,"○","×")</f>
        <v>○</v>
      </c>
      <c r="N48" s="109" t="str">
        <f>IF(VLOOKUP(C48,[1]計算シート!$B$3:$BB$29997,27,FALSE)&gt;0,"○","×")</f>
        <v>×</v>
      </c>
      <c r="O48" s="110" t="str">
        <f>VLOOKUP(C48,[1]計算シート!$B$3:$BB$29997,29,FALSE)</f>
        <v>株式会社東急イーライフデザイン</v>
      </c>
      <c r="P48" s="110" t="str">
        <f>VLOOKUP(C48,[1]計算シート!$B$3:$BB$29997,30,FALSE)</f>
        <v>03-6455-1236</v>
      </c>
      <c r="Q48" s="77">
        <f>VLOOKUP(C48,[1]計算シート!$B$3:$BB$29997,32,FALSE)</f>
        <v>79</v>
      </c>
      <c r="R48" s="111">
        <f>VLOOKUP(C48,[1]計算シート!$B$3:$BB$29997,31,FALSE)</f>
        <v>41299</v>
      </c>
      <c r="S48" s="112" t="str">
        <f>VLOOKUP(C48,[1]計算シート!$B$3:$BB$29997,34,FALSE)</f>
        <v>入居開始済み</v>
      </c>
      <c r="T48" s="109" t="str">
        <f>VLOOKUP(C48,[1]計算シート!$B$3:$BB$29997,33,FALSE)</f>
        <v>○</v>
      </c>
      <c r="U48" s="111">
        <v>42095</v>
      </c>
      <c r="V48" s="77"/>
      <c r="W48" s="115" t="str">
        <f>VLOOKUP(C48,[1]計算シート!$B$3:$BH$2997,59,FALSE)&amp;CHAR(10)&amp;IF(VLOOKUP(C48,[1]計算シート!$B$3:$BH$2997,59,FALSE)="特定","("&amp;VLOOKUP(C48,[1]指定一覧!$B$3:$C100,2,FALSE)&amp;")","")</f>
        <v xml:space="preserve">
</v>
      </c>
      <c r="X48" s="113" t="s">
        <v>36</v>
      </c>
    </row>
    <row r="49" spans="2:24" s="114" customFormat="1" ht="42" customHeight="1">
      <c r="B49" s="108">
        <v>42</v>
      </c>
      <c r="C49" s="109">
        <v>13019</v>
      </c>
      <c r="D49" s="110" t="str">
        <f>VLOOKUP(C49,[1]計算シート!$B$3:$F$29997,5,FALSE)</f>
        <v xml:space="preserve">小田急のサービス付き高齢者向け住宅　レオーダ成城 </v>
      </c>
      <c r="E49" s="110" t="str">
        <f>VLOOKUP(C49,[1]計算シート!$B$3:$BB$29997,6,FALSE)</f>
        <v xml:space="preserve">世田谷区成城六丁目4番19号 </v>
      </c>
      <c r="F49" s="109" t="str">
        <f>VLOOKUP(C49,[1]計算シート!$B$3:$BB$29997,7,FALSE)</f>
        <v>17-19.5</v>
      </c>
      <c r="G49" s="109" t="str">
        <f>VLOOKUP(C49,[1]計算シート!$B$3:$BB$29997,8,FALSE)</f>
        <v>32.95-35.43</v>
      </c>
      <c r="H49" s="109" t="str">
        <f>VLOOKUP(C49,[1]計算シート!$B$3:$BB$29997,9,FALSE)</f>
        <v>○</v>
      </c>
      <c r="I49" s="109" t="str">
        <f>VLOOKUP(C49,[1]計算シート!$B$3:$BB$29997,10,FALSE)</f>
        <v>×</v>
      </c>
      <c r="J49" s="109" t="str">
        <f>VLOOKUP(C49,[1]計算シート!$B$3:$BB$29997,11,FALSE)</f>
        <v>×</v>
      </c>
      <c r="K49" s="109" t="str">
        <f>VLOOKUP(C49,[1]計算シート!$B$3:$BB$29997,12,FALSE)</f>
        <v>○</v>
      </c>
      <c r="L49" s="109" t="str">
        <f>VLOOKUP(C49,[1]計算シート!$B$3:$BB$29997,13,FALSE)</f>
        <v>○</v>
      </c>
      <c r="M49" s="109" t="str">
        <f>IF(VLOOKUP(C49,[1]計算シート!$B$3:$BB$29997,26,FALSE)&gt;0,"○","×")</f>
        <v>×</v>
      </c>
      <c r="N49" s="109" t="str">
        <f>IF(VLOOKUP(C49,[1]計算シート!$B$3:$BB$29997,27,FALSE)&gt;0,"○","×")</f>
        <v>×</v>
      </c>
      <c r="O49" s="110" t="str">
        <f>VLOOKUP(C49,[1]計算シート!$B$3:$BB$29997,29,FALSE)</f>
        <v>小田急不動産株式会社　レオーダ受付係</v>
      </c>
      <c r="P49" s="110" t="str">
        <f>VLOOKUP(C49,[1]計算シート!$B$3:$BB$29997,30,FALSE)</f>
        <v>0120-72-3510</v>
      </c>
      <c r="Q49" s="77">
        <f>VLOOKUP(C49,[1]計算シート!$B$3:$BB$29997,32,FALSE)</f>
        <v>30</v>
      </c>
      <c r="R49" s="111">
        <f>VLOOKUP(C49,[1]計算シート!$B$3:$BB$29997,31,FALSE)</f>
        <v>41516</v>
      </c>
      <c r="S49" s="112" t="str">
        <f>VLOOKUP(C49,[1]計算シート!$B$3:$BB$29997,34,FALSE)</f>
        <v>入居開始済み</v>
      </c>
      <c r="T49" s="109" t="str">
        <f>VLOOKUP(C49,[1]計算シート!$B$3:$BB$29997,33,FALSE)</f>
        <v>○</v>
      </c>
      <c r="U49" s="111">
        <v>42095</v>
      </c>
      <c r="V49" s="77"/>
      <c r="W49" s="115" t="str">
        <f>VLOOKUP(C49,[1]計算シート!$B$3:$BH$2997,59,FALSE)&amp;CHAR(10)&amp;IF(VLOOKUP(C49,[1]計算シート!$B$3:$BH$2997,59,FALSE)="特定","("&amp;VLOOKUP(C49,[1]指定一覧!$B$3:$C101,2,FALSE)&amp;")","")</f>
        <v xml:space="preserve">
</v>
      </c>
      <c r="X49" s="113" t="s">
        <v>36</v>
      </c>
    </row>
    <row r="50" spans="2:24" s="114" customFormat="1" ht="42" customHeight="1">
      <c r="B50" s="108">
        <v>43</v>
      </c>
      <c r="C50" s="109">
        <v>13028</v>
      </c>
      <c r="D50" s="110" t="str">
        <f>VLOOKUP(C50,[1]計算シート!$B$3:$F$29997,5,FALSE)</f>
        <v>小田急のサービス付き高齢者向け住宅　レオーダ経堂</v>
      </c>
      <c r="E50" s="110" t="str">
        <f>VLOOKUP(C50,[1]計算シート!$B$3:$BB$29997,6,FALSE)</f>
        <v>世田谷区宮坂二丁目１１番１３号</v>
      </c>
      <c r="F50" s="109" t="str">
        <f>VLOOKUP(C50,[1]計算シート!$B$3:$BB$29997,7,FALSE)</f>
        <v>13.1-14.7</v>
      </c>
      <c r="G50" s="109" t="str">
        <f>VLOOKUP(C50,[1]計算シート!$B$3:$BB$29997,8,FALSE)</f>
        <v>26.06-28.09</v>
      </c>
      <c r="H50" s="109" t="str">
        <f>VLOOKUP(C50,[1]計算シート!$B$3:$BB$29997,9,FALSE)</f>
        <v>○</v>
      </c>
      <c r="I50" s="109" t="str">
        <f>VLOOKUP(C50,[1]計算シート!$B$3:$BB$29997,10,FALSE)</f>
        <v>×</v>
      </c>
      <c r="J50" s="109" t="str">
        <f>VLOOKUP(C50,[1]計算シート!$B$3:$BB$29997,11,FALSE)</f>
        <v>×</v>
      </c>
      <c r="K50" s="109" t="str">
        <f>VLOOKUP(C50,[1]計算シート!$B$3:$BB$29997,12,FALSE)</f>
        <v>○</v>
      </c>
      <c r="L50" s="109" t="str">
        <f>VLOOKUP(C50,[1]計算シート!$B$3:$BB$29997,13,FALSE)</f>
        <v>○</v>
      </c>
      <c r="M50" s="109" t="str">
        <f>IF(VLOOKUP(C50,[1]計算シート!$B$3:$BB$29997,26,FALSE)&gt;0,"○","×")</f>
        <v>×</v>
      </c>
      <c r="N50" s="109" t="str">
        <f>IF(VLOOKUP(C50,[1]計算シート!$B$3:$BB$29997,27,FALSE)&gt;0,"○","×")</f>
        <v>○</v>
      </c>
      <c r="O50" s="110" t="str">
        <f>VLOOKUP(C50,[1]計算シート!$B$3:$BB$29997,29,FALSE)</f>
        <v>小田急不動産株式会社　レオーダ受付係</v>
      </c>
      <c r="P50" s="110" t="str">
        <f>VLOOKUP(C50,[1]計算シート!$B$3:$BB$29997,30,FALSE)</f>
        <v>0120-72-3510</v>
      </c>
      <c r="Q50" s="77">
        <f>VLOOKUP(C50,[1]計算シート!$B$3:$BB$29997,32,FALSE)</f>
        <v>40</v>
      </c>
      <c r="R50" s="111">
        <f>VLOOKUP(C50,[1]計算シート!$B$3:$BB$29997,31,FALSE)</f>
        <v>41565</v>
      </c>
      <c r="S50" s="112" t="str">
        <f>VLOOKUP(C50,[1]計算シート!$B$3:$BB$29997,34,FALSE)</f>
        <v>入居開始済み</v>
      </c>
      <c r="T50" s="109" t="str">
        <f>VLOOKUP(C50,[1]計算シート!$B$3:$BB$29997,33,FALSE)</f>
        <v>○</v>
      </c>
      <c r="U50" s="111">
        <v>42095</v>
      </c>
      <c r="V50" s="77"/>
      <c r="W50" s="115" t="str">
        <f>VLOOKUP(C50,[1]計算シート!$B$3:$BH$2997,59,FALSE)&amp;CHAR(10)&amp;IF(VLOOKUP(C50,[1]計算シート!$B$3:$BH$2997,59,FALSE)="特定","("&amp;VLOOKUP(C50,[1]指定一覧!$B$3:$C102,2,FALSE)&amp;")","")</f>
        <v xml:space="preserve">
</v>
      </c>
      <c r="X50" s="113" t="s">
        <v>36</v>
      </c>
    </row>
    <row r="51" spans="2:24" s="114" customFormat="1" ht="42" customHeight="1">
      <c r="B51" s="108">
        <v>44</v>
      </c>
      <c r="C51" s="109">
        <v>13045</v>
      </c>
      <c r="D51" s="110" t="str">
        <f>VLOOKUP(C51,[1]計算シート!$B$3:$F$29997,5,FALSE)</f>
        <v>そんぽの家Ｓ上野毛駅前</v>
      </c>
      <c r="E51" s="110" t="str">
        <f>VLOOKUP(C51,[1]計算シート!$B$3:$BB$29997,6,FALSE)</f>
        <v>世田谷区上野毛3丁目12-17</v>
      </c>
      <c r="F51" s="109">
        <f>VLOOKUP(C51,[1]計算シート!$B$3:$BB$29997,7,FALSE)</f>
        <v>16</v>
      </c>
      <c r="G51" s="109" t="str">
        <f>VLOOKUP(C51,[1]計算シート!$B$3:$BB$29997,8,FALSE)</f>
        <v>25.15-27.31</v>
      </c>
      <c r="H51" s="109" t="str">
        <f>VLOOKUP(C51,[1]計算シート!$B$3:$BB$29997,9,FALSE)</f>
        <v>○</v>
      </c>
      <c r="I51" s="109" t="str">
        <f>VLOOKUP(C51,[1]計算シート!$B$3:$BB$29997,10,FALSE)</f>
        <v>×</v>
      </c>
      <c r="J51" s="109" t="str">
        <f>VLOOKUP(C51,[1]計算シート!$B$3:$BB$29997,11,FALSE)</f>
        <v>×</v>
      </c>
      <c r="K51" s="109" t="str">
        <f>VLOOKUP(C51,[1]計算シート!$B$3:$BB$29997,12,FALSE)</f>
        <v>×</v>
      </c>
      <c r="L51" s="109" t="str">
        <f>VLOOKUP(C51,[1]計算シート!$B$3:$BB$29997,13,FALSE)</f>
        <v>○</v>
      </c>
      <c r="M51" s="109" t="str">
        <f>IF(VLOOKUP(C51,[1]計算シート!$B$3:$BB$29997,26,FALSE)&gt;0,"○","×")</f>
        <v>○</v>
      </c>
      <c r="N51" s="109" t="str">
        <f>IF(VLOOKUP(C51,[1]計算シート!$B$3:$BB$29997,27,FALSE)&gt;0,"○","×")</f>
        <v>○</v>
      </c>
      <c r="O51" s="110" t="str">
        <f>VLOOKUP(C51,[1]計算シート!$B$3:$BB$29997,29,FALSE)</f>
        <v>そんぽの家Ｓ上野毛駅前</v>
      </c>
      <c r="P51" s="110" t="str">
        <f>VLOOKUP(C51,[1]計算シート!$B$3:$BB$29997,30,FALSE)</f>
        <v>03-5752-1606</v>
      </c>
      <c r="Q51" s="77">
        <f>VLOOKUP(C51,[1]計算シート!$B$3:$BB$29997,32,FALSE)</f>
        <v>33</v>
      </c>
      <c r="R51" s="111">
        <f>VLOOKUP(C51,[1]計算シート!$B$3:$BB$29997,31,FALSE)</f>
        <v>41691</v>
      </c>
      <c r="S51" s="112" t="str">
        <f>VLOOKUP(C51,[1]計算シート!$B$3:$BB$29997,34,FALSE)</f>
        <v>入居開始済み</v>
      </c>
      <c r="T51" s="109" t="str">
        <f>VLOOKUP(C51,[1]計算シート!$B$3:$BB$29997,33,FALSE)</f>
        <v>○</v>
      </c>
      <c r="U51" s="111">
        <v>42095</v>
      </c>
      <c r="V51" s="77"/>
      <c r="W51" s="115" t="str">
        <f>VLOOKUP(C51,[1]計算シート!$B$3:$BH$2997,59,FALSE)&amp;CHAR(10)&amp;IF(VLOOKUP(C51,[1]計算シート!$B$3:$BH$2997,59,FALSE)="特定","("&amp;VLOOKUP(C51,[1]指定一覧!$B$3:$C103,2,FALSE)&amp;")","")</f>
        <v xml:space="preserve">
</v>
      </c>
      <c r="X51" s="113" t="s">
        <v>36</v>
      </c>
    </row>
    <row r="52" spans="2:24" s="114" customFormat="1" ht="42" customHeight="1">
      <c r="B52" s="108">
        <v>45</v>
      </c>
      <c r="C52" s="109">
        <v>14046</v>
      </c>
      <c r="D52" s="110" t="str">
        <f>VLOOKUP(C52,[1]計算シート!$B$3:$F$29997,5,FALSE)</f>
        <v>アイリスガーデン用賀</v>
      </c>
      <c r="E52" s="110" t="str">
        <f>VLOOKUP(C52,[1]計算シート!$B$3:$BB$29997,6,FALSE)</f>
        <v>世田谷区玉川台二丁目17番20号</v>
      </c>
      <c r="F52" s="109" t="str">
        <f>VLOOKUP(C52,[1]計算シート!$B$3:$BB$29997,7,FALSE)</f>
        <v>12.4-18.6</v>
      </c>
      <c r="G52" s="109" t="str">
        <f>VLOOKUP(C52,[1]計算シート!$B$3:$BB$29997,8,FALSE)</f>
        <v>28.6-47.66</v>
      </c>
      <c r="H52" s="109" t="str">
        <f>VLOOKUP(C52,[1]計算シート!$B$3:$BB$29997,9,FALSE)</f>
        <v>○</v>
      </c>
      <c r="I52" s="109" t="str">
        <f>VLOOKUP(C52,[1]計算シート!$B$3:$BB$29997,10,FALSE)</f>
        <v>×</v>
      </c>
      <c r="J52" s="109" t="str">
        <f>VLOOKUP(C52,[1]計算シート!$B$3:$BB$29997,11,FALSE)</f>
        <v>×</v>
      </c>
      <c r="K52" s="109" t="str">
        <f>VLOOKUP(C52,[1]計算シート!$B$3:$BB$29997,12,FALSE)</f>
        <v>×</v>
      </c>
      <c r="L52" s="109" t="str">
        <f>VLOOKUP(C52,[1]計算シート!$B$3:$BB$29997,13,FALSE)</f>
        <v>×</v>
      </c>
      <c r="M52" s="109" t="str">
        <f>IF(VLOOKUP(C52,[1]計算シート!$B$3:$BB$29997,26,FALSE)&gt;0,"○","×")</f>
        <v>×</v>
      </c>
      <c r="N52" s="109" t="str">
        <f>IF(VLOOKUP(C52,[1]計算シート!$B$3:$BB$29997,27,FALSE)&gt;0,"○","×")</f>
        <v>×</v>
      </c>
      <c r="O52" s="110" t="str">
        <f>VLOOKUP(C52,[1]計算シート!$B$3:$BB$29997,29,FALSE)</f>
        <v>株式会社ニチイケアパレス</v>
      </c>
      <c r="P52" s="110" t="str">
        <f>VLOOKUP(C52,[1]計算シート!$B$3:$BB$29997,30,FALSE)</f>
        <v>03-5834-5200</v>
      </c>
      <c r="Q52" s="77">
        <f>VLOOKUP(C52,[1]計算シート!$B$3:$BB$29997,32,FALSE)</f>
        <v>39</v>
      </c>
      <c r="R52" s="111">
        <f>VLOOKUP(C52,[1]計算シート!$B$3:$BB$29997,31,FALSE)</f>
        <v>42047</v>
      </c>
      <c r="S52" s="112" t="str">
        <f>VLOOKUP(C52,[1]計算シート!$B$3:$BB$29997,34,FALSE)</f>
        <v>入居開始済み</v>
      </c>
      <c r="T52" s="109" t="str">
        <f>VLOOKUP(C52,[1]計算シート!$B$3:$BB$29997,33,FALSE)</f>
        <v>○</v>
      </c>
      <c r="U52" s="111">
        <v>42552</v>
      </c>
      <c r="V52" s="77"/>
      <c r="W52" s="115" t="str">
        <f>VLOOKUP(C52,[1]計算シート!$B$3:$BH$2997,59,FALSE)&amp;CHAR(10)&amp;IF(VLOOKUP(C52,[1]計算シート!$B$3:$BH$2997,59,FALSE)="特定","("&amp;VLOOKUP(C52,[1]指定一覧!$B$3:$C104,2,FALSE)&amp;")","")</f>
        <v xml:space="preserve">
</v>
      </c>
      <c r="X52" s="113" t="s">
        <v>36</v>
      </c>
    </row>
    <row r="53" spans="2:24" s="114" customFormat="1" ht="42" customHeight="1">
      <c r="B53" s="108">
        <v>46</v>
      </c>
      <c r="C53" s="109">
        <v>14050</v>
      </c>
      <c r="D53" s="110" t="str">
        <f>VLOOKUP(C53,[1]計算シート!$B$3:$F$29997,5,FALSE)</f>
        <v>水車の家</v>
      </c>
      <c r="E53" s="110" t="str">
        <f>VLOOKUP(C53,[1]計算シート!$B$3:$BB$29997,6,FALSE)</f>
        <v>世田谷区桜新町2-26-2</v>
      </c>
      <c r="F53" s="109" t="str">
        <f>VLOOKUP(C53,[1]計算シート!$B$3:$BB$29997,7,FALSE)</f>
        <v>19.4-49.5</v>
      </c>
      <c r="G53" s="109" t="str">
        <f>VLOOKUP(C53,[1]計算シート!$B$3:$BB$29997,8,FALSE)</f>
        <v>32.76-71.4</v>
      </c>
      <c r="H53" s="109" t="str">
        <f>VLOOKUP(C53,[1]計算シート!$B$3:$BB$29997,9,FALSE)</f>
        <v>○</v>
      </c>
      <c r="I53" s="109" t="str">
        <f>VLOOKUP(C53,[1]計算シート!$B$3:$BB$29997,10,FALSE)</f>
        <v>×</v>
      </c>
      <c r="J53" s="109" t="str">
        <f>VLOOKUP(C53,[1]計算シート!$B$3:$BB$29997,11,FALSE)</f>
        <v>×</v>
      </c>
      <c r="K53" s="109" t="str">
        <f>VLOOKUP(C53,[1]計算シート!$B$3:$BB$29997,12,FALSE)</f>
        <v>○</v>
      </c>
      <c r="L53" s="109" t="str">
        <f>VLOOKUP(C53,[1]計算シート!$B$3:$BB$29997,13,FALSE)</f>
        <v>○</v>
      </c>
      <c r="M53" s="109" t="str">
        <f>IF(VLOOKUP(C53,[1]計算シート!$B$3:$BB$29997,26,FALSE)&gt;0,"○","×")</f>
        <v>×</v>
      </c>
      <c r="N53" s="109" t="str">
        <f>IF(VLOOKUP(C53,[1]計算シート!$B$3:$BB$29997,27,FALSE)&gt;0,"○","×")</f>
        <v>○</v>
      </c>
      <c r="O53" s="110" t="str">
        <f>VLOOKUP(C53,[1]計算シート!$B$3:$BB$29997,29,FALSE)</f>
        <v>水車の家</v>
      </c>
      <c r="P53" s="110" t="str">
        <f>VLOOKUP(C53,[1]計算シート!$B$3:$BB$29997,30,FALSE)</f>
        <v>03-6413-6700</v>
      </c>
      <c r="Q53" s="77">
        <f>VLOOKUP(C53,[1]計算シート!$B$3:$BB$29997,32,FALSE)</f>
        <v>19</v>
      </c>
      <c r="R53" s="111">
        <f>VLOOKUP(C53,[1]計算シート!$B$3:$BB$29997,31,FALSE)</f>
        <v>42061</v>
      </c>
      <c r="S53" s="112" t="str">
        <f>VLOOKUP(C53,[1]計算シート!$B$3:$BB$29997,34,FALSE)</f>
        <v>入居開始済み</v>
      </c>
      <c r="T53" s="109" t="str">
        <f>VLOOKUP(C53,[1]計算シート!$B$3:$BB$29997,33,FALSE)</f>
        <v>○</v>
      </c>
      <c r="U53" s="111">
        <v>42522</v>
      </c>
      <c r="V53" s="77"/>
      <c r="W53" s="115" t="str">
        <f>VLOOKUP(C53,[1]計算シート!$B$3:$BH$2997,59,FALSE)&amp;CHAR(10)&amp;IF(VLOOKUP(C53,[1]計算シート!$B$3:$BH$2997,59,FALSE)="特定","("&amp;VLOOKUP(C53,[1]指定一覧!$B$3:$C105,2,FALSE)&amp;")","")</f>
        <v xml:space="preserve">
</v>
      </c>
      <c r="X53" s="113" t="s">
        <v>36</v>
      </c>
    </row>
    <row r="54" spans="2:24" s="114" customFormat="1" ht="42" customHeight="1">
      <c r="B54" s="108">
        <v>47</v>
      </c>
      <c r="C54" s="109">
        <v>14053</v>
      </c>
      <c r="D54" s="110" t="str">
        <f>VLOOKUP(C54,[1]計算シート!$B$3:$F$29997,5,FALSE)</f>
        <v>コーシャハイム千歳船橋フロント3号棟サービス付き高齢者向け住宅</v>
      </c>
      <c r="E54" s="110" t="str">
        <f>VLOOKUP(C54,[1]計算シート!$B$3:$BB$29997,6,FALSE)</f>
        <v>世田谷区経堂四丁目7番12号</v>
      </c>
      <c r="F54" s="109" t="str">
        <f>VLOOKUP(C54,[1]計算シート!$B$3:$BB$29997,7,FALSE)</f>
        <v>9.67-10.69</v>
      </c>
      <c r="G54" s="109" t="str">
        <f>VLOOKUP(C54,[1]計算シート!$B$3:$BB$29997,8,FALSE)</f>
        <v>25.31-25.67</v>
      </c>
      <c r="H54" s="109" t="str">
        <f>VLOOKUP(C54,[1]計算シート!$B$3:$BB$29997,9,FALSE)</f>
        <v>○</v>
      </c>
      <c r="I54" s="109" t="str">
        <f>VLOOKUP(C54,[1]計算シート!$B$3:$BB$29997,10,FALSE)</f>
        <v>×</v>
      </c>
      <c r="J54" s="109" t="str">
        <f>VLOOKUP(C54,[1]計算シート!$B$3:$BB$29997,11,FALSE)</f>
        <v>×</v>
      </c>
      <c r="K54" s="109" t="str">
        <f>VLOOKUP(C54,[1]計算シート!$B$3:$BB$29997,12,FALSE)</f>
        <v>○</v>
      </c>
      <c r="L54" s="109" t="str">
        <f>VLOOKUP(C54,[1]計算シート!$B$3:$BB$29997,13,FALSE)</f>
        <v>○</v>
      </c>
      <c r="M54" s="109" t="str">
        <f>IF(VLOOKUP(C54,[1]計算シート!$B$3:$BB$29997,26,FALSE)&gt;0,"○","×")</f>
        <v>×</v>
      </c>
      <c r="N54" s="109" t="str">
        <f>IF(VLOOKUP(C54,[1]計算シート!$B$3:$BB$29997,27,FALSE)&gt;0,"○","×")</f>
        <v>×</v>
      </c>
      <c r="O54" s="110" t="str">
        <f>VLOOKUP(C54,[1]計算シート!$B$3:$BB$29997,29,FALSE)</f>
        <v>コーシャハイム千歳船橋フロント3号棟サービス付き高齢者向け住宅</v>
      </c>
      <c r="P54" s="110" t="str">
        <f>VLOOKUP(C54,[1]計算シート!$B$3:$BB$29997,30,FALSE)</f>
        <v>03-5426-3100</v>
      </c>
      <c r="Q54" s="77">
        <f>VLOOKUP(C54,[1]計算シート!$B$3:$BB$29997,32,FALSE)</f>
        <v>23</v>
      </c>
      <c r="R54" s="111">
        <f>VLOOKUP(C54,[1]計算シート!$B$3:$BB$29997,31,FALSE)</f>
        <v>42080</v>
      </c>
      <c r="S54" s="112" t="str">
        <f>VLOOKUP(C54,[1]計算シート!$B$3:$BB$29997,34,FALSE)</f>
        <v>入居開始済み</v>
      </c>
      <c r="T54" s="109" t="str">
        <f>VLOOKUP(C54,[1]計算シート!$B$3:$BB$29997,33,FALSE)</f>
        <v>○</v>
      </c>
      <c r="U54" s="111">
        <v>43009</v>
      </c>
      <c r="V54" s="77"/>
      <c r="W54" s="115" t="str">
        <f>VLOOKUP(C54,[1]計算シート!$B$3:$BH$2997,59,FALSE)&amp;CHAR(10)&amp;IF(VLOOKUP(C54,[1]計算シート!$B$3:$BH$2997,59,FALSE)="特定","("&amp;VLOOKUP(C54,[1]指定一覧!$B$3:$C106,2,FALSE)&amp;")","")</f>
        <v xml:space="preserve">
</v>
      </c>
      <c r="X54" s="113" t="s">
        <v>36</v>
      </c>
    </row>
    <row r="55" spans="2:24" s="114" customFormat="1" ht="42" customHeight="1">
      <c r="B55" s="108">
        <v>48</v>
      </c>
      <c r="C55" s="109">
        <v>15004</v>
      </c>
      <c r="D55" s="110" t="str">
        <f>VLOOKUP(C55,[1]計算シート!$B$3:$F$29997,5,FALSE)</f>
        <v>グランクレール世田谷中町シニアレジデンス</v>
      </c>
      <c r="E55" s="110" t="str">
        <f>VLOOKUP(C55,[1]計算シート!$B$3:$BB$29997,6,FALSE)</f>
        <v>世田谷区中町5丁目9番9号</v>
      </c>
      <c r="F55" s="109" t="str">
        <f>VLOOKUP(C55,[1]計算シート!$B$3:$BB$29997,7,FALSE)</f>
        <v>25.6-50.7</v>
      </c>
      <c r="G55" s="109" t="str">
        <f>VLOOKUP(C55,[1]計算シート!$B$3:$BB$29997,8,FALSE)</f>
        <v>36.17-62.85</v>
      </c>
      <c r="H55" s="109" t="str">
        <f>VLOOKUP(C55,[1]計算シート!$B$3:$BB$29997,9,FALSE)</f>
        <v>○</v>
      </c>
      <c r="I55" s="109" t="str">
        <f>VLOOKUP(C55,[1]計算シート!$B$3:$BB$29997,10,FALSE)</f>
        <v>×</v>
      </c>
      <c r="J55" s="109" t="str">
        <f>VLOOKUP(C55,[1]計算シート!$B$3:$BB$29997,11,FALSE)</f>
        <v>○</v>
      </c>
      <c r="K55" s="109" t="str">
        <f>VLOOKUP(C55,[1]計算シート!$B$3:$BB$29997,12,FALSE)</f>
        <v>○</v>
      </c>
      <c r="L55" s="109" t="str">
        <f>VLOOKUP(C55,[1]計算シート!$B$3:$BB$29997,13,FALSE)</f>
        <v>○</v>
      </c>
      <c r="M55" s="109" t="str">
        <f>IF(VLOOKUP(C55,[1]計算シート!$B$3:$BB$29997,26,FALSE)&gt;0,"○","×")</f>
        <v>○</v>
      </c>
      <c r="N55" s="109" t="str">
        <f>IF(VLOOKUP(C55,[1]計算シート!$B$3:$BB$29997,27,FALSE)&gt;0,"○","×")</f>
        <v>○</v>
      </c>
      <c r="O55" s="110" t="str">
        <f>VLOOKUP(C55,[1]計算シート!$B$3:$BB$29997,29,FALSE)</f>
        <v>株式会社東急イーライフデザイン</v>
      </c>
      <c r="P55" s="110" t="str">
        <f>VLOOKUP(C55,[1]計算シート!$B$3:$BB$29997,30,FALSE)</f>
        <v>03-6455-1236</v>
      </c>
      <c r="Q55" s="77">
        <f>VLOOKUP(C55,[1]計算シート!$B$3:$BB$29997,32,FALSE)</f>
        <v>176</v>
      </c>
      <c r="R55" s="111">
        <f>VLOOKUP(C55,[1]計算シート!$B$3:$BB$29997,31,FALSE)</f>
        <v>42192</v>
      </c>
      <c r="S55" s="112" t="str">
        <f>VLOOKUP(C55,[1]計算シート!$B$3:$BB$29997,34,FALSE)</f>
        <v>入居開始済み</v>
      </c>
      <c r="T55" s="109" t="str">
        <f>VLOOKUP(C55,[1]計算シート!$B$3:$BB$29997,33,FALSE)</f>
        <v>○</v>
      </c>
      <c r="U55" s="111">
        <v>42917</v>
      </c>
      <c r="V55" s="77"/>
      <c r="W55" s="115" t="str">
        <f>VLOOKUP(C55,[1]計算シート!$B$3:$BH$2997,59,FALSE)&amp;CHAR(10)&amp;IF(VLOOKUP(C55,[1]計算シート!$B$3:$BH$2997,59,FALSE)="特定","("&amp;VLOOKUP(C55,[1]指定一覧!$B$3:$C107,2,FALSE)&amp;")","")</f>
        <v xml:space="preserve">
</v>
      </c>
      <c r="X55" s="113" t="s">
        <v>36</v>
      </c>
    </row>
    <row r="56" spans="2:24" s="114" customFormat="1" ht="42" customHeight="1">
      <c r="B56" s="108">
        <v>49</v>
      </c>
      <c r="C56" s="109">
        <v>15005</v>
      </c>
      <c r="D56" s="110" t="str">
        <f>VLOOKUP(C56,[1]計算シート!$B$3:$F$29997,5,FALSE)</f>
        <v>グランクレール世田谷中町ケアレジデンス</v>
      </c>
      <c r="E56" s="110" t="str">
        <f>VLOOKUP(C56,[1]計算シート!$B$3:$BB$29997,6,FALSE)</f>
        <v>世田谷区中町五丁目9番9号</v>
      </c>
      <c r="F56" s="109" t="str">
        <f>VLOOKUP(C56,[1]計算シート!$B$3:$BB$29997,7,FALSE)</f>
        <v>23-26.4</v>
      </c>
      <c r="G56" s="109" t="str">
        <f>VLOOKUP(C56,[1]計算シート!$B$3:$BB$29997,8,FALSE)</f>
        <v>18-20.77</v>
      </c>
      <c r="H56" s="109" t="str">
        <f>VLOOKUP(C56,[1]計算シート!$B$3:$BB$29997,9,FALSE)</f>
        <v>○</v>
      </c>
      <c r="I56" s="109" t="str">
        <f>VLOOKUP(C56,[1]計算シート!$B$3:$BB$29997,10,FALSE)</f>
        <v>○</v>
      </c>
      <c r="J56" s="109" t="str">
        <f>VLOOKUP(C56,[1]計算シート!$B$3:$BB$29997,11,FALSE)</f>
        <v>○</v>
      </c>
      <c r="K56" s="109" t="str">
        <f>VLOOKUP(C56,[1]計算シート!$B$3:$BB$29997,12,FALSE)</f>
        <v>○</v>
      </c>
      <c r="L56" s="109" t="str">
        <f>VLOOKUP(C56,[1]計算シート!$B$3:$BB$29997,13,FALSE)</f>
        <v>○</v>
      </c>
      <c r="M56" s="109" t="str">
        <f>IF(VLOOKUP(C56,[1]計算シート!$B$3:$BB$29997,26,FALSE)&gt;0,"○","×")</f>
        <v>○</v>
      </c>
      <c r="N56" s="109" t="str">
        <f>IF(VLOOKUP(C56,[1]計算シート!$B$3:$BB$29997,27,FALSE)&gt;0,"○","×")</f>
        <v>○</v>
      </c>
      <c r="O56" s="110" t="str">
        <f>VLOOKUP(C56,[1]計算シート!$B$3:$BB$29997,29,FALSE)</f>
        <v>株式会社東急イーライフデザイン</v>
      </c>
      <c r="P56" s="110" t="str">
        <f>VLOOKUP(C56,[1]計算シート!$B$3:$BB$29997,30,FALSE)</f>
        <v>03-6455-1236</v>
      </c>
      <c r="Q56" s="77">
        <f>VLOOKUP(C56,[1]計算シート!$B$3:$BB$29997,32,FALSE)</f>
        <v>75</v>
      </c>
      <c r="R56" s="111">
        <f>VLOOKUP(C56,[1]計算シート!$B$3:$BB$29997,31,FALSE)</f>
        <v>42192</v>
      </c>
      <c r="S56" s="112" t="str">
        <f>VLOOKUP(C56,[1]計算シート!$B$3:$BB$29997,34,FALSE)</f>
        <v>入居開始済み</v>
      </c>
      <c r="T56" s="109" t="str">
        <f>VLOOKUP(C56,[1]計算シート!$B$3:$BB$29997,33,FALSE)</f>
        <v>○</v>
      </c>
      <c r="U56" s="111">
        <v>42979</v>
      </c>
      <c r="V56" s="77"/>
      <c r="W56" s="115" t="str">
        <f>VLOOKUP(C56,[1]計算シート!$B$3:$BH$2997,59,FALSE)&amp;CHAR(10)&amp;IF(VLOOKUP(C56,[1]計算シート!$B$3:$BH$2997,59,FALSE)="特定","("&amp;VLOOKUP(C56,[1]指定一覧!$B$3:$C108,2,FALSE)&amp;")","")</f>
        <v>特定
(1371214725)</v>
      </c>
      <c r="X56" s="113" t="s">
        <v>36</v>
      </c>
    </row>
    <row r="57" spans="2:24" s="114" customFormat="1" ht="42" customHeight="1">
      <c r="B57" s="108">
        <v>50</v>
      </c>
      <c r="C57" s="109">
        <v>15007</v>
      </c>
      <c r="D57" s="110" t="str">
        <f>VLOOKUP(C57,[1]計算シート!$B$3:$F$29997,5,FALSE)</f>
        <v>グランドマスト八幡山</v>
      </c>
      <c r="E57" s="110" t="str">
        <f>VLOOKUP(C57,[1]計算シート!$B$3:$BB$29997,6,FALSE)</f>
        <v>世田谷区八幡山1丁目20-17</v>
      </c>
      <c r="F57" s="109" t="str">
        <f>VLOOKUP(C57,[1]計算シート!$B$3:$BB$29997,7,FALSE)</f>
        <v>8.5-23.7</v>
      </c>
      <c r="G57" s="109" t="str">
        <f>VLOOKUP(C57,[1]計算シート!$B$3:$BB$29997,8,FALSE)</f>
        <v>33.85-61.66</v>
      </c>
      <c r="H57" s="109" t="str">
        <f>VLOOKUP(C57,[1]計算シート!$B$3:$BB$29997,9,FALSE)</f>
        <v>○</v>
      </c>
      <c r="I57" s="109" t="str">
        <f>VLOOKUP(C57,[1]計算シート!$B$3:$BB$29997,10,FALSE)</f>
        <v>×</v>
      </c>
      <c r="J57" s="109" t="str">
        <f>VLOOKUP(C57,[1]計算シート!$B$3:$BB$29997,11,FALSE)</f>
        <v>×</v>
      </c>
      <c r="K57" s="109" t="str">
        <f>VLOOKUP(C57,[1]計算シート!$B$3:$BB$29997,12,FALSE)</f>
        <v>×</v>
      </c>
      <c r="L57" s="109" t="str">
        <f>VLOOKUP(C57,[1]計算シート!$B$3:$BB$29997,13,FALSE)</f>
        <v>×</v>
      </c>
      <c r="M57" s="109" t="str">
        <f>IF(VLOOKUP(C57,[1]計算シート!$B$3:$BB$29997,26,FALSE)&gt;0,"○","×")</f>
        <v>×</v>
      </c>
      <c r="N57" s="109" t="str">
        <f>IF(VLOOKUP(C57,[1]計算シート!$B$3:$BB$29997,27,FALSE)&gt;0,"○","×")</f>
        <v>×</v>
      </c>
      <c r="O57" s="110" t="str">
        <f>VLOOKUP(C57,[1]計算シート!$B$3:$BB$29997,29,FALSE)</f>
        <v>積水ハウス不動産東京株式会社　グランドマスト事業部</v>
      </c>
      <c r="P57" s="110" t="str">
        <f>VLOOKUP(C57,[1]計算シート!$B$3:$BB$29997,30,FALSE)</f>
        <v>0120-815-823</v>
      </c>
      <c r="Q57" s="77">
        <f>VLOOKUP(C57,[1]計算シート!$B$3:$BB$29997,32,FALSE)</f>
        <v>37</v>
      </c>
      <c r="R57" s="111">
        <f>VLOOKUP(C57,[1]計算シート!$B$3:$BB$29997,31,FALSE)</f>
        <v>42263</v>
      </c>
      <c r="S57" s="112" t="str">
        <f>VLOOKUP(C57,[1]計算シート!$B$3:$BB$29997,34,FALSE)</f>
        <v>入居開始済み</v>
      </c>
      <c r="T57" s="109" t="str">
        <f>VLOOKUP(C57,[1]計算シート!$B$3:$BB$29997,33,FALSE)</f>
        <v>○</v>
      </c>
      <c r="U57" s="111">
        <v>42705</v>
      </c>
      <c r="V57" s="77"/>
      <c r="W57" s="115" t="str">
        <f>VLOOKUP(C57,[1]計算シート!$B$3:$BH$2997,59,FALSE)&amp;CHAR(10)&amp;IF(VLOOKUP(C57,[1]計算シート!$B$3:$BH$2997,59,FALSE)="特定","("&amp;VLOOKUP(C57,[1]指定一覧!$B$3:$C109,2,FALSE)&amp;")","")</f>
        <v xml:space="preserve">
</v>
      </c>
      <c r="X57" s="113" t="s">
        <v>36</v>
      </c>
    </row>
    <row r="58" spans="2:24" s="114" customFormat="1" ht="42" customHeight="1">
      <c r="B58" s="108">
        <v>51</v>
      </c>
      <c r="C58" s="109">
        <v>15011</v>
      </c>
      <c r="D58" s="110" t="str">
        <f>VLOOKUP(C58,[1]計算シート!$B$3:$F$29997,5,FALSE)</f>
        <v>リハビリホームまどか上祖師谷</v>
      </c>
      <c r="E58" s="110" t="str">
        <f>VLOOKUP(C58,[1]計算シート!$B$3:$BB$29997,6,FALSE)</f>
        <v>世田谷区上祖師谷六丁目7番15号</v>
      </c>
      <c r="F58" s="109">
        <f>VLOOKUP(C58,[1]計算シート!$B$3:$BB$29997,7,FALSE)</f>
        <v>16</v>
      </c>
      <c r="G58" s="109" t="str">
        <f>VLOOKUP(C58,[1]計算シート!$B$3:$BB$29997,8,FALSE)</f>
        <v>18-18.02</v>
      </c>
      <c r="H58" s="109" t="str">
        <f>VLOOKUP(C58,[1]計算シート!$B$3:$BB$29997,9,FALSE)</f>
        <v>○</v>
      </c>
      <c r="I58" s="109" t="str">
        <f>VLOOKUP(C58,[1]計算シート!$B$3:$BB$29997,10,FALSE)</f>
        <v>○</v>
      </c>
      <c r="J58" s="109" t="str">
        <f>VLOOKUP(C58,[1]計算シート!$B$3:$BB$29997,11,FALSE)</f>
        <v>○</v>
      </c>
      <c r="K58" s="109" t="str">
        <f>VLOOKUP(C58,[1]計算シート!$B$3:$BB$29997,12,FALSE)</f>
        <v>○</v>
      </c>
      <c r="L58" s="109" t="str">
        <f>VLOOKUP(C58,[1]計算シート!$B$3:$BB$29997,13,FALSE)</f>
        <v>○</v>
      </c>
      <c r="M58" s="109" t="str">
        <f>IF(VLOOKUP(C58,[1]計算シート!$B$3:$BB$29997,26,FALSE)&gt;0,"○","×")</f>
        <v>×</v>
      </c>
      <c r="N58" s="109" t="str">
        <f>IF(VLOOKUP(C58,[1]計算シート!$B$3:$BB$29997,27,FALSE)&gt;0,"○","×")</f>
        <v>×</v>
      </c>
      <c r="O58" s="110" t="str">
        <f>VLOOKUP(C58,[1]計算シート!$B$3:$BB$29997,29,FALSE)</f>
        <v>株式会社ベネッセスタイルケア</v>
      </c>
      <c r="P58" s="110" t="str">
        <f>VLOOKUP(C58,[1]計算シート!$B$3:$BB$29997,30,FALSE)</f>
        <v>0120-17-1165</v>
      </c>
      <c r="Q58" s="77">
        <f>VLOOKUP(C58,[1]計算シート!$B$3:$BB$29997,32,FALSE)</f>
        <v>64</v>
      </c>
      <c r="R58" s="111">
        <f>VLOOKUP(C58,[1]計算シート!$B$3:$BB$29997,31,FALSE)</f>
        <v>42317</v>
      </c>
      <c r="S58" s="112" t="str">
        <f>VLOOKUP(C58,[1]計算シート!$B$3:$BB$29997,34,FALSE)</f>
        <v>入居開始済み</v>
      </c>
      <c r="T58" s="109" t="str">
        <f>VLOOKUP(C58,[1]計算シート!$B$3:$BB$29997,33,FALSE)</f>
        <v>○</v>
      </c>
      <c r="U58" s="111">
        <v>42767</v>
      </c>
      <c r="V58" s="77"/>
      <c r="W58" s="115" t="str">
        <f>VLOOKUP(C58,[1]計算シート!$B$3:$BH$2997,59,FALSE)&amp;CHAR(10)&amp;IF(VLOOKUP(C58,[1]計算シート!$B$3:$BH$2997,59,FALSE)="特定","("&amp;VLOOKUP(C58,[1]指定一覧!$B$3:$C110,2,FALSE)&amp;")","")</f>
        <v>特定
(1371214238)</v>
      </c>
      <c r="X58" s="113" t="s">
        <v>36</v>
      </c>
    </row>
    <row r="59" spans="2:24" s="114" customFormat="1" ht="42" customHeight="1">
      <c r="B59" s="108">
        <v>52</v>
      </c>
      <c r="C59" s="109">
        <v>15017</v>
      </c>
      <c r="D59" s="110" t="str">
        <f>VLOOKUP(C59,[1]計算シート!$B$3:$F$29997,5,FALSE)</f>
        <v>ＳＯＭＰＯケア　ラヴィーレレジデンス用賀</v>
      </c>
      <c r="E59" s="110" t="str">
        <f>VLOOKUP(C59,[1]計算シート!$B$3:$BB$29997,6,FALSE)</f>
        <v>世田谷区用賀三丁目6番3号</v>
      </c>
      <c r="F59" s="109" t="str">
        <f>VLOOKUP(C59,[1]計算シート!$B$3:$BB$29997,7,FALSE)</f>
        <v>14.287-42.825</v>
      </c>
      <c r="G59" s="109" t="str">
        <f>VLOOKUP(C59,[1]計算シート!$B$3:$BB$29997,8,FALSE)</f>
        <v>28.02-73.16</v>
      </c>
      <c r="H59" s="109" t="str">
        <f>VLOOKUP(C59,[1]計算シート!$B$3:$BB$29997,9,FALSE)</f>
        <v>○</v>
      </c>
      <c r="I59" s="109" t="str">
        <f>VLOOKUP(C59,[1]計算シート!$B$3:$BB$29997,10,FALSE)</f>
        <v>×</v>
      </c>
      <c r="J59" s="109" t="str">
        <f>VLOOKUP(C59,[1]計算シート!$B$3:$BB$29997,11,FALSE)</f>
        <v>×</v>
      </c>
      <c r="K59" s="109" t="str">
        <f>VLOOKUP(C59,[1]計算シート!$B$3:$BB$29997,12,FALSE)</f>
        <v>○</v>
      </c>
      <c r="L59" s="109" t="str">
        <f>VLOOKUP(C59,[1]計算シート!$B$3:$BB$29997,13,FALSE)</f>
        <v>○</v>
      </c>
      <c r="M59" s="109" t="str">
        <f>IF(VLOOKUP(C59,[1]計算シート!$B$3:$BB$29997,26,FALSE)&gt;0,"○","×")</f>
        <v>○</v>
      </c>
      <c r="N59" s="109" t="str">
        <f>IF(VLOOKUP(C59,[1]計算シート!$B$3:$BB$29997,27,FALSE)&gt;0,"○","×")</f>
        <v>○</v>
      </c>
      <c r="O59" s="110" t="str">
        <f>VLOOKUP(C59,[1]計算シート!$B$3:$BB$29997,29,FALSE)</f>
        <v>ＳＯＭＰＯケア　ラヴィーレレジデンス用賀</v>
      </c>
      <c r="P59" s="110" t="str">
        <f>VLOOKUP(C59,[1]計算シート!$B$3:$BB$29997,30,FALSE)</f>
        <v>03-6411-7286</v>
      </c>
      <c r="Q59" s="77">
        <f>VLOOKUP(C59,[1]計算シート!$B$3:$BB$29997,32,FALSE)</f>
        <v>120</v>
      </c>
      <c r="R59" s="111">
        <f>VLOOKUP(C59,[1]計算シート!$B$3:$BB$29997,31,FALSE)</f>
        <v>42348</v>
      </c>
      <c r="S59" s="112" t="str">
        <f>VLOOKUP(C59,[1]計算シート!$B$3:$BB$29997,34,FALSE)</f>
        <v>入居開始済み</v>
      </c>
      <c r="T59" s="109" t="str">
        <f>VLOOKUP(C59,[1]計算シート!$B$3:$BB$29997,33,FALSE)</f>
        <v>○</v>
      </c>
      <c r="U59" s="111">
        <v>42874</v>
      </c>
      <c r="V59" s="77"/>
      <c r="W59" s="115" t="str">
        <f>VLOOKUP(C59,[1]計算シート!$B$3:$BH$2997,59,FALSE)&amp;CHAR(10)&amp;IF(VLOOKUP(C59,[1]計算シート!$B$3:$BH$2997,59,FALSE)="特定","("&amp;VLOOKUP(C59,[1]指定一覧!$B$3:$C111,2,FALSE)&amp;")","")</f>
        <v xml:space="preserve">
</v>
      </c>
      <c r="X59" s="113" t="s">
        <v>36</v>
      </c>
    </row>
    <row r="60" spans="2:24" s="114" customFormat="1" ht="42" customHeight="1">
      <c r="B60" s="108">
        <v>53</v>
      </c>
      <c r="C60" s="109">
        <v>15019</v>
      </c>
      <c r="D60" s="110" t="str">
        <f>VLOOKUP(C60,[1]計算シート!$B$3:$F$29997,5,FALSE)</f>
        <v>四季菜館</v>
      </c>
      <c r="E60" s="110" t="str">
        <f>VLOOKUP(C60,[1]計算シート!$B$3:$BB$29997,6,FALSE)</f>
        <v>世田谷区北烏山8丁目23番10号</v>
      </c>
      <c r="F60" s="109" t="str">
        <f>VLOOKUP(C60,[1]計算シート!$B$3:$BB$29997,7,FALSE)</f>
        <v>7.8-9</v>
      </c>
      <c r="G60" s="109" t="str">
        <f>VLOOKUP(C60,[1]計算シート!$B$3:$BB$29997,8,FALSE)</f>
        <v>18.88-25.6</v>
      </c>
      <c r="H60" s="109" t="str">
        <f>VLOOKUP(C60,[1]計算シート!$B$3:$BB$29997,9,FALSE)</f>
        <v>○</v>
      </c>
      <c r="I60" s="109" t="str">
        <f>VLOOKUP(C60,[1]計算シート!$B$3:$BB$29997,10,FALSE)</f>
        <v>×</v>
      </c>
      <c r="J60" s="109" t="str">
        <f>VLOOKUP(C60,[1]計算シート!$B$3:$BB$29997,11,FALSE)</f>
        <v>○</v>
      </c>
      <c r="K60" s="109" t="str">
        <f>VLOOKUP(C60,[1]計算シート!$B$3:$BB$29997,12,FALSE)</f>
        <v>○</v>
      </c>
      <c r="L60" s="109" t="str">
        <f>VLOOKUP(C60,[1]計算シート!$B$3:$BB$29997,13,FALSE)</f>
        <v>○</v>
      </c>
      <c r="M60" s="109" t="str">
        <f>IF(VLOOKUP(C60,[1]計算シート!$B$3:$BB$29997,26,FALSE)&gt;0,"○","×")</f>
        <v>×</v>
      </c>
      <c r="N60" s="109" t="str">
        <f>IF(VLOOKUP(C60,[1]計算シート!$B$3:$BB$29997,27,FALSE)&gt;0,"○","×")</f>
        <v>×</v>
      </c>
      <c r="O60" s="110" t="str">
        <f>VLOOKUP(C60,[1]計算シート!$B$3:$BB$29997,29,FALSE)</f>
        <v>リリィパワーズレジデンス北烏山・四季菜館</v>
      </c>
      <c r="P60" s="110" t="str">
        <f>VLOOKUP(C60,[1]計算シート!$B$3:$BB$29997,30,FALSE)</f>
        <v>050-1753-4249</v>
      </c>
      <c r="Q60" s="77">
        <f>VLOOKUP(C60,[1]計算シート!$B$3:$BB$29997,32,FALSE)</f>
        <v>34</v>
      </c>
      <c r="R60" s="111">
        <f>VLOOKUP(C60,[1]計算シート!$B$3:$BB$29997,31,FALSE)</f>
        <v>42352</v>
      </c>
      <c r="S60" s="112" t="str">
        <f>VLOOKUP(C60,[1]計算シート!$B$3:$BB$29997,34,FALSE)</f>
        <v>入居開始済み</v>
      </c>
      <c r="T60" s="109" t="str">
        <f>VLOOKUP(C60,[1]計算シート!$B$3:$BB$29997,33,FALSE)</f>
        <v>○</v>
      </c>
      <c r="U60" s="111">
        <v>42795</v>
      </c>
      <c r="V60" s="77"/>
      <c r="W60" s="115" t="str">
        <f>VLOOKUP(C60,[1]計算シート!$B$3:$BH$2997,59,FALSE)&amp;CHAR(10)&amp;IF(VLOOKUP(C60,[1]計算シート!$B$3:$BH$2997,59,FALSE)="特定","("&amp;VLOOKUP(C60,[1]指定一覧!$B$3:$C112,2,FALSE)&amp;")","")</f>
        <v xml:space="preserve">
</v>
      </c>
      <c r="X60" s="113" t="s">
        <v>36</v>
      </c>
    </row>
    <row r="61" spans="2:24" s="114" customFormat="1" ht="42" customHeight="1">
      <c r="B61" s="108">
        <v>54</v>
      </c>
      <c r="C61" s="109">
        <v>15027</v>
      </c>
      <c r="D61" s="110" t="str">
        <f>VLOOKUP(C61,[1]計算シート!$B$3:$F$29997,5,FALSE)</f>
        <v>ハーモニーライフ八幡山</v>
      </c>
      <c r="E61" s="110" t="str">
        <f>VLOOKUP(C61,[1]計算シート!$B$3:$BB$29997,6,FALSE)</f>
        <v>世田谷区八幡山３丁目24番4号</v>
      </c>
      <c r="F61" s="109" t="str">
        <f>VLOOKUP(C61,[1]計算シート!$B$3:$BB$29997,7,FALSE)</f>
        <v>12.5-13.5</v>
      </c>
      <c r="G61" s="109" t="str">
        <f>VLOOKUP(C61,[1]計算シート!$B$3:$BB$29997,8,FALSE)</f>
        <v>18.39-20</v>
      </c>
      <c r="H61" s="109" t="str">
        <f>VLOOKUP(C61,[1]計算シート!$B$3:$BB$29997,9,FALSE)</f>
        <v>○</v>
      </c>
      <c r="I61" s="109" t="str">
        <f>VLOOKUP(C61,[1]計算シート!$B$3:$BB$29997,10,FALSE)</f>
        <v>○</v>
      </c>
      <c r="J61" s="109" t="str">
        <f>VLOOKUP(C61,[1]計算シート!$B$3:$BB$29997,11,FALSE)</f>
        <v>○</v>
      </c>
      <c r="K61" s="109" t="str">
        <f>VLOOKUP(C61,[1]計算シート!$B$3:$BB$29997,12,FALSE)</f>
        <v>○</v>
      </c>
      <c r="L61" s="109" t="str">
        <f>VLOOKUP(C61,[1]計算シート!$B$3:$BB$29997,13,FALSE)</f>
        <v>○</v>
      </c>
      <c r="M61" s="109" t="str">
        <f>IF(VLOOKUP(C61,[1]計算シート!$B$3:$BB$29997,26,FALSE)&gt;0,"○","×")</f>
        <v>×</v>
      </c>
      <c r="N61" s="109" t="str">
        <f>IF(VLOOKUP(C61,[1]計算シート!$B$3:$BB$29997,27,FALSE)&gt;0,"○","×")</f>
        <v>×</v>
      </c>
      <c r="O61" s="110" t="str">
        <f>VLOOKUP(C61,[1]計算シート!$B$3:$BB$29997,29,FALSE)</f>
        <v>メディカル・ケア・プランニング株式会社</v>
      </c>
      <c r="P61" s="110" t="str">
        <f>VLOOKUP(C61,[1]計算シート!$B$3:$BB$29997,30,FALSE)</f>
        <v>03-6663-6036</v>
      </c>
      <c r="Q61" s="77">
        <f>VLOOKUP(C61,[1]計算シート!$B$3:$BB$29997,32,FALSE)</f>
        <v>40</v>
      </c>
      <c r="R61" s="111">
        <f>VLOOKUP(C61,[1]計算シート!$B$3:$BB$29997,31,FALSE)</f>
        <v>42404</v>
      </c>
      <c r="S61" s="112" t="str">
        <f>VLOOKUP(C61,[1]計算シート!$B$3:$BB$29997,34,FALSE)</f>
        <v>入居開始済み</v>
      </c>
      <c r="T61" s="109" t="str">
        <f>VLOOKUP(C61,[1]計算シート!$B$3:$BB$29997,33,FALSE)</f>
        <v>○</v>
      </c>
      <c r="U61" s="111">
        <v>42767</v>
      </c>
      <c r="V61" s="77"/>
      <c r="W61" s="115" t="str">
        <f>VLOOKUP(C61,[1]計算シート!$B$3:$BH$2997,59,FALSE)&amp;CHAR(10)&amp;IF(VLOOKUP(C61,[1]計算シート!$B$3:$BH$2997,59,FALSE)="特定","("&amp;VLOOKUP(C61,[1]指定一覧!$B$3:$C113,2,FALSE)&amp;")","")</f>
        <v>特定
(1371215532)</v>
      </c>
      <c r="X61" s="113" t="s">
        <v>36</v>
      </c>
    </row>
    <row r="62" spans="2:24" s="114" customFormat="1" ht="42" customHeight="1">
      <c r="B62" s="108">
        <v>55</v>
      </c>
      <c r="C62" s="109">
        <v>15029</v>
      </c>
      <c r="D62" s="110" t="str">
        <f>VLOOKUP(C62,[1]計算シート!$B$3:$F$29997,5,FALSE)</f>
        <v>ＳＯＭＰＯケア　ラヴィーレレジデンス世田谷千歳台</v>
      </c>
      <c r="E62" s="110" t="str">
        <f>VLOOKUP(C62,[1]計算シート!$B$3:$BB$29997,6,FALSE)</f>
        <v>世田谷区千歳台六丁目11番55号</v>
      </c>
      <c r="F62" s="109" t="str">
        <f>VLOOKUP(C62,[1]計算シート!$B$3:$BB$29997,7,FALSE)</f>
        <v>14.905-31.805</v>
      </c>
      <c r="G62" s="109" t="str">
        <f>VLOOKUP(C62,[1]計算シート!$B$3:$BB$29997,8,FALSE)</f>
        <v>25.69-63.52</v>
      </c>
      <c r="H62" s="109" t="str">
        <f>VLOOKUP(C62,[1]計算シート!$B$3:$BB$29997,9,FALSE)</f>
        <v>○</v>
      </c>
      <c r="I62" s="109" t="str">
        <f>VLOOKUP(C62,[1]計算シート!$B$3:$BB$29997,10,FALSE)</f>
        <v>×</v>
      </c>
      <c r="J62" s="109" t="str">
        <f>VLOOKUP(C62,[1]計算シート!$B$3:$BB$29997,11,FALSE)</f>
        <v>×</v>
      </c>
      <c r="K62" s="109" t="str">
        <f>VLOOKUP(C62,[1]計算シート!$B$3:$BB$29997,12,FALSE)</f>
        <v>○</v>
      </c>
      <c r="L62" s="109" t="str">
        <f>VLOOKUP(C62,[1]計算シート!$B$3:$BB$29997,13,FALSE)</f>
        <v>○</v>
      </c>
      <c r="M62" s="109" t="str">
        <f>IF(VLOOKUP(C62,[1]計算シート!$B$3:$BB$29997,26,FALSE)&gt;0,"○","×")</f>
        <v>○</v>
      </c>
      <c r="N62" s="109" t="str">
        <f>IF(VLOOKUP(C62,[1]計算シート!$B$3:$BB$29997,27,FALSE)&gt;0,"○","×")</f>
        <v>○</v>
      </c>
      <c r="O62" s="110" t="str">
        <f>VLOOKUP(C62,[1]計算シート!$B$3:$BB$29997,29,FALSE)</f>
        <v>ＳＯＭＰＯケア　ラヴィーレレジデンス世田谷千歳台</v>
      </c>
      <c r="P62" s="110" t="str">
        <f>VLOOKUP(C62,[1]計算シート!$B$3:$BB$29997,30,FALSE)</f>
        <v>03-5969-9701</v>
      </c>
      <c r="Q62" s="77">
        <f>VLOOKUP(C62,[1]計算シート!$B$3:$BB$29997,32,FALSE)</f>
        <v>83</v>
      </c>
      <c r="R62" s="111">
        <f>VLOOKUP(C62,[1]計算シート!$B$3:$BB$29997,31,FALSE)</f>
        <v>42447</v>
      </c>
      <c r="S62" s="112" t="str">
        <f>VLOOKUP(C62,[1]計算シート!$B$3:$BB$29997,34,FALSE)</f>
        <v>入居開始済み</v>
      </c>
      <c r="T62" s="109" t="str">
        <f>VLOOKUP(C62,[1]計算シート!$B$3:$BB$29997,33,FALSE)</f>
        <v>○</v>
      </c>
      <c r="U62" s="111">
        <v>43007</v>
      </c>
      <c r="V62" s="77"/>
      <c r="W62" s="115" t="str">
        <f>VLOOKUP(C62,[1]計算シート!$B$3:$BH$2997,59,FALSE)&amp;CHAR(10)&amp;IF(VLOOKUP(C62,[1]計算シート!$B$3:$BH$2997,59,FALSE)="特定","("&amp;VLOOKUP(C62,[1]指定一覧!$B$3:$C114,2,FALSE)&amp;")","")</f>
        <v xml:space="preserve">
</v>
      </c>
      <c r="X62" s="113" t="s">
        <v>36</v>
      </c>
    </row>
    <row r="63" spans="2:24" s="114" customFormat="1" ht="42" customHeight="1">
      <c r="B63" s="108">
        <v>56</v>
      </c>
      <c r="C63" s="109">
        <v>16004</v>
      </c>
      <c r="D63" s="110" t="str">
        <f>VLOOKUP(C63,[1]計算シート!$B$3:$F$29997,5,FALSE)</f>
        <v>グランドマスト成城北</v>
      </c>
      <c r="E63" s="110" t="str">
        <f>VLOOKUP(C63,[1]計算シート!$B$3:$BB$29997,6,FALSE)</f>
        <v>世田谷区上祖師谷4-38-16</v>
      </c>
      <c r="F63" s="109" t="str">
        <f>VLOOKUP(C63,[1]計算シート!$B$3:$BB$29997,7,FALSE)</f>
        <v>10-30.7</v>
      </c>
      <c r="G63" s="109" t="str">
        <f>VLOOKUP(C63,[1]計算シート!$B$3:$BB$29997,8,FALSE)</f>
        <v>39.54-66.44</v>
      </c>
      <c r="H63" s="109" t="str">
        <f>VLOOKUP(C63,[1]計算シート!$B$3:$BB$29997,9,FALSE)</f>
        <v>○</v>
      </c>
      <c r="I63" s="109" t="str">
        <f>VLOOKUP(C63,[1]計算シート!$B$3:$BB$29997,10,FALSE)</f>
        <v>×</v>
      </c>
      <c r="J63" s="109" t="str">
        <f>VLOOKUP(C63,[1]計算シート!$B$3:$BB$29997,11,FALSE)</f>
        <v>×</v>
      </c>
      <c r="K63" s="109" t="str">
        <f>VLOOKUP(C63,[1]計算シート!$B$3:$BB$29997,12,FALSE)</f>
        <v>×</v>
      </c>
      <c r="L63" s="109" t="str">
        <f>VLOOKUP(C63,[1]計算シート!$B$3:$BB$29997,13,FALSE)</f>
        <v>×</v>
      </c>
      <c r="M63" s="109" t="str">
        <f>IF(VLOOKUP(C63,[1]計算シート!$B$3:$BB$29997,26,FALSE)&gt;0,"○","×")</f>
        <v>×</v>
      </c>
      <c r="N63" s="109" t="str">
        <f>IF(VLOOKUP(C63,[1]計算シート!$B$3:$BB$29997,27,FALSE)&gt;0,"○","×")</f>
        <v>×</v>
      </c>
      <c r="O63" s="110" t="str">
        <f>VLOOKUP(C63,[1]計算シート!$B$3:$BB$29997,29,FALSE)</f>
        <v>積水ハウスシャーメゾンPM東京株式会社　グランドマスト事業部</v>
      </c>
      <c r="P63" s="110" t="str">
        <f>VLOOKUP(C63,[1]計算シート!$B$3:$BB$29997,30,FALSE)</f>
        <v>03-5350-3900</v>
      </c>
      <c r="Q63" s="77">
        <f>VLOOKUP(C63,[1]計算シート!$B$3:$BB$29997,32,FALSE)</f>
        <v>36</v>
      </c>
      <c r="R63" s="111">
        <f>VLOOKUP(C63,[1]計算シート!$B$3:$BB$29997,31,FALSE)</f>
        <v>42562</v>
      </c>
      <c r="S63" s="112" t="str">
        <f>VLOOKUP(C63,[1]計算シート!$B$3:$BB$29997,34,FALSE)</f>
        <v>入居開始済み</v>
      </c>
      <c r="T63" s="109" t="str">
        <f>VLOOKUP(C63,[1]計算シート!$B$3:$BB$29997,33,FALSE)</f>
        <v>○</v>
      </c>
      <c r="U63" s="111">
        <v>42979</v>
      </c>
      <c r="V63" s="77"/>
      <c r="W63" s="115" t="str">
        <f>VLOOKUP(C63,[1]計算シート!$B$3:$BH$2997,59,FALSE)&amp;CHAR(10)&amp;IF(VLOOKUP(C63,[1]計算シート!$B$3:$BH$2997,59,FALSE)="特定","("&amp;VLOOKUP(C63,[1]指定一覧!$B$3:$C115,2,FALSE)&amp;")","")</f>
        <v xml:space="preserve">
</v>
      </c>
      <c r="X63" s="113" t="s">
        <v>36</v>
      </c>
    </row>
    <row r="64" spans="2:24" s="114" customFormat="1" ht="42" customHeight="1">
      <c r="B64" s="108">
        <v>57</v>
      </c>
      <c r="C64" s="109">
        <v>16003</v>
      </c>
      <c r="D64" s="110" t="str">
        <f>VLOOKUP(C64,[1]計算シート!$B$3:$F$29997,5,FALSE)</f>
        <v>エイジフリーハウス世田谷千歳烏山プレミア</v>
      </c>
      <c r="E64" s="110" t="str">
        <f>VLOOKUP(C64,[1]計算シート!$B$3:$BB$29997,6,FALSE)</f>
        <v>世田谷区南烏山二丁目19番1号</v>
      </c>
      <c r="F64" s="109" t="str">
        <f>VLOOKUP(C64,[1]計算シート!$B$3:$BB$29997,7,FALSE)</f>
        <v>12-15.6</v>
      </c>
      <c r="G64" s="109" t="str">
        <f>VLOOKUP(C64,[1]計算シート!$B$3:$BB$29997,8,FALSE)</f>
        <v>18.1-25.83</v>
      </c>
      <c r="H64" s="109" t="str">
        <f>VLOOKUP(C64,[1]計算シート!$B$3:$BB$29997,9,FALSE)</f>
        <v>○</v>
      </c>
      <c r="I64" s="109" t="str">
        <f>VLOOKUP(C64,[1]計算シート!$B$3:$BB$29997,10,FALSE)</f>
        <v>○</v>
      </c>
      <c r="J64" s="109" t="str">
        <f>VLOOKUP(C64,[1]計算シート!$B$3:$BB$29997,11,FALSE)</f>
        <v>○</v>
      </c>
      <c r="K64" s="109" t="str">
        <f>VLOOKUP(C64,[1]計算シート!$B$3:$BB$29997,12,FALSE)</f>
        <v>○</v>
      </c>
      <c r="L64" s="109" t="str">
        <f>VLOOKUP(C64,[1]計算シート!$B$3:$BB$29997,13,FALSE)</f>
        <v>○</v>
      </c>
      <c r="M64" s="109" t="str">
        <f>IF(VLOOKUP(C64,[1]計算シート!$B$3:$BB$29997,26,FALSE)&gt;0,"○","×")</f>
        <v>○</v>
      </c>
      <c r="N64" s="109" t="str">
        <f>IF(VLOOKUP(C64,[1]計算シート!$B$3:$BB$29997,27,FALSE)&gt;0,"○","×")</f>
        <v>○</v>
      </c>
      <c r="O64" s="110" t="str">
        <f>VLOOKUP(C64,[1]計算シート!$B$3:$BB$29997,29,FALSE)</f>
        <v>パナソニック エイジフリー株式会社</v>
      </c>
      <c r="P64" s="110" t="str">
        <f>VLOOKUP(C64,[1]計算シート!$B$3:$BB$29997,30,FALSE)</f>
        <v>06-6900-9831</v>
      </c>
      <c r="Q64" s="77">
        <f>VLOOKUP(C64,[1]計算シート!$B$3:$BB$29997,32,FALSE)</f>
        <v>36</v>
      </c>
      <c r="R64" s="111">
        <f>VLOOKUP(C64,[1]計算シート!$B$3:$BB$29997,31,FALSE)</f>
        <v>42587</v>
      </c>
      <c r="S64" s="112" t="str">
        <f>VLOOKUP(C64,[1]計算シート!$B$3:$BB$29997,34,FALSE)</f>
        <v>入居開始済み</v>
      </c>
      <c r="T64" s="109" t="str">
        <f>VLOOKUP(C64,[1]計算シート!$B$3:$BB$29997,33,FALSE)</f>
        <v>○</v>
      </c>
      <c r="U64" s="111">
        <v>43070</v>
      </c>
      <c r="V64" s="77"/>
      <c r="W64" s="115" t="str">
        <f>VLOOKUP(C64,[1]計算シート!$B$3:$BH$2997,59,FALSE)&amp;CHAR(10)&amp;IF(VLOOKUP(C64,[1]計算シート!$B$3:$BH$2997,59,FALSE)="特定","("&amp;VLOOKUP(C64,[1]指定一覧!$B$3:$C116,2,FALSE)&amp;")","")</f>
        <v xml:space="preserve">
</v>
      </c>
      <c r="X64" s="113" t="s">
        <v>36</v>
      </c>
    </row>
    <row r="65" spans="2:24" s="114" customFormat="1" ht="42" customHeight="1">
      <c r="B65" s="108">
        <v>58</v>
      </c>
      <c r="C65" s="109">
        <v>16015</v>
      </c>
      <c r="D65" s="110" t="str">
        <f>VLOOKUP(C65,[1]計算シート!$B$3:$F$29997,5,FALSE)</f>
        <v>リアンレーヴ世田谷</v>
      </c>
      <c r="E65" s="110" t="str">
        <f>VLOOKUP(C65,[1]計算シート!$B$3:$BB$29997,6,FALSE)</f>
        <v>世田谷区上用賀一丁目26番20号</v>
      </c>
      <c r="F65" s="109">
        <f>VLOOKUP(C65,[1]計算シート!$B$3:$BB$29997,7,FALSE)</f>
        <v>12.8</v>
      </c>
      <c r="G65" s="109" t="str">
        <f>VLOOKUP(C65,[1]計算シート!$B$3:$BB$29997,8,FALSE)</f>
        <v>18-18.75</v>
      </c>
      <c r="H65" s="109" t="str">
        <f>VLOOKUP(C65,[1]計算シート!$B$3:$BB$29997,9,FALSE)</f>
        <v>○</v>
      </c>
      <c r="I65" s="109" t="str">
        <f>VLOOKUP(C65,[1]計算シート!$B$3:$BB$29997,10,FALSE)</f>
        <v>○</v>
      </c>
      <c r="J65" s="109" t="str">
        <f>VLOOKUP(C65,[1]計算シート!$B$3:$BB$29997,11,FALSE)</f>
        <v>○</v>
      </c>
      <c r="K65" s="109" t="str">
        <f>VLOOKUP(C65,[1]計算シート!$B$3:$BB$29997,12,FALSE)</f>
        <v>○</v>
      </c>
      <c r="L65" s="109" t="str">
        <f>VLOOKUP(C65,[1]計算シート!$B$3:$BB$29997,13,FALSE)</f>
        <v>○</v>
      </c>
      <c r="M65" s="109" t="str">
        <f>IF(VLOOKUP(C65,[1]計算シート!$B$3:$BB$29997,26,FALSE)&gt;0,"○","×")</f>
        <v>×</v>
      </c>
      <c r="N65" s="109" t="str">
        <f>IF(VLOOKUP(C65,[1]計算シート!$B$3:$BB$29997,27,FALSE)&gt;0,"○","×")</f>
        <v>×</v>
      </c>
      <c r="O65" s="110" t="str">
        <f>VLOOKUP(C65,[1]計算シート!$B$3:$BB$29997,29,FALSE)</f>
        <v>株式会社　木下の介護</v>
      </c>
      <c r="P65" s="110" t="str">
        <f>VLOOKUP(C65,[1]計算シート!$B$3:$BB$29997,30,FALSE)</f>
        <v>03-5908-1310</v>
      </c>
      <c r="Q65" s="77">
        <f>VLOOKUP(C65,[1]計算シート!$B$3:$BB$29997,32,FALSE)</f>
        <v>62</v>
      </c>
      <c r="R65" s="111">
        <f>VLOOKUP(C65,[1]計算シート!$B$3:$BB$29997,31,FALSE)</f>
        <v>42726</v>
      </c>
      <c r="S65" s="112" t="str">
        <f>VLOOKUP(C65,[1]計算シート!$B$3:$BB$29997,34,FALSE)</f>
        <v>入居開始済み</v>
      </c>
      <c r="T65" s="109" t="str">
        <f>VLOOKUP(C65,[1]計算シート!$B$3:$BB$29997,33,FALSE)</f>
        <v>○</v>
      </c>
      <c r="U65" s="111">
        <v>43435</v>
      </c>
      <c r="V65" s="77"/>
      <c r="W65" s="115" t="str">
        <f>VLOOKUP(C65,[1]計算シート!$B$3:$BH$2997,59,FALSE)&amp;CHAR(10)&amp;IF(VLOOKUP(C65,[1]計算シート!$B$3:$BH$2997,59,FALSE)="特定・利用権","("&amp;VLOOKUP(C65,[1]指定一覧!$B$3:$C117,2,FALSE)&amp;")","")</f>
        <v>特定・利用権
(1371216670)</v>
      </c>
      <c r="X65" s="113" t="s">
        <v>36</v>
      </c>
    </row>
    <row r="66" spans="2:24" s="114" customFormat="1" ht="42" customHeight="1">
      <c r="B66" s="108">
        <v>59</v>
      </c>
      <c r="C66" s="109">
        <v>17004</v>
      </c>
      <c r="D66" s="110" t="str">
        <f>VLOOKUP(C66,[1]計算シート!$B$3:$F$29997,5,FALSE)</f>
        <v>グランドマスト赤堤</v>
      </c>
      <c r="E66" s="110" t="str">
        <f>VLOOKUP(C66,[1]計算シート!$B$3:$BB$29997,6,FALSE)</f>
        <v>世田谷区赤堤5-13-1</v>
      </c>
      <c r="F66" s="109" t="str">
        <f>VLOOKUP(C66,[1]計算シート!$B$3:$BB$29997,7,FALSE)</f>
        <v>12.7-24</v>
      </c>
      <c r="G66" s="109" t="str">
        <f>VLOOKUP(C66,[1]計算シート!$B$3:$BB$29997,8,FALSE)</f>
        <v>36.89-58.24</v>
      </c>
      <c r="H66" s="109" t="str">
        <f>VLOOKUP(C66,[1]計算シート!$B$3:$BB$29997,9,FALSE)</f>
        <v>○</v>
      </c>
      <c r="I66" s="109" t="str">
        <f>VLOOKUP(C66,[1]計算シート!$B$3:$BB$29997,10,FALSE)</f>
        <v>×</v>
      </c>
      <c r="J66" s="109" t="str">
        <f>VLOOKUP(C66,[1]計算シート!$B$3:$BB$29997,11,FALSE)</f>
        <v>×</v>
      </c>
      <c r="K66" s="109" t="str">
        <f>VLOOKUP(C66,[1]計算シート!$B$3:$BB$29997,12,FALSE)</f>
        <v>×</v>
      </c>
      <c r="L66" s="109" t="str">
        <f>VLOOKUP(C66,[1]計算シート!$B$3:$BB$29997,13,FALSE)</f>
        <v>×</v>
      </c>
      <c r="M66" s="109" t="str">
        <f>IF(VLOOKUP(C66,[1]計算シート!$B$3:$BB$29997,26,FALSE)&gt;0,"○","×")</f>
        <v>×</v>
      </c>
      <c r="N66" s="109" t="str">
        <f>IF(VLOOKUP(C66,[1]計算シート!$B$3:$BB$29997,27,FALSE)&gt;0,"○","×")</f>
        <v>×</v>
      </c>
      <c r="O66" s="110" t="str">
        <f>VLOOKUP(C66,[1]計算シート!$B$3:$BB$29997,29,FALSE)</f>
        <v>積水ハウス不動産東京株式会社</v>
      </c>
      <c r="P66" s="110" t="str">
        <f>VLOOKUP(C66,[1]計算シート!$B$3:$BB$29997,30,FALSE)</f>
        <v>03-5350-3366</v>
      </c>
      <c r="Q66" s="77">
        <f>VLOOKUP(C66,[1]計算シート!$B$3:$BB$29997,32,FALSE)</f>
        <v>33</v>
      </c>
      <c r="R66" s="111">
        <f>VLOOKUP(C66,[1]計算シート!$B$3:$BB$29997,31,FALSE)</f>
        <v>42895</v>
      </c>
      <c r="S66" s="112" t="str">
        <f>VLOOKUP(C66,[1]計算シート!$B$3:$BB$29997,34,FALSE)</f>
        <v>入居開始済み</v>
      </c>
      <c r="T66" s="109" t="str">
        <f>VLOOKUP(C66,[1]計算シート!$B$3:$BB$29997,33,FALSE)</f>
        <v>○</v>
      </c>
      <c r="U66" s="111">
        <v>43282</v>
      </c>
      <c r="V66" s="77"/>
      <c r="W66" s="115" t="str">
        <f>VLOOKUP(C66,[1]計算シート!$B$3:$BH$2997,59,FALSE)&amp;CHAR(10)&amp;IF(VLOOKUP(C66,[1]計算シート!$B$3:$BH$2997,59,FALSE)="特定","("&amp;VLOOKUP(C66,[1]指定一覧!$B$3:$C118,2,FALSE)&amp;")","")</f>
        <v xml:space="preserve">
</v>
      </c>
      <c r="X66" s="113" t="s">
        <v>36</v>
      </c>
    </row>
    <row r="67" spans="2:24" s="114" customFormat="1" ht="42" customHeight="1">
      <c r="B67" s="108">
        <v>60</v>
      </c>
      <c r="C67" s="109">
        <v>18005</v>
      </c>
      <c r="D67" s="110" t="str">
        <f>VLOOKUP(C67,[1]計算シート!$B$3:$F$29997,5,FALSE)</f>
        <v>ココファン世田谷砧</v>
      </c>
      <c r="E67" s="110" t="str">
        <f>VLOOKUP(C67,[1]計算シート!$B$3:$BB$29997,6,FALSE)</f>
        <v>世田谷区砧5-1-6</v>
      </c>
      <c r="F67" s="109" t="str">
        <f>VLOOKUP(C67,[1]計算シート!$B$3:$BB$29997,7,FALSE)</f>
        <v>13-29.6</v>
      </c>
      <c r="G67" s="109" t="str">
        <f>VLOOKUP(C67,[1]計算シート!$B$3:$BB$29997,8,FALSE)</f>
        <v>18-42.65</v>
      </c>
      <c r="H67" s="109" t="str">
        <f>VLOOKUP(C67,[1]計算シート!$B$3:$BB$29997,9,FALSE)</f>
        <v>○</v>
      </c>
      <c r="I67" s="109" t="str">
        <f>VLOOKUP(C67,[1]計算シート!$B$3:$BB$29997,10,FALSE)</f>
        <v>○</v>
      </c>
      <c r="J67" s="109" t="str">
        <f>VLOOKUP(C67,[1]計算シート!$B$3:$BB$29997,11,FALSE)</f>
        <v>○</v>
      </c>
      <c r="K67" s="109" t="str">
        <f>VLOOKUP(C67,[1]計算シート!$B$3:$BB$29997,12,FALSE)</f>
        <v>○</v>
      </c>
      <c r="L67" s="109" t="str">
        <f>VLOOKUP(C67,[1]計算シート!$B$3:$BB$29997,13,FALSE)</f>
        <v>○</v>
      </c>
      <c r="M67" s="109" t="str">
        <f>IF(VLOOKUP(C67,[1]計算シート!$B$3:$BB$29997,26,FALSE)&gt;0,"○","×")</f>
        <v>×</v>
      </c>
      <c r="N67" s="109" t="str">
        <f>IF(VLOOKUP(C67,[1]計算シート!$B$3:$BB$29997,27,FALSE)&gt;0,"○","×")</f>
        <v>×</v>
      </c>
      <c r="O67" s="110" t="str">
        <f>VLOOKUP(C67,[1]計算シート!$B$3:$BB$29997,29,FALSE)</f>
        <v>株式会社学研ココファン</v>
      </c>
      <c r="P67" s="110" t="str">
        <f>VLOOKUP(C67,[1]計算シート!$B$3:$BB$29997,30,FALSE)</f>
        <v>03-6431-1860</v>
      </c>
      <c r="Q67" s="77">
        <f>VLOOKUP(C67,[1]計算シート!$B$3:$BB$29997,32,FALSE)</f>
        <v>51</v>
      </c>
      <c r="R67" s="111">
        <f>VLOOKUP(C67,[1]計算シート!$B$3:$BB$29997,31,FALSE)</f>
        <v>43389</v>
      </c>
      <c r="S67" s="112" t="str">
        <f>VLOOKUP(C67,[1]計算シート!$B$3:$BB$29997,34,FALSE)</f>
        <v>入居開始済み</v>
      </c>
      <c r="T67" s="109" t="str">
        <f>VLOOKUP(C67,[1]計算シート!$B$3:$BB$29997,33,FALSE)</f>
        <v>○</v>
      </c>
      <c r="U67" s="111">
        <v>43983</v>
      </c>
      <c r="V67" s="77"/>
      <c r="W67" s="115" t="str">
        <f>VLOOKUP(C67,[1]計算シート!$B$3:$BH$2997,59,FALSE)&amp;CHAR(10)&amp;IF(VLOOKUP(C67,[1]計算シート!$B$3:$BH$2997,59,FALSE)="特定","("&amp;VLOOKUP(C67,[1]指定一覧!$B$3:$C119,2,FALSE)&amp;")","")</f>
        <v>特定
(1371216134)</v>
      </c>
      <c r="X67" s="113" t="s">
        <v>36</v>
      </c>
    </row>
    <row r="68" spans="2:24" s="114" customFormat="1" ht="42" customHeight="1">
      <c r="B68" s="108">
        <v>61</v>
      </c>
      <c r="C68" s="109">
        <v>18015</v>
      </c>
      <c r="D68" s="110" t="str">
        <f>VLOOKUP(C68,[1]計算シート!$B$3:$F$29997,5,FALSE)</f>
        <v>ガーデンテラス砧公園</v>
      </c>
      <c r="E68" s="110" t="str">
        <f>VLOOKUP(C68,[1]計算シート!$B$3:$BB$29997,6,FALSE)</f>
        <v>世田谷区大蔵1丁目6番18号</v>
      </c>
      <c r="F68" s="109" t="str">
        <f>VLOOKUP(C68,[1]計算シート!$B$3:$BB$29997,7,FALSE)</f>
        <v>12.7-35.2</v>
      </c>
      <c r="G68" s="109" t="str">
        <f>VLOOKUP(C68,[1]計算シート!$B$3:$BB$29997,8,FALSE)</f>
        <v>18.2-62.58</v>
      </c>
      <c r="H68" s="109" t="str">
        <f>VLOOKUP(C68,[1]計算シート!$B$3:$BB$29997,9,FALSE)</f>
        <v>○</v>
      </c>
      <c r="I68" s="109" t="str">
        <f>VLOOKUP(C68,[1]計算シート!$B$3:$BB$29997,10,FALSE)</f>
        <v>×</v>
      </c>
      <c r="J68" s="109" t="str">
        <f>VLOOKUP(C68,[1]計算シート!$B$3:$BB$29997,11,FALSE)</f>
        <v>×</v>
      </c>
      <c r="K68" s="109" t="str">
        <f>VLOOKUP(C68,[1]計算シート!$B$3:$BB$29997,12,FALSE)</f>
        <v>○</v>
      </c>
      <c r="L68" s="109" t="str">
        <f>VLOOKUP(C68,[1]計算シート!$B$3:$BB$29997,13,FALSE)</f>
        <v>○</v>
      </c>
      <c r="M68" s="109" t="str">
        <f>IF(VLOOKUP(C68,[1]計算シート!$B$3:$BB$29997,26,FALSE)&gt;0,"○","×")</f>
        <v>×</v>
      </c>
      <c r="N68" s="109" t="str">
        <f>IF(VLOOKUP(C68,[1]計算シート!$B$3:$BB$29997,27,FALSE)&gt;0,"○","×")</f>
        <v>○</v>
      </c>
      <c r="O68" s="110" t="str">
        <f>VLOOKUP(C68,[1]計算シート!$B$3:$BB$29997,29,FALSE)</f>
        <v>シマダリビングパートナーズ株式会社</v>
      </c>
      <c r="P68" s="110" t="str">
        <f>VLOOKUP(C68,[1]計算シート!$B$3:$BB$29997,30,FALSE)</f>
        <v>03-6275-1182</v>
      </c>
      <c r="Q68" s="77">
        <f>VLOOKUP(C68,[1]計算シート!$B$3:$BB$29997,32,FALSE)</f>
        <v>64</v>
      </c>
      <c r="R68" s="111">
        <f>VLOOKUP(C68,[1]計算シート!$B$3:$BB$29997,31,FALSE)</f>
        <v>43500</v>
      </c>
      <c r="S68" s="112" t="str">
        <f>VLOOKUP(C68,[1]計算シート!$B$3:$BB$29997,34,FALSE)</f>
        <v>入居開始済み</v>
      </c>
      <c r="T68" s="109" t="str">
        <f>VLOOKUP(C68,[1]計算シート!$B$3:$BB$29997,33,FALSE)</f>
        <v>○</v>
      </c>
      <c r="U68" s="111">
        <v>44228</v>
      </c>
      <c r="V68" s="77"/>
      <c r="W68" s="115" t="str">
        <f>VLOOKUP(C68,[1]計算シート!$B$3:$BH$2997,59,FALSE)&amp;CHAR(10)&amp;IF(VLOOKUP(C68,[1]計算シート!$B$3:$BH$2997,59,FALSE)="特定","("&amp;VLOOKUP(C68,[1]指定一覧!$B$3:$C396,2,FALSE)&amp;")","")</f>
        <v xml:space="preserve">
</v>
      </c>
      <c r="X68" s="113" t="s">
        <v>36</v>
      </c>
    </row>
    <row r="69" spans="2:24" s="114" customFormat="1" ht="42" customHeight="1">
      <c r="B69" s="108">
        <v>62</v>
      </c>
      <c r="C69" s="109">
        <v>20004</v>
      </c>
      <c r="D69" s="110" t="str">
        <f>VLOOKUP(C69,[1]計算シート!$B$3:$F$29997,5,FALSE)</f>
        <v>紫陽花館</v>
      </c>
      <c r="E69" s="110" t="str">
        <f>VLOOKUP(C69,[1]計算シート!$B$3:$BB$29997,6,FALSE)</f>
        <v>世田谷区北烏山8丁目31番18号</v>
      </c>
      <c r="F69" s="109" t="str">
        <f>VLOOKUP(C69,[1]計算シート!$B$3:$BB$29997,7,FALSE)</f>
        <v>8.5-12</v>
      </c>
      <c r="G69" s="109" t="str">
        <f>VLOOKUP(C69,[1]計算シート!$B$3:$BB$29997,8,FALSE)</f>
        <v>25.94-38.51</v>
      </c>
      <c r="H69" s="109" t="str">
        <f>VLOOKUP(C69,[1]計算シート!$B$3:$BB$29997,9,FALSE)</f>
        <v>○</v>
      </c>
      <c r="I69" s="109" t="str">
        <f>VLOOKUP(C69,[1]計算シート!$B$3:$BB$29997,10,FALSE)</f>
        <v>×</v>
      </c>
      <c r="J69" s="109" t="str">
        <f>VLOOKUP(C69,[1]計算シート!$B$3:$BB$29997,11,FALSE)</f>
        <v>○</v>
      </c>
      <c r="K69" s="109" t="str">
        <f>VLOOKUP(C69,[1]計算シート!$B$3:$BB$29997,12,FALSE)</f>
        <v>×</v>
      </c>
      <c r="L69" s="109" t="s">
        <v>41</v>
      </c>
      <c r="M69" s="109" t="str">
        <f>IF(VLOOKUP(C69,[1]計算シート!$B$3:$BB$29997,26,FALSE)&gt;0,"○","×")</f>
        <v>×</v>
      </c>
      <c r="N69" s="109" t="str">
        <f>IF(VLOOKUP(C69,[1]計算シート!$B$3:$BB$29997,27,FALSE)&gt;0,"○","×")</f>
        <v>×</v>
      </c>
      <c r="O69" s="110" t="str">
        <f>VLOOKUP(C69,[1]計算シート!$B$3:$BB$29997,29,FALSE)</f>
        <v>紫陽花館</v>
      </c>
      <c r="P69" s="110" t="str">
        <f>VLOOKUP(C69,[1]計算シート!$B$3:$BB$29997,30,FALSE)</f>
        <v>03-6382-9399</v>
      </c>
      <c r="Q69" s="77">
        <f>VLOOKUP(C69,[1]計算シート!$B$3:$BB$29997,32,FALSE)</f>
        <v>35</v>
      </c>
      <c r="R69" s="111">
        <f>VLOOKUP(C69,[1]計算シート!$B$3:$BB$29997,31,FALSE)</f>
        <v>44075</v>
      </c>
      <c r="S69" s="112" t="str">
        <f>VLOOKUP(C69,[1]計算シート!$B$3:$BB$29997,34,FALSE)</f>
        <v>入居開始済み</v>
      </c>
      <c r="T69" s="109" t="str">
        <f>VLOOKUP(C69,[1]計算シート!$B$3:$BB$29997,33,FALSE)</f>
        <v>○</v>
      </c>
      <c r="U69" s="111">
        <v>44501</v>
      </c>
      <c r="V69" s="77"/>
      <c r="W69" s="115" t="str">
        <f>VLOOKUP(C69,[1]計算シート!$B$3:$BH$2997,59,FALSE)&amp;CHAR(10)&amp;IF(VLOOKUP(C69,[1]計算シート!$B$3:$BH$2997,59,FALSE)="特定","("&amp;VLOOKUP(C69,[1]指定一覧!$B$3:$C122,2,FALSE)&amp;")","")</f>
        <v xml:space="preserve">
</v>
      </c>
      <c r="X69" s="113" t="s">
        <v>36</v>
      </c>
    </row>
    <row r="70" spans="2:24" s="114" customFormat="1" ht="42" customHeight="1">
      <c r="B70" s="108">
        <v>63</v>
      </c>
      <c r="C70" s="109">
        <v>20014</v>
      </c>
      <c r="D70" s="110" t="str">
        <f>VLOOKUP(C70,[1]計算シート!$B$3:$F$29997,5,FALSE)</f>
        <v>サービス付き高齢者向け住宅　ゆめてらす三軒茶屋</v>
      </c>
      <c r="E70" s="110" t="str">
        <f>VLOOKUP(C70,[1]計算シート!$B$3:$BB$29997,6,FALSE)</f>
        <v>世田谷区太子堂三丁目38番20号</v>
      </c>
      <c r="F70" s="109" t="str">
        <f>VLOOKUP(C70,[1]計算シート!$B$3:$BB$29997,7,FALSE)</f>
        <v>10-15.5</v>
      </c>
      <c r="G70" s="109" t="str">
        <f>VLOOKUP(C70,[1]計算シート!$B$3:$BB$29997,8,FALSE)</f>
        <v>13.6-20.47</v>
      </c>
      <c r="H70" s="109" t="str">
        <f>VLOOKUP(C70,[1]計算シート!$B$3:$BB$29997,9,FALSE)</f>
        <v>○</v>
      </c>
      <c r="I70" s="109" t="str">
        <f>VLOOKUP(C70,[1]計算シート!$B$3:$BB$29997,10,FALSE)</f>
        <v>○</v>
      </c>
      <c r="J70" s="109" t="str">
        <f>VLOOKUP(C70,[1]計算シート!$B$3:$BB$29997,11,FALSE)</f>
        <v>○</v>
      </c>
      <c r="K70" s="109" t="str">
        <f>VLOOKUP(C70,[1]計算シート!$B$3:$BB$29997,12,FALSE)</f>
        <v>○</v>
      </c>
      <c r="L70" s="109" t="str">
        <f>VLOOKUP(C70,[1]計算シート!$B$3:$BB$29997,13,FALSE)</f>
        <v>○</v>
      </c>
      <c r="M70" s="109" t="str">
        <f>IF(VLOOKUP(C70,[1]計算シート!$B$3:$BB$29997,26,FALSE)&gt;0,"○","×")</f>
        <v>○</v>
      </c>
      <c r="N70" s="109" t="str">
        <f>IF(VLOOKUP(C70,[1]計算シート!$B$3:$BB$29997,27,FALSE)&gt;0,"○","×")</f>
        <v>○</v>
      </c>
      <c r="O70" s="110" t="str">
        <f>VLOOKUP(C70,[1]計算シート!$B$3:$BB$29997,29,FALSE)</f>
        <v>株式会社やさしい手</v>
      </c>
      <c r="P70" s="110" t="str">
        <f>VLOOKUP(C70,[1]計算シート!$B$3:$BB$29997,30,FALSE)</f>
        <v>03-5433-5513</v>
      </c>
      <c r="Q70" s="77">
        <f>VLOOKUP(C70,[1]計算シート!$B$3:$BB$29997,32,FALSE)</f>
        <v>60</v>
      </c>
      <c r="R70" s="111">
        <f>VLOOKUP(C70,[1]計算シート!$B$3:$BB$29997,31,FALSE)</f>
        <v>44210</v>
      </c>
      <c r="S70" s="112" t="str">
        <f>VLOOKUP(C70,[1]計算シート!$B$3:$BB$29997,34,FALSE)</f>
        <v>入居開始済み</v>
      </c>
      <c r="T70" s="109" t="str">
        <f>VLOOKUP(C70,[1]計算シート!$B$3:$BB$29997,33,FALSE)</f>
        <v>○</v>
      </c>
      <c r="U70" s="111">
        <v>44470</v>
      </c>
      <c r="V70" s="77"/>
      <c r="W70" s="115" t="str">
        <f>VLOOKUP(C70,[1]計算シート!$B$3:$BH$2997,59,FALSE)&amp;CHAR(10)&amp;IF(VLOOKUP(C70,[1]計算シート!$B$3:$BH$2997,59,FALSE)="特定","("&amp;VLOOKUP(C70,[1]指定一覧!$B$3:$C123,2,FALSE)&amp;")","")</f>
        <v xml:space="preserve">
</v>
      </c>
      <c r="X70" s="113" t="s">
        <v>36</v>
      </c>
    </row>
    <row r="71" spans="2:24" s="114" customFormat="1" ht="42" customHeight="1">
      <c r="B71" s="108">
        <v>64</v>
      </c>
      <c r="C71" s="109">
        <v>21006</v>
      </c>
      <c r="D71" s="110" t="str">
        <f>VLOOKUP(C71,[1]計算シート!$B$3:$F$29997,5,FALSE)</f>
        <v>オウカス世田谷仙川</v>
      </c>
      <c r="E71" s="110" t="str">
        <f>VLOOKUP(C71,[1]計算シート!$B$3:$BB$29997,6,FALSE)</f>
        <v>世田谷区給田1丁目1-11</v>
      </c>
      <c r="F71" s="109" t="str">
        <f>VLOOKUP(C71,[1]計算シート!$B$3:$BB$29997,7,FALSE)</f>
        <v>10-49.1</v>
      </c>
      <c r="G71" s="109" t="str">
        <f>VLOOKUP(C71,[1]計算シート!$B$3:$BB$29997,8,FALSE)</f>
        <v>20.04-60.6</v>
      </c>
      <c r="H71" s="109" t="str">
        <f>VLOOKUP(C71,[1]計算シート!$B$3:$BB$29997,9,FALSE)</f>
        <v>○</v>
      </c>
      <c r="I71" s="109" t="str">
        <f>VLOOKUP(C71,[1]計算シート!$B$3:$BB$29997,10,FALSE)</f>
        <v>×</v>
      </c>
      <c r="J71" s="109" t="str">
        <f>VLOOKUP(C71,[1]計算シート!$B$3:$BB$29997,11,FALSE)</f>
        <v>×</v>
      </c>
      <c r="K71" s="109" t="str">
        <f>VLOOKUP(C71,[1]計算シート!$B$3:$BB$29997,12,FALSE)</f>
        <v>×</v>
      </c>
      <c r="L71" s="109" t="str">
        <f>VLOOKUP(C71,[1]計算シート!$B$3:$BB$29997,13,FALSE)</f>
        <v>○</v>
      </c>
      <c r="M71" s="109" t="str">
        <f>IF(VLOOKUP(C71,[1]計算シート!$B$3:$BB$29997,26,FALSE)&gt;0,"○","×")</f>
        <v>○</v>
      </c>
      <c r="N71" s="109" t="str">
        <f>IF(VLOOKUP(C71,[1]計算シート!$B$3:$BB$29997,27,FALSE)&gt;0,"○","×")</f>
        <v>○</v>
      </c>
      <c r="O71" s="110" t="str">
        <f>VLOOKUP(C71,[1]計算シート!$B$3:$BB$29997,29,FALSE)</f>
        <v>野村不動産株式会社</v>
      </c>
      <c r="P71" s="110" t="str">
        <f>VLOOKUP(C71,[1]計算シート!$B$3:$BB$29997,30,FALSE)</f>
        <v>03-3348-8856</v>
      </c>
      <c r="Q71" s="77">
        <f>VLOOKUP(C71,[1]計算シート!$B$3:$BB$29997,32,FALSE)</f>
        <v>186</v>
      </c>
      <c r="R71" s="111">
        <f>VLOOKUP(C71,[1]計算シート!$B$3:$BB$29997,31,FALSE)</f>
        <v>44470</v>
      </c>
      <c r="S71" s="112" t="str">
        <f>VLOOKUP(C71,[1]計算シート!$B$3:$BB$29997,34,FALSE)</f>
        <v>入居開始済み</v>
      </c>
      <c r="T71" s="109" t="str">
        <f>VLOOKUP(C71,[1]計算シート!$B$3:$BB$29997,33,FALSE)</f>
        <v>○</v>
      </c>
      <c r="U71" s="111">
        <v>45158</v>
      </c>
      <c r="V71" s="77"/>
      <c r="W71" s="115" t="str">
        <f>VLOOKUP(C71,[1]計算シート!$B$3:$BH$2997,59,FALSE)&amp;CHAR(10)&amp;IF(VLOOKUP(C71,[1]計算シート!$B$3:$BH$2997,59,FALSE)="特定","("&amp;VLOOKUP(C71,[1]指定一覧!$B$3:$C124,2,FALSE)&amp;")","")</f>
        <v xml:space="preserve">
</v>
      </c>
      <c r="X71" s="113" t="s">
        <v>36</v>
      </c>
    </row>
    <row r="72" spans="2:24" s="114" customFormat="1" ht="42" customHeight="1">
      <c r="B72" s="108">
        <v>65</v>
      </c>
      <c r="C72" s="109">
        <v>22001</v>
      </c>
      <c r="D72" s="110" t="str">
        <f>VLOOKUP(C72,[1]計算シート!$B$3:$F$29997,5,FALSE)</f>
        <v>ＰＤハウス用賀</v>
      </c>
      <c r="E72" s="110" t="str">
        <f>VLOOKUP(C72,[1]計算シート!$B$3:$BB$29997,6,FALSE)</f>
        <v>世田谷区瀬田5丁目33番22号</v>
      </c>
      <c r="F72" s="109">
        <f>VLOOKUP(C72,[1]計算シート!$B$3:$BB$29997,7,FALSE)</f>
        <v>18.829999999999998</v>
      </c>
      <c r="G72" s="109" t="str">
        <f>VLOOKUP(C72,[1]計算シート!$B$3:$BB$29997,8,FALSE)</f>
        <v>18-18.24</v>
      </c>
      <c r="H72" s="109" t="str">
        <f>VLOOKUP(C72,[1]計算シート!$B$3:$BB$29997,9,FALSE)</f>
        <v>○</v>
      </c>
      <c r="I72" s="109" t="str">
        <f>VLOOKUP(C72,[1]計算シート!$B$3:$BB$29997,10,FALSE)</f>
        <v>×</v>
      </c>
      <c r="J72" s="109" t="str">
        <f>VLOOKUP(C72,[1]計算シート!$B$3:$BB$29997,11,FALSE)</f>
        <v>×</v>
      </c>
      <c r="K72" s="109" t="str">
        <f>VLOOKUP(C72,[1]計算シート!$B$3:$BB$29997,12,FALSE)</f>
        <v>×</v>
      </c>
      <c r="L72" s="109" t="str">
        <f>VLOOKUP(C72,[1]計算シート!$B$3:$BB$29997,13,FALSE)</f>
        <v>○</v>
      </c>
      <c r="M72" s="109" t="str">
        <f>IF(VLOOKUP(C72,[1]計算シート!$B$3:$BB$29997,26,FALSE)&gt;0,"○","×")</f>
        <v>○</v>
      </c>
      <c r="N72" s="109" t="str">
        <f>IF(VLOOKUP(C72,[1]計算シート!$B$3:$BB$29997,27,FALSE)&gt;0,"○","×")</f>
        <v>○</v>
      </c>
      <c r="O72" s="110" t="str">
        <f>VLOOKUP(C72,[1]計算シート!$B$3:$BB$29997,29,FALSE)</f>
        <v>株式会社サンウェルズ</v>
      </c>
      <c r="P72" s="110" t="str">
        <f>VLOOKUP(C72,[1]計算シート!$B$3:$BB$29997,30,FALSE)</f>
        <v>076-272-8982</v>
      </c>
      <c r="Q72" s="77">
        <f>VLOOKUP(C72,[1]計算シート!$B$3:$BB$29997,32,FALSE)</f>
        <v>68</v>
      </c>
      <c r="R72" s="111">
        <f>VLOOKUP(C72,[1]計算シート!$B$3:$BB$29997,31,FALSE)</f>
        <v>44719</v>
      </c>
      <c r="S72" s="112" t="str">
        <f>VLOOKUP(C72,[1]計算シート!$B$3:$BB$29997,34,FALSE)</f>
        <v>入居開始済み</v>
      </c>
      <c r="T72" s="109" t="str">
        <f>VLOOKUP(C72,[1]計算シート!$B$3:$BB$29997,33,FALSE)</f>
        <v>○</v>
      </c>
      <c r="U72" s="111">
        <v>45200</v>
      </c>
      <c r="V72" s="77"/>
      <c r="W72" s="115" t="str">
        <f>VLOOKUP(C72,[1]計算シート!$B$3:$BH$2997,59,FALSE)&amp;CHAR(10)&amp;IF(VLOOKUP(C72,[1]計算シート!$B$3:$BH$2997,59,FALSE)="特定","("&amp;VLOOKUP(C72,[1]指定一覧!$B$3:$C125,2,FALSE)&amp;")","")</f>
        <v xml:space="preserve">
</v>
      </c>
      <c r="X72" s="113" t="s">
        <v>36</v>
      </c>
    </row>
    <row r="73" spans="2:24" s="114" customFormat="1" ht="42" customHeight="1">
      <c r="B73" s="108">
        <v>66</v>
      </c>
      <c r="C73" s="109">
        <v>22002</v>
      </c>
      <c r="D73" s="110" t="str">
        <f>VLOOKUP(C73,[1]計算シート!$B$3:$F$29997,5,FALSE)</f>
        <v>リリィパワーズレジデンス千歳台</v>
      </c>
      <c r="E73" s="110" t="str">
        <f>VLOOKUP(C73,[1]計算シート!$B$3:$BB$29997,6,FALSE)</f>
        <v>世田谷区千歳台1丁目40番12号</v>
      </c>
      <c r="F73" s="109" t="str">
        <f>VLOOKUP(C73,[1]計算シート!$B$3:$BB$29997,7,FALSE)</f>
        <v>8.4-12.5</v>
      </c>
      <c r="G73" s="109" t="str">
        <f>VLOOKUP(C73,[1]計算シート!$B$3:$BB$29997,8,FALSE)</f>
        <v>25.31-34.75</v>
      </c>
      <c r="H73" s="109" t="str">
        <f>VLOOKUP(C73,[1]計算シート!$B$3:$BB$29997,9,FALSE)</f>
        <v>○</v>
      </c>
      <c r="I73" s="109" t="str">
        <f>VLOOKUP(C73,[1]計算シート!$B$3:$BB$29997,10,FALSE)</f>
        <v>×</v>
      </c>
      <c r="J73" s="109" t="str">
        <f>VLOOKUP(C73,[1]計算シート!$B$3:$BB$29997,11,FALSE)</f>
        <v>○</v>
      </c>
      <c r="K73" s="109" t="str">
        <f>VLOOKUP(C73,[1]計算シート!$B$3:$BB$29997,12,FALSE)</f>
        <v>×</v>
      </c>
      <c r="L73" s="109" t="s">
        <v>41</v>
      </c>
      <c r="M73" s="109" t="str">
        <f>IF(VLOOKUP(C73,[1]計算シート!$B$3:$BB$29997,26,FALSE)&gt;0,"○","×")</f>
        <v>×</v>
      </c>
      <c r="N73" s="109" t="str">
        <f>IF(VLOOKUP(C73,[1]計算シート!$B$3:$BB$29997,27,FALSE)&gt;0,"○","×")</f>
        <v>×</v>
      </c>
      <c r="O73" s="110" t="str">
        <f>VLOOKUP(C73,[1]計算シート!$B$3:$BB$29997,29,FALSE)</f>
        <v>リリィパワーズレジデンス千歳台</v>
      </c>
      <c r="P73" s="110" t="str">
        <f>VLOOKUP(C73,[1]計算シート!$B$3:$BB$29997,30,FALSE)</f>
        <v>03-5349-1515</v>
      </c>
      <c r="Q73" s="77">
        <f>VLOOKUP(C73,[1]計算シート!$B$3:$BB$29997,32,FALSE)</f>
        <v>50</v>
      </c>
      <c r="R73" s="111">
        <f>VLOOKUP(C73,[1]計算シート!$B$3:$BB$29997,31,FALSE)</f>
        <v>44853</v>
      </c>
      <c r="S73" s="112" t="str">
        <f>VLOOKUP(C73,[1]計算シート!$B$3:$BB$29997,34,FALSE)</f>
        <v>入居開始済み</v>
      </c>
      <c r="T73" s="109" t="str">
        <f>VLOOKUP(C73,[1]計算シート!$B$3:$BB$29997,33,FALSE)</f>
        <v>○</v>
      </c>
      <c r="U73" s="111">
        <v>45337</v>
      </c>
      <c r="V73" s="77"/>
      <c r="W73" s="115" t="str">
        <f>VLOOKUP(C73,[1]計算シート!$B$3:$BH$2997,59,FALSE)&amp;CHAR(10)&amp;IF(VLOOKUP(C73,[1]計算シート!$B$3:$BH$2997,59,FALSE)="特定","("&amp;VLOOKUP(C73,[1]指定一覧!$B$3:$C126,2,FALSE)&amp;")","")</f>
        <v xml:space="preserve">
</v>
      </c>
      <c r="X73" s="113" t="s">
        <v>36</v>
      </c>
    </row>
    <row r="74" spans="2:24" s="114" customFormat="1" ht="42" customHeight="1">
      <c r="B74" s="108">
        <v>67</v>
      </c>
      <c r="C74" s="109">
        <v>22007</v>
      </c>
      <c r="D74" s="110" t="str">
        <f>VLOOKUP(C74,[1]計算シート!$B$3:$F$29997,5,FALSE)</f>
        <v>ガーデンテラス千歳烏山</v>
      </c>
      <c r="E74" s="110" t="str">
        <f>VLOOKUP(C74,[1]計算シート!$B$3:$BB$29997,6,FALSE)</f>
        <v>世田谷区北烏山3丁目14番19号</v>
      </c>
      <c r="F74" s="109" t="str">
        <f>VLOOKUP(C74,[1]計算シート!$B$3:$BB$29997,7,FALSE)</f>
        <v>11.8-20</v>
      </c>
      <c r="G74" s="109" t="str">
        <f>VLOOKUP(C74,[1]計算シート!$B$3:$BB$29997,8,FALSE)</f>
        <v>19.61-30.96</v>
      </c>
      <c r="H74" s="109" t="str">
        <f>VLOOKUP(C74,[1]計算シート!$B$3:$BB$29997,9,FALSE)</f>
        <v>○</v>
      </c>
      <c r="I74" s="109" t="str">
        <f>VLOOKUP(C74,[1]計算シート!$B$3:$BB$29997,10,FALSE)</f>
        <v>×</v>
      </c>
      <c r="J74" s="109" t="str">
        <f>VLOOKUP(C74,[1]計算シート!$B$3:$BB$29997,11,FALSE)</f>
        <v>×</v>
      </c>
      <c r="K74" s="109" t="str">
        <f>VLOOKUP(C74,[1]計算シート!$B$3:$BB$29997,12,FALSE)</f>
        <v>○</v>
      </c>
      <c r="L74" s="109" t="str">
        <f>VLOOKUP(C74,[1]計算シート!$B$3:$BB$29997,13,FALSE)</f>
        <v>○</v>
      </c>
      <c r="M74" s="109" t="str">
        <f>IF(VLOOKUP(C74,[1]計算シート!$B$3:$BB$29997,26,FALSE)&gt;0,"○","×")</f>
        <v>×</v>
      </c>
      <c r="N74" s="109" t="str">
        <f>IF(VLOOKUP(C74,[1]計算シート!$B$3:$BB$29997,27,FALSE)&gt;0,"○","×")</f>
        <v>○</v>
      </c>
      <c r="O74" s="110" t="str">
        <f>VLOOKUP(C74,[1]計算シート!$B$3:$BB$29997,29,FALSE)</f>
        <v>シマダリビングパートナーズ株式会社</v>
      </c>
      <c r="P74" s="110" t="str">
        <f>VLOOKUP(C74,[1]計算シート!$B$3:$BB$29997,30,FALSE)</f>
        <v>03-6275-1182</v>
      </c>
      <c r="Q74" s="77">
        <f>VLOOKUP(C74,[1]計算シート!$B$3:$BB$29997,32,FALSE)</f>
        <v>57</v>
      </c>
      <c r="R74" s="111">
        <f>VLOOKUP(C74,[1]計算シート!$B$3:$BB$29997,31,FALSE)</f>
        <v>44922</v>
      </c>
      <c r="S74" s="112" t="str">
        <f>VLOOKUP(C74,[1]計算シート!$B$3:$BB$29997,34,FALSE)</f>
        <v>入居開始済み</v>
      </c>
      <c r="T74" s="109" t="str">
        <f>VLOOKUP(C74,[1]計算シート!$B$3:$BB$29997,33,FALSE)</f>
        <v>○</v>
      </c>
      <c r="U74" s="111">
        <v>45443</v>
      </c>
      <c r="V74" s="77"/>
      <c r="W74" s="115" t="str">
        <f>VLOOKUP(C74,[1]計算シート!$B$3:$BH$2997,59,FALSE)&amp;CHAR(10)&amp;IF(VLOOKUP(C74,[1]計算シート!$B$3:$BH$2997,59,FALSE)="特定","("&amp;VLOOKUP(C74,[1]指定一覧!$B$3:$C126,2,FALSE)&amp;")","")</f>
        <v xml:space="preserve">
</v>
      </c>
      <c r="X74" s="113" t="s">
        <v>36</v>
      </c>
    </row>
    <row r="75" spans="2:24" s="114" customFormat="1" ht="42" customHeight="1">
      <c r="B75" s="108">
        <v>68</v>
      </c>
      <c r="C75" s="109">
        <v>15008</v>
      </c>
      <c r="D75" s="110" t="str">
        <f>VLOOKUP(C75,[1]計算シート!$B$3:$F$29997,5,FALSE)</f>
        <v>ニチイホーム 渋谷本町</v>
      </c>
      <c r="E75" s="110" t="str">
        <f>VLOOKUP(C75,[1]計算シート!$B$3:$BB$29997,6,FALSE)</f>
        <v>渋谷区本町4-49-15</v>
      </c>
      <c r="F75" s="109">
        <f>VLOOKUP(C75,[1]計算シート!$B$3:$BB$29997,7,FALSE)</f>
        <v>31.4</v>
      </c>
      <c r="G75" s="109" t="str">
        <f>VLOOKUP(C75,[1]計算シート!$B$3:$BB$29997,8,FALSE)</f>
        <v>18.25-22.16</v>
      </c>
      <c r="H75" s="109" t="str">
        <f>VLOOKUP(C75,[1]計算シート!$B$3:$BB$29997,9,FALSE)</f>
        <v>○</v>
      </c>
      <c r="I75" s="109" t="str">
        <f>VLOOKUP(C75,[1]計算シート!$B$3:$BB$29997,10,FALSE)</f>
        <v>○</v>
      </c>
      <c r="J75" s="109" t="str">
        <f>VLOOKUP(C75,[1]計算シート!$B$3:$BB$29997,11,FALSE)</f>
        <v>○</v>
      </c>
      <c r="K75" s="109" t="str">
        <f>VLOOKUP(C75,[1]計算シート!$B$3:$BB$29997,12,FALSE)</f>
        <v>○</v>
      </c>
      <c r="L75" s="109" t="str">
        <f>VLOOKUP(C75,[1]計算シート!$B$3:$BB$29997,13,FALSE)</f>
        <v>○</v>
      </c>
      <c r="M75" s="109" t="str">
        <f>IF(VLOOKUP(C75,[1]計算シート!$B$3:$BB$29997,26,FALSE)&gt;0,"○","×")</f>
        <v>×</v>
      </c>
      <c r="N75" s="109" t="str">
        <f>IF(VLOOKUP(C75,[1]計算シート!$B$3:$BB$29997,27,FALSE)&gt;0,"○","×")</f>
        <v>×</v>
      </c>
      <c r="O75" s="110" t="str">
        <f>VLOOKUP(C75,[1]計算シート!$B$3:$BB$29997,29,FALSE)</f>
        <v>株式会社ニチイケアパレス</v>
      </c>
      <c r="P75" s="110" t="str">
        <f>VLOOKUP(C75,[1]計算シート!$B$3:$BB$29997,30,FALSE)</f>
        <v>03-5834-5200</v>
      </c>
      <c r="Q75" s="77">
        <f>VLOOKUP(C75,[1]計算シート!$B$3:$BB$29997,32,FALSE)</f>
        <v>44</v>
      </c>
      <c r="R75" s="111">
        <f>VLOOKUP(C75,[1]計算シート!$B$3:$BB$29997,31,FALSE)</f>
        <v>42314</v>
      </c>
      <c r="S75" s="112" t="str">
        <f>VLOOKUP(C75,[1]計算シート!$B$3:$BB$29997,34,FALSE)</f>
        <v>入居開始済み</v>
      </c>
      <c r="T75" s="109" t="str">
        <f>VLOOKUP(C75,[1]計算シート!$B$3:$BB$29997,33,FALSE)</f>
        <v>○</v>
      </c>
      <c r="U75" s="111">
        <v>42705</v>
      </c>
      <c r="V75" s="77"/>
      <c r="W75" s="115" t="str">
        <f>VLOOKUP(C75,[1]計算シート!$B$3:$BH$2997,59,FALSE)&amp;CHAR(10)&amp;IF(VLOOKUP(C75,[1]計算シート!$B$3:$BH$2997,59,FALSE)="特定・利用権","("&amp;VLOOKUP(C75,[1]指定一覧!$B$3:$C124,2,FALSE)&amp;")","")</f>
        <v>特定・利用権
(1371303692)</v>
      </c>
      <c r="X75" s="113" t="s">
        <v>36</v>
      </c>
    </row>
    <row r="76" spans="2:24" s="114" customFormat="1" ht="42" customHeight="1">
      <c r="B76" s="108">
        <v>69</v>
      </c>
      <c r="C76" s="109">
        <v>11005</v>
      </c>
      <c r="D76" s="110" t="str">
        <f>VLOOKUP(C76,[1]計算シート!$B$3:$F$29997,5,FALSE)</f>
        <v>ＨＤケア高田馬場</v>
      </c>
      <c r="E76" s="110" t="str">
        <f>VLOOKUP(C76,[1]計算シート!$B$3:$BB$29997,6,FALSE)</f>
        <v>新宿区高田馬場二丁目８番3号　</v>
      </c>
      <c r="F76" s="109" t="str">
        <f>VLOOKUP(C76,[1]計算シート!$B$3:$BB$29997,7,FALSE)</f>
        <v>9.1-16.5</v>
      </c>
      <c r="G76" s="109" t="str">
        <f>VLOOKUP(C76,[1]計算シート!$B$3:$BB$29997,8,FALSE)</f>
        <v>25.18-56.85</v>
      </c>
      <c r="H76" s="109" t="str">
        <f>VLOOKUP(C76,[1]計算シート!$B$3:$BB$29997,9,FALSE)</f>
        <v>×</v>
      </c>
      <c r="I76" s="109" t="str">
        <f>VLOOKUP(C76,[1]計算シート!$B$3:$BB$29997,10,FALSE)</f>
        <v>○</v>
      </c>
      <c r="J76" s="109" t="str">
        <f>VLOOKUP(C76,[1]計算シート!$B$3:$BB$29997,11,FALSE)</f>
        <v>×</v>
      </c>
      <c r="K76" s="109" t="str">
        <f>VLOOKUP(C76,[1]計算シート!$B$3:$BB$29997,12,FALSE)</f>
        <v>○</v>
      </c>
      <c r="L76" s="109" t="str">
        <f>VLOOKUP(C76,[1]計算シート!$B$3:$BB$29997,13,FALSE)</f>
        <v>×</v>
      </c>
      <c r="M76" s="109" t="str">
        <f>IF(VLOOKUP(C76,[1]計算シート!$B$3:$BB$29997,26,FALSE)&gt;0,"○","×")</f>
        <v>○</v>
      </c>
      <c r="N76" s="109" t="str">
        <f>IF(VLOOKUP(C76,[1]計算シート!$B$3:$BB$29997,27,FALSE)&gt;0,"○","×")</f>
        <v>×</v>
      </c>
      <c r="O76" s="110" t="str">
        <f>VLOOKUP(C76,[1]計算シート!$B$3:$BB$29997,29,FALSE)</f>
        <v>HDケア高田馬場</v>
      </c>
      <c r="P76" s="110" t="str">
        <f>VLOOKUP(C76,[1]計算シート!$B$3:$BB$29997,30,FALSE)</f>
        <v>03-5273-6996</v>
      </c>
      <c r="Q76" s="77">
        <f>VLOOKUP(C76,[1]計算シート!$B$3:$BB$29997,32,FALSE)</f>
        <v>11</v>
      </c>
      <c r="R76" s="111">
        <f>VLOOKUP(C76,[1]計算シート!$B$3:$BB$29997,31,FALSE)</f>
        <v>40903</v>
      </c>
      <c r="S76" s="112" t="str">
        <f>VLOOKUP(C76,[1]計算シート!$B$3:$BB$29997,34,FALSE)</f>
        <v>入居開始済み</v>
      </c>
      <c r="T76" s="109" t="str">
        <f>VLOOKUP(C76,[1]計算シート!$B$3:$BB$29997,33,FALSE)</f>
        <v>○</v>
      </c>
      <c r="U76" s="111">
        <v>42095</v>
      </c>
      <c r="V76" s="77"/>
      <c r="W76" s="115" t="str">
        <f>VLOOKUP(C76,[1]計算シート!$B$3:$BH$2997,59,FALSE)&amp;CHAR(10)&amp;IF(VLOOKUP(C76,[1]計算シート!$B$3:$BH$2997,59,FALSE)="特定","("&amp;VLOOKUP(C76,[1]指定一覧!$B$3:$C117,2,FALSE)&amp;")","")</f>
        <v xml:space="preserve">
</v>
      </c>
      <c r="X76" s="113" t="s">
        <v>36</v>
      </c>
    </row>
    <row r="77" spans="2:24" s="114" customFormat="1" ht="42" customHeight="1">
      <c r="B77" s="108">
        <v>70</v>
      </c>
      <c r="C77" s="109">
        <v>12068</v>
      </c>
      <c r="D77" s="110" t="str">
        <f>VLOOKUP(C77,[1]計算シート!$B$3:$F$29997,5,FALSE)</f>
        <v>ココファン四谷</v>
      </c>
      <c r="E77" s="110" t="str">
        <f>VLOOKUP(C77,[1]計算シート!$B$3:$BB$29997,6,FALSE)</f>
        <v>新宿区愛住町3-7</v>
      </c>
      <c r="F77" s="109" t="str">
        <f>VLOOKUP(C77,[1]計算シート!$B$3:$BB$29997,7,FALSE)</f>
        <v>21-27</v>
      </c>
      <c r="G77" s="109" t="str">
        <f>VLOOKUP(C77,[1]計算シート!$B$3:$BB$29997,8,FALSE)</f>
        <v>27-36</v>
      </c>
      <c r="H77" s="109" t="str">
        <f>VLOOKUP(C77,[1]計算シート!$B$3:$BB$29997,9,FALSE)</f>
        <v>○</v>
      </c>
      <c r="I77" s="109" t="str">
        <f>VLOOKUP(C77,[1]計算シート!$B$3:$BB$29997,10,FALSE)</f>
        <v>○</v>
      </c>
      <c r="J77" s="109" t="str">
        <f>VLOOKUP(C77,[1]計算シート!$B$3:$BB$29997,11,FALSE)</f>
        <v>○</v>
      </c>
      <c r="K77" s="109" t="str">
        <f>VLOOKUP(C77,[1]計算シート!$B$3:$BB$29997,12,FALSE)</f>
        <v>○</v>
      </c>
      <c r="L77" s="109" t="str">
        <f>VLOOKUP(C77,[1]計算シート!$B$3:$BB$29997,13,FALSE)</f>
        <v>○</v>
      </c>
      <c r="M77" s="109" t="str">
        <f>IF(VLOOKUP(C77,[1]計算シート!$B$3:$BB$29997,26,FALSE)&gt;0,"○","×")</f>
        <v>×</v>
      </c>
      <c r="N77" s="109" t="str">
        <f>IF(VLOOKUP(C77,[1]計算シート!$B$3:$BB$29997,27,FALSE)&gt;0,"○","×")</f>
        <v>○</v>
      </c>
      <c r="O77" s="110" t="str">
        <f>VLOOKUP(C77,[1]計算シート!$B$3:$BB$29997,29,FALSE)</f>
        <v>株式会社学研ココファン</v>
      </c>
      <c r="P77" s="110" t="str">
        <f>VLOOKUP(C77,[1]計算シート!$B$3:$BB$29997,30,FALSE)</f>
        <v>03-6431-1860</v>
      </c>
      <c r="Q77" s="77">
        <f>VLOOKUP(C77,[1]計算シート!$B$3:$BB$29997,32,FALSE)</f>
        <v>26</v>
      </c>
      <c r="R77" s="111">
        <f>VLOOKUP(C77,[1]計算シート!$B$3:$BB$29997,31,FALSE)</f>
        <v>41327</v>
      </c>
      <c r="S77" s="112" t="str">
        <f>VLOOKUP(C77,[1]計算シート!$B$3:$BB$29997,34,FALSE)</f>
        <v>入居開始済み</v>
      </c>
      <c r="T77" s="109" t="str">
        <f>VLOOKUP(C77,[1]計算シート!$B$3:$BB$29997,33,FALSE)</f>
        <v>○</v>
      </c>
      <c r="U77" s="111">
        <v>42095</v>
      </c>
      <c r="V77" s="77"/>
      <c r="W77" s="115" t="str">
        <f>VLOOKUP(C77,[1]計算シート!$B$3:$BH$2997,59,FALSE)&amp;CHAR(10)&amp;IF(VLOOKUP(C77,[1]計算シート!$B$3:$BH$2997,59,FALSE)="特定","("&amp;VLOOKUP(C77,[1]指定一覧!$B$3:$C118,2,FALSE)&amp;")","")</f>
        <v xml:space="preserve">
</v>
      </c>
      <c r="X77" s="113" t="s">
        <v>36</v>
      </c>
    </row>
    <row r="78" spans="2:24" s="114" customFormat="1" ht="42" customHeight="1">
      <c r="B78" s="108">
        <v>71</v>
      </c>
      <c r="C78" s="109">
        <v>13010</v>
      </c>
      <c r="D78" s="110" t="str">
        <f>VLOOKUP(C78,[1]計算シート!$B$3:$F$29997,5,FALSE)</f>
        <v>マストクレリアン神楽坂</v>
      </c>
      <c r="E78" s="110" t="str">
        <f>VLOOKUP(C78,[1]計算シート!$B$3:$BB$29997,6,FALSE)</f>
        <v>新宿区東五軒町4-8</v>
      </c>
      <c r="F78" s="109" t="str">
        <f>VLOOKUP(C78,[1]計算シート!$B$3:$BB$29997,7,FALSE)</f>
        <v>19.2-32</v>
      </c>
      <c r="G78" s="109" t="str">
        <f>VLOOKUP(C78,[1]計算シート!$B$3:$BB$29997,8,FALSE)</f>
        <v>51.32-84.35</v>
      </c>
      <c r="H78" s="109" t="str">
        <f>VLOOKUP(C78,[1]計算シート!$B$3:$BB$29997,9,FALSE)</f>
        <v>○</v>
      </c>
      <c r="I78" s="109" t="str">
        <f>VLOOKUP(C78,[1]計算シート!$B$3:$BB$29997,10,FALSE)</f>
        <v>×</v>
      </c>
      <c r="J78" s="109" t="str">
        <f>VLOOKUP(C78,[1]計算シート!$B$3:$BB$29997,11,FALSE)</f>
        <v>×</v>
      </c>
      <c r="K78" s="109" t="str">
        <f>VLOOKUP(C78,[1]計算シート!$B$3:$BB$29997,12,FALSE)</f>
        <v>×</v>
      </c>
      <c r="L78" s="109" t="str">
        <f>VLOOKUP(C78,[1]計算シート!$B$3:$BB$29997,13,FALSE)</f>
        <v>×</v>
      </c>
      <c r="M78" s="109" t="str">
        <f>IF(VLOOKUP(C78,[1]計算シート!$B$3:$BB$29997,26,FALSE)&gt;0,"○","×")</f>
        <v>×</v>
      </c>
      <c r="N78" s="109" t="str">
        <f>IF(VLOOKUP(C78,[1]計算シート!$B$3:$BB$29997,27,FALSE)&gt;0,"○","×")</f>
        <v>×</v>
      </c>
      <c r="O78" s="110" t="str">
        <f>VLOOKUP(C78,[1]計算シート!$B$3:$BB$29997,29,FALSE)</f>
        <v>積水ハウス不動産東京株式会社</v>
      </c>
      <c r="P78" s="110" t="str">
        <f>VLOOKUP(C78,[1]計算シート!$B$3:$BB$29997,30,FALSE)</f>
        <v>03-5350-3366</v>
      </c>
      <c r="Q78" s="77">
        <f>VLOOKUP(C78,[1]計算シート!$B$3:$BB$29997,32,FALSE)</f>
        <v>45</v>
      </c>
      <c r="R78" s="111">
        <f>VLOOKUP(C78,[1]計算シート!$B$3:$BB$29997,31,FALSE)</f>
        <v>41481</v>
      </c>
      <c r="S78" s="112" t="str">
        <f>VLOOKUP(C78,[1]計算シート!$B$3:$BB$29997,34,FALSE)</f>
        <v>入居開始済み</v>
      </c>
      <c r="T78" s="109" t="str">
        <f>VLOOKUP(C78,[1]計算シート!$B$3:$BB$29997,33,FALSE)</f>
        <v>○</v>
      </c>
      <c r="U78" s="111">
        <v>42095</v>
      </c>
      <c r="V78" s="77"/>
      <c r="W78" s="115" t="str">
        <f>VLOOKUP(C78,[1]計算シート!$B$3:$BH$2997,59,FALSE)&amp;CHAR(10)&amp;IF(VLOOKUP(C78,[1]計算シート!$B$3:$BH$2997,59,FALSE)="特定","("&amp;VLOOKUP(C78,[1]指定一覧!$B$3:$C119,2,FALSE)&amp;")","")</f>
        <v xml:space="preserve">
</v>
      </c>
      <c r="X78" s="113" t="s">
        <v>36</v>
      </c>
    </row>
    <row r="79" spans="2:24" s="114" customFormat="1" ht="42" customHeight="1">
      <c r="B79" s="108">
        <v>72</v>
      </c>
      <c r="C79" s="109">
        <v>14004</v>
      </c>
      <c r="D79" s="110" t="str">
        <f>VLOOKUP(C79,[1]計算シート!$B$3:$F$29997,5,FALSE)</f>
        <v>かがやきの季　中野南台</v>
      </c>
      <c r="E79" s="110" t="str">
        <f>VLOOKUP(C79,[1]計算シート!$B$3:$BB$29997,6,FALSE)</f>
        <v>中野区南台三丁目46番5号</v>
      </c>
      <c r="F79" s="109" t="str">
        <f>VLOOKUP(C79,[1]計算シート!$B$3:$BB$29997,7,FALSE)</f>
        <v>9.5-11.1</v>
      </c>
      <c r="G79" s="109" t="str">
        <f>VLOOKUP(C79,[1]計算シート!$B$3:$BB$29997,8,FALSE)</f>
        <v>19.11-19.16</v>
      </c>
      <c r="H79" s="109" t="str">
        <f>VLOOKUP(C79,[1]計算シート!$B$3:$BB$29997,9,FALSE)</f>
        <v>○</v>
      </c>
      <c r="I79" s="109" t="str">
        <f>VLOOKUP(C79,[1]計算シート!$B$3:$BB$29997,10,FALSE)</f>
        <v>×</v>
      </c>
      <c r="J79" s="109" t="str">
        <f>VLOOKUP(C79,[1]計算シート!$B$3:$BB$29997,11,FALSE)</f>
        <v>×</v>
      </c>
      <c r="K79" s="109" t="str">
        <f>VLOOKUP(C79,[1]計算シート!$B$3:$BB$29997,12,FALSE)</f>
        <v>×</v>
      </c>
      <c r="L79" s="109" t="str">
        <f>VLOOKUP(C79,[1]計算シート!$B$3:$BB$29997,13,FALSE)</f>
        <v>○</v>
      </c>
      <c r="M79" s="109" t="str">
        <f>IF(VLOOKUP(C79,[1]計算シート!$B$3:$BB$29997,26,FALSE)&gt;0,"○","×")</f>
        <v>×</v>
      </c>
      <c r="N79" s="109" t="str">
        <f>IF(VLOOKUP(C79,[1]計算シート!$B$3:$BB$29997,27,FALSE)&gt;0,"○","×")</f>
        <v>○</v>
      </c>
      <c r="O79" s="110" t="str">
        <f>VLOOKUP(C79,[1]計算シート!$B$3:$BB$29997,29,FALSE)</f>
        <v>株式会社大京</v>
      </c>
      <c r="P79" s="110" t="str">
        <f>VLOOKUP(C79,[1]計算シート!$B$3:$BB$29997,30,FALSE)</f>
        <v>03-3475-3063</v>
      </c>
      <c r="Q79" s="77">
        <f>VLOOKUP(C79,[1]計算シート!$B$3:$BB$29997,32,FALSE)</f>
        <v>28</v>
      </c>
      <c r="R79" s="111">
        <f>VLOOKUP(C79,[1]計算シート!$B$3:$BB$29997,31,FALSE)</f>
        <v>41782</v>
      </c>
      <c r="S79" s="112" t="str">
        <f>VLOOKUP(C79,[1]計算シート!$B$3:$BB$29997,34,FALSE)</f>
        <v>入居開始済み</v>
      </c>
      <c r="T79" s="109" t="str">
        <f>VLOOKUP(C79,[1]計算シート!$B$3:$BB$29997,33,FALSE)</f>
        <v>○</v>
      </c>
      <c r="U79" s="111">
        <v>42095</v>
      </c>
      <c r="V79" s="77"/>
      <c r="W79" s="115" t="str">
        <f>VLOOKUP(C79,[1]計算シート!$B$3:$BH$2997,59,FALSE)&amp;CHAR(10)&amp;IF(VLOOKUP(C79,[1]計算シート!$B$3:$BH$2997,59,FALSE)="特定","("&amp;VLOOKUP(C79,[1]指定一覧!$B$3:$C120,2,FALSE)&amp;")","")</f>
        <v xml:space="preserve">
</v>
      </c>
      <c r="X79" s="113" t="s">
        <v>36</v>
      </c>
    </row>
    <row r="80" spans="2:24" s="114" customFormat="1" ht="42" customHeight="1">
      <c r="B80" s="108">
        <v>73</v>
      </c>
      <c r="C80" s="109">
        <v>14042</v>
      </c>
      <c r="D80" s="110" t="str">
        <f>VLOOKUP(C80,[1]計算シート!$B$3:$F$29997,5,FALSE)</f>
        <v>コープみらいサービス付き高齢者向け住宅コープみらいえ中野</v>
      </c>
      <c r="E80" s="110" t="str">
        <f>VLOOKUP(C80,[1]計算シート!$B$3:$BB$29997,6,FALSE)</f>
        <v>中野区中央5丁目41-18</v>
      </c>
      <c r="F80" s="109" t="str">
        <f>VLOOKUP(C80,[1]計算シート!$B$3:$BB$29997,7,FALSE)</f>
        <v>10-21</v>
      </c>
      <c r="G80" s="109" t="str">
        <f>VLOOKUP(C80,[1]計算シート!$B$3:$BB$29997,8,FALSE)</f>
        <v>18.69-37.98</v>
      </c>
      <c r="H80" s="109" t="str">
        <f>VLOOKUP(C80,[1]計算シート!$B$3:$BB$29997,9,FALSE)</f>
        <v>○</v>
      </c>
      <c r="I80" s="109" t="str">
        <f>VLOOKUP(C80,[1]計算シート!$B$3:$BB$29997,10,FALSE)</f>
        <v>○</v>
      </c>
      <c r="J80" s="109" t="str">
        <f>VLOOKUP(C80,[1]計算シート!$B$3:$BB$29997,11,FALSE)</f>
        <v>○</v>
      </c>
      <c r="K80" s="109" t="str">
        <f>VLOOKUP(C80,[1]計算シート!$B$3:$BB$29997,12,FALSE)</f>
        <v>○</v>
      </c>
      <c r="L80" s="109" t="str">
        <f>VLOOKUP(C80,[1]計算シート!$B$3:$BB$29997,13,FALSE)</f>
        <v>○</v>
      </c>
      <c r="M80" s="109" t="str">
        <f>IF(VLOOKUP(C80,[1]計算シート!$B$3:$BB$29997,26,FALSE)&gt;0,"○","×")</f>
        <v>○</v>
      </c>
      <c r="N80" s="109" t="str">
        <f>IF(VLOOKUP(C80,[1]計算シート!$B$3:$BB$29997,27,FALSE)&gt;0,"○","×")</f>
        <v>○</v>
      </c>
      <c r="O80" s="110" t="str">
        <f>VLOOKUP(C80,[1]計算シート!$B$3:$BB$29997,29,FALSE)</f>
        <v>生活協同組合コープみらい福祉事業部</v>
      </c>
      <c r="P80" s="110" t="str">
        <f>VLOOKUP(C80,[1]計算シート!$B$3:$BB$29997,30,FALSE)</f>
        <v>048-755-9801</v>
      </c>
      <c r="Q80" s="77">
        <f>VLOOKUP(C80,[1]計算シート!$B$3:$BB$29997,32,FALSE)</f>
        <v>52</v>
      </c>
      <c r="R80" s="111">
        <f>VLOOKUP(C80,[1]計算シート!$B$3:$BB$29997,31,FALSE)</f>
        <v>42041</v>
      </c>
      <c r="S80" s="112" t="str">
        <f>VLOOKUP(C80,[1]計算シート!$B$3:$BB$29997,34,FALSE)</f>
        <v>入居開始済み</v>
      </c>
      <c r="T80" s="109" t="str">
        <f>VLOOKUP(C80,[1]計算シート!$B$3:$BB$29997,33,FALSE)</f>
        <v>○</v>
      </c>
      <c r="U80" s="111">
        <v>42697</v>
      </c>
      <c r="V80" s="77"/>
      <c r="W80" s="115" t="str">
        <f>VLOOKUP(C80,[1]計算シート!$B$3:$BH$2997,59,FALSE)&amp;CHAR(10)&amp;IF(VLOOKUP(C80,[1]計算シート!$B$3:$BH$2997,59,FALSE)="特定","("&amp;VLOOKUP(C80,[1]指定一覧!$B$3:$C121,2,FALSE)&amp;")","")</f>
        <v xml:space="preserve">
</v>
      </c>
      <c r="X80" s="113" t="s">
        <v>36</v>
      </c>
    </row>
    <row r="81" spans="2:24" s="114" customFormat="1" ht="42" customHeight="1">
      <c r="B81" s="108">
        <v>74</v>
      </c>
      <c r="C81" s="109">
        <v>15013</v>
      </c>
      <c r="D81" s="110" t="str">
        <f>VLOOKUP(C81,[1]計算シート!$B$3:$F$29997,5,FALSE)</f>
        <v>グランドマスト中野若宮</v>
      </c>
      <c r="E81" s="110" t="str">
        <f>VLOOKUP(C81,[1]計算シート!$B$3:$BB$29997,6,FALSE)</f>
        <v>中野区若宮3-27-2</v>
      </c>
      <c r="F81" s="109" t="str">
        <f>VLOOKUP(C81,[1]計算シート!$B$3:$BB$29997,7,FALSE)</f>
        <v>9.4-21.2</v>
      </c>
      <c r="G81" s="109" t="str">
        <f>VLOOKUP(C81,[1]計算シート!$B$3:$BB$29997,8,FALSE)</f>
        <v>37-47.21</v>
      </c>
      <c r="H81" s="109" t="str">
        <f>VLOOKUP(C81,[1]計算シート!$B$3:$BB$29997,9,FALSE)</f>
        <v>○</v>
      </c>
      <c r="I81" s="109" t="str">
        <f>VLOOKUP(C81,[1]計算シート!$B$3:$BB$29997,10,FALSE)</f>
        <v>×</v>
      </c>
      <c r="J81" s="109" t="str">
        <f>VLOOKUP(C81,[1]計算シート!$B$3:$BB$29997,11,FALSE)</f>
        <v>×</v>
      </c>
      <c r="K81" s="109" t="str">
        <f>VLOOKUP(C81,[1]計算シート!$B$3:$BB$29997,12,FALSE)</f>
        <v>×</v>
      </c>
      <c r="L81" s="109" t="str">
        <f>VLOOKUP(C81,[1]計算シート!$B$3:$BB$29997,13,FALSE)</f>
        <v>×</v>
      </c>
      <c r="M81" s="109" t="str">
        <f>IF(VLOOKUP(C81,[1]計算シート!$B$3:$BB$29997,26,FALSE)&gt;0,"○","×")</f>
        <v>×</v>
      </c>
      <c r="N81" s="109" t="str">
        <f>IF(VLOOKUP(C81,[1]計算シート!$B$3:$BB$29997,27,FALSE)&gt;0,"○","×")</f>
        <v>×</v>
      </c>
      <c r="O81" s="110" t="str">
        <f>VLOOKUP(C81,[1]計算シート!$B$3:$BB$29997,29,FALSE)</f>
        <v>積水ハウスシャーメゾンPM東京株式会社　グランドマスト事業部</v>
      </c>
      <c r="P81" s="110" t="str">
        <f>VLOOKUP(C81,[1]計算シート!$B$3:$BB$29997,30,FALSE)</f>
        <v>03-5350-3900</v>
      </c>
      <c r="Q81" s="77">
        <f>VLOOKUP(C81,[1]計算シート!$B$3:$BB$29997,32,FALSE)</f>
        <v>30</v>
      </c>
      <c r="R81" s="111">
        <f>VLOOKUP(C81,[1]計算シート!$B$3:$BB$29997,31,FALSE)</f>
        <v>42349</v>
      </c>
      <c r="S81" s="112" t="str">
        <f>VLOOKUP(C81,[1]計算シート!$B$3:$BB$29997,34,FALSE)</f>
        <v>入居開始済み</v>
      </c>
      <c r="T81" s="109" t="str">
        <f>VLOOKUP(C81,[1]計算シート!$B$3:$BB$29997,33,FALSE)</f>
        <v>○</v>
      </c>
      <c r="U81" s="111">
        <v>42856</v>
      </c>
      <c r="V81" s="77"/>
      <c r="W81" s="115" t="str">
        <f>VLOOKUP(C81,[1]計算シート!$B$3:$BH$2997,59,FALSE)&amp;CHAR(10)&amp;IF(VLOOKUP(C81,[1]計算シート!$B$3:$BH$2997,59,FALSE)="特定","("&amp;VLOOKUP(C81,[1]指定一覧!$B$3:$C122,2,FALSE)&amp;")","")</f>
        <v xml:space="preserve">
</v>
      </c>
      <c r="X81" s="113" t="s">
        <v>36</v>
      </c>
    </row>
    <row r="82" spans="2:24" s="114" customFormat="1" ht="42" customHeight="1">
      <c r="B82" s="108">
        <v>75</v>
      </c>
      <c r="C82" s="109">
        <v>11017</v>
      </c>
      <c r="D82" s="110" t="str">
        <f>VLOOKUP(C82,[1]計算シート!$B$3:$F$29997,5,FALSE)</f>
        <v>そんぽの家Ｓ井荻</v>
      </c>
      <c r="E82" s="110" t="str">
        <f>VLOOKUP(C82,[1]計算シート!$B$3:$BB$29997,6,FALSE)</f>
        <v>杉並区井草3丁目17-13</v>
      </c>
      <c r="F82" s="109">
        <f>VLOOKUP(C82,[1]計算シート!$B$3:$BB$29997,7,FALSE)</f>
        <v>14.1</v>
      </c>
      <c r="G82" s="109" t="str">
        <f>VLOOKUP(C82,[1]計算シート!$B$3:$BB$29997,8,FALSE)</f>
        <v>25.02-25.17</v>
      </c>
      <c r="H82" s="109" t="str">
        <f>VLOOKUP(C82,[1]計算シート!$B$3:$BB$29997,9,FALSE)</f>
        <v>○</v>
      </c>
      <c r="I82" s="109" t="str">
        <f>VLOOKUP(C82,[1]計算シート!$B$3:$BB$29997,10,FALSE)</f>
        <v>×</v>
      </c>
      <c r="J82" s="109" t="str">
        <f>VLOOKUP(C82,[1]計算シート!$B$3:$BB$29997,11,FALSE)</f>
        <v>×</v>
      </c>
      <c r="K82" s="109" t="str">
        <f>VLOOKUP(C82,[1]計算シート!$B$3:$BB$29997,12,FALSE)</f>
        <v>×</v>
      </c>
      <c r="L82" s="109" t="str">
        <f>VLOOKUP(C82,[1]計算シート!$B$3:$BB$29997,13,FALSE)</f>
        <v>○</v>
      </c>
      <c r="M82" s="109" t="str">
        <f>IF(VLOOKUP(C82,[1]計算シート!$B$3:$BB$29997,26,FALSE)&gt;0,"○","×")</f>
        <v>○</v>
      </c>
      <c r="N82" s="109" t="str">
        <f>IF(VLOOKUP(C82,[1]計算シート!$B$3:$BB$29997,27,FALSE)&gt;0,"○","×")</f>
        <v>○</v>
      </c>
      <c r="O82" s="110" t="str">
        <f>VLOOKUP(C82,[1]計算シート!$B$3:$BB$29997,29,FALSE)</f>
        <v>そんぽの家Ｓ井荻</v>
      </c>
      <c r="P82" s="110" t="str">
        <f>VLOOKUP(C82,[1]計算シート!$B$3:$BB$29997,30,FALSE)</f>
        <v>03-5311-7880</v>
      </c>
      <c r="Q82" s="77">
        <f>VLOOKUP(C82,[1]計算シート!$B$3:$BB$29997,32,FALSE)</f>
        <v>32</v>
      </c>
      <c r="R82" s="111">
        <f>VLOOKUP(C82,[1]計算シート!$B$3:$BB$29997,31,FALSE)</f>
        <v>40934</v>
      </c>
      <c r="S82" s="112" t="str">
        <f>VLOOKUP(C82,[1]計算シート!$B$3:$BB$29997,34,FALSE)</f>
        <v>入居開始済み</v>
      </c>
      <c r="T82" s="109" t="str">
        <f>VLOOKUP(C82,[1]計算シート!$B$3:$BB$29997,33,FALSE)</f>
        <v>○</v>
      </c>
      <c r="U82" s="111">
        <v>42095</v>
      </c>
      <c r="V82" s="77"/>
      <c r="W82" s="115" t="str">
        <f>VLOOKUP(C82,[1]計算シート!$B$3:$BH$2997,59,FALSE)&amp;CHAR(10)&amp;IF(VLOOKUP(C82,[1]計算シート!$B$3:$BH$2997,59,FALSE)="特定","("&amp;VLOOKUP(C82,[1]指定一覧!$B$3:$C123,2,FALSE)&amp;")","")</f>
        <v xml:space="preserve">
</v>
      </c>
      <c r="X82" s="113" t="s">
        <v>36</v>
      </c>
    </row>
    <row r="83" spans="2:24" s="114" customFormat="1" ht="42" customHeight="1">
      <c r="B83" s="108">
        <v>76</v>
      </c>
      <c r="C83" s="109">
        <v>14034</v>
      </c>
      <c r="D83" s="110" t="str">
        <f>VLOOKUP(C83,[1]計算シート!$B$3:$F$29997,5,FALSE)</f>
        <v>グランドマスト浜田山</v>
      </c>
      <c r="E83" s="110" t="str">
        <f>VLOOKUP(C83,[1]計算シート!$B$3:$BB$29997,6,FALSE)</f>
        <v>杉並区成田西3-16-2</v>
      </c>
      <c r="F83" s="109" t="str">
        <f>VLOOKUP(C83,[1]計算シート!$B$3:$BB$29997,7,FALSE)</f>
        <v>13.8-22.2</v>
      </c>
      <c r="G83" s="109" t="str">
        <f>VLOOKUP(C83,[1]計算シート!$B$3:$BB$29997,8,FALSE)</f>
        <v>35.31-62.65</v>
      </c>
      <c r="H83" s="109" t="str">
        <f>VLOOKUP(C83,[1]計算シート!$B$3:$BB$29997,9,FALSE)</f>
        <v>○</v>
      </c>
      <c r="I83" s="109" t="str">
        <f>VLOOKUP(C83,[1]計算シート!$B$3:$BB$29997,10,FALSE)</f>
        <v>×</v>
      </c>
      <c r="J83" s="109" t="str">
        <f>VLOOKUP(C83,[1]計算シート!$B$3:$BB$29997,11,FALSE)</f>
        <v>×</v>
      </c>
      <c r="K83" s="109" t="str">
        <f>VLOOKUP(C83,[1]計算シート!$B$3:$BB$29997,12,FALSE)</f>
        <v>×</v>
      </c>
      <c r="L83" s="109" t="str">
        <f>VLOOKUP(C83,[1]計算シート!$B$3:$BB$29997,13,FALSE)</f>
        <v>×</v>
      </c>
      <c r="M83" s="109" t="str">
        <f>IF(VLOOKUP(C83,[1]計算シート!$B$3:$BB$29997,26,FALSE)&gt;0,"○","×")</f>
        <v>×</v>
      </c>
      <c r="N83" s="109" t="str">
        <f>IF(VLOOKUP(C83,[1]計算シート!$B$3:$BB$29997,27,FALSE)&gt;0,"○","×")</f>
        <v>×</v>
      </c>
      <c r="O83" s="110" t="str">
        <f>VLOOKUP(C83,[1]計算シート!$B$3:$BB$29997,29,FALSE)</f>
        <v>積水ハウス不動産東京株式会社</v>
      </c>
      <c r="P83" s="110" t="str">
        <f>VLOOKUP(C83,[1]計算シート!$B$3:$BB$29997,30,FALSE)</f>
        <v>03-5350-3366</v>
      </c>
      <c r="Q83" s="77">
        <f>VLOOKUP(C83,[1]計算シート!$B$3:$BB$29997,32,FALSE)</f>
        <v>32</v>
      </c>
      <c r="R83" s="111">
        <f>VLOOKUP(C83,[1]計算シート!$B$3:$BB$29997,31,FALSE)</f>
        <v>42010</v>
      </c>
      <c r="S83" s="112" t="str">
        <f>VLOOKUP(C83,[1]計算シート!$B$3:$BB$29997,34,FALSE)</f>
        <v>入居開始済み</v>
      </c>
      <c r="T83" s="109" t="str">
        <f>VLOOKUP(C83,[1]計算シート!$B$3:$BB$29997,33,FALSE)</f>
        <v>○</v>
      </c>
      <c r="U83" s="111">
        <v>42444</v>
      </c>
      <c r="V83" s="77"/>
      <c r="W83" s="115" t="str">
        <f>VLOOKUP(C83,[1]計算シート!$B$3:$BH$2997,59,FALSE)&amp;CHAR(10)&amp;IF(VLOOKUP(C83,[1]計算シート!$B$3:$BH$2997,59,FALSE)="特定","("&amp;VLOOKUP(C83,[1]指定一覧!$B$3:$C125,2,FALSE)&amp;")","")</f>
        <v xml:space="preserve">
</v>
      </c>
      <c r="X83" s="113" t="s">
        <v>36</v>
      </c>
    </row>
    <row r="84" spans="2:24" s="114" customFormat="1" ht="42" customHeight="1">
      <c r="B84" s="108">
        <v>77</v>
      </c>
      <c r="C84" s="109">
        <v>17021</v>
      </c>
      <c r="D84" s="110" t="str">
        <f>VLOOKUP(C84,[1]計算シート!$B$3:$F$29997,5,FALSE)</f>
        <v>パークウェルステイト浜田山</v>
      </c>
      <c r="E84" s="110" t="str">
        <f>VLOOKUP(C84,[1]計算シート!$B$3:$BB$29997,6,FALSE)</f>
        <v>杉並区高井戸東4丁目27番17号</v>
      </c>
      <c r="F84" s="109" t="str">
        <f>VLOOKUP(C84,[1]計算シート!$B$3:$BB$29997,7,FALSE)</f>
        <v>33.5-201.3</v>
      </c>
      <c r="G84" s="109" t="str">
        <f>VLOOKUP(C84,[1]計算シート!$B$3:$BB$29997,8,FALSE)</f>
        <v>25-160.9</v>
      </c>
      <c r="H84" s="109" t="str">
        <f>VLOOKUP(C84,[1]計算シート!$B$3:$BB$29997,9,FALSE)</f>
        <v>○</v>
      </c>
      <c r="I84" s="109" t="str">
        <f>VLOOKUP(C84,[1]計算シート!$B$3:$BB$29997,10,FALSE)</f>
        <v>○</v>
      </c>
      <c r="J84" s="109" t="str">
        <f>VLOOKUP(C84,[1]計算シート!$B$3:$BB$29997,11,FALSE)</f>
        <v>×</v>
      </c>
      <c r="K84" s="109" t="str">
        <f>VLOOKUP(C84,[1]計算シート!$B$3:$BB$29997,12,FALSE)</f>
        <v>○</v>
      </c>
      <c r="L84" s="109" t="str">
        <f>VLOOKUP(C84,[1]計算シート!$B$3:$BB$29997,13,FALSE)</f>
        <v>○</v>
      </c>
      <c r="M84" s="109" t="str">
        <f>IF(VLOOKUP(C84,[1]計算シート!$B$3:$BB$29997,26,FALSE)&gt;0,"○","×")</f>
        <v>○</v>
      </c>
      <c r="N84" s="109" t="str">
        <f>IF(VLOOKUP(C84,[1]計算シート!$B$3:$BB$29997,27,FALSE)&gt;0,"○","×")</f>
        <v>○</v>
      </c>
      <c r="O84" s="110" t="str">
        <f>VLOOKUP(C84,[1]計算シート!$B$3:$BB$29997,29,FALSE)</f>
        <v>三井不動産レジデンシャルウェルネス株式会社</v>
      </c>
      <c r="P84" s="110" t="str">
        <f>VLOOKUP(C84,[1]計算シート!$B$3:$BB$29997,30,FALSE)</f>
        <v>03-3246-3969</v>
      </c>
      <c r="Q84" s="77">
        <f>VLOOKUP(C84,[1]計算シート!$B$3:$BB$29997,32,FALSE)</f>
        <v>70</v>
      </c>
      <c r="R84" s="111">
        <f>VLOOKUP(C84,[1]計算シート!$B$3:$BB$29997,31,FALSE)</f>
        <v>43186</v>
      </c>
      <c r="S84" s="112" t="str">
        <f>VLOOKUP(C84,[1]計算シート!$B$3:$BB$29997,34,FALSE)</f>
        <v>入居開始済み</v>
      </c>
      <c r="T84" s="109" t="str">
        <f>VLOOKUP(C84,[1]計算シート!$B$3:$BB$29997,33,FALSE)</f>
        <v>○</v>
      </c>
      <c r="U84" s="111">
        <v>43619</v>
      </c>
      <c r="V84" s="77"/>
      <c r="W84" s="115" t="str">
        <f>VLOOKUP(C84,[1]計算シート!$B$3:$BH$2997,59,FALSE)&amp;CHAR(10)&amp;IF(VLOOKUP(C84,[1]計算シート!$B$3:$BH$2997,59,FALSE)="特定","("&amp;VLOOKUP(C84,[1]指定一覧!$B$3:$C391,2,FALSE)&amp;")","")</f>
        <v xml:space="preserve">
</v>
      </c>
      <c r="X84" s="113" t="s">
        <v>36</v>
      </c>
    </row>
    <row r="85" spans="2:24" s="114" customFormat="1" ht="42" customHeight="1">
      <c r="B85" s="108">
        <v>78</v>
      </c>
      <c r="C85" s="109">
        <v>18017</v>
      </c>
      <c r="D85" s="110" t="str">
        <f>VLOOKUP(C85,[1]計算シート!$B$3:$F$29997,5,FALSE)</f>
        <v>ハートランド・エミシア久我山</v>
      </c>
      <c r="E85" s="110" t="str">
        <f>VLOOKUP(C85,[1]計算シート!$B$3:$BB$29997,6,FALSE)</f>
        <v>杉並区久我山4丁目14番20号</v>
      </c>
      <c r="F85" s="109">
        <f>VLOOKUP(C85,[1]計算シート!$B$3:$BB$29997,7,FALSE)</f>
        <v>8.4</v>
      </c>
      <c r="G85" s="109">
        <f>VLOOKUP(C85,[1]計算シート!$B$3:$BB$29997,8,FALSE)</f>
        <v>25.05</v>
      </c>
      <c r="H85" s="109" t="str">
        <f>VLOOKUP(C85,[1]計算シート!$B$3:$BB$29997,9,FALSE)</f>
        <v>○</v>
      </c>
      <c r="I85" s="109" t="str">
        <f>VLOOKUP(C85,[1]計算シート!$B$3:$BB$29997,10,FALSE)</f>
        <v>×</v>
      </c>
      <c r="J85" s="109" t="str">
        <f>VLOOKUP(C85,[1]計算シート!$B$3:$BB$29997,11,FALSE)</f>
        <v>×</v>
      </c>
      <c r="K85" s="109" t="str">
        <f>VLOOKUP(C85,[1]計算シート!$B$3:$BB$29997,12,FALSE)</f>
        <v>○</v>
      </c>
      <c r="L85" s="109" t="str">
        <f>VLOOKUP(C85,[1]計算シート!$B$3:$BB$29997,13,FALSE)</f>
        <v>○</v>
      </c>
      <c r="M85" s="109" t="str">
        <f>IF(VLOOKUP(C85,[1]計算シート!$B$3:$BB$29997,26,FALSE)&gt;0,"○","×")</f>
        <v>×</v>
      </c>
      <c r="N85" s="109" t="str">
        <f>IF(VLOOKUP(C85,[1]計算シート!$B$3:$BB$29997,27,FALSE)&gt;0,"○","×")</f>
        <v>○</v>
      </c>
      <c r="O85" s="110" t="str">
        <f>VLOOKUP(C85,[1]計算シート!$B$3:$BB$29997,29,FALSE)</f>
        <v>株式会社ワイグッドケア</v>
      </c>
      <c r="P85" s="110" t="str">
        <f>VLOOKUP(C85,[1]計算シート!$B$3:$BB$29997,30,FALSE)</f>
        <v>0495-71-6551</v>
      </c>
      <c r="Q85" s="77">
        <f>VLOOKUP(C85,[1]計算シート!$B$3:$BB$29997,32,FALSE)</f>
        <v>21</v>
      </c>
      <c r="R85" s="111">
        <f>VLOOKUP(C85,[1]計算シート!$B$3:$BB$29997,31,FALSE)</f>
        <v>43508</v>
      </c>
      <c r="S85" s="112" t="str">
        <f>VLOOKUP(C85,[1]計算シート!$B$3:$BB$29997,34,FALSE)</f>
        <v>入居開始済み</v>
      </c>
      <c r="T85" s="109" t="str">
        <f>VLOOKUP(C85,[1]計算シート!$B$3:$BB$29997,33,FALSE)</f>
        <v>○</v>
      </c>
      <c r="U85" s="111">
        <v>43922</v>
      </c>
      <c r="V85" s="77"/>
      <c r="W85" s="115" t="str">
        <f>VLOOKUP(C85,[1]計算シート!$B$3:$BH$2997,59,FALSE)&amp;CHAR(10)&amp;IF(VLOOKUP(C85,[1]計算シート!$B$3:$BH$2997,59,FALSE)="特定","("&amp;VLOOKUP(C85,[1]指定一覧!$B$3:$C392,2,FALSE)&amp;")","")</f>
        <v xml:space="preserve">
</v>
      </c>
      <c r="X85" s="113" t="s">
        <v>36</v>
      </c>
    </row>
    <row r="86" spans="2:24" s="114" customFormat="1" ht="42" customHeight="1">
      <c r="B86" s="108">
        <v>79</v>
      </c>
      <c r="C86" s="109">
        <v>19008</v>
      </c>
      <c r="D86" s="110" t="str">
        <f>VLOOKUP(C86,[1]計算シート!$B$3:$F$29997,5,FALSE)</f>
        <v>ローベル西荻窪</v>
      </c>
      <c r="E86" s="110" t="str">
        <f>VLOOKUP(C86,[1]計算シート!$B$3:$BB$29997,6,FALSE)</f>
        <v>杉並区西荻北3丁目11番25号</v>
      </c>
      <c r="F86" s="109" t="str">
        <f>VLOOKUP(C86,[1]計算シート!$B$3:$BB$29997,7,FALSE)</f>
        <v>23.6-35.6</v>
      </c>
      <c r="G86" s="109" t="str">
        <f>VLOOKUP(C86,[1]計算シート!$B$3:$BB$29997,8,FALSE)</f>
        <v>18-26.6</v>
      </c>
      <c r="H86" s="109" t="str">
        <f>VLOOKUP(C86,[1]計算シート!$B$3:$BB$29997,9,FALSE)</f>
        <v>○</v>
      </c>
      <c r="I86" s="109" t="str">
        <f>VLOOKUP(C86,[1]計算シート!$B$3:$BB$29997,10,FALSE)</f>
        <v>○</v>
      </c>
      <c r="J86" s="109" t="str">
        <f>VLOOKUP(C86,[1]計算シート!$B$3:$BB$29997,11,FALSE)</f>
        <v>○</v>
      </c>
      <c r="K86" s="109" t="str">
        <f>VLOOKUP(C86,[1]計算シート!$B$3:$BB$29997,12,FALSE)</f>
        <v>○</v>
      </c>
      <c r="L86" s="109" t="str">
        <f>VLOOKUP(C86,[1]計算シート!$B$3:$BB$29997,13,FALSE)</f>
        <v>○</v>
      </c>
      <c r="M86" s="109" t="str">
        <f>IF(VLOOKUP(C86,[1]計算シート!$B$3:$BB$29997,26,FALSE)&gt;0,"○","×")</f>
        <v>×</v>
      </c>
      <c r="N86" s="109" t="str">
        <f>IF(VLOOKUP(C86,[1]計算シート!$B$3:$BB$29997,27,FALSE)&gt;0,"○","×")</f>
        <v>×</v>
      </c>
      <c r="O86" s="110" t="str">
        <f>VLOOKUP(C86,[1]計算シート!$B$3:$BB$29997,29,FALSE)</f>
        <v>株式会社東日本福祉経営サービス</v>
      </c>
      <c r="P86" s="110" t="str">
        <f>VLOOKUP(C86,[1]計算シート!$B$3:$BB$29997,30,FALSE)</f>
        <v>025-381-8256</v>
      </c>
      <c r="Q86" s="77">
        <f>VLOOKUP(C86,[1]計算シート!$B$3:$BB$29997,32,FALSE)</f>
        <v>42</v>
      </c>
      <c r="R86" s="111">
        <f>VLOOKUP(C86,[1]計算シート!$B$3:$BB$29997,31,FALSE)</f>
        <v>43763</v>
      </c>
      <c r="S86" s="112" t="str">
        <f>VLOOKUP(C86,[1]計算シート!$B$3:$BB$29997,34,FALSE)</f>
        <v>入居開始済み</v>
      </c>
      <c r="T86" s="109" t="str">
        <f>VLOOKUP(C86,[1]計算シート!$B$3:$BB$29997,33,FALSE)</f>
        <v>○</v>
      </c>
      <c r="U86" s="111">
        <v>44256</v>
      </c>
      <c r="V86" s="77"/>
      <c r="W86" s="115" t="str">
        <f>VLOOKUP(C86,[1]計算シート!$B$3:$BH$2997,59,FALSE)&amp;CHAR(10)&amp;IF(VLOOKUP(C86,[1]計算シート!$B$3:$BH$2997,59,FALSE)="特定","("&amp;VLOOKUP(C86,[1]指定一覧!$B$3:$C123,2,FALSE)&amp;")","")</f>
        <v>特定
(1371510726)</v>
      </c>
      <c r="X86" s="113" t="s">
        <v>36</v>
      </c>
    </row>
    <row r="87" spans="2:24" s="114" customFormat="1" ht="42" customHeight="1">
      <c r="B87" s="108">
        <v>80</v>
      </c>
      <c r="C87" s="109">
        <v>20015</v>
      </c>
      <c r="D87" s="110" t="str">
        <f>VLOOKUP(C87,[1]計算シート!$B$3:$F$29997,5,FALSE)</f>
        <v>ホームステーションらいふ高井戸</v>
      </c>
      <c r="E87" s="110" t="str">
        <f>VLOOKUP(C87,[1]計算シート!$B$3:$BB$29997,6,FALSE)</f>
        <v>杉並区上高井戸1-25-14</v>
      </c>
      <c r="F87" s="109">
        <f>VLOOKUP(C87,[1]計算シート!$B$3:$BB$29997,7,FALSE)</f>
        <v>16.72</v>
      </c>
      <c r="G87" s="109" t="str">
        <f>VLOOKUP(C87,[1]計算シート!$B$3:$BB$29997,8,FALSE)</f>
        <v>19.15-21.47</v>
      </c>
      <c r="H87" s="109" t="str">
        <f>VLOOKUP(C87,[1]計算シート!$B$3:$BB$29997,9,FALSE)</f>
        <v>○</v>
      </c>
      <c r="I87" s="109" t="str">
        <f>VLOOKUP(C87,[1]計算シート!$B$3:$BB$29997,10,FALSE)</f>
        <v>○</v>
      </c>
      <c r="J87" s="109" t="str">
        <f>VLOOKUP(C87,[1]計算シート!$B$3:$BB$29997,11,FALSE)</f>
        <v>○</v>
      </c>
      <c r="K87" s="109" t="str">
        <f>VLOOKUP(C87,[1]計算シート!$B$3:$BB$29997,12,FALSE)</f>
        <v>○</v>
      </c>
      <c r="L87" s="109" t="str">
        <f>VLOOKUP(C87,[1]計算シート!$B$3:$BB$29997,13,FALSE)</f>
        <v>○</v>
      </c>
      <c r="M87" s="109" t="str">
        <f>IF(VLOOKUP(C87,[1]計算シート!$B$3:$BB$29997,26,FALSE)&gt;0,"○","×")</f>
        <v>×</v>
      </c>
      <c r="N87" s="109" t="str">
        <f>IF(VLOOKUP(C87,[1]計算シート!$B$3:$BB$29997,27,FALSE)&gt;0,"○","×")</f>
        <v>×</v>
      </c>
      <c r="O87" s="110" t="str">
        <f>VLOOKUP(C87,[1]計算シート!$B$3:$BB$29997,29,FALSE)</f>
        <v>株式会社らいふ</v>
      </c>
      <c r="P87" s="110" t="str">
        <f>VLOOKUP(C87,[1]計算シート!$B$3:$BB$29997,30,FALSE)</f>
        <v>03-5769-7268</v>
      </c>
      <c r="Q87" s="77">
        <f>VLOOKUP(C87,[1]計算シート!$B$3:$BB$29997,32,FALSE)</f>
        <v>82</v>
      </c>
      <c r="R87" s="111">
        <f>VLOOKUP(C87,[1]計算シート!$B$3:$BB$29997,31,FALSE)</f>
        <v>44211</v>
      </c>
      <c r="S87" s="112" t="str">
        <f>VLOOKUP(C87,[1]計算シート!$B$3:$BB$29997,34,FALSE)</f>
        <v>入居開始済み</v>
      </c>
      <c r="T87" s="109" t="str">
        <f>VLOOKUP(C87,[1]計算シート!$B$3:$BB$29997,33,FALSE)</f>
        <v>○</v>
      </c>
      <c r="U87" s="111">
        <v>44652</v>
      </c>
      <c r="V87" s="77"/>
      <c r="W87" s="115" t="str">
        <f>VLOOKUP(C87,[1]計算シート!$B$3:$BH$2997,59,FALSE)&amp;CHAR(10)&amp;IF(VLOOKUP(C87,[1]計算シート!$B$3:$BH$2997,59,FALSE)="特定","("&amp;VLOOKUP(C87,[1]指定一覧!$B$3:$C395,2,FALSE)&amp;")","")</f>
        <v>特定
(1371510890)</v>
      </c>
      <c r="X87" s="113" t="s">
        <v>36</v>
      </c>
    </row>
    <row r="88" spans="2:24" s="114" customFormat="1" ht="42" customHeight="1">
      <c r="B88" s="108">
        <v>81</v>
      </c>
      <c r="C88" s="109">
        <v>20018</v>
      </c>
      <c r="D88" s="110" t="str">
        <f>VLOOKUP(C88,[1]計算シート!$B$3:$F$29997,5,FALSE)</f>
        <v>ローベル上井草</v>
      </c>
      <c r="E88" s="110" t="str">
        <f>VLOOKUP(C88,[1]計算シート!$B$3:$BB$29997,6,FALSE)</f>
        <v>杉並区上井草三丁目25番4号</v>
      </c>
      <c r="F88" s="109">
        <f>VLOOKUP(C88,[1]計算シート!$B$3:$BB$29997,7,FALSE)</f>
        <v>13.984999999999999</v>
      </c>
      <c r="G88" s="109" t="str">
        <f>VLOOKUP(C88,[1]計算シート!$B$3:$BB$29997,8,FALSE)</f>
        <v>19.54-20.1</v>
      </c>
      <c r="H88" s="109" t="str">
        <f>VLOOKUP(C88,[1]計算シート!$B$3:$BB$29997,9,FALSE)</f>
        <v>○</v>
      </c>
      <c r="I88" s="109" t="str">
        <f>VLOOKUP(C88,[1]計算シート!$B$3:$BB$29997,10,FALSE)</f>
        <v>○</v>
      </c>
      <c r="J88" s="109" t="str">
        <f>VLOOKUP(C88,[1]計算シート!$B$3:$BB$29997,11,FALSE)</f>
        <v>○</v>
      </c>
      <c r="K88" s="109" t="str">
        <f>VLOOKUP(C88,[1]計算シート!$B$3:$BB$29997,12,FALSE)</f>
        <v>○</v>
      </c>
      <c r="L88" s="109" t="str">
        <f>VLOOKUP(C88,[1]計算シート!$B$3:$BB$29997,13,FALSE)</f>
        <v>○</v>
      </c>
      <c r="M88" s="109" t="str">
        <f>IF(VLOOKUP(C88,[1]計算シート!$B$3:$BB$29997,26,FALSE)&gt;0,"○","×")</f>
        <v>×</v>
      </c>
      <c r="N88" s="109" t="str">
        <f>IF(VLOOKUP(C88,[1]計算シート!$B$3:$BB$29997,27,FALSE)&gt;0,"○","×")</f>
        <v>×</v>
      </c>
      <c r="O88" s="110" t="str">
        <f>VLOOKUP(C88,[1]計算シート!$B$3:$BB$29997,29,FALSE)</f>
        <v>株式会社東日本福祉経営サービス</v>
      </c>
      <c r="P88" s="110" t="str">
        <f>VLOOKUP(C88,[1]計算シート!$B$3:$BB$29997,30,FALSE)</f>
        <v>025-381-8256</v>
      </c>
      <c r="Q88" s="77">
        <f>VLOOKUP(C88,[1]計算シート!$B$3:$BB$29997,32,FALSE)</f>
        <v>68</v>
      </c>
      <c r="R88" s="111">
        <f>VLOOKUP(C88,[1]計算シート!$B$3:$BB$29997,31,FALSE)</f>
        <v>44229</v>
      </c>
      <c r="S88" s="112" t="str">
        <f>VLOOKUP(C88,[1]計算シート!$B$3:$BB$29997,34,FALSE)</f>
        <v>入居開始済み</v>
      </c>
      <c r="T88" s="109" t="str">
        <f>VLOOKUP(C88,[1]計算シート!$B$3:$BB$29997,33,FALSE)</f>
        <v>○</v>
      </c>
      <c r="U88" s="111">
        <v>44713</v>
      </c>
      <c r="V88" s="77"/>
      <c r="W88" s="115" t="str">
        <f>VLOOKUP(C88,[1]計算シート!$B$3:$BH$2997,59,FALSE)&amp;CHAR(10)&amp;IF(VLOOKUP(C88,[1]計算シート!$B$3:$BH$2997,59,FALSE)="特定","("&amp;VLOOKUP(C88,[1]指定一覧!$B$3:$C396,2,FALSE)&amp;")","")</f>
        <v>特定
(1371510932)</v>
      </c>
      <c r="X88" s="113" t="s">
        <v>36</v>
      </c>
    </row>
    <row r="89" spans="2:24" s="114" customFormat="1" ht="42" customHeight="1">
      <c r="B89" s="108">
        <v>82</v>
      </c>
      <c r="C89" s="109">
        <v>23002</v>
      </c>
      <c r="D89" s="110" t="str">
        <f>VLOOKUP(C89,[1]計算シート!$B$3:$F$29997,5,FALSE)</f>
        <v>イリーゼ明大前</v>
      </c>
      <c r="E89" s="110" t="str">
        <f>VLOOKUP(C89,[1]計算シート!$B$3:$BB$29997,6,FALSE)</f>
        <v>杉並区和泉2丁目22番22号</v>
      </c>
      <c r="F89" s="109" t="str">
        <f>VLOOKUP(C89,[1]計算シート!$B$3:$BB$29997,7,FALSE)</f>
        <v>12-18.4</v>
      </c>
      <c r="G89" s="109" t="str">
        <f>VLOOKUP(C89,[1]計算シート!$B$3:$BB$29997,8,FALSE)</f>
        <v>19.21-19.84</v>
      </c>
      <c r="H89" s="109" t="str">
        <f>VLOOKUP(C89,[1]計算シート!$B$3:$BB$29997,9,FALSE)</f>
        <v>○</v>
      </c>
      <c r="I89" s="109" t="str">
        <f>VLOOKUP(C89,[1]計算シート!$B$3:$BB$29997,10,FALSE)</f>
        <v>○</v>
      </c>
      <c r="J89" s="109" t="str">
        <f>VLOOKUP(C89,[1]計算シート!$B$3:$BB$29997,11,FALSE)</f>
        <v>○</v>
      </c>
      <c r="K89" s="109" t="str">
        <f>VLOOKUP(C89,[1]計算シート!$B$3:$BB$29997,12,FALSE)</f>
        <v>○</v>
      </c>
      <c r="L89" s="109" t="str">
        <f>VLOOKUP(C89,[1]計算シート!$B$3:$BB$29997,13,FALSE)</f>
        <v>○</v>
      </c>
      <c r="M89" s="109" t="str">
        <f>IF(VLOOKUP(C89,[1]計算シート!$B$3:$BB$29997,26,FALSE)&gt;0,"○","×")</f>
        <v>×</v>
      </c>
      <c r="N89" s="109" t="str">
        <f>IF(VLOOKUP(C89,[1]計算シート!$B$3:$BB$29997,27,FALSE)&gt;0,"○","×")</f>
        <v>×</v>
      </c>
      <c r="O89" s="110" t="str">
        <f>VLOOKUP(C89,[1]計算シート!$B$3:$BB$29997,29,FALSE)</f>
        <v>HITOWAケアサービス株式会社</v>
      </c>
      <c r="P89" s="110" t="str">
        <f>VLOOKUP(C89,[1]計算シート!$B$3:$BB$29997,30,FALSE)</f>
        <v>03-6632-7702</v>
      </c>
      <c r="Q89" s="77">
        <f>VLOOKUP(C89,[1]計算シート!$B$3:$BB$29997,32,FALSE)</f>
        <v>70</v>
      </c>
      <c r="R89" s="111">
        <f>VLOOKUP(C89,[1]計算シート!$B$3:$BB$29997,31,FALSE)</f>
        <v>45103</v>
      </c>
      <c r="S89" s="112" t="str">
        <f>VLOOKUP(C89,[1]計算シート!$B$3:$BB$29997,34,FALSE)</f>
        <v>入居開始済み</v>
      </c>
      <c r="T89" s="109" t="str">
        <f>VLOOKUP(C89,[1]計算シート!$B$3:$BB$29997,33,FALSE)</f>
        <v>○</v>
      </c>
      <c r="U89" s="111">
        <v>45566</v>
      </c>
      <c r="V89" s="77"/>
      <c r="W89" s="115" t="str">
        <f>VLOOKUP(C89,[1]計算シート!$B$3:$BH$2997,59,FALSE)&amp;CHAR(10)&amp;IF(VLOOKUP(C89,[1]計算シート!$B$3:$BH$2997,59,FALSE)="特定・利用権","("&amp;VLOOKUP(C89,[1]指定一覧!$B$3:$C138,2,FALSE)&amp;")","")</f>
        <v>特定・利用権
(1371511526)</v>
      </c>
      <c r="X89" s="113" t="s">
        <v>36</v>
      </c>
    </row>
    <row r="90" spans="2:24" s="114" customFormat="1" ht="42" customHeight="1">
      <c r="B90" s="108">
        <v>83</v>
      </c>
      <c r="C90" s="109">
        <v>12022</v>
      </c>
      <c r="D90" s="110" t="str">
        <f>VLOOKUP(C90,[1]計算シート!$B$3:$F$29997,5,FALSE)</f>
        <v>グランドマスト椎名町</v>
      </c>
      <c r="E90" s="110" t="str">
        <f>VLOOKUP(C90,[1]計算シート!$B$3:$BB$29997,6,FALSE)</f>
        <v>豊島区南長崎1丁目25-26</v>
      </c>
      <c r="F90" s="109" t="str">
        <f>VLOOKUP(C90,[1]計算シート!$B$3:$BB$29997,7,FALSE)</f>
        <v>12.3-16.6</v>
      </c>
      <c r="G90" s="109" t="str">
        <f>VLOOKUP(C90,[1]計算シート!$B$3:$BB$29997,8,FALSE)</f>
        <v>33.43-40.9</v>
      </c>
      <c r="H90" s="109" t="str">
        <f>VLOOKUP(C90,[1]計算シート!$B$3:$BB$29997,9,FALSE)</f>
        <v>○</v>
      </c>
      <c r="I90" s="109" t="str">
        <f>VLOOKUP(C90,[1]計算シート!$B$3:$BB$29997,10,FALSE)</f>
        <v>×</v>
      </c>
      <c r="J90" s="109" t="str">
        <f>VLOOKUP(C90,[1]計算シート!$B$3:$BB$29997,11,FALSE)</f>
        <v>×</v>
      </c>
      <c r="K90" s="109" t="str">
        <f>VLOOKUP(C90,[1]計算シート!$B$3:$BB$29997,12,FALSE)</f>
        <v>×</v>
      </c>
      <c r="L90" s="109" t="str">
        <f>VLOOKUP(C90,[1]計算シート!$B$3:$BB$29997,13,FALSE)</f>
        <v>×</v>
      </c>
      <c r="M90" s="109" t="str">
        <f>IF(VLOOKUP(C90,[1]計算シート!$B$3:$BB$29997,26,FALSE)&gt;0,"○","×")</f>
        <v>○</v>
      </c>
      <c r="N90" s="109" t="str">
        <f>IF(VLOOKUP(C90,[1]計算シート!$B$3:$BB$29997,27,FALSE)&gt;0,"○","×")</f>
        <v>×</v>
      </c>
      <c r="O90" s="110" t="str">
        <f>VLOOKUP(C90,[1]計算シート!$B$3:$BB$29997,29,FALSE)</f>
        <v>積水ハウス不動産東京株式会社</v>
      </c>
      <c r="P90" s="110" t="str">
        <f>VLOOKUP(C90,[1]計算シート!$B$3:$BB$29997,30,FALSE)</f>
        <v>03-5350-3366</v>
      </c>
      <c r="Q90" s="77">
        <f>VLOOKUP(C90,[1]計算シート!$B$3:$BB$29997,32,FALSE)</f>
        <v>35</v>
      </c>
      <c r="R90" s="111">
        <f>VLOOKUP(C90,[1]計算シート!$B$3:$BB$29997,31,FALSE)</f>
        <v>41180</v>
      </c>
      <c r="S90" s="112" t="str">
        <f>VLOOKUP(C90,[1]計算シート!$B$3:$BB$29997,34,FALSE)</f>
        <v>入居開始済み</v>
      </c>
      <c r="T90" s="109" t="str">
        <f>VLOOKUP(C90,[1]計算シート!$B$3:$BB$29997,33,FALSE)</f>
        <v>○</v>
      </c>
      <c r="U90" s="111">
        <v>42095</v>
      </c>
      <c r="V90" s="77"/>
      <c r="W90" s="115" t="str">
        <f>VLOOKUP(C90,[1]計算シート!$B$3:$BH$2997,59,FALSE)&amp;CHAR(10)&amp;IF(VLOOKUP(C90,[1]計算シート!$B$3:$BH$2997,59,FALSE)="特定","("&amp;VLOOKUP(C90,[1]指定一覧!$B$3:$C126,2,FALSE)&amp;")","")</f>
        <v xml:space="preserve">
</v>
      </c>
      <c r="X90" s="113" t="s">
        <v>36</v>
      </c>
    </row>
    <row r="91" spans="2:24" s="114" customFormat="1" ht="42" customHeight="1">
      <c r="B91" s="108">
        <v>84</v>
      </c>
      <c r="C91" s="109">
        <v>13013</v>
      </c>
      <c r="D91" s="110" t="str">
        <f>VLOOKUP(C91,[1]計算シート!$B$3:$F$29997,5,FALSE)</f>
        <v>ＳＯＭＰＯケア　ラヴィーレ東池袋</v>
      </c>
      <c r="E91" s="110" t="str">
        <f>VLOOKUP(C91,[1]計算シート!$B$3:$BB$29997,6,FALSE)</f>
        <v>豊島区東池袋5丁目43番6号</v>
      </c>
      <c r="F91" s="109" t="str">
        <f>VLOOKUP(C91,[1]計算シート!$B$3:$BB$29997,7,FALSE)</f>
        <v>19.8-21.8</v>
      </c>
      <c r="G91" s="109" t="str">
        <f>VLOOKUP(C91,[1]計算シート!$B$3:$BB$29997,8,FALSE)</f>
        <v>18.07-19.89</v>
      </c>
      <c r="H91" s="109" t="str">
        <f>VLOOKUP(C91,[1]計算シート!$B$3:$BB$29997,9,FALSE)</f>
        <v>○</v>
      </c>
      <c r="I91" s="109" t="str">
        <f>VLOOKUP(C91,[1]計算シート!$B$3:$BB$29997,10,FALSE)</f>
        <v>○</v>
      </c>
      <c r="J91" s="109" t="str">
        <f>VLOOKUP(C91,[1]計算シート!$B$3:$BB$29997,11,FALSE)</f>
        <v>○</v>
      </c>
      <c r="K91" s="109" t="str">
        <f>VLOOKUP(C91,[1]計算シート!$B$3:$BB$29997,12,FALSE)</f>
        <v>○</v>
      </c>
      <c r="L91" s="109" t="str">
        <f>VLOOKUP(C91,[1]計算シート!$B$3:$BB$29997,13,FALSE)</f>
        <v>○</v>
      </c>
      <c r="M91" s="109" t="str">
        <f>IF(VLOOKUP(C91,[1]計算シート!$B$3:$BB$29997,26,FALSE)&gt;0,"○","×")</f>
        <v>×</v>
      </c>
      <c r="N91" s="109" t="str">
        <f>IF(VLOOKUP(C91,[1]計算シート!$B$3:$BB$29997,27,FALSE)&gt;0,"○","×")</f>
        <v>×</v>
      </c>
      <c r="O91" s="110" t="str">
        <f>VLOOKUP(C91,[1]計算シート!$B$3:$BB$29997,29,FALSE)</f>
        <v>ＳＯＭＰＯケア　ラヴィーレ東池袋</v>
      </c>
      <c r="P91" s="110" t="str">
        <f>VLOOKUP(C91,[1]計算シート!$B$3:$BB$29997,30,FALSE)</f>
        <v>03-5396-7151</v>
      </c>
      <c r="Q91" s="77">
        <f>VLOOKUP(C91,[1]計算シート!$B$3:$BB$29997,32,FALSE)</f>
        <v>50</v>
      </c>
      <c r="R91" s="111">
        <f>VLOOKUP(C91,[1]計算シート!$B$3:$BB$29997,31,FALSE)</f>
        <v>41495</v>
      </c>
      <c r="S91" s="112" t="str">
        <f>VLOOKUP(C91,[1]計算シート!$B$3:$BB$29997,34,FALSE)</f>
        <v>入居開始済み</v>
      </c>
      <c r="T91" s="109" t="str">
        <f>VLOOKUP(C91,[1]計算シート!$B$3:$BB$29997,33,FALSE)</f>
        <v>○</v>
      </c>
      <c r="U91" s="111">
        <v>42095</v>
      </c>
      <c r="V91" s="77"/>
      <c r="W91" s="115" t="str">
        <f>VLOOKUP(C91,[1]計算シート!$B$3:$BH$2997,59,FALSE)&amp;CHAR(10)&amp;IF(VLOOKUP(C91,[1]計算シート!$B$3:$BH$2997,59,FALSE)="特定","("&amp;VLOOKUP(C91,[1]指定一覧!$B$3:$C127,2,FALSE)&amp;")","")</f>
        <v>特定
(1371606037)</v>
      </c>
      <c r="X91" s="113" t="s">
        <v>36</v>
      </c>
    </row>
    <row r="92" spans="2:24" s="114" customFormat="1" ht="42" customHeight="1">
      <c r="B92" s="108">
        <v>85</v>
      </c>
      <c r="C92" s="109">
        <v>16021</v>
      </c>
      <c r="D92" s="110" t="str">
        <f>VLOOKUP(C92,[1]計算シート!$B$3:$F$29997,5,FALSE)</f>
        <v>グランドマスト大塚駅前</v>
      </c>
      <c r="E92" s="110" t="str">
        <f>VLOOKUP(C92,[1]計算シート!$B$3:$BB$29997,6,FALSE)</f>
        <v>豊島区北大塚1-13-10</v>
      </c>
      <c r="F92" s="109" t="str">
        <f>VLOOKUP(C92,[1]計算シート!$B$3:$BB$29997,7,FALSE)</f>
        <v>11.5-31</v>
      </c>
      <c r="G92" s="109" t="str">
        <f>VLOOKUP(C92,[1]計算シート!$B$3:$BB$29997,8,FALSE)</f>
        <v>25.84-63.03</v>
      </c>
      <c r="H92" s="109" t="str">
        <f>VLOOKUP(C92,[1]計算シート!$B$3:$BB$29997,9,FALSE)</f>
        <v>○</v>
      </c>
      <c r="I92" s="109" t="str">
        <f>VLOOKUP(C92,[1]計算シート!$B$3:$BB$29997,10,FALSE)</f>
        <v>×</v>
      </c>
      <c r="J92" s="109" t="str">
        <f>VLOOKUP(C92,[1]計算シート!$B$3:$BB$29997,11,FALSE)</f>
        <v>×</v>
      </c>
      <c r="K92" s="109" t="str">
        <f>VLOOKUP(C92,[1]計算シート!$B$3:$BB$29997,12,FALSE)</f>
        <v>×</v>
      </c>
      <c r="L92" s="109" t="str">
        <f>VLOOKUP(C92,[1]計算シート!$B$3:$BB$29997,13,FALSE)</f>
        <v>×</v>
      </c>
      <c r="M92" s="109" t="str">
        <f>IF(VLOOKUP(C92,[1]計算シート!$B$3:$BB$29997,26,FALSE)&gt;0,"○","×")</f>
        <v>×</v>
      </c>
      <c r="N92" s="109" t="str">
        <f>IF(VLOOKUP(C92,[1]計算シート!$B$3:$BB$29997,27,FALSE)&gt;0,"○","×")</f>
        <v>×</v>
      </c>
      <c r="O92" s="110" t="str">
        <f>VLOOKUP(C92,[1]計算シート!$B$3:$BB$29997,29,FALSE)</f>
        <v>積水ハウス不動産東京株式会社</v>
      </c>
      <c r="P92" s="110" t="str">
        <f>VLOOKUP(C92,[1]計算シート!$B$3:$BB$29997,30,FALSE)</f>
        <v>03-5350-3366</v>
      </c>
      <c r="Q92" s="77">
        <f>VLOOKUP(C92,[1]計算シート!$B$3:$BB$29997,32,FALSE)</f>
        <v>78</v>
      </c>
      <c r="R92" s="111">
        <f>VLOOKUP(C92,[1]計算シート!$B$3:$BB$29997,31,FALSE)</f>
        <v>42767</v>
      </c>
      <c r="S92" s="112" t="str">
        <f>VLOOKUP(C92,[1]計算シート!$B$3:$BB$29997,34,FALSE)</f>
        <v>入居開始済み</v>
      </c>
      <c r="T92" s="109" t="str">
        <f>VLOOKUP(C92,[1]計算シート!$B$3:$BB$29997,33,FALSE)</f>
        <v>○</v>
      </c>
      <c r="U92" s="111">
        <v>43647</v>
      </c>
      <c r="V92" s="77"/>
      <c r="W92" s="115" t="str">
        <f>VLOOKUP(C92,[1]計算シート!$B$3:$BH$2997,59,FALSE)&amp;CHAR(10)&amp;IF(VLOOKUP(C92,[1]計算シート!$B$3:$BH$2997,59,FALSE)="特定","("&amp;VLOOKUP(C92,[1]指定一覧!$B$3:$C128,2,FALSE)&amp;")","")</f>
        <v xml:space="preserve">
</v>
      </c>
      <c r="X92" s="113" t="s">
        <v>36</v>
      </c>
    </row>
    <row r="93" spans="2:24" s="114" customFormat="1" ht="42" customHeight="1">
      <c r="B93" s="108">
        <v>86</v>
      </c>
      <c r="C93" s="109">
        <v>11081</v>
      </c>
      <c r="D93" s="110" t="str">
        <f>VLOOKUP(C93,[1]計算シート!$B$3:$F$29997,5,FALSE)</f>
        <v>マストライフ古河庭園</v>
      </c>
      <c r="E93" s="110" t="str">
        <f>VLOOKUP(C93,[1]計算シート!$B$3:$BB$29997,6,FALSE)</f>
        <v>北区西ヶ原1-31-6</v>
      </c>
      <c r="F93" s="109" t="str">
        <f>VLOOKUP(C93,[1]計算シート!$B$3:$BB$29997,7,FALSE)</f>
        <v>13-25</v>
      </c>
      <c r="G93" s="109" t="str">
        <f>VLOOKUP(C93,[1]計算シート!$B$3:$BB$29997,8,FALSE)</f>
        <v>34.58-70.62</v>
      </c>
      <c r="H93" s="109" t="str">
        <f>VLOOKUP(C93,[1]計算シート!$B$3:$BB$29997,9,FALSE)</f>
        <v>○</v>
      </c>
      <c r="I93" s="109" t="str">
        <f>VLOOKUP(C93,[1]計算シート!$B$3:$BB$29997,10,FALSE)</f>
        <v>×</v>
      </c>
      <c r="J93" s="109" t="str">
        <f>VLOOKUP(C93,[1]計算シート!$B$3:$BB$29997,11,FALSE)</f>
        <v>×</v>
      </c>
      <c r="K93" s="109" t="str">
        <f>VLOOKUP(C93,[1]計算シート!$B$3:$BB$29997,12,FALSE)</f>
        <v>×</v>
      </c>
      <c r="L93" s="109" t="str">
        <f>VLOOKUP(C93,[1]計算シート!$B$3:$BB$29997,13,FALSE)</f>
        <v>×</v>
      </c>
      <c r="M93" s="109" t="str">
        <f>IF(VLOOKUP(C93,[1]計算シート!$B$3:$BB$29997,26,FALSE)&gt;0,"○","×")</f>
        <v>×</v>
      </c>
      <c r="N93" s="109" t="str">
        <f>IF(VLOOKUP(C93,[1]計算シート!$B$3:$BB$29997,27,FALSE)&gt;0,"○","×")</f>
        <v>×</v>
      </c>
      <c r="O93" s="110" t="str">
        <f>VLOOKUP(C93,[1]計算シート!$B$3:$BB$29997,29,FALSE)</f>
        <v>積水ハウス不動産東京株式会社　グランドマスト事業部</v>
      </c>
      <c r="P93" s="110" t="str">
        <f>VLOOKUP(C93,[1]計算シート!$B$3:$BB$29997,30,FALSE)</f>
        <v>03-5350-3900</v>
      </c>
      <c r="Q93" s="77">
        <f>VLOOKUP(C93,[1]計算シート!$B$3:$BB$29997,32,FALSE)</f>
        <v>62</v>
      </c>
      <c r="R93" s="111">
        <f>VLOOKUP(C93,[1]計算シート!$B$3:$BB$29997,31,FALSE)</f>
        <v>40998</v>
      </c>
      <c r="S93" s="112" t="str">
        <f>VLOOKUP(C93,[1]計算シート!$B$3:$BB$29997,34,FALSE)</f>
        <v>入居開始済み</v>
      </c>
      <c r="T93" s="109" t="str">
        <f>VLOOKUP(C93,[1]計算シート!$B$3:$BB$29997,33,FALSE)</f>
        <v>○</v>
      </c>
      <c r="U93" s="111">
        <v>42095</v>
      </c>
      <c r="V93" s="77"/>
      <c r="W93" s="115" t="str">
        <f>VLOOKUP(C93,[1]計算シート!$B$3:$BH$2997,59,FALSE)&amp;CHAR(10)&amp;IF(VLOOKUP(C93,[1]計算シート!$B$3:$BH$2997,59,FALSE)="特定","("&amp;VLOOKUP(C93,[1]指定一覧!$B$3:$C129,2,FALSE)&amp;")","")</f>
        <v xml:space="preserve">
</v>
      </c>
      <c r="X93" s="113" t="s">
        <v>36</v>
      </c>
    </row>
    <row r="94" spans="2:24" s="114" customFormat="1" ht="42" customHeight="1">
      <c r="B94" s="108">
        <v>87</v>
      </c>
      <c r="C94" s="109">
        <v>12009</v>
      </c>
      <c r="D94" s="110" t="str">
        <f>VLOOKUP(C94,[1]計算シート!$B$3:$F$29997,5,FALSE)</f>
        <v>ヨウコーフォレスト北赤羽</v>
      </c>
      <c r="E94" s="110" t="str">
        <f>VLOOKUP(C94,[1]計算シート!$B$3:$BB$29997,6,FALSE)</f>
        <v>北区浮間3-24-10</v>
      </c>
      <c r="F94" s="109">
        <f>VLOOKUP(C94,[1]計算シート!$B$3:$BB$29997,7,FALSE)</f>
        <v>7.5</v>
      </c>
      <c r="G94" s="109">
        <f>VLOOKUP(C94,[1]計算シート!$B$3:$BB$29997,8,FALSE)</f>
        <v>19.16</v>
      </c>
      <c r="H94" s="109" t="str">
        <f>VLOOKUP(C94,[1]計算シート!$B$3:$BB$29997,9,FALSE)</f>
        <v>○</v>
      </c>
      <c r="I94" s="109" t="str">
        <f>VLOOKUP(C94,[1]計算シート!$B$3:$BB$29997,10,FALSE)</f>
        <v>○</v>
      </c>
      <c r="J94" s="109" t="str">
        <f>VLOOKUP(C94,[1]計算シート!$B$3:$BB$29997,11,FALSE)</f>
        <v>○</v>
      </c>
      <c r="K94" s="109" t="str">
        <f>VLOOKUP(C94,[1]計算シート!$B$3:$BB$29997,12,FALSE)</f>
        <v>○</v>
      </c>
      <c r="L94" s="109" t="str">
        <f>VLOOKUP(C94,[1]計算シート!$B$3:$BB$29997,13,FALSE)</f>
        <v>○</v>
      </c>
      <c r="M94" s="109" t="str">
        <f>IF(VLOOKUP(C94,[1]計算シート!$B$3:$BB$29997,26,FALSE)&gt;0,"○","×")</f>
        <v>×</v>
      </c>
      <c r="N94" s="109" t="str">
        <f>IF(VLOOKUP(C94,[1]計算シート!$B$3:$BB$29997,27,FALSE)&gt;0,"○","×")</f>
        <v>○</v>
      </c>
      <c r="O94" s="110" t="str">
        <f>VLOOKUP(C94,[1]計算シート!$B$3:$BB$29997,29,FALSE)</f>
        <v>ヨウコーフォレスト北赤羽</v>
      </c>
      <c r="P94" s="110" t="str">
        <f>VLOOKUP(C94,[1]計算シート!$B$3:$BB$29997,30,FALSE)</f>
        <v>03-3969-3630</v>
      </c>
      <c r="Q94" s="77">
        <f>VLOOKUP(C94,[1]計算シート!$B$3:$BB$29997,32,FALSE)</f>
        <v>21</v>
      </c>
      <c r="R94" s="111">
        <f>VLOOKUP(C94,[1]計算シート!$B$3:$BB$29997,31,FALSE)</f>
        <v>41050</v>
      </c>
      <c r="S94" s="112" t="str">
        <f>VLOOKUP(C94,[1]計算シート!$B$3:$BB$29997,34,FALSE)</f>
        <v>入居開始済み</v>
      </c>
      <c r="T94" s="109" t="str">
        <f>VLOOKUP(C94,[1]計算シート!$B$3:$BB$29997,33,FALSE)</f>
        <v>○</v>
      </c>
      <c r="U94" s="111">
        <v>42095</v>
      </c>
      <c r="V94" s="77"/>
      <c r="W94" s="115" t="str">
        <f>VLOOKUP(C94,[1]計算シート!$B$3:$BH$2997,59,FALSE)&amp;CHAR(10)&amp;IF(VLOOKUP(C94,[1]計算シート!$B$3:$BH$2997,59,FALSE)="特定","("&amp;VLOOKUP(C94,[1]指定一覧!$B$3:$C130,2,FALSE)&amp;")","")</f>
        <v xml:space="preserve">
</v>
      </c>
      <c r="X94" s="113" t="s">
        <v>36</v>
      </c>
    </row>
    <row r="95" spans="2:24" s="114" customFormat="1" ht="42" customHeight="1">
      <c r="B95" s="108">
        <v>88</v>
      </c>
      <c r="C95" s="109">
        <v>13050</v>
      </c>
      <c r="D95" s="110" t="str">
        <f>VLOOKUP(C95,[1]計算シート!$B$3:$F$29997,5,FALSE)</f>
        <v>ふれあいはうす 昴</v>
      </c>
      <c r="E95" s="110" t="str">
        <f>VLOOKUP(C95,[1]計算シート!$B$3:$BB$29997,6,FALSE)</f>
        <v>北区王子３－８－１　エレガンス王子2F</v>
      </c>
      <c r="F95" s="109" t="str">
        <f>VLOOKUP(C95,[1]計算シート!$B$3:$BB$29997,7,FALSE)</f>
        <v>7.3-7.6</v>
      </c>
      <c r="G95" s="109" t="str">
        <f>VLOOKUP(C95,[1]計算シート!$B$3:$BB$29997,8,FALSE)</f>
        <v>18.08-21.17</v>
      </c>
      <c r="H95" s="109" t="str">
        <f>VLOOKUP(C95,[1]計算シート!$B$3:$BB$29997,9,FALSE)</f>
        <v>×</v>
      </c>
      <c r="I95" s="109" t="str">
        <f>VLOOKUP(C95,[1]計算シート!$B$3:$BB$29997,10,FALSE)</f>
        <v>○</v>
      </c>
      <c r="J95" s="109" t="str">
        <f>VLOOKUP(C95,[1]計算シート!$B$3:$BB$29997,11,FALSE)</f>
        <v>○</v>
      </c>
      <c r="K95" s="109" t="str">
        <f>VLOOKUP(C95,[1]計算シート!$B$3:$BB$29997,12,FALSE)</f>
        <v>○</v>
      </c>
      <c r="L95" s="109" t="str">
        <f>VLOOKUP(C95,[1]計算シート!$B$3:$BB$29997,13,FALSE)</f>
        <v>○</v>
      </c>
      <c r="M95" s="109" t="str">
        <f>IF(VLOOKUP(C95,[1]計算シート!$B$3:$BB$29997,26,FALSE)&gt;0,"○","×")</f>
        <v>×</v>
      </c>
      <c r="N95" s="109" t="str">
        <f>IF(VLOOKUP(C95,[1]計算シート!$B$3:$BB$29997,27,FALSE)&gt;0,"○","×")</f>
        <v>○</v>
      </c>
      <c r="O95" s="110" t="str">
        <f>VLOOKUP(C95,[1]計算シート!$B$3:$BB$29997,29,FALSE)</f>
        <v>株式会社　園修会</v>
      </c>
      <c r="P95" s="110" t="str">
        <f>VLOOKUP(C95,[1]計算シート!$B$3:$BB$29997,30,FALSE)</f>
        <v>03-6903-2372</v>
      </c>
      <c r="Q95" s="77">
        <f>VLOOKUP(C95,[1]計算シート!$B$3:$BB$29997,32,FALSE)</f>
        <v>7</v>
      </c>
      <c r="R95" s="111">
        <f>VLOOKUP(C95,[1]計算シート!$B$3:$BB$29997,31,FALSE)</f>
        <v>41729</v>
      </c>
      <c r="S95" s="112" t="str">
        <f>VLOOKUP(C95,[1]計算シート!$B$3:$BB$29997,34,FALSE)</f>
        <v>入居開始済み</v>
      </c>
      <c r="T95" s="109" t="str">
        <f>VLOOKUP(C95,[1]計算シート!$B$3:$BB$29997,33,FALSE)</f>
        <v>○</v>
      </c>
      <c r="U95" s="111">
        <v>42095</v>
      </c>
      <c r="V95" s="77"/>
      <c r="W95" s="115" t="str">
        <f>VLOOKUP(C95,[1]計算シート!$B$3:$BH$2997,59,FALSE)&amp;CHAR(10)&amp;IF(VLOOKUP(C95,[1]計算シート!$B$3:$BH$2997,59,FALSE)="特定","("&amp;VLOOKUP(C95,[1]指定一覧!$B$3:$C131,2,FALSE)&amp;")","")</f>
        <v xml:space="preserve">
</v>
      </c>
      <c r="X95" s="113" t="s">
        <v>36</v>
      </c>
    </row>
    <row r="96" spans="2:24" s="114" customFormat="1" ht="42" customHeight="1">
      <c r="B96" s="108">
        <v>89</v>
      </c>
      <c r="C96" s="109">
        <v>14006</v>
      </c>
      <c r="D96" s="110" t="str">
        <f>VLOOKUP(C96,[1]計算シート!$B$3:$F$29997,5,FALSE)</f>
        <v>グランドマスト西ヶ原</v>
      </c>
      <c r="E96" s="110" t="str">
        <f>VLOOKUP(C96,[1]計算シート!$B$3:$BB$29997,6,FALSE)</f>
        <v>北区西ケ原1－31－25</v>
      </c>
      <c r="F96" s="109" t="str">
        <f>VLOOKUP(C96,[1]計算シート!$B$3:$BB$29997,7,FALSE)</f>
        <v>6.4-26</v>
      </c>
      <c r="G96" s="109" t="str">
        <f>VLOOKUP(C96,[1]計算シート!$B$3:$BB$29997,8,FALSE)</f>
        <v>25.13-66.76</v>
      </c>
      <c r="H96" s="109" t="str">
        <f>VLOOKUP(C96,[1]計算シート!$B$3:$BB$29997,9,FALSE)</f>
        <v>○</v>
      </c>
      <c r="I96" s="109" t="str">
        <f>VLOOKUP(C96,[1]計算シート!$B$3:$BB$29997,10,FALSE)</f>
        <v>×</v>
      </c>
      <c r="J96" s="109" t="str">
        <f>VLOOKUP(C96,[1]計算シート!$B$3:$BB$29997,11,FALSE)</f>
        <v>×</v>
      </c>
      <c r="K96" s="109" t="str">
        <f>VLOOKUP(C96,[1]計算シート!$B$3:$BB$29997,12,FALSE)</f>
        <v>×</v>
      </c>
      <c r="L96" s="109" t="str">
        <f>VLOOKUP(C96,[1]計算シート!$B$3:$BB$29997,13,FALSE)</f>
        <v>×</v>
      </c>
      <c r="M96" s="109" t="str">
        <f>IF(VLOOKUP(C96,[1]計算シート!$B$3:$BB$29997,26,FALSE)&gt;0,"○","×")</f>
        <v>×</v>
      </c>
      <c r="N96" s="109" t="str">
        <f>IF(VLOOKUP(C96,[1]計算シート!$B$3:$BB$29997,27,FALSE)&gt;0,"○","×")</f>
        <v>×</v>
      </c>
      <c r="O96" s="110" t="str">
        <f>VLOOKUP(C96,[1]計算シート!$B$3:$BB$29997,29,FALSE)</f>
        <v>積水ハウス不動産東京株式会社</v>
      </c>
      <c r="P96" s="110" t="str">
        <f>VLOOKUP(C96,[1]計算シート!$B$3:$BB$29997,30,FALSE)</f>
        <v>03-5350-3366</v>
      </c>
      <c r="Q96" s="77">
        <f>VLOOKUP(C96,[1]計算シート!$B$3:$BB$29997,32,FALSE)</f>
        <v>77</v>
      </c>
      <c r="R96" s="111">
        <f>VLOOKUP(C96,[1]計算シート!$B$3:$BB$29997,31,FALSE)</f>
        <v>41792</v>
      </c>
      <c r="S96" s="112" t="str">
        <f>VLOOKUP(C96,[1]計算シート!$B$3:$BB$29997,34,FALSE)</f>
        <v>入居開始済み</v>
      </c>
      <c r="T96" s="109" t="str">
        <f>VLOOKUP(C96,[1]計算シート!$B$3:$BB$29997,33,FALSE)</f>
        <v>○</v>
      </c>
      <c r="U96" s="111">
        <v>42382</v>
      </c>
      <c r="V96" s="77"/>
      <c r="W96" s="115" t="str">
        <f>VLOOKUP(C96,[1]計算シート!$B$3:$BH$2997,59,FALSE)&amp;CHAR(10)&amp;IF(VLOOKUP(C96,[1]計算シート!$B$3:$BH$2997,59,FALSE)="特定","("&amp;VLOOKUP(C96,[1]指定一覧!$B$3:$C132,2,FALSE)&amp;")","")</f>
        <v xml:space="preserve">
</v>
      </c>
      <c r="X96" s="113" t="s">
        <v>36</v>
      </c>
    </row>
    <row r="97" spans="2:24" s="114" customFormat="1" ht="42" customHeight="1">
      <c r="B97" s="108">
        <v>90</v>
      </c>
      <c r="C97" s="109">
        <v>15020</v>
      </c>
      <c r="D97" s="110" t="str">
        <f>VLOOKUP(C97,[1]計算シート!$B$3:$F$29997,5,FALSE)</f>
        <v>ガーデンテラス赤羽</v>
      </c>
      <c r="E97" s="110" t="str">
        <f>VLOOKUP(C97,[1]計算シート!$B$3:$BB$29997,6,FALSE)</f>
        <v>北区桐ヶ丘2-11-28</v>
      </c>
      <c r="F97" s="109" t="str">
        <f>VLOOKUP(C97,[1]計算シート!$B$3:$BB$29997,7,FALSE)</f>
        <v>6.4-20.4</v>
      </c>
      <c r="G97" s="109" t="str">
        <f>VLOOKUP(C97,[1]計算シート!$B$3:$BB$29997,8,FALSE)</f>
        <v>18.7-42.61</v>
      </c>
      <c r="H97" s="109" t="str">
        <f>VLOOKUP(C97,[1]計算シート!$B$3:$BB$29997,9,FALSE)</f>
        <v>○</v>
      </c>
      <c r="I97" s="109" t="str">
        <f>VLOOKUP(C97,[1]計算シート!$B$3:$BB$29997,10,FALSE)</f>
        <v>×</v>
      </c>
      <c r="J97" s="109" t="str">
        <f>VLOOKUP(C97,[1]計算シート!$B$3:$BB$29997,11,FALSE)</f>
        <v>×</v>
      </c>
      <c r="K97" s="109" t="str">
        <f>VLOOKUP(C97,[1]計算シート!$B$3:$BB$29997,12,FALSE)</f>
        <v>○</v>
      </c>
      <c r="L97" s="109" t="str">
        <f>VLOOKUP(C97,[1]計算シート!$B$3:$BB$29997,13,FALSE)</f>
        <v>○</v>
      </c>
      <c r="M97" s="109" t="str">
        <f>IF(VLOOKUP(C97,[1]計算シート!$B$3:$BB$29997,26,FALSE)&gt;0,"○","×")</f>
        <v>×</v>
      </c>
      <c r="N97" s="109" t="str">
        <f>IF(VLOOKUP(C97,[1]計算シート!$B$3:$BB$29997,27,FALSE)&gt;0,"○","×")</f>
        <v>○</v>
      </c>
      <c r="O97" s="110" t="str">
        <f>VLOOKUP(C97,[1]計算シート!$B$3:$BB$29997,29,FALSE)</f>
        <v>シマダリビングパートナーズ株式会社</v>
      </c>
      <c r="P97" s="110" t="str">
        <f>VLOOKUP(C97,[1]計算シート!$B$3:$BB$29997,30,FALSE)</f>
        <v>03-6275-1182</v>
      </c>
      <c r="Q97" s="77">
        <f>VLOOKUP(C97,[1]計算シート!$B$3:$BB$29997,32,FALSE)</f>
        <v>66</v>
      </c>
      <c r="R97" s="111">
        <f>VLOOKUP(C97,[1]計算シート!$B$3:$BB$29997,31,FALSE)</f>
        <v>42354</v>
      </c>
      <c r="S97" s="112" t="str">
        <f>VLOOKUP(C97,[1]計算シート!$B$3:$BB$29997,34,FALSE)</f>
        <v>入居開始済み</v>
      </c>
      <c r="T97" s="109" t="str">
        <f>VLOOKUP(C97,[1]計算シート!$B$3:$BB$29997,33,FALSE)</f>
        <v>○</v>
      </c>
      <c r="U97" s="111">
        <v>43009</v>
      </c>
      <c r="V97" s="77"/>
      <c r="W97" s="115" t="str">
        <f>VLOOKUP(C97,[1]計算シート!$B$3:$BH$2997,59,FALSE)&amp;CHAR(10)&amp;IF(VLOOKUP(C97,[1]計算シート!$B$3:$BH$2997,59,FALSE)="特定","("&amp;VLOOKUP(C97,[1]指定一覧!$B$3:$C133,2,FALSE)&amp;")","")</f>
        <v xml:space="preserve">
</v>
      </c>
      <c r="X97" s="113" t="s">
        <v>36</v>
      </c>
    </row>
    <row r="98" spans="2:24" s="114" customFormat="1" ht="42" customHeight="1">
      <c r="B98" s="108">
        <v>91</v>
      </c>
      <c r="C98" s="109">
        <v>11006</v>
      </c>
      <c r="D98" s="110" t="str">
        <f>VLOOKUP(C98,[1]計算シート!$B$3:$F$29997,5,FALSE)</f>
        <v>サンベストビレッジ浮間公園</v>
      </c>
      <c r="E98" s="110" t="str">
        <f>VLOOKUP(C98,[1]計算シート!$B$3:$BB$29997,6,FALSE)</f>
        <v>板橋区舟渡1－19－9</v>
      </c>
      <c r="F98" s="109" t="str">
        <f>VLOOKUP(C98,[1]計算シート!$B$3:$BB$29997,7,FALSE)</f>
        <v>7.7-10.5</v>
      </c>
      <c r="G98" s="109" t="str">
        <f>VLOOKUP(C98,[1]計算シート!$B$3:$BB$29997,8,FALSE)</f>
        <v>25.02-40.37</v>
      </c>
      <c r="H98" s="109" t="str">
        <f>VLOOKUP(C98,[1]計算シート!$B$3:$BB$29997,9,FALSE)</f>
        <v>○</v>
      </c>
      <c r="I98" s="109" t="str">
        <f>VLOOKUP(C98,[1]計算シート!$B$3:$BB$29997,10,FALSE)</f>
        <v>○</v>
      </c>
      <c r="J98" s="109" t="str">
        <f>VLOOKUP(C98,[1]計算シート!$B$3:$BB$29997,11,FALSE)</f>
        <v>○</v>
      </c>
      <c r="K98" s="109" t="str">
        <f>VLOOKUP(C98,[1]計算シート!$B$3:$BB$29997,12,FALSE)</f>
        <v>○</v>
      </c>
      <c r="L98" s="109" t="str">
        <f>VLOOKUP(C98,[1]計算シート!$B$3:$BB$29997,13,FALSE)</f>
        <v>○</v>
      </c>
      <c r="M98" s="109" t="str">
        <f>IF(VLOOKUP(C98,[1]計算シート!$B$3:$BB$29997,26,FALSE)&gt;0,"○","×")</f>
        <v>×</v>
      </c>
      <c r="N98" s="109" t="str">
        <f>IF(VLOOKUP(C98,[1]計算シート!$B$3:$BB$29997,27,FALSE)&gt;0,"○","×")</f>
        <v>○</v>
      </c>
      <c r="O98" s="110" t="str">
        <f>VLOOKUP(C98,[1]計算シート!$B$3:$BB$29997,29,FALSE)</f>
        <v>株式会社　サンベスト東信</v>
      </c>
      <c r="P98" s="110" t="str">
        <f>VLOOKUP(C98,[1]計算シート!$B$3:$BB$29997,30,FALSE)</f>
        <v>03-5914-3133</v>
      </c>
      <c r="Q98" s="77">
        <f>VLOOKUP(C98,[1]計算シート!$B$3:$BB$29997,32,FALSE)</f>
        <v>23</v>
      </c>
      <c r="R98" s="111">
        <f>VLOOKUP(C98,[1]計算シート!$B$3:$BB$29997,31,FALSE)</f>
        <v>40914</v>
      </c>
      <c r="S98" s="112" t="str">
        <f>VLOOKUP(C98,[1]計算シート!$B$3:$BB$29997,34,FALSE)</f>
        <v>入居開始済み</v>
      </c>
      <c r="T98" s="109" t="str">
        <f>VLOOKUP(C98,[1]計算シート!$B$3:$BB$29997,33,FALSE)</f>
        <v>○</v>
      </c>
      <c r="U98" s="111">
        <v>42095</v>
      </c>
      <c r="V98" s="77"/>
      <c r="W98" s="115" t="str">
        <f>VLOOKUP(C98,[1]計算シート!$B$3:$BH$2997,59,FALSE)&amp;CHAR(10)&amp;IF(VLOOKUP(C98,[1]計算シート!$B$3:$BH$2997,59,FALSE)="特定","("&amp;VLOOKUP(C98,[1]指定一覧!$B$3:$C135,2,FALSE)&amp;")","")</f>
        <v xml:space="preserve">
</v>
      </c>
      <c r="X98" s="113" t="s">
        <v>36</v>
      </c>
    </row>
    <row r="99" spans="2:24" s="114" customFormat="1" ht="42" customHeight="1">
      <c r="B99" s="108">
        <v>92</v>
      </c>
      <c r="C99" s="109">
        <v>11035</v>
      </c>
      <c r="D99" s="110" t="str">
        <f>VLOOKUP(C99,[1]計算シート!$B$3:$F$29997,5,FALSE)</f>
        <v>そんぽの家Ｓ新高島平</v>
      </c>
      <c r="E99" s="110" t="str">
        <f>VLOOKUP(C99,[1]計算シート!$B$3:$BB$29997,6,FALSE)</f>
        <v>板橋区高島平7-17-9</v>
      </c>
      <c r="F99" s="109">
        <f>VLOOKUP(C99,[1]計算シート!$B$3:$BB$29997,7,FALSE)</f>
        <v>9.8000000000000007</v>
      </c>
      <c r="G99" s="109" t="str">
        <f>VLOOKUP(C99,[1]計算シート!$B$3:$BB$29997,8,FALSE)</f>
        <v>25.05-25.32</v>
      </c>
      <c r="H99" s="109" t="str">
        <f>VLOOKUP(C99,[1]計算シート!$B$3:$BB$29997,9,FALSE)</f>
        <v>○</v>
      </c>
      <c r="I99" s="109" t="str">
        <f>VLOOKUP(C99,[1]計算シート!$B$3:$BB$29997,10,FALSE)</f>
        <v>×</v>
      </c>
      <c r="J99" s="109" t="str">
        <f>VLOOKUP(C99,[1]計算シート!$B$3:$BB$29997,11,FALSE)</f>
        <v>×</v>
      </c>
      <c r="K99" s="109" t="str">
        <f>VLOOKUP(C99,[1]計算シート!$B$3:$BB$29997,12,FALSE)</f>
        <v>×</v>
      </c>
      <c r="L99" s="109" t="str">
        <f>VLOOKUP(C99,[1]計算シート!$B$3:$BB$29997,13,FALSE)</f>
        <v>○</v>
      </c>
      <c r="M99" s="109" t="str">
        <f>IF(VLOOKUP(C99,[1]計算シート!$B$3:$BB$29997,26,FALSE)&gt;0,"○","×")</f>
        <v>○</v>
      </c>
      <c r="N99" s="109" t="str">
        <f>IF(VLOOKUP(C99,[1]計算シート!$B$3:$BB$29997,27,FALSE)&gt;0,"○","×")</f>
        <v>○</v>
      </c>
      <c r="O99" s="110" t="str">
        <f>VLOOKUP(C99,[1]計算シート!$B$3:$BB$29997,29,FALSE)</f>
        <v>そんぽの家Ｓ新高島平</v>
      </c>
      <c r="P99" s="110" t="str">
        <f>VLOOKUP(C99,[1]計算シート!$B$3:$BB$29997,30,FALSE)</f>
        <v>03-5968-5181</v>
      </c>
      <c r="Q99" s="77">
        <f>VLOOKUP(C99,[1]計算シート!$B$3:$BB$29997,32,FALSE)</f>
        <v>42</v>
      </c>
      <c r="R99" s="111">
        <f>VLOOKUP(C99,[1]計算シート!$B$3:$BB$29997,31,FALSE)</f>
        <v>40942</v>
      </c>
      <c r="S99" s="112" t="str">
        <f>VLOOKUP(C99,[1]計算シート!$B$3:$BB$29997,34,FALSE)</f>
        <v>入居開始済み</v>
      </c>
      <c r="T99" s="109" t="str">
        <f>VLOOKUP(C99,[1]計算シート!$B$3:$BB$29997,33,FALSE)</f>
        <v>○</v>
      </c>
      <c r="U99" s="111">
        <v>42095</v>
      </c>
      <c r="V99" s="77"/>
      <c r="W99" s="115" t="str">
        <f>VLOOKUP(C99,[1]計算シート!$B$3:$BH$2997,59,FALSE)&amp;CHAR(10)&amp;IF(VLOOKUP(C99,[1]計算シート!$B$3:$BH$2997,59,FALSE)="特定","("&amp;VLOOKUP(C99,[1]指定一覧!$B$3:$C136,2,FALSE)&amp;")","")</f>
        <v xml:space="preserve">
</v>
      </c>
      <c r="X99" s="113" t="s">
        <v>36</v>
      </c>
    </row>
    <row r="100" spans="2:24" s="114" customFormat="1" ht="42" customHeight="1">
      <c r="B100" s="108">
        <v>93</v>
      </c>
      <c r="C100" s="109">
        <v>11036</v>
      </c>
      <c r="D100" s="110" t="str">
        <f>VLOOKUP(C100,[1]計算シート!$B$3:$F$29997,5,FALSE)</f>
        <v>そんぽの家Ｓ板橋仲宿</v>
      </c>
      <c r="E100" s="110" t="str">
        <f>VLOOKUP(C100,[1]計算シート!$B$3:$BB$29997,6,FALSE)</f>
        <v>板橋区仲宿50-1</v>
      </c>
      <c r="F100" s="109">
        <f>VLOOKUP(C100,[1]計算シート!$B$3:$BB$29997,7,FALSE)</f>
        <v>13.2</v>
      </c>
      <c r="G100" s="109" t="str">
        <f>VLOOKUP(C100,[1]計算シート!$B$3:$BB$29997,8,FALSE)</f>
        <v>25.17-27.36</v>
      </c>
      <c r="H100" s="109" t="str">
        <f>VLOOKUP(C100,[1]計算シート!$B$3:$BB$29997,9,FALSE)</f>
        <v>○</v>
      </c>
      <c r="I100" s="109" t="str">
        <f>VLOOKUP(C100,[1]計算シート!$B$3:$BB$29997,10,FALSE)</f>
        <v>×</v>
      </c>
      <c r="J100" s="109" t="str">
        <f>VLOOKUP(C100,[1]計算シート!$B$3:$BB$29997,11,FALSE)</f>
        <v>×</v>
      </c>
      <c r="K100" s="109" t="str">
        <f>VLOOKUP(C100,[1]計算シート!$B$3:$BB$29997,12,FALSE)</f>
        <v>×</v>
      </c>
      <c r="L100" s="109" t="str">
        <f>VLOOKUP(C100,[1]計算シート!$B$3:$BB$29997,13,FALSE)</f>
        <v>○</v>
      </c>
      <c r="M100" s="109" t="str">
        <f>IF(VLOOKUP(C100,[1]計算シート!$B$3:$BB$29997,26,FALSE)&gt;0,"○","×")</f>
        <v>○</v>
      </c>
      <c r="N100" s="109" t="str">
        <f>IF(VLOOKUP(C100,[1]計算シート!$B$3:$BB$29997,27,FALSE)&gt;0,"○","×")</f>
        <v>○</v>
      </c>
      <c r="O100" s="110" t="str">
        <f>VLOOKUP(C100,[1]計算シート!$B$3:$BB$29997,29,FALSE)</f>
        <v>そんぽの家Ｓ板橋仲宿</v>
      </c>
      <c r="P100" s="110" t="str">
        <f>VLOOKUP(C100,[1]計算シート!$B$3:$BB$29997,30,FALSE)</f>
        <v>03-5944-3481</v>
      </c>
      <c r="Q100" s="77">
        <f>VLOOKUP(C100,[1]計算シート!$B$3:$BB$29997,32,FALSE)</f>
        <v>54</v>
      </c>
      <c r="R100" s="111">
        <f>VLOOKUP(C100,[1]計算シート!$B$3:$BB$29997,31,FALSE)</f>
        <v>40942</v>
      </c>
      <c r="S100" s="112" t="str">
        <f>VLOOKUP(C100,[1]計算シート!$B$3:$BB$29997,34,FALSE)</f>
        <v>入居開始済み</v>
      </c>
      <c r="T100" s="109" t="str">
        <f>VLOOKUP(C100,[1]計算シート!$B$3:$BB$29997,33,FALSE)</f>
        <v>○</v>
      </c>
      <c r="U100" s="111">
        <v>42095</v>
      </c>
      <c r="V100" s="77"/>
      <c r="W100" s="115" t="str">
        <f>VLOOKUP(C100,[1]計算シート!$B$3:$BH$2997,59,FALSE)&amp;CHAR(10)&amp;IF(VLOOKUP(C100,[1]計算シート!$B$3:$BH$2997,59,FALSE)="特定","("&amp;VLOOKUP(C100,[1]指定一覧!$B$3:$C137,2,FALSE)&amp;")","")</f>
        <v xml:space="preserve">
</v>
      </c>
      <c r="X100" s="113" t="s">
        <v>36</v>
      </c>
    </row>
    <row r="101" spans="2:24" s="114" customFormat="1" ht="42" customHeight="1">
      <c r="B101" s="108">
        <v>94</v>
      </c>
      <c r="C101" s="109">
        <v>11052</v>
      </c>
      <c r="D101" s="110" t="str">
        <f>VLOOKUP(C101,[1]計算シート!$B$3:$F$29997,5,FALSE)</f>
        <v>そんぽの家Ｓときわ台南</v>
      </c>
      <c r="E101" s="110" t="str">
        <f>VLOOKUP(C101,[1]計算シート!$B$3:$BB$29997,6,FALSE)</f>
        <v>板橋区東新町1丁目29-6</v>
      </c>
      <c r="F101" s="109">
        <f>VLOOKUP(C101,[1]計算シート!$B$3:$BB$29997,7,FALSE)</f>
        <v>11.2</v>
      </c>
      <c r="G101" s="109">
        <f>VLOOKUP(C101,[1]計算シート!$B$3:$BB$29997,8,FALSE)</f>
        <v>25.02</v>
      </c>
      <c r="H101" s="109" t="str">
        <f>VLOOKUP(C101,[1]計算シート!$B$3:$BB$29997,9,FALSE)</f>
        <v>○</v>
      </c>
      <c r="I101" s="109" t="str">
        <f>VLOOKUP(C101,[1]計算シート!$B$3:$BB$29997,10,FALSE)</f>
        <v>×</v>
      </c>
      <c r="J101" s="109" t="str">
        <f>VLOOKUP(C101,[1]計算シート!$B$3:$BB$29997,11,FALSE)</f>
        <v>×</v>
      </c>
      <c r="K101" s="109" t="str">
        <f>VLOOKUP(C101,[1]計算シート!$B$3:$BB$29997,12,FALSE)</f>
        <v>×</v>
      </c>
      <c r="L101" s="109" t="str">
        <f>VLOOKUP(C101,[1]計算シート!$B$3:$BB$29997,13,FALSE)</f>
        <v>○</v>
      </c>
      <c r="M101" s="109" t="str">
        <f>IF(VLOOKUP(C101,[1]計算シート!$B$3:$BB$29997,26,FALSE)&gt;0,"○","×")</f>
        <v>○</v>
      </c>
      <c r="N101" s="109" t="str">
        <f>IF(VLOOKUP(C101,[1]計算シート!$B$3:$BB$29997,27,FALSE)&gt;0,"○","×")</f>
        <v>○</v>
      </c>
      <c r="O101" s="110" t="str">
        <f>VLOOKUP(C101,[1]計算シート!$B$3:$BB$29997,29,FALSE)</f>
        <v>そんぽの家Ｓときわ台南</v>
      </c>
      <c r="P101" s="110" t="str">
        <f>VLOOKUP(C101,[1]計算シート!$B$3:$BB$29997,30,FALSE)</f>
        <v>03-5964-5515</v>
      </c>
      <c r="Q101" s="77">
        <f>VLOOKUP(C101,[1]計算シート!$B$3:$BB$29997,32,FALSE)</f>
        <v>48</v>
      </c>
      <c r="R101" s="111">
        <f>VLOOKUP(C101,[1]計算シート!$B$3:$BB$29997,31,FALSE)</f>
        <v>40962</v>
      </c>
      <c r="S101" s="112" t="str">
        <f>VLOOKUP(C101,[1]計算シート!$B$3:$BB$29997,34,FALSE)</f>
        <v>入居開始済み</v>
      </c>
      <c r="T101" s="109" t="str">
        <f>VLOOKUP(C101,[1]計算シート!$B$3:$BB$29997,33,FALSE)</f>
        <v>○</v>
      </c>
      <c r="U101" s="111">
        <v>42095</v>
      </c>
      <c r="V101" s="77"/>
      <c r="W101" s="115" t="str">
        <f>VLOOKUP(C101,[1]計算シート!$B$3:$BH$2997,59,FALSE)&amp;CHAR(10)&amp;IF(VLOOKUP(C101,[1]計算シート!$B$3:$BH$2997,59,FALSE)="特定","("&amp;VLOOKUP(C101,[1]指定一覧!$B$3:$C138,2,FALSE)&amp;")","")</f>
        <v xml:space="preserve">
</v>
      </c>
      <c r="X101" s="113" t="s">
        <v>36</v>
      </c>
    </row>
    <row r="102" spans="2:24" s="114" customFormat="1" ht="42" customHeight="1">
      <c r="B102" s="108">
        <v>95</v>
      </c>
      <c r="C102" s="109">
        <v>11057</v>
      </c>
      <c r="D102" s="110" t="str">
        <f>VLOOKUP(C102,[1]計算シート!$B$3:$F$29997,5,FALSE)</f>
        <v xml:space="preserve">プラチナ・シニアホーム板橋徳丸 </v>
      </c>
      <c r="E102" s="110" t="str">
        <f>VLOOKUP(C102,[1]計算シート!$B$3:$BB$29997,6,FALSE)</f>
        <v>板橋区徳丸３丁目３８番１９号</v>
      </c>
      <c r="F102" s="109">
        <f>VLOOKUP(C102,[1]計算シート!$B$3:$BB$29997,7,FALSE)</f>
        <v>7.5</v>
      </c>
      <c r="G102" s="109" t="str">
        <f>VLOOKUP(C102,[1]計算シート!$B$3:$BB$29997,8,FALSE)</f>
        <v>18-18.2</v>
      </c>
      <c r="H102" s="109" t="str">
        <f>VLOOKUP(C102,[1]計算シート!$B$3:$BB$29997,9,FALSE)</f>
        <v>○</v>
      </c>
      <c r="I102" s="109" t="str">
        <f>VLOOKUP(C102,[1]計算シート!$B$3:$BB$29997,10,FALSE)</f>
        <v>○</v>
      </c>
      <c r="J102" s="109" t="str">
        <f>VLOOKUP(C102,[1]計算シート!$B$3:$BB$29997,11,FALSE)</f>
        <v>○</v>
      </c>
      <c r="K102" s="109" t="str">
        <f>VLOOKUP(C102,[1]計算シート!$B$3:$BB$29997,12,FALSE)</f>
        <v>○</v>
      </c>
      <c r="L102" s="109" t="str">
        <f>VLOOKUP(C102,[1]計算シート!$B$3:$BB$29997,13,FALSE)</f>
        <v>○</v>
      </c>
      <c r="M102" s="109" t="str">
        <f>IF(VLOOKUP(C102,[1]計算シート!$B$3:$BB$29997,26,FALSE)&gt;0,"○","×")</f>
        <v>×</v>
      </c>
      <c r="N102" s="109" t="str">
        <f>IF(VLOOKUP(C102,[1]計算シート!$B$3:$BB$29997,27,FALSE)&gt;0,"○","×")</f>
        <v>×</v>
      </c>
      <c r="O102" s="110" t="str">
        <f>VLOOKUP(C102,[1]計算シート!$B$3:$BB$29997,29,FALSE)</f>
        <v>プラチナ・シニアホーム板橋徳丸</v>
      </c>
      <c r="P102" s="110" t="str">
        <f>VLOOKUP(C102,[1]計算シート!$B$3:$BB$29997,30,FALSE)</f>
        <v>03-5922-1305</v>
      </c>
      <c r="Q102" s="77">
        <f>VLOOKUP(C102,[1]計算シート!$B$3:$BB$29997,32,FALSE)</f>
        <v>34</v>
      </c>
      <c r="R102" s="111">
        <f>VLOOKUP(C102,[1]計算シート!$B$3:$BB$29997,31,FALSE)</f>
        <v>40983</v>
      </c>
      <c r="S102" s="112" t="str">
        <f>VLOOKUP(C102,[1]計算シート!$B$3:$BB$29997,34,FALSE)</f>
        <v>入居開始済み</v>
      </c>
      <c r="T102" s="109" t="str">
        <f>VLOOKUP(C102,[1]計算シート!$B$3:$BB$29997,33,FALSE)</f>
        <v>○</v>
      </c>
      <c r="U102" s="111">
        <v>40725</v>
      </c>
      <c r="V102" s="77"/>
      <c r="W102" s="115" t="str">
        <f>VLOOKUP(C102,[1]計算シート!$B$3:$BH$2997,59,FALSE)&amp;CHAR(10)&amp;IF(VLOOKUP(C102,[1]計算シート!$B$3:$BH$2997,59,FALSE)="特定","("&amp;VLOOKUP(C102,[1]指定一覧!$B$3:$C139,2,FALSE)&amp;")","")</f>
        <v>特定
(1371907492)</v>
      </c>
      <c r="X102" s="113" t="s">
        <v>36</v>
      </c>
    </row>
    <row r="103" spans="2:24" s="114" customFormat="1" ht="42" customHeight="1">
      <c r="B103" s="108">
        <v>96</v>
      </c>
      <c r="C103" s="109">
        <v>11061</v>
      </c>
      <c r="D103" s="110" t="str">
        <f>VLOOKUP(C103,[1]計算シート!$B$3:$F$29997,5,FALSE)</f>
        <v>グリーンヒルズときわ台</v>
      </c>
      <c r="E103" s="110" t="str">
        <f>VLOOKUP(C103,[1]計算シート!$B$3:$BB$29997,6,FALSE)</f>
        <v>板橋区前野町二丁目8番1</v>
      </c>
      <c r="F103" s="109" t="str">
        <f>VLOOKUP(C103,[1]計算シート!$B$3:$BB$29997,7,FALSE)</f>
        <v>9-11</v>
      </c>
      <c r="G103" s="109" t="str">
        <f>VLOOKUP(C103,[1]計算シート!$B$3:$BB$29997,8,FALSE)</f>
        <v>25.56-26.15</v>
      </c>
      <c r="H103" s="109" t="str">
        <f>VLOOKUP(C103,[1]計算シート!$B$3:$BB$29997,9,FALSE)</f>
        <v>○</v>
      </c>
      <c r="I103" s="109" t="str">
        <f>VLOOKUP(C103,[1]計算シート!$B$3:$BB$29997,10,FALSE)</f>
        <v>×</v>
      </c>
      <c r="J103" s="109" t="str">
        <f>VLOOKUP(C103,[1]計算シート!$B$3:$BB$29997,11,FALSE)</f>
        <v>×</v>
      </c>
      <c r="K103" s="109" t="str">
        <f>VLOOKUP(C103,[1]計算シート!$B$3:$BB$29997,12,FALSE)</f>
        <v>×</v>
      </c>
      <c r="L103" s="109" t="str">
        <f>VLOOKUP(C103,[1]計算シート!$B$3:$BB$29997,13,FALSE)</f>
        <v>○</v>
      </c>
      <c r="M103" s="109" t="str">
        <f>IF(VLOOKUP(C103,[1]計算シート!$B$3:$BB$29997,26,FALSE)&gt;0,"○","×")</f>
        <v>×</v>
      </c>
      <c r="N103" s="109" t="str">
        <f>IF(VLOOKUP(C103,[1]計算シート!$B$3:$BB$29997,27,FALSE)&gt;0,"○","×")</f>
        <v>×</v>
      </c>
      <c r="O103" s="110" t="str">
        <f>VLOOKUP(C103,[1]計算シート!$B$3:$BB$29997,29,FALSE)</f>
        <v>有限会社石田ビル</v>
      </c>
      <c r="P103" s="110" t="str">
        <f>VLOOKUP(C103,[1]計算シート!$B$3:$BB$29997,30,FALSE)</f>
        <v>03-6763-8656</v>
      </c>
      <c r="Q103" s="77">
        <f>VLOOKUP(C103,[1]計算シート!$B$3:$BB$29997,32,FALSE)</f>
        <v>42</v>
      </c>
      <c r="R103" s="111">
        <f>VLOOKUP(C103,[1]計算シート!$B$3:$BB$29997,31,FALSE)</f>
        <v>40996</v>
      </c>
      <c r="S103" s="112" t="str">
        <f>VLOOKUP(C103,[1]計算シート!$B$3:$BB$29997,34,FALSE)</f>
        <v>入居開始済み</v>
      </c>
      <c r="T103" s="109" t="str">
        <f>VLOOKUP(C103,[1]計算シート!$B$3:$BB$29997,33,FALSE)</f>
        <v>○</v>
      </c>
      <c r="U103" s="111">
        <v>42095</v>
      </c>
      <c r="V103" s="77"/>
      <c r="W103" s="115" t="str">
        <f>VLOOKUP(C103,[1]計算シート!$B$3:$BH$2997,59,FALSE)&amp;CHAR(10)&amp;IF(VLOOKUP(C103,[1]計算シート!$B$3:$BH$2997,59,FALSE)="特定","("&amp;VLOOKUP(C103,[1]指定一覧!$B$3:$C140,2,FALSE)&amp;")","")</f>
        <v xml:space="preserve">
</v>
      </c>
      <c r="X103" s="113" t="s">
        <v>36</v>
      </c>
    </row>
    <row r="104" spans="2:24" s="114" customFormat="1" ht="42" customHeight="1">
      <c r="B104" s="108">
        <v>97</v>
      </c>
      <c r="C104" s="109">
        <v>12025</v>
      </c>
      <c r="D104" s="110" t="str">
        <f>VLOOKUP(C104,[1]計算シート!$B$3:$F$29997,5,FALSE)</f>
        <v>そんぽの家Ｓ板橋若木</v>
      </c>
      <c r="E104" s="110" t="str">
        <f>VLOOKUP(C104,[1]計算シート!$B$3:$BB$29997,6,FALSE)</f>
        <v>板橋区若木3丁目3-1</v>
      </c>
      <c r="F104" s="109">
        <f>VLOOKUP(C104,[1]計算シート!$B$3:$BB$29997,7,FALSE)</f>
        <v>9</v>
      </c>
      <c r="G104" s="109" t="str">
        <f>VLOOKUP(C104,[1]計算シート!$B$3:$BB$29997,8,FALSE)</f>
        <v>25.17-27.27</v>
      </c>
      <c r="H104" s="109" t="str">
        <f>VLOOKUP(C104,[1]計算シート!$B$3:$BB$29997,9,FALSE)</f>
        <v>○</v>
      </c>
      <c r="I104" s="109" t="str">
        <f>VLOOKUP(C104,[1]計算シート!$B$3:$BB$29997,10,FALSE)</f>
        <v>×</v>
      </c>
      <c r="J104" s="109" t="str">
        <f>VLOOKUP(C104,[1]計算シート!$B$3:$BB$29997,11,FALSE)</f>
        <v>×</v>
      </c>
      <c r="K104" s="109" t="str">
        <f>VLOOKUP(C104,[1]計算シート!$B$3:$BB$29997,12,FALSE)</f>
        <v>×</v>
      </c>
      <c r="L104" s="109" t="str">
        <f>VLOOKUP(C104,[1]計算シート!$B$3:$BB$29997,13,FALSE)</f>
        <v>○</v>
      </c>
      <c r="M104" s="109" t="str">
        <f>IF(VLOOKUP(C104,[1]計算シート!$B$3:$BB$29997,26,FALSE)&gt;0,"○","×")</f>
        <v>○</v>
      </c>
      <c r="N104" s="109" t="str">
        <f>IF(VLOOKUP(C104,[1]計算シート!$B$3:$BB$29997,27,FALSE)&gt;0,"○","×")</f>
        <v>○</v>
      </c>
      <c r="O104" s="110" t="str">
        <f>VLOOKUP(C104,[1]計算シート!$B$3:$BB$29997,29,FALSE)</f>
        <v>そんぽの家Ｓ板橋若木</v>
      </c>
      <c r="P104" s="110" t="str">
        <f>VLOOKUP(C104,[1]計算シート!$B$3:$BB$29997,30,FALSE)</f>
        <v>03-5922-3397</v>
      </c>
      <c r="Q104" s="77">
        <f>VLOOKUP(C104,[1]計算シート!$B$3:$BB$29997,32,FALSE)</f>
        <v>45</v>
      </c>
      <c r="R104" s="111">
        <f>VLOOKUP(C104,[1]計算シート!$B$3:$BB$29997,31,FALSE)</f>
        <v>41180</v>
      </c>
      <c r="S104" s="112" t="str">
        <f>VLOOKUP(C104,[1]計算シート!$B$3:$BB$29997,34,FALSE)</f>
        <v>入居開始済み</v>
      </c>
      <c r="T104" s="109" t="str">
        <f>VLOOKUP(C104,[1]計算シート!$B$3:$BB$29997,33,FALSE)</f>
        <v>○</v>
      </c>
      <c r="U104" s="111">
        <v>42095</v>
      </c>
      <c r="V104" s="77"/>
      <c r="W104" s="115" t="str">
        <f>VLOOKUP(C104,[1]計算シート!$B$3:$BH$2997,59,FALSE)&amp;CHAR(10)&amp;IF(VLOOKUP(C104,[1]計算シート!$B$3:$BH$2997,59,FALSE)="特定","("&amp;VLOOKUP(C104,[1]指定一覧!$B$3:$C141,2,FALSE)&amp;")","")</f>
        <v xml:space="preserve">
</v>
      </c>
      <c r="X104" s="113" t="s">
        <v>36</v>
      </c>
    </row>
    <row r="105" spans="2:24" s="114" customFormat="1" ht="42" customHeight="1">
      <c r="B105" s="108">
        <v>98</v>
      </c>
      <c r="C105" s="109">
        <v>12030</v>
      </c>
      <c r="D105" s="110" t="str">
        <f>VLOOKUP(C105,[1]計算シート!$B$3:$F$29997,5,FALSE)</f>
        <v>サービス付き高齢者向け住宅　みどりの杜</v>
      </c>
      <c r="E105" s="110" t="str">
        <f>VLOOKUP(C105,[1]計算シート!$B$3:$BB$29997,6,FALSE)</f>
        <v>板橋区成増5丁目6番3号</v>
      </c>
      <c r="F105" s="109">
        <f>VLOOKUP(C105,[1]計算シート!$B$3:$BB$29997,7,FALSE)</f>
        <v>7.65</v>
      </c>
      <c r="G105" s="109">
        <f>VLOOKUP(C105,[1]計算シート!$B$3:$BB$29997,8,FALSE)</f>
        <v>18.84</v>
      </c>
      <c r="H105" s="109" t="str">
        <f>VLOOKUP(C105,[1]計算シート!$B$3:$BB$29997,9,FALSE)</f>
        <v>○</v>
      </c>
      <c r="I105" s="109" t="str">
        <f>VLOOKUP(C105,[1]計算シート!$B$3:$BB$29997,10,FALSE)</f>
        <v>○</v>
      </c>
      <c r="J105" s="109" t="str">
        <f>VLOOKUP(C105,[1]計算シート!$B$3:$BB$29997,11,FALSE)</f>
        <v>○</v>
      </c>
      <c r="K105" s="109" t="str">
        <f>VLOOKUP(C105,[1]計算シート!$B$3:$BB$29997,12,FALSE)</f>
        <v>○</v>
      </c>
      <c r="L105" s="109" t="str">
        <f>VLOOKUP(C105,[1]計算シート!$B$3:$BB$29997,13,FALSE)</f>
        <v>○</v>
      </c>
      <c r="M105" s="109" t="str">
        <f>IF(VLOOKUP(C105,[1]計算シート!$B$3:$BB$29997,26,FALSE)&gt;0,"○","×")</f>
        <v>○</v>
      </c>
      <c r="N105" s="109" t="str">
        <f>IF(VLOOKUP(C105,[1]計算シート!$B$3:$BB$29997,27,FALSE)&gt;0,"○","×")</f>
        <v>○</v>
      </c>
      <c r="O105" s="110" t="str">
        <f>VLOOKUP(C105,[1]計算シート!$B$3:$BB$29997,29,FALSE)</f>
        <v>サービス付き高齢者向け住宅　みどりの杜</v>
      </c>
      <c r="P105" s="110" t="str">
        <f>VLOOKUP(C105,[1]計算シート!$B$3:$BB$29997,30,FALSE)</f>
        <v>03-5383-2772</v>
      </c>
      <c r="Q105" s="77">
        <f>VLOOKUP(C105,[1]計算シート!$B$3:$BB$29997,32,FALSE)</f>
        <v>48</v>
      </c>
      <c r="R105" s="111">
        <f>VLOOKUP(C105,[1]計算シート!$B$3:$BB$29997,31,FALSE)</f>
        <v>41201</v>
      </c>
      <c r="S105" s="112" t="str">
        <f>VLOOKUP(C105,[1]計算シート!$B$3:$BB$29997,34,FALSE)</f>
        <v>入居開始済み</v>
      </c>
      <c r="T105" s="109" t="str">
        <f>VLOOKUP(C105,[1]計算シート!$B$3:$BB$29997,33,FALSE)</f>
        <v>○</v>
      </c>
      <c r="U105" s="111">
        <v>42095</v>
      </c>
      <c r="V105" s="77"/>
      <c r="W105" s="115" t="str">
        <f>VLOOKUP(C105,[1]計算シート!$B$3:$BH$2997,59,FALSE)&amp;CHAR(10)&amp;IF(VLOOKUP(C105,[1]計算シート!$B$3:$BH$2997,59,FALSE)="特定","("&amp;VLOOKUP(C105,[1]指定一覧!$B$3:$C142,2,FALSE)&amp;")","")</f>
        <v xml:space="preserve">
</v>
      </c>
      <c r="X105" s="113" t="s">
        <v>36</v>
      </c>
    </row>
    <row r="106" spans="2:24" s="114" customFormat="1" ht="42" customHeight="1">
      <c r="B106" s="108">
        <v>99</v>
      </c>
      <c r="C106" s="109">
        <v>12031</v>
      </c>
      <c r="D106" s="110" t="str">
        <f>VLOOKUP(C106,[1]計算シート!$B$3:$F$29997,5,FALSE)</f>
        <v>そんぽの家Ｓ奈美木成増</v>
      </c>
      <c r="E106" s="110" t="str">
        <f>VLOOKUP(C106,[1]計算シート!$B$3:$BB$29997,6,FALSE)</f>
        <v>板橋区赤塚３－１３－１</v>
      </c>
      <c r="F106" s="109">
        <f>VLOOKUP(C106,[1]計算シート!$B$3:$BB$29997,7,FALSE)</f>
        <v>9.5</v>
      </c>
      <c r="G106" s="109" t="str">
        <f>VLOOKUP(C106,[1]計算シート!$B$3:$BB$29997,8,FALSE)</f>
        <v>25.02-25.17</v>
      </c>
      <c r="H106" s="109" t="str">
        <f>VLOOKUP(C106,[1]計算シート!$B$3:$BB$29997,9,FALSE)</f>
        <v>○</v>
      </c>
      <c r="I106" s="109" t="str">
        <f>VLOOKUP(C106,[1]計算シート!$B$3:$BB$29997,10,FALSE)</f>
        <v>×</v>
      </c>
      <c r="J106" s="109" t="str">
        <f>VLOOKUP(C106,[1]計算シート!$B$3:$BB$29997,11,FALSE)</f>
        <v>×</v>
      </c>
      <c r="K106" s="109" t="str">
        <f>VLOOKUP(C106,[1]計算シート!$B$3:$BB$29997,12,FALSE)</f>
        <v>×</v>
      </c>
      <c r="L106" s="109" t="str">
        <f>VLOOKUP(C106,[1]計算シート!$B$3:$BB$29997,13,FALSE)</f>
        <v>○</v>
      </c>
      <c r="M106" s="109" t="str">
        <f>IF(VLOOKUP(C106,[1]計算シート!$B$3:$BB$29997,26,FALSE)&gt;0,"○","×")</f>
        <v>○</v>
      </c>
      <c r="N106" s="109" t="str">
        <f>IF(VLOOKUP(C106,[1]計算シート!$B$3:$BB$29997,27,FALSE)&gt;0,"○","×")</f>
        <v>○</v>
      </c>
      <c r="O106" s="110" t="str">
        <f>VLOOKUP(C106,[1]計算シート!$B$3:$BB$29997,29,FALSE)</f>
        <v>シニア住宅プラザ株式会社</v>
      </c>
      <c r="P106" s="110" t="str">
        <f>VLOOKUP(C106,[1]計算シート!$B$3:$BB$29997,30,FALSE)</f>
        <v>03-5383-9333</v>
      </c>
      <c r="Q106" s="77">
        <f>VLOOKUP(C106,[1]計算シート!$B$3:$BB$29997,32,FALSE)</f>
        <v>72</v>
      </c>
      <c r="R106" s="111">
        <f>VLOOKUP(C106,[1]計算シート!$B$3:$BB$29997,31,FALSE)</f>
        <v>41208</v>
      </c>
      <c r="S106" s="112" t="str">
        <f>VLOOKUP(C106,[1]計算シート!$B$3:$BB$29997,34,FALSE)</f>
        <v>入居開始済み</v>
      </c>
      <c r="T106" s="109" t="str">
        <f>VLOOKUP(C106,[1]計算シート!$B$3:$BB$29997,33,FALSE)</f>
        <v>○</v>
      </c>
      <c r="U106" s="111">
        <v>42095</v>
      </c>
      <c r="V106" s="77"/>
      <c r="W106" s="115" t="str">
        <f>VLOOKUP(C106,[1]計算シート!$B$3:$BH$2997,59,FALSE)&amp;CHAR(10)&amp;IF(VLOOKUP(C106,[1]計算シート!$B$3:$BH$2997,59,FALSE)="特定","("&amp;VLOOKUP(C106,[1]指定一覧!$B$3:$C143,2,FALSE)&amp;")","")</f>
        <v xml:space="preserve">
</v>
      </c>
      <c r="X106" s="113" t="s">
        <v>36</v>
      </c>
    </row>
    <row r="107" spans="2:24" s="114" customFormat="1" ht="42" customHeight="1">
      <c r="B107" s="108">
        <v>100</v>
      </c>
      <c r="C107" s="109">
        <v>12036</v>
      </c>
      <c r="D107" s="110" t="str">
        <f>VLOOKUP(C107,[1]計算シート!$B$3:$F$29997,5,FALSE)</f>
        <v>コーシャハイム向原7号棟(サービス付き高齢者向け住宅）</v>
      </c>
      <c r="E107" s="110" t="str">
        <f>VLOOKUP(C107,[1]計算シート!$B$3:$BB$29997,6,FALSE)</f>
        <v>板橋区向原３－７－７</v>
      </c>
      <c r="F107" s="109" t="str">
        <f>VLOOKUP(C107,[1]計算シート!$B$3:$BB$29997,7,FALSE)</f>
        <v>7.3-12.17</v>
      </c>
      <c r="G107" s="109" t="str">
        <f>VLOOKUP(C107,[1]計算シート!$B$3:$BB$29997,8,FALSE)</f>
        <v>25.02-45.27</v>
      </c>
      <c r="H107" s="109" t="str">
        <f>VLOOKUP(C107,[1]計算シート!$B$3:$BB$29997,9,FALSE)</f>
        <v>○</v>
      </c>
      <c r="I107" s="109" t="str">
        <f>VLOOKUP(C107,[1]計算シート!$B$3:$BB$29997,10,FALSE)</f>
        <v>○</v>
      </c>
      <c r="J107" s="109" t="str">
        <f>VLOOKUP(C107,[1]計算シート!$B$3:$BB$29997,11,FALSE)</f>
        <v>○</v>
      </c>
      <c r="K107" s="109" t="str">
        <f>VLOOKUP(C107,[1]計算シート!$B$3:$BB$29997,12,FALSE)</f>
        <v>○</v>
      </c>
      <c r="L107" s="109" t="str">
        <f>VLOOKUP(C107,[1]計算シート!$B$3:$BB$29997,13,FALSE)</f>
        <v>○</v>
      </c>
      <c r="M107" s="109" t="str">
        <f>IF(VLOOKUP(C107,[1]計算シート!$B$3:$BB$29997,26,FALSE)&gt;0,"○","×")</f>
        <v>○</v>
      </c>
      <c r="N107" s="109" t="str">
        <f>IF(VLOOKUP(C107,[1]計算シート!$B$3:$BB$29997,27,FALSE)&gt;0,"○","×")</f>
        <v>○</v>
      </c>
      <c r="O107" s="110" t="str">
        <f>VLOOKUP(C107,[1]計算シート!$B$3:$BB$29997,29,FALSE)</f>
        <v>社会福祉法人こうほうえん</v>
      </c>
      <c r="P107" s="110" t="str">
        <f>VLOOKUP(C107,[1]計算シート!$B$3:$BB$29997,30,FALSE)</f>
        <v>03-5917-0753</v>
      </c>
      <c r="Q107" s="77">
        <f>VLOOKUP(C107,[1]計算シート!$B$3:$BB$29997,32,FALSE)</f>
        <v>50</v>
      </c>
      <c r="R107" s="111">
        <f>VLOOKUP(C107,[1]計算シート!$B$3:$BB$29997,31,FALSE)</f>
        <v>41235</v>
      </c>
      <c r="S107" s="112" t="str">
        <f>VLOOKUP(C107,[1]計算シート!$B$3:$BB$29997,34,FALSE)</f>
        <v>入居開始済み</v>
      </c>
      <c r="T107" s="109" t="str">
        <f>VLOOKUP(C107,[1]計算シート!$B$3:$BB$29997,33,FALSE)</f>
        <v>○</v>
      </c>
      <c r="U107" s="111">
        <v>42095</v>
      </c>
      <c r="V107" s="77"/>
      <c r="W107" s="115" t="str">
        <f>VLOOKUP(C107,[1]計算シート!$B$3:$BH$2997,59,FALSE)&amp;CHAR(10)&amp;IF(VLOOKUP(C107,[1]計算シート!$B$3:$BH$2997,59,FALSE)="特定","("&amp;VLOOKUP(C107,[1]指定一覧!$B$3:$C144,2,FALSE)&amp;")","")</f>
        <v xml:space="preserve">
</v>
      </c>
      <c r="X107" s="113" t="s">
        <v>36</v>
      </c>
    </row>
    <row r="108" spans="2:24" s="114" customFormat="1" ht="42" customHeight="1">
      <c r="B108" s="108">
        <v>101</v>
      </c>
      <c r="C108" s="109">
        <v>12047</v>
      </c>
      <c r="D108" s="110" t="str">
        <f>VLOOKUP(C108,[1]計算シート!$B$3:$F$29997,5,FALSE)</f>
        <v>サービス付き高齢者向け住宅　シニアコートビオラ</v>
      </c>
      <c r="E108" s="110" t="str">
        <f>VLOOKUP(C108,[1]計算シート!$B$3:$BB$29997,6,FALSE)</f>
        <v>板橋区前野町3-36-10</v>
      </c>
      <c r="F108" s="109" t="str">
        <f>VLOOKUP(C108,[1]計算シート!$B$3:$BB$29997,7,FALSE)</f>
        <v>7.5-8.5</v>
      </c>
      <c r="G108" s="109" t="str">
        <f>VLOOKUP(C108,[1]計算シート!$B$3:$BB$29997,8,FALSE)</f>
        <v>18.48-22.92</v>
      </c>
      <c r="H108" s="109" t="str">
        <f>VLOOKUP(C108,[1]計算シート!$B$3:$BB$29997,9,FALSE)</f>
        <v>○</v>
      </c>
      <c r="I108" s="109" t="str">
        <f>VLOOKUP(C108,[1]計算シート!$B$3:$BB$29997,10,FALSE)</f>
        <v>○</v>
      </c>
      <c r="J108" s="109" t="str">
        <f>VLOOKUP(C108,[1]計算シート!$B$3:$BB$29997,11,FALSE)</f>
        <v>○</v>
      </c>
      <c r="K108" s="109" t="str">
        <f>VLOOKUP(C108,[1]計算シート!$B$3:$BB$29997,12,FALSE)</f>
        <v>○</v>
      </c>
      <c r="L108" s="109" t="str">
        <f>VLOOKUP(C108,[1]計算シート!$B$3:$BB$29997,13,FALSE)</f>
        <v>○</v>
      </c>
      <c r="M108" s="109" t="str">
        <f>IF(VLOOKUP(C108,[1]計算シート!$B$3:$BB$29997,26,FALSE)&gt;0,"○","×")</f>
        <v>○</v>
      </c>
      <c r="N108" s="109" t="str">
        <f>IF(VLOOKUP(C108,[1]計算シート!$B$3:$BB$29997,27,FALSE)&gt;0,"○","×")</f>
        <v>○</v>
      </c>
      <c r="O108" s="110" t="str">
        <f>VLOOKUP(C108,[1]計算シート!$B$3:$BB$29997,29,FALSE)</f>
        <v>医療法人財団　朔望会</v>
      </c>
      <c r="P108" s="110" t="str">
        <f>VLOOKUP(C108,[1]計算シート!$B$3:$BB$29997,30,FALSE)</f>
        <v>03-3960-7211</v>
      </c>
      <c r="Q108" s="77">
        <f>VLOOKUP(C108,[1]計算シート!$B$3:$BB$29997,32,FALSE)</f>
        <v>24</v>
      </c>
      <c r="R108" s="111">
        <f>VLOOKUP(C108,[1]計算シート!$B$3:$BB$29997,31,FALSE)</f>
        <v>41271</v>
      </c>
      <c r="S108" s="112" t="str">
        <f>VLOOKUP(C108,[1]計算シート!$B$3:$BB$29997,34,FALSE)</f>
        <v>入居開始済み</v>
      </c>
      <c r="T108" s="109" t="str">
        <f>VLOOKUP(C108,[1]計算シート!$B$3:$BB$29997,33,FALSE)</f>
        <v>○</v>
      </c>
      <c r="U108" s="111">
        <v>42095</v>
      </c>
      <c r="V108" s="77"/>
      <c r="W108" s="115" t="str">
        <f>VLOOKUP(C108,[1]計算シート!$B$3:$BH$2997,59,FALSE)&amp;CHAR(10)&amp;IF(VLOOKUP(C108,[1]計算シート!$B$3:$BH$2997,59,FALSE)="特定","("&amp;VLOOKUP(C108,[1]指定一覧!$B$3:$C145,2,FALSE)&amp;")","")</f>
        <v xml:space="preserve">
</v>
      </c>
      <c r="X108" s="113" t="s">
        <v>36</v>
      </c>
    </row>
    <row r="109" spans="2:24" s="114" customFormat="1" ht="42" customHeight="1">
      <c r="B109" s="108">
        <v>102</v>
      </c>
      <c r="C109" s="109">
        <v>12070</v>
      </c>
      <c r="D109" s="110" t="str">
        <f>VLOOKUP(C109,[1]計算シート!$B$3:$F$29997,5,FALSE)</f>
        <v>プラチナ・シニアホーム高島平</v>
      </c>
      <c r="E109" s="110" t="str">
        <f>VLOOKUP(C109,[1]計算シート!$B$3:$BB$29997,6,FALSE)</f>
        <v>板橋区新河岸三丁目11番11号</v>
      </c>
      <c r="F109" s="109">
        <f>VLOOKUP(C109,[1]計算シート!$B$3:$BB$29997,7,FALSE)</f>
        <v>7.5</v>
      </c>
      <c r="G109" s="109">
        <f>VLOOKUP(C109,[1]計算シート!$B$3:$BB$29997,8,FALSE)</f>
        <v>18</v>
      </c>
      <c r="H109" s="109" t="str">
        <f>VLOOKUP(C109,[1]計算シート!$B$3:$BB$29997,9,FALSE)</f>
        <v>○</v>
      </c>
      <c r="I109" s="109" t="str">
        <f>VLOOKUP(C109,[1]計算シート!$B$3:$BB$29997,10,FALSE)</f>
        <v>○</v>
      </c>
      <c r="J109" s="109" t="str">
        <f>VLOOKUP(C109,[1]計算シート!$B$3:$BB$29997,11,FALSE)</f>
        <v>○</v>
      </c>
      <c r="K109" s="109" t="str">
        <f>VLOOKUP(C109,[1]計算シート!$B$3:$BB$29997,12,FALSE)</f>
        <v>○</v>
      </c>
      <c r="L109" s="109" t="str">
        <f>VLOOKUP(C109,[1]計算シート!$B$3:$BB$29997,13,FALSE)</f>
        <v>○</v>
      </c>
      <c r="M109" s="109" t="str">
        <f>IF(VLOOKUP(C109,[1]計算シート!$B$3:$BB$29997,26,FALSE)&gt;0,"○","×")</f>
        <v>×</v>
      </c>
      <c r="N109" s="109" t="str">
        <f>IF(VLOOKUP(C109,[1]計算シート!$B$3:$BB$29997,27,FALSE)&gt;0,"○","×")</f>
        <v>×</v>
      </c>
      <c r="O109" s="110" t="str">
        <f>VLOOKUP(C109,[1]計算シート!$B$3:$BB$29997,29,FALSE)</f>
        <v>プラチナ・シニアホーム高島平</v>
      </c>
      <c r="P109" s="110" t="str">
        <f>VLOOKUP(C109,[1]計算シート!$B$3:$BB$29997,30,FALSE)</f>
        <v>03-5968-3337</v>
      </c>
      <c r="Q109" s="77">
        <f>VLOOKUP(C109,[1]計算シート!$B$3:$BB$29997,32,FALSE)</f>
        <v>40</v>
      </c>
      <c r="R109" s="111">
        <f>VLOOKUP(C109,[1]計算シート!$B$3:$BB$29997,31,FALSE)</f>
        <v>41334</v>
      </c>
      <c r="S109" s="112" t="str">
        <f>VLOOKUP(C109,[1]計算シート!$B$3:$BB$29997,34,FALSE)</f>
        <v>入居開始済み</v>
      </c>
      <c r="T109" s="109" t="str">
        <f>VLOOKUP(C109,[1]計算シート!$B$3:$BB$29997,33,FALSE)</f>
        <v>○</v>
      </c>
      <c r="U109" s="111">
        <v>41548</v>
      </c>
      <c r="V109" s="77"/>
      <c r="W109" s="115" t="str">
        <f>VLOOKUP(C109,[1]計算シート!$B$3:$BH$2997,59,FALSE)&amp;CHAR(10)&amp;IF(VLOOKUP(C109,[1]計算シート!$B$3:$BH$2997,59,FALSE)="特定","("&amp;VLOOKUP(C109,[1]指定一覧!$B$3:$C146,2,FALSE)&amp;")","")</f>
        <v>特定
(1371908896)</v>
      </c>
      <c r="X109" s="113" t="s">
        <v>36</v>
      </c>
    </row>
    <row r="110" spans="2:24" s="114" customFormat="1" ht="42" customHeight="1">
      <c r="B110" s="108">
        <v>103</v>
      </c>
      <c r="C110" s="109">
        <v>12072</v>
      </c>
      <c r="D110" s="110" t="str">
        <f>VLOOKUP(C110,[1]計算シート!$B$3:$F$29997,5,FALSE)</f>
        <v>寿らいふときわ台</v>
      </c>
      <c r="E110" s="110" t="str">
        <f>VLOOKUP(C110,[1]計算シート!$B$3:$BB$29997,6,FALSE)</f>
        <v>板橋区東新町一丁目33番5号</v>
      </c>
      <c r="F110" s="109" t="str">
        <f>VLOOKUP(C110,[1]計算シート!$B$3:$BB$29997,7,FALSE)</f>
        <v>5.3-7</v>
      </c>
      <c r="G110" s="109" t="str">
        <f>VLOOKUP(C110,[1]計算シート!$B$3:$BB$29997,8,FALSE)</f>
        <v>16.6-17.01</v>
      </c>
      <c r="H110" s="109" t="str">
        <f>VLOOKUP(C110,[1]計算シート!$B$3:$BB$29997,9,FALSE)</f>
        <v>○</v>
      </c>
      <c r="I110" s="109" t="str">
        <f>VLOOKUP(C110,[1]計算シート!$B$3:$BB$29997,10,FALSE)</f>
        <v>×</v>
      </c>
      <c r="J110" s="109" t="str">
        <f>VLOOKUP(C110,[1]計算シート!$B$3:$BB$29997,11,FALSE)</f>
        <v>×</v>
      </c>
      <c r="K110" s="109" t="str">
        <f>VLOOKUP(C110,[1]計算シート!$B$3:$BB$29997,12,FALSE)</f>
        <v>×</v>
      </c>
      <c r="L110" s="109" t="str">
        <f>VLOOKUP(C110,[1]計算シート!$B$3:$BB$29997,13,FALSE)</f>
        <v>○</v>
      </c>
      <c r="M110" s="109" t="str">
        <f>IF(VLOOKUP(C110,[1]計算シート!$B$3:$BB$29997,26,FALSE)&gt;0,"○","×")</f>
        <v>×</v>
      </c>
      <c r="N110" s="109" t="str">
        <f>IF(VLOOKUP(C110,[1]計算シート!$B$3:$BB$29997,27,FALSE)&gt;0,"○","×")</f>
        <v>×</v>
      </c>
      <c r="O110" s="110" t="str">
        <f>VLOOKUP(C110,[1]計算シート!$B$3:$BB$29997,29,FALSE)</f>
        <v>株式会社シノケンウェルネス</v>
      </c>
      <c r="P110" s="110" t="str">
        <f>VLOOKUP(C110,[1]計算シート!$B$3:$BB$29997,30,FALSE)</f>
        <v>03-5777-0175</v>
      </c>
      <c r="Q110" s="77">
        <f>VLOOKUP(C110,[1]計算シート!$B$3:$BB$29997,32,FALSE)</f>
        <v>57</v>
      </c>
      <c r="R110" s="111">
        <f>VLOOKUP(C110,[1]計算シート!$B$3:$BB$29997,31,FALSE)</f>
        <v>41334</v>
      </c>
      <c r="S110" s="112" t="str">
        <f>VLOOKUP(C110,[1]計算シート!$B$3:$BB$29997,34,FALSE)</f>
        <v>入居開始済み</v>
      </c>
      <c r="T110" s="109" t="str">
        <f>VLOOKUP(C110,[1]計算シート!$B$3:$BB$29997,33,FALSE)</f>
        <v>○</v>
      </c>
      <c r="U110" s="111">
        <v>42095</v>
      </c>
      <c r="V110" s="77"/>
      <c r="W110" s="115" t="str">
        <f>VLOOKUP(C110,[1]計算シート!$B$3:$BH$2997,59,FALSE)&amp;CHAR(10)&amp;IF(VLOOKUP(C110,[1]計算シート!$B$3:$BH$2997,59,FALSE)="特定","("&amp;VLOOKUP(C110,[1]指定一覧!$B$3:$C147,2,FALSE)&amp;")","")</f>
        <v xml:space="preserve">
</v>
      </c>
      <c r="X110" s="113" t="s">
        <v>36</v>
      </c>
    </row>
    <row r="111" spans="2:24" s="114" customFormat="1" ht="42" customHeight="1">
      <c r="B111" s="108">
        <v>104</v>
      </c>
      <c r="C111" s="109">
        <v>13025</v>
      </c>
      <c r="D111" s="110" t="str">
        <f>VLOOKUP(C111,[1]計算シート!$B$3:$F$29997,5,FALSE)</f>
        <v>寿らいふ高島平</v>
      </c>
      <c r="E111" s="110" t="str">
        <f>VLOOKUP(C111,[1]計算シート!$B$3:$BB$29997,6,FALSE)</f>
        <v>板橋区新河岸一丁目6番1号</v>
      </c>
      <c r="F111" s="109" t="str">
        <f>VLOOKUP(C111,[1]計算シート!$B$3:$BB$29997,7,FALSE)</f>
        <v>4.7-6.7</v>
      </c>
      <c r="G111" s="109">
        <f>VLOOKUP(C111,[1]計算シート!$B$3:$BB$29997,8,FALSE)</f>
        <v>16.09</v>
      </c>
      <c r="H111" s="109" t="str">
        <f>VLOOKUP(C111,[1]計算シート!$B$3:$BB$29997,9,FALSE)</f>
        <v>○</v>
      </c>
      <c r="I111" s="109" t="str">
        <f>VLOOKUP(C111,[1]計算シート!$B$3:$BB$29997,10,FALSE)</f>
        <v>×</v>
      </c>
      <c r="J111" s="109" t="str">
        <f>VLOOKUP(C111,[1]計算シート!$B$3:$BB$29997,11,FALSE)</f>
        <v>×</v>
      </c>
      <c r="K111" s="109" t="str">
        <f>VLOOKUP(C111,[1]計算シート!$B$3:$BB$29997,12,FALSE)</f>
        <v>×</v>
      </c>
      <c r="L111" s="109" t="str">
        <f>VLOOKUP(C111,[1]計算シート!$B$3:$BB$29997,13,FALSE)</f>
        <v>○</v>
      </c>
      <c r="M111" s="109" t="str">
        <f>IF(VLOOKUP(C111,[1]計算シート!$B$3:$BB$29997,26,FALSE)&gt;0,"○","×")</f>
        <v>×</v>
      </c>
      <c r="N111" s="109" t="str">
        <f>IF(VLOOKUP(C111,[1]計算シート!$B$3:$BB$29997,27,FALSE)&gt;0,"○","×")</f>
        <v>○</v>
      </c>
      <c r="O111" s="110" t="str">
        <f>VLOOKUP(C111,[1]計算シート!$B$3:$BB$29997,29,FALSE)</f>
        <v>株式会社シノケンウェルネス</v>
      </c>
      <c r="P111" s="110" t="str">
        <f>VLOOKUP(C111,[1]計算シート!$B$3:$BB$29997,30,FALSE)</f>
        <v>03-5777-0175</v>
      </c>
      <c r="Q111" s="77">
        <f>VLOOKUP(C111,[1]計算シート!$B$3:$BB$29997,32,FALSE)</f>
        <v>46</v>
      </c>
      <c r="R111" s="111">
        <f>VLOOKUP(C111,[1]計算シート!$B$3:$BB$29997,31,FALSE)</f>
        <v>41563</v>
      </c>
      <c r="S111" s="112" t="str">
        <f>VLOOKUP(C111,[1]計算シート!$B$3:$BB$29997,34,FALSE)</f>
        <v>入居開始済み</v>
      </c>
      <c r="T111" s="109" t="str">
        <f>VLOOKUP(C111,[1]計算シート!$B$3:$BB$29997,33,FALSE)</f>
        <v>○</v>
      </c>
      <c r="U111" s="111">
        <v>42095</v>
      </c>
      <c r="V111" s="77"/>
      <c r="W111" s="115" t="str">
        <f>VLOOKUP(C111,[1]計算シート!$B$3:$BH$2997,59,FALSE)&amp;CHAR(10)&amp;IF(VLOOKUP(C111,[1]計算シート!$B$3:$BH$2997,59,FALSE)="特定","("&amp;VLOOKUP(C111,[1]指定一覧!$B$3:$C148,2,FALSE)&amp;")","")</f>
        <v xml:space="preserve">
</v>
      </c>
      <c r="X111" s="113" t="s">
        <v>36</v>
      </c>
    </row>
    <row r="112" spans="2:24" s="114" customFormat="1" ht="42" customHeight="1">
      <c r="B112" s="108">
        <v>105</v>
      </c>
      <c r="C112" s="109">
        <v>13031</v>
      </c>
      <c r="D112" s="110" t="str">
        <f>VLOOKUP(C112,[1]計算シート!$B$3:$F$29997,5,FALSE)</f>
        <v>小茂根さつきハイム</v>
      </c>
      <c r="E112" s="110" t="str">
        <f>VLOOKUP(C112,[1]計算シート!$B$3:$BB$29997,6,FALSE)</f>
        <v>板橋区小茂根二丁目２番３号</v>
      </c>
      <c r="F112" s="109" t="str">
        <f>VLOOKUP(C112,[1]計算シート!$B$3:$BB$29997,7,FALSE)</f>
        <v>6.9-8</v>
      </c>
      <c r="G112" s="109" t="str">
        <f>VLOOKUP(C112,[1]計算シート!$B$3:$BB$29997,8,FALSE)</f>
        <v>25.11-27.03</v>
      </c>
      <c r="H112" s="109" t="str">
        <f>VLOOKUP(C112,[1]計算シート!$B$3:$BB$29997,9,FALSE)</f>
        <v>○</v>
      </c>
      <c r="I112" s="109" t="str">
        <f>VLOOKUP(C112,[1]計算シート!$B$3:$BB$29997,10,FALSE)</f>
        <v>○</v>
      </c>
      <c r="J112" s="109" t="str">
        <f>VLOOKUP(C112,[1]計算シート!$B$3:$BB$29997,11,FALSE)</f>
        <v>○</v>
      </c>
      <c r="K112" s="109" t="str">
        <f>VLOOKUP(C112,[1]計算シート!$B$3:$BB$29997,12,FALSE)</f>
        <v>○</v>
      </c>
      <c r="L112" s="109" t="str">
        <f>VLOOKUP(C112,[1]計算シート!$B$3:$BB$29997,13,FALSE)</f>
        <v>×</v>
      </c>
      <c r="M112" s="109" t="str">
        <f>IF(VLOOKUP(C112,[1]計算シート!$B$3:$BB$29997,26,FALSE)&gt;0,"○","×")</f>
        <v>×</v>
      </c>
      <c r="N112" s="109" t="str">
        <f>IF(VLOOKUP(C112,[1]計算シート!$B$3:$BB$29997,27,FALSE)&gt;0,"○","×")</f>
        <v>○</v>
      </c>
      <c r="O112" s="110" t="str">
        <f>VLOOKUP(C112,[1]計算シート!$B$3:$BB$29997,29,FALSE)</f>
        <v>有限会社城北メディコン</v>
      </c>
      <c r="P112" s="110" t="str">
        <f>VLOOKUP(C112,[1]計算シート!$B$3:$BB$29997,30,FALSE)</f>
        <v>03-5926-4711</v>
      </c>
      <c r="Q112" s="77">
        <f>VLOOKUP(C112,[1]計算シート!$B$3:$BB$29997,32,FALSE)</f>
        <v>17</v>
      </c>
      <c r="R112" s="111">
        <f>VLOOKUP(C112,[1]計算シート!$B$3:$BB$29997,31,FALSE)</f>
        <v>41600</v>
      </c>
      <c r="S112" s="112" t="str">
        <f>VLOOKUP(C112,[1]計算シート!$B$3:$BB$29997,34,FALSE)</f>
        <v>入居開始済み</v>
      </c>
      <c r="T112" s="109" t="str">
        <f>VLOOKUP(C112,[1]計算シート!$B$3:$BB$29997,33,FALSE)</f>
        <v>○</v>
      </c>
      <c r="U112" s="111">
        <v>42095</v>
      </c>
      <c r="V112" s="77"/>
      <c r="W112" s="115" t="str">
        <f>VLOOKUP(C112,[1]計算シート!$B$3:$BH$2997,59,FALSE)&amp;CHAR(10)&amp;IF(VLOOKUP(C112,[1]計算シート!$B$3:$BH$2997,59,FALSE)="特定","("&amp;VLOOKUP(C112,[1]指定一覧!$B$3:$C149,2,FALSE)&amp;")","")</f>
        <v xml:space="preserve">
</v>
      </c>
      <c r="X112" s="113" t="s">
        <v>36</v>
      </c>
    </row>
    <row r="113" spans="2:24" s="114" customFormat="1" ht="42" customHeight="1">
      <c r="B113" s="108">
        <v>106</v>
      </c>
      <c r="C113" s="109">
        <v>13046</v>
      </c>
      <c r="D113" s="110" t="str">
        <f>VLOOKUP(C113,[1]計算シート!$B$3:$F$29997,5,FALSE)</f>
        <v>ホームステーションらいふ蓮根</v>
      </c>
      <c r="E113" s="110" t="str">
        <f>VLOOKUP(C113,[1]計算シート!$B$3:$BB$29997,6,FALSE)</f>
        <v>板橋区坂下3-30-17</v>
      </c>
      <c r="F113" s="109" t="str">
        <f>VLOOKUP(C113,[1]計算シート!$B$3:$BB$29997,7,FALSE)</f>
        <v>6.98-8.24</v>
      </c>
      <c r="G113" s="109" t="str">
        <f>VLOOKUP(C113,[1]計算シート!$B$3:$BB$29997,8,FALSE)</f>
        <v>20.61-21.39</v>
      </c>
      <c r="H113" s="109" t="str">
        <f>VLOOKUP(C113,[1]計算シート!$B$3:$BB$29997,9,FALSE)</f>
        <v>○</v>
      </c>
      <c r="I113" s="109" t="str">
        <f>VLOOKUP(C113,[1]計算シート!$B$3:$BB$29997,10,FALSE)</f>
        <v>○</v>
      </c>
      <c r="J113" s="109" t="str">
        <f>VLOOKUP(C113,[1]計算シート!$B$3:$BB$29997,11,FALSE)</f>
        <v>○</v>
      </c>
      <c r="K113" s="109" t="str">
        <f>VLOOKUP(C113,[1]計算シート!$B$3:$BB$29997,12,FALSE)</f>
        <v>○</v>
      </c>
      <c r="L113" s="109" t="str">
        <f>VLOOKUP(C113,[1]計算シート!$B$3:$BB$29997,13,FALSE)</f>
        <v>○</v>
      </c>
      <c r="M113" s="109" t="str">
        <f>IF(VLOOKUP(C113,[1]計算シート!$B$3:$BB$29997,26,FALSE)&gt;0,"○","×")</f>
        <v>×</v>
      </c>
      <c r="N113" s="109" t="str">
        <f>IF(VLOOKUP(C113,[1]計算シート!$B$3:$BB$29997,27,FALSE)&gt;0,"○","×")</f>
        <v>×</v>
      </c>
      <c r="O113" s="110" t="str">
        <f>VLOOKUP(C113,[1]計算シート!$B$3:$BB$29997,29,FALSE)</f>
        <v>株式会社らいふ</v>
      </c>
      <c r="P113" s="110" t="str">
        <f>VLOOKUP(C113,[1]計算シート!$B$3:$BB$29997,30,FALSE)</f>
        <v>03-5769-7268</v>
      </c>
      <c r="Q113" s="77">
        <f>VLOOKUP(C113,[1]計算シート!$B$3:$BB$29997,32,FALSE)</f>
        <v>48</v>
      </c>
      <c r="R113" s="111">
        <f>VLOOKUP(C113,[1]計算シート!$B$3:$BB$29997,31,FALSE)</f>
        <v>41695</v>
      </c>
      <c r="S113" s="112" t="str">
        <f>VLOOKUP(C113,[1]計算シート!$B$3:$BB$29997,34,FALSE)</f>
        <v>入居開始済み</v>
      </c>
      <c r="T113" s="109" t="str">
        <f>VLOOKUP(C113,[1]計算シート!$B$3:$BB$29997,33,FALSE)</f>
        <v>○</v>
      </c>
      <c r="U113" s="111">
        <v>41974</v>
      </c>
      <c r="V113" s="77"/>
      <c r="W113" s="115" t="str">
        <f>VLOOKUP(C113,[1]計算シート!$B$3:$BH$2997,59,FALSE)&amp;CHAR(10)&amp;IF(VLOOKUP(C113,[1]計算シート!$B$3:$BH$2997,59,FALSE)="特定","("&amp;VLOOKUP(C113,[1]指定一覧!$B$3:$C150,2,FALSE)&amp;")","")</f>
        <v>特定
(1371909522)</v>
      </c>
      <c r="X113" s="113" t="s">
        <v>36</v>
      </c>
    </row>
    <row r="114" spans="2:24" s="114" customFormat="1" ht="42" customHeight="1">
      <c r="B114" s="108">
        <v>107</v>
      </c>
      <c r="C114" s="109">
        <v>14005</v>
      </c>
      <c r="D114" s="110" t="str">
        <f>VLOOKUP(C114,[1]計算シート!$B$3:$F$29997,5,FALSE)</f>
        <v>プラチナ・シニアホーム板橋徳丸弐番館</v>
      </c>
      <c r="E114" s="110" t="str">
        <f>VLOOKUP(C114,[1]計算シート!$B$3:$BB$29997,6,FALSE)</f>
        <v>板橋区徳丸五丁目29番16号</v>
      </c>
      <c r="F114" s="109">
        <f>VLOOKUP(C114,[1]計算シート!$B$3:$BB$29997,7,FALSE)</f>
        <v>7.5</v>
      </c>
      <c r="G114" s="109">
        <f>VLOOKUP(C114,[1]計算シート!$B$3:$BB$29997,8,FALSE)</f>
        <v>18</v>
      </c>
      <c r="H114" s="109" t="str">
        <f>VLOOKUP(C114,[1]計算シート!$B$3:$BB$29997,9,FALSE)</f>
        <v>○</v>
      </c>
      <c r="I114" s="109" t="str">
        <f>VLOOKUP(C114,[1]計算シート!$B$3:$BB$29997,10,FALSE)</f>
        <v>○</v>
      </c>
      <c r="J114" s="109" t="str">
        <f>VLOOKUP(C114,[1]計算シート!$B$3:$BB$29997,11,FALSE)</f>
        <v>○</v>
      </c>
      <c r="K114" s="109" t="str">
        <f>VLOOKUP(C114,[1]計算シート!$B$3:$BB$29997,12,FALSE)</f>
        <v>○</v>
      </c>
      <c r="L114" s="109" t="str">
        <f>VLOOKUP(C114,[1]計算シート!$B$3:$BB$29997,13,FALSE)</f>
        <v>○</v>
      </c>
      <c r="M114" s="109" t="str">
        <f>IF(VLOOKUP(C114,[1]計算シート!$B$3:$BB$29997,26,FALSE)&gt;0,"○","×")</f>
        <v>×</v>
      </c>
      <c r="N114" s="109" t="str">
        <f>IF(VLOOKUP(C114,[1]計算シート!$B$3:$BB$29997,27,FALSE)&gt;0,"○","×")</f>
        <v>×</v>
      </c>
      <c r="O114" s="110" t="str">
        <f>VLOOKUP(C114,[1]計算シート!$B$3:$BB$29997,29,FALSE)</f>
        <v>プラチナ・シニアホーム板橋徳丸弐番館</v>
      </c>
      <c r="P114" s="110" t="str">
        <f>VLOOKUP(C114,[1]計算シート!$B$3:$BB$29997,30,FALSE)</f>
        <v>03-6906-8103</v>
      </c>
      <c r="Q114" s="77">
        <f>VLOOKUP(C114,[1]計算シート!$B$3:$BB$29997,32,FALSE)</f>
        <v>34</v>
      </c>
      <c r="R114" s="111">
        <f>VLOOKUP(C114,[1]計算シート!$B$3:$BB$29997,31,FALSE)</f>
        <v>41780</v>
      </c>
      <c r="S114" s="112" t="str">
        <f>VLOOKUP(C114,[1]計算シート!$B$3:$BB$29997,34,FALSE)</f>
        <v>入居開始済み</v>
      </c>
      <c r="T114" s="109" t="str">
        <f>VLOOKUP(C114,[1]計算シート!$B$3:$BB$29997,33,FALSE)</f>
        <v>○</v>
      </c>
      <c r="U114" s="111">
        <v>42005</v>
      </c>
      <c r="V114" s="77"/>
      <c r="W114" s="115" t="str">
        <f>VLOOKUP(C114,[1]計算シート!$B$3:$BH$2997,59,FALSE)&amp;CHAR(10)&amp;IF(VLOOKUP(C114,[1]計算シート!$B$3:$BH$2997,59,FALSE)="特定","("&amp;VLOOKUP(C114,[1]指定一覧!$B$3:$C151,2,FALSE)&amp;")","")</f>
        <v>特定
(1371909589)</v>
      </c>
      <c r="X114" s="113" t="s">
        <v>36</v>
      </c>
    </row>
    <row r="115" spans="2:24" s="114" customFormat="1" ht="42" customHeight="1">
      <c r="B115" s="108">
        <v>108</v>
      </c>
      <c r="C115" s="109">
        <v>15012</v>
      </c>
      <c r="D115" s="110" t="str">
        <f>VLOOKUP(C115,[1]計算シート!$B$3:$F$29997,5,FALSE)</f>
        <v>ホームステーションらいふ中板橋</v>
      </c>
      <c r="E115" s="110" t="str">
        <f>VLOOKUP(C115,[1]計算シート!$B$3:$BB$29997,6,FALSE)</f>
        <v>板橋区弥生町75番10号</v>
      </c>
      <c r="F115" s="109" t="str">
        <f>VLOOKUP(C115,[1]計算シート!$B$3:$BB$29997,7,FALSE)</f>
        <v>6.98-9.24</v>
      </c>
      <c r="G115" s="109" t="str">
        <f>VLOOKUP(C115,[1]計算シート!$B$3:$BB$29997,8,FALSE)</f>
        <v>20.62-22.21</v>
      </c>
      <c r="H115" s="109" t="str">
        <f>VLOOKUP(C115,[1]計算シート!$B$3:$BB$29997,9,FALSE)</f>
        <v>○</v>
      </c>
      <c r="I115" s="109" t="str">
        <f>VLOOKUP(C115,[1]計算シート!$B$3:$BB$29997,10,FALSE)</f>
        <v>○</v>
      </c>
      <c r="J115" s="109" t="str">
        <f>VLOOKUP(C115,[1]計算シート!$B$3:$BB$29997,11,FALSE)</f>
        <v>○</v>
      </c>
      <c r="K115" s="109" t="str">
        <f>VLOOKUP(C115,[1]計算シート!$B$3:$BB$29997,12,FALSE)</f>
        <v>○</v>
      </c>
      <c r="L115" s="109" t="str">
        <f>VLOOKUP(C115,[1]計算シート!$B$3:$BB$29997,13,FALSE)</f>
        <v>○</v>
      </c>
      <c r="M115" s="109" t="str">
        <f>IF(VLOOKUP(C115,[1]計算シート!$B$3:$BB$29997,26,FALSE)&gt;0,"○","×")</f>
        <v>×</v>
      </c>
      <c r="N115" s="109" t="str">
        <f>IF(VLOOKUP(C115,[1]計算シート!$B$3:$BB$29997,27,FALSE)&gt;0,"○","×")</f>
        <v>×</v>
      </c>
      <c r="O115" s="110" t="str">
        <f>VLOOKUP(C115,[1]計算シート!$B$3:$BB$29997,29,FALSE)</f>
        <v>株式会社らいふ</v>
      </c>
      <c r="P115" s="110" t="str">
        <f>VLOOKUP(C115,[1]計算シート!$B$3:$BB$29997,30,FALSE)</f>
        <v>03-5769-7268</v>
      </c>
      <c r="Q115" s="77">
        <f>VLOOKUP(C115,[1]計算シート!$B$3:$BB$29997,32,FALSE)</f>
        <v>38</v>
      </c>
      <c r="R115" s="111">
        <f>VLOOKUP(C115,[1]計算シート!$B$3:$BB$29997,31,FALSE)</f>
        <v>42310</v>
      </c>
      <c r="S115" s="112" t="str">
        <f>VLOOKUP(C115,[1]計算シート!$B$3:$BB$29997,34,FALSE)</f>
        <v>入居開始済み</v>
      </c>
      <c r="T115" s="109" t="str">
        <f>VLOOKUP(C115,[1]計算シート!$B$3:$BB$29997,33,FALSE)</f>
        <v>○</v>
      </c>
      <c r="U115" s="111">
        <v>42644</v>
      </c>
      <c r="V115" s="77"/>
      <c r="W115" s="115" t="str">
        <f>VLOOKUP(C115,[1]計算シート!$B$3:$BH$2997,59,FALSE)&amp;CHAR(10)&amp;IF(VLOOKUP(C115,[1]計算シート!$B$3:$BH$2997,59,FALSE)="特定","("&amp;VLOOKUP(C115,[1]指定一覧!$B$3:$C152,2,FALSE)&amp;")","")</f>
        <v>特定
(1371910397)</v>
      </c>
      <c r="X115" s="113" t="s">
        <v>36</v>
      </c>
    </row>
    <row r="116" spans="2:24" s="114" customFormat="1" ht="42" customHeight="1">
      <c r="B116" s="108">
        <v>109</v>
      </c>
      <c r="C116" s="109">
        <v>15016</v>
      </c>
      <c r="D116" s="110" t="str">
        <f>VLOOKUP(C116,[1]計算シート!$B$3:$F$29997,5,FALSE)</f>
        <v>なごやかレジデンス板橋</v>
      </c>
      <c r="E116" s="110" t="str">
        <f>VLOOKUP(C116,[1]計算シート!$B$3:$BB$29997,6,FALSE)</f>
        <v>板橋区徳丸５－３－１１</v>
      </c>
      <c r="F116" s="109" t="str">
        <f>VLOOKUP(C116,[1]計算シート!$B$3:$BB$29997,7,FALSE)</f>
        <v>6.5-7.5</v>
      </c>
      <c r="G116" s="109">
        <f>VLOOKUP(C116,[1]計算シート!$B$3:$BB$29997,8,FALSE)</f>
        <v>18.54</v>
      </c>
      <c r="H116" s="109" t="str">
        <f>VLOOKUP(C116,[1]計算シート!$B$3:$BB$29997,9,FALSE)</f>
        <v>○</v>
      </c>
      <c r="I116" s="109" t="str">
        <f>VLOOKUP(C116,[1]計算シート!$B$3:$BB$29997,10,FALSE)</f>
        <v>○</v>
      </c>
      <c r="J116" s="109" t="str">
        <f>VLOOKUP(C116,[1]計算シート!$B$3:$BB$29997,11,FALSE)</f>
        <v>○</v>
      </c>
      <c r="K116" s="109" t="str">
        <f>VLOOKUP(C116,[1]計算シート!$B$3:$BB$29997,12,FALSE)</f>
        <v>○</v>
      </c>
      <c r="L116" s="109" t="str">
        <f>VLOOKUP(C116,[1]計算シート!$B$3:$BB$29997,13,FALSE)</f>
        <v>×</v>
      </c>
      <c r="M116" s="109" t="str">
        <f>IF(VLOOKUP(C116,[1]計算シート!$B$3:$BB$29997,26,FALSE)&gt;0,"○","×")</f>
        <v>×</v>
      </c>
      <c r="N116" s="109" t="str">
        <f>IF(VLOOKUP(C116,[1]計算シート!$B$3:$BB$29997,27,FALSE)&gt;0,"○","×")</f>
        <v>○</v>
      </c>
      <c r="O116" s="110" t="str">
        <f>VLOOKUP(C116,[1]計算シート!$B$3:$BB$29997,29,FALSE)</f>
        <v>株式会社やまねメディカル</v>
      </c>
      <c r="P116" s="110" t="str">
        <f>VLOOKUP(C116,[1]計算シート!$B$3:$BB$29997,30,FALSE)</f>
        <v>03-5201-3995</v>
      </c>
      <c r="Q116" s="77">
        <f>VLOOKUP(C116,[1]計算シート!$B$3:$BB$29997,32,FALSE)</f>
        <v>20</v>
      </c>
      <c r="R116" s="111">
        <f>VLOOKUP(C116,[1]計算シート!$B$3:$BB$29997,31,FALSE)</f>
        <v>42345</v>
      </c>
      <c r="S116" s="112" t="str">
        <f>VLOOKUP(C116,[1]計算シート!$B$3:$BB$29997,34,FALSE)</f>
        <v>入居開始済み</v>
      </c>
      <c r="T116" s="109" t="str">
        <f>VLOOKUP(C116,[1]計算シート!$B$3:$BB$29997,33,FALSE)</f>
        <v>○</v>
      </c>
      <c r="U116" s="111">
        <v>42644</v>
      </c>
      <c r="V116" s="77"/>
      <c r="W116" s="115" t="str">
        <f>VLOOKUP(C116,[1]計算シート!$B$3:$BH$2997,59,FALSE)&amp;CHAR(10)&amp;IF(VLOOKUP(C116,[1]計算シート!$B$3:$BH$2997,59,FALSE)="特定","("&amp;VLOOKUP(C116,[1]指定一覧!$B$3:$C153,2,FALSE)&amp;")","")</f>
        <v xml:space="preserve">
</v>
      </c>
      <c r="X116" s="113" t="s">
        <v>36</v>
      </c>
    </row>
    <row r="117" spans="2:24" s="114" customFormat="1" ht="42" customHeight="1">
      <c r="B117" s="108">
        <v>110</v>
      </c>
      <c r="C117" s="109">
        <v>16019</v>
      </c>
      <c r="D117" s="110" t="str">
        <f>VLOOKUP(C117,[1]計算シート!$B$3:$F$29997,5,FALSE)</f>
        <v>グランドマスト板橋本蓮沼</v>
      </c>
      <c r="E117" s="110" t="str">
        <f>VLOOKUP(C117,[1]計算シート!$B$3:$BB$29997,6,FALSE)</f>
        <v>板橋区蓮沼町23-5</v>
      </c>
      <c r="F117" s="109" t="str">
        <f>VLOOKUP(C117,[1]計算シート!$B$3:$BB$29997,7,FALSE)</f>
        <v>7.5-25.1</v>
      </c>
      <c r="G117" s="109" t="str">
        <f>VLOOKUP(C117,[1]計算シート!$B$3:$BB$29997,8,FALSE)</f>
        <v>30.32-62.04</v>
      </c>
      <c r="H117" s="109" t="str">
        <f>VLOOKUP(C117,[1]計算シート!$B$3:$BB$29997,9,FALSE)</f>
        <v>○</v>
      </c>
      <c r="I117" s="109" t="str">
        <f>VLOOKUP(C117,[1]計算シート!$B$3:$BB$29997,10,FALSE)</f>
        <v>×</v>
      </c>
      <c r="J117" s="109" t="str">
        <f>VLOOKUP(C117,[1]計算シート!$B$3:$BB$29997,11,FALSE)</f>
        <v>×</v>
      </c>
      <c r="K117" s="109" t="str">
        <f>VLOOKUP(C117,[1]計算シート!$B$3:$BB$29997,12,FALSE)</f>
        <v>×</v>
      </c>
      <c r="L117" s="109" t="str">
        <f>VLOOKUP(C117,[1]計算シート!$B$3:$BB$29997,13,FALSE)</f>
        <v>×</v>
      </c>
      <c r="M117" s="109" t="str">
        <f>IF(VLOOKUP(C117,[1]計算シート!$B$3:$BB$29997,26,FALSE)&gt;0,"○","×")</f>
        <v>×</v>
      </c>
      <c r="N117" s="109" t="str">
        <f>IF(VLOOKUP(C117,[1]計算シート!$B$3:$BB$29997,27,FALSE)&gt;0,"○","×")</f>
        <v>×</v>
      </c>
      <c r="O117" s="110" t="str">
        <f>VLOOKUP(C117,[1]計算シート!$B$3:$BB$29997,29,FALSE)</f>
        <v>積水ハウス不動産東京株式会社</v>
      </c>
      <c r="P117" s="110" t="str">
        <f>VLOOKUP(C117,[1]計算シート!$B$3:$BB$29997,30,FALSE)</f>
        <v>03-5350-3366</v>
      </c>
      <c r="Q117" s="77">
        <f>VLOOKUP(C117,[1]計算シート!$B$3:$BB$29997,32,FALSE)</f>
        <v>60</v>
      </c>
      <c r="R117" s="111">
        <f>VLOOKUP(C117,[1]計算シート!$B$3:$BB$29997,31,FALSE)</f>
        <v>42767</v>
      </c>
      <c r="S117" s="112" t="str">
        <f>VLOOKUP(C117,[1]計算シート!$B$3:$BB$29997,34,FALSE)</f>
        <v>入居開始済み</v>
      </c>
      <c r="T117" s="109" t="str">
        <f>VLOOKUP(C117,[1]計算シート!$B$3:$BB$29997,33,FALSE)</f>
        <v>○</v>
      </c>
      <c r="U117" s="111">
        <v>43374</v>
      </c>
      <c r="V117" s="77"/>
      <c r="W117" s="115" t="str">
        <f>VLOOKUP(C117,[1]計算シート!$B$3:$BH$2997,59,FALSE)&amp;CHAR(10)&amp;IF(VLOOKUP(C117,[1]計算シート!$B$3:$BH$2997,59,FALSE)="特定","("&amp;VLOOKUP(C117,[1]指定一覧!$B$3:$C154,2,FALSE)&amp;")","")</f>
        <v xml:space="preserve">
</v>
      </c>
      <c r="X117" s="113" t="s">
        <v>36</v>
      </c>
    </row>
    <row r="118" spans="2:24" s="114" customFormat="1" ht="42" customHeight="1">
      <c r="B118" s="108">
        <v>111</v>
      </c>
      <c r="C118" s="109">
        <v>17019</v>
      </c>
      <c r="D118" s="110" t="str">
        <f>VLOOKUP(C118,[1]計算シート!$B$3:$F$29997,5,FALSE)</f>
        <v>アミカの郷成増</v>
      </c>
      <c r="E118" s="110" t="str">
        <f>VLOOKUP(C118,[1]計算シート!$B$3:$BB$29997,6,FALSE)</f>
        <v>板橋区三園1-32-2</v>
      </c>
      <c r="F118" s="109" t="str">
        <f>VLOOKUP(C118,[1]計算シート!$B$3:$BB$29997,7,FALSE)</f>
        <v>6.9-9</v>
      </c>
      <c r="G118" s="109" t="str">
        <f>VLOOKUP(C118,[1]計算シート!$B$3:$BB$29997,8,FALSE)</f>
        <v>19.6-19.95</v>
      </c>
      <c r="H118" s="109" t="str">
        <f>VLOOKUP(C118,[1]計算シート!$B$3:$BB$29997,9,FALSE)</f>
        <v>○</v>
      </c>
      <c r="I118" s="109" t="str">
        <f>VLOOKUP(C118,[1]計算シート!$B$3:$BB$29997,10,FALSE)</f>
        <v>○</v>
      </c>
      <c r="J118" s="109" t="str">
        <f>VLOOKUP(C118,[1]計算シート!$B$3:$BB$29997,11,FALSE)</f>
        <v>○</v>
      </c>
      <c r="K118" s="109" t="str">
        <f>VLOOKUP(C118,[1]計算シート!$B$3:$BB$29997,12,FALSE)</f>
        <v>○</v>
      </c>
      <c r="L118" s="109" t="str">
        <f>VLOOKUP(C118,[1]計算シート!$B$3:$BB$29997,13,FALSE)</f>
        <v>○</v>
      </c>
      <c r="M118" s="109" t="str">
        <f>IF(VLOOKUP(C118,[1]計算シート!$B$3:$BB$29997,26,FALSE)&gt;0,"○","×")</f>
        <v>×</v>
      </c>
      <c r="N118" s="109" t="str">
        <f>IF(VLOOKUP(C118,[1]計算シート!$B$3:$BB$29997,27,FALSE)&gt;0,"○","×")</f>
        <v>×</v>
      </c>
      <c r="O118" s="110" t="str">
        <f>VLOOKUP(C118,[1]計算シート!$B$3:$BB$29997,29,FALSE)</f>
        <v>ALSOK介護株式会社</v>
      </c>
      <c r="P118" s="110" t="str">
        <f>VLOOKUP(C118,[1]計算シート!$B$3:$BB$29997,30,FALSE)</f>
        <v>048-631-3690</v>
      </c>
      <c r="Q118" s="77">
        <f>VLOOKUP(C118,[1]計算シート!$B$3:$BB$29997,32,FALSE)</f>
        <v>46</v>
      </c>
      <c r="R118" s="111">
        <f>VLOOKUP(C118,[1]計算シート!$B$3:$BB$29997,31,FALSE)</f>
        <v>43136</v>
      </c>
      <c r="S118" s="112" t="str">
        <f>VLOOKUP(C118,[1]計算シート!$B$3:$BB$29997,34,FALSE)</f>
        <v>入居開始済み</v>
      </c>
      <c r="T118" s="109" t="str">
        <f>VLOOKUP(C118,[1]計算シート!$B$3:$BB$29997,33,FALSE)</f>
        <v>○</v>
      </c>
      <c r="U118" s="111">
        <v>43739</v>
      </c>
      <c r="V118" s="77"/>
      <c r="W118" s="115" t="str">
        <f>VLOOKUP(C118,[1]計算シート!$B$3:$BH$2997,59,FALSE)&amp;CHAR(10)&amp;IF(VLOOKUP(C118,[1]計算シート!$B$3:$BH$2997,59,FALSE)="特定・利用権","("&amp;VLOOKUP(C118,[1]指定一覧!$B$3:$C159,2,FALSE)&amp;")","")</f>
        <v>特定・利用権
(1371911494)</v>
      </c>
      <c r="X118" s="113" t="s">
        <v>36</v>
      </c>
    </row>
    <row r="119" spans="2:24" s="114" customFormat="1" ht="42" customHeight="1">
      <c r="B119" s="108">
        <v>112</v>
      </c>
      <c r="C119" s="109">
        <v>18014</v>
      </c>
      <c r="D119" s="110" t="str">
        <f>VLOOKUP(C119,[1]計算シート!$B$3:$F$29997,5,FALSE)</f>
        <v>ローベル西台</v>
      </c>
      <c r="E119" s="110" t="str">
        <f>VLOOKUP(C119,[1]計算シート!$B$3:$BB$29997,6,FALSE)</f>
        <v>板橋区西台一丁目40番15号</v>
      </c>
      <c r="F119" s="109" t="str">
        <f>VLOOKUP(C119,[1]計算シート!$B$3:$BB$29997,7,FALSE)</f>
        <v>7-26.9</v>
      </c>
      <c r="G119" s="109" t="str">
        <f>VLOOKUP(C119,[1]計算シート!$B$3:$BB$29997,8,FALSE)</f>
        <v>18-37.2</v>
      </c>
      <c r="H119" s="109" t="str">
        <f>VLOOKUP(C119,[1]計算シート!$B$3:$BB$29997,9,FALSE)</f>
        <v>○</v>
      </c>
      <c r="I119" s="109" t="str">
        <f>VLOOKUP(C119,[1]計算シート!$B$3:$BB$29997,10,FALSE)</f>
        <v>○</v>
      </c>
      <c r="J119" s="109" t="str">
        <f>VLOOKUP(C119,[1]計算シート!$B$3:$BB$29997,11,FALSE)</f>
        <v>○</v>
      </c>
      <c r="K119" s="109" t="str">
        <f>VLOOKUP(C119,[1]計算シート!$B$3:$BB$29997,12,FALSE)</f>
        <v>○</v>
      </c>
      <c r="L119" s="109" t="str">
        <f>VLOOKUP(C119,[1]計算シート!$B$3:$BB$29997,13,FALSE)</f>
        <v>○</v>
      </c>
      <c r="M119" s="109" t="str">
        <f>IF(VLOOKUP(C119,[1]計算シート!$B$3:$BB$29997,26,FALSE)&gt;0,"○","×")</f>
        <v>×</v>
      </c>
      <c r="N119" s="109" t="str">
        <f>IF(VLOOKUP(C119,[1]計算シート!$B$3:$BB$29997,27,FALSE)&gt;0,"○","×")</f>
        <v>×</v>
      </c>
      <c r="O119" s="110" t="str">
        <f>VLOOKUP(C119,[1]計算シート!$B$3:$BB$29997,29,FALSE)</f>
        <v>株式会社東日本福祉経営サービス</v>
      </c>
      <c r="P119" s="110" t="str">
        <f>VLOOKUP(C119,[1]計算シート!$B$3:$BB$29997,30,FALSE)</f>
        <v>025-381-8256</v>
      </c>
      <c r="Q119" s="77">
        <f>VLOOKUP(C119,[1]計算シート!$B$3:$BB$29997,32,FALSE)</f>
        <v>75</v>
      </c>
      <c r="R119" s="111">
        <f>VLOOKUP(C119,[1]計算シート!$B$3:$BB$29997,31,FALSE)</f>
        <v>43500</v>
      </c>
      <c r="S119" s="112" t="str">
        <f>VLOOKUP(C119,[1]計算シート!$B$3:$BB$29997,34,FALSE)</f>
        <v>入居開始済み</v>
      </c>
      <c r="T119" s="109" t="str">
        <f>VLOOKUP(C119,[1]計算シート!$B$3:$BB$29997,33,FALSE)</f>
        <v>○</v>
      </c>
      <c r="U119" s="111">
        <v>43891</v>
      </c>
      <c r="V119" s="77"/>
      <c r="W119" s="115" t="str">
        <f>VLOOKUP(C119,[1]計算シート!$B$3:$BH$2997,59,FALSE)&amp;CHAR(10)&amp;IF(VLOOKUP(C119,[1]計算シート!$B$3:$BH$2997,59,FALSE)="特定","("&amp;VLOOKUP(C119,[1]指定一覧!$B$3:$C378,2,FALSE)&amp;")","")</f>
        <v>特定
(1371911585)</v>
      </c>
      <c r="X119" s="113" t="s">
        <v>36</v>
      </c>
    </row>
    <row r="120" spans="2:24" s="114" customFormat="1" ht="42" customHeight="1">
      <c r="B120" s="108">
        <v>113</v>
      </c>
      <c r="C120" s="109">
        <v>18019</v>
      </c>
      <c r="D120" s="110" t="str">
        <f>VLOOKUP(C120,[1]計算シート!$B$3:$F$29997,5,FALSE)</f>
        <v>なごやかレジデンス板橋西台</v>
      </c>
      <c r="E120" s="110" t="str">
        <f>VLOOKUP(C120,[1]計算シート!$B$3:$BB$29997,6,FALSE)</f>
        <v>板橋区西台1丁目25番11号</v>
      </c>
      <c r="F120" s="109" t="str">
        <f>VLOOKUP(C120,[1]計算シート!$B$3:$BB$29997,7,FALSE)</f>
        <v>6.5-7.5</v>
      </c>
      <c r="G120" s="109" t="str">
        <f>VLOOKUP(C120,[1]計算シート!$B$3:$BB$29997,8,FALSE)</f>
        <v>18-18.35</v>
      </c>
      <c r="H120" s="109" t="str">
        <f>VLOOKUP(C120,[1]計算シート!$B$3:$BB$29997,9,FALSE)</f>
        <v>○</v>
      </c>
      <c r="I120" s="109" t="str">
        <f>VLOOKUP(C120,[1]計算シート!$B$3:$BB$29997,10,FALSE)</f>
        <v>○</v>
      </c>
      <c r="J120" s="109" t="str">
        <f>VLOOKUP(C120,[1]計算シート!$B$3:$BB$29997,11,FALSE)</f>
        <v>○</v>
      </c>
      <c r="K120" s="109" t="str">
        <f>VLOOKUP(C120,[1]計算シート!$B$3:$BB$29997,12,FALSE)</f>
        <v>○</v>
      </c>
      <c r="L120" s="109" t="str">
        <f>VLOOKUP(C120,[1]計算シート!$B$3:$BB$29997,13,FALSE)</f>
        <v>×</v>
      </c>
      <c r="M120" s="109" t="str">
        <f>IF(VLOOKUP(C120,[1]計算シート!$B$3:$BB$29997,26,FALSE)&gt;0,"○","×")</f>
        <v>×</v>
      </c>
      <c r="N120" s="109" t="str">
        <f>IF(VLOOKUP(C120,[1]計算シート!$B$3:$BB$29997,27,FALSE)&gt;0,"○","×")</f>
        <v>○</v>
      </c>
      <c r="O120" s="110" t="str">
        <f>VLOOKUP(C120,[1]計算シート!$B$3:$BB$29997,29,FALSE)</f>
        <v>なごやかレジデンス板橋西台</v>
      </c>
      <c r="P120" s="110" t="str">
        <f>VLOOKUP(C120,[1]計算シート!$B$3:$BB$29997,30,FALSE)</f>
        <v>03-6906-7082</v>
      </c>
      <c r="Q120" s="77">
        <f>VLOOKUP(C120,[1]計算シート!$B$3:$BB$29997,32,FALSE)</f>
        <v>18</v>
      </c>
      <c r="R120" s="111">
        <f>VLOOKUP(C120,[1]計算シート!$B$3:$BB$29997,31,FALSE)</f>
        <v>43549</v>
      </c>
      <c r="S120" s="112" t="str">
        <f>VLOOKUP(C120,[1]計算シート!$B$3:$BB$29997,34,FALSE)</f>
        <v>入居開始済み</v>
      </c>
      <c r="T120" s="109" t="str">
        <f>VLOOKUP(C120,[1]計算シート!$B$3:$BB$29997,33,FALSE)</f>
        <v>○</v>
      </c>
      <c r="U120" s="111">
        <v>43891</v>
      </c>
      <c r="V120" s="77"/>
      <c r="W120" s="115" t="str">
        <f>VLOOKUP(C120,[1]計算シート!$B$3:$BH$2997,59,FALSE)&amp;CHAR(10)&amp;IF(VLOOKUP(C120,[1]計算シート!$B$3:$BH$2997,59,FALSE)="特定","("&amp;VLOOKUP(C120,[1]指定一覧!$B$3:$C389,2,FALSE)&amp;")","")</f>
        <v xml:space="preserve">
</v>
      </c>
      <c r="X120" s="113" t="s">
        <v>36</v>
      </c>
    </row>
    <row r="121" spans="2:24" s="114" customFormat="1" ht="42" customHeight="1">
      <c r="B121" s="108">
        <v>114</v>
      </c>
      <c r="C121" s="109">
        <v>20003</v>
      </c>
      <c r="D121" s="110" t="str">
        <f>VLOOKUP(C121,[1]計算シート!$B$3:$F$29997,5,FALSE)</f>
        <v>ディーフェスタ西台</v>
      </c>
      <c r="E121" s="110" t="str">
        <f>VLOOKUP(C121,[1]計算シート!$B$3:$BB$29997,6,FALSE)</f>
        <v>板橋区西台2-24-15</v>
      </c>
      <c r="F121" s="109" t="str">
        <f>VLOOKUP(C121,[1]計算シート!$B$3:$BB$29997,7,FALSE)</f>
        <v>7.4-14.8</v>
      </c>
      <c r="G121" s="109" t="str">
        <f>VLOOKUP(C121,[1]計算シート!$B$3:$BB$29997,8,FALSE)</f>
        <v>18.93-38.04</v>
      </c>
      <c r="H121" s="109" t="str">
        <f>VLOOKUP(C121,[1]計算シート!$B$3:$BB$29997,9,FALSE)</f>
        <v>○</v>
      </c>
      <c r="I121" s="109" t="str">
        <f>VLOOKUP(C121,[1]計算シート!$B$3:$BB$29997,10,FALSE)</f>
        <v>×</v>
      </c>
      <c r="J121" s="109" t="str">
        <f>VLOOKUP(C121,[1]計算シート!$B$3:$BB$29997,11,FALSE)</f>
        <v>×</v>
      </c>
      <c r="K121" s="109" t="str">
        <f>VLOOKUP(C121,[1]計算シート!$B$3:$BB$29997,12,FALSE)</f>
        <v>×</v>
      </c>
      <c r="L121" s="109" t="str">
        <f>VLOOKUP(C121,[1]計算シート!$B$3:$BB$29997,13,FALSE)</f>
        <v>○</v>
      </c>
      <c r="M121" s="109" t="str">
        <f>IF(VLOOKUP(C121,[1]計算シート!$B$3:$BB$29997,26,FALSE)&gt;0,"○","×")</f>
        <v>○</v>
      </c>
      <c r="N121" s="109" t="str">
        <f>IF(VLOOKUP(C121,[1]計算シート!$B$3:$BB$29997,27,FALSE)&gt;0,"○","×")</f>
        <v>○</v>
      </c>
      <c r="O121" s="110" t="str">
        <f>VLOOKUP(C121,[1]計算シート!$B$3:$BB$29997,29,FALSE)</f>
        <v>大和リビングケア株式会社　シニアライフ事業部</v>
      </c>
      <c r="P121" s="110" t="str">
        <f>VLOOKUP(C121,[1]計算シート!$B$3:$BB$29997,30,FALSE)</f>
        <v>03-5908-0890</v>
      </c>
      <c r="Q121" s="77">
        <f>VLOOKUP(C121,[1]計算シート!$B$3:$BB$29997,32,FALSE)</f>
        <v>30</v>
      </c>
      <c r="R121" s="111">
        <f>VLOOKUP(C121,[1]計算シート!$B$3:$BB$29997,31,FALSE)</f>
        <v>44021</v>
      </c>
      <c r="S121" s="112" t="str">
        <f>VLOOKUP(C121,[1]計算シート!$B$3:$BB$29997,34,FALSE)</f>
        <v>入居開始済み</v>
      </c>
      <c r="T121" s="109" t="str">
        <f>VLOOKUP(C121,[1]計算シート!$B$3:$BB$29997,33,FALSE)</f>
        <v>○</v>
      </c>
      <c r="U121" s="111">
        <v>44348</v>
      </c>
      <c r="V121" s="77"/>
      <c r="W121" s="115" t="str">
        <f>VLOOKUP(C121,[1]計算シート!$B$3:$BH$2997,59,FALSE)&amp;CHAR(10)&amp;IF(VLOOKUP(C121,[1]計算シート!$B$3:$BH$2997,59,FALSE)="特定","("&amp;VLOOKUP(C121,[1]指定一覧!$B$3:$C390,2,FALSE)&amp;")","")</f>
        <v xml:space="preserve">
</v>
      </c>
      <c r="X121" s="113" t="s">
        <v>36</v>
      </c>
    </row>
    <row r="122" spans="2:24" s="114" customFormat="1" ht="42" customHeight="1">
      <c r="B122" s="108">
        <v>115</v>
      </c>
      <c r="C122" s="109">
        <v>20010</v>
      </c>
      <c r="D122" s="110" t="str">
        <f>VLOOKUP(C122,[1]計算シート!$B$3:$F$29997,5,FALSE)</f>
        <v>家族の家ひまわり赤塚</v>
      </c>
      <c r="E122" s="110" t="str">
        <f>VLOOKUP(C122,[1]計算シート!$B$3:$BB$29997,6,FALSE)</f>
        <v>板橋区赤塚7-25-9</v>
      </c>
      <c r="F122" s="109" t="str">
        <f>VLOOKUP(C122,[1]計算シート!$B$3:$BB$29997,7,FALSE)</f>
        <v>6-8.91</v>
      </c>
      <c r="G122" s="109" t="str">
        <f>VLOOKUP(C122,[1]計算シート!$B$3:$BB$29997,8,FALSE)</f>
        <v>18.15-18.45</v>
      </c>
      <c r="H122" s="109" t="str">
        <f>VLOOKUP(C122,[1]計算シート!$B$3:$BB$29997,9,FALSE)</f>
        <v>○</v>
      </c>
      <c r="I122" s="109" t="str">
        <f>VLOOKUP(C122,[1]計算シート!$B$3:$BB$29997,10,FALSE)</f>
        <v>○</v>
      </c>
      <c r="J122" s="109" t="str">
        <f>VLOOKUP(C122,[1]計算シート!$B$3:$BB$29997,11,FALSE)</f>
        <v>○</v>
      </c>
      <c r="K122" s="109" t="str">
        <f>VLOOKUP(C122,[1]計算シート!$B$3:$BB$29997,12,FALSE)</f>
        <v>○</v>
      </c>
      <c r="L122" s="109" t="str">
        <f>VLOOKUP(C122,[1]計算シート!$B$3:$BB$29997,13,FALSE)</f>
        <v>○</v>
      </c>
      <c r="M122" s="109" t="str">
        <f>IF(VLOOKUP(C122,[1]計算シート!$B$3:$BB$29997,26,FALSE)&gt;0,"○","×")</f>
        <v>×</v>
      </c>
      <c r="N122" s="109" t="str">
        <f>IF(VLOOKUP(C122,[1]計算シート!$B$3:$BB$29997,27,FALSE)&gt;0,"○","×")</f>
        <v>×</v>
      </c>
      <c r="O122" s="110" t="str">
        <f>VLOOKUP(C122,[1]計算シート!$B$3:$BB$29997,29,FALSE)</f>
        <v>家族の家ひまわり赤塚</v>
      </c>
      <c r="P122" s="110" t="str">
        <f>VLOOKUP(C122,[1]計算シート!$B$3:$BB$29997,30,FALSE)</f>
        <v>03-5967-0250</v>
      </c>
      <c r="Q122" s="77">
        <f>VLOOKUP(C122,[1]計算シート!$B$3:$BB$29997,32,FALSE)</f>
        <v>57</v>
      </c>
      <c r="R122" s="111">
        <f>VLOOKUP(C122,[1]計算シート!$B$3:$BB$29997,31,FALSE)</f>
        <v>44182</v>
      </c>
      <c r="S122" s="112" t="str">
        <f>VLOOKUP(C122,[1]計算シート!$B$3:$BB$29997,34,FALSE)</f>
        <v>入居開始済み</v>
      </c>
      <c r="T122" s="109" t="str">
        <f>VLOOKUP(C122,[1]計算シート!$B$3:$BB$29997,33,FALSE)</f>
        <v>○</v>
      </c>
      <c r="U122" s="111">
        <v>44713</v>
      </c>
      <c r="V122" s="77"/>
      <c r="W122" s="115" t="str">
        <f>VLOOKUP(C122,[1]計算シート!$B$3:$BH$2997,59,FALSE)&amp;CHAR(10)&amp;IF(VLOOKUP(C122,[1]計算シート!$B$3:$BH$2997,59,FALSE)="特定","("&amp;VLOOKUP(C122,[1]指定一覧!$B$3:$C391,2,FALSE)&amp;")","")</f>
        <v>特定
(1371912112)</v>
      </c>
      <c r="X122" s="113" t="s">
        <v>36</v>
      </c>
    </row>
    <row r="123" spans="2:24" s="114" customFormat="1" ht="42" customHeight="1">
      <c r="B123" s="108">
        <v>116</v>
      </c>
      <c r="C123" s="109">
        <v>21011</v>
      </c>
      <c r="D123" s="110" t="str">
        <f>VLOOKUP(C123,[1]計算シート!$B$3:$F$29997,5,FALSE)</f>
        <v>円樹いたばし四葉</v>
      </c>
      <c r="E123" s="110" t="str">
        <f>VLOOKUP(C123,[1]計算シート!$B$3:$BB$29997,6,FALSE)</f>
        <v>板橋区四葉1-18-1</v>
      </c>
      <c r="F123" s="109">
        <f>VLOOKUP(C123,[1]計算シート!$B$3:$BB$29997,7,FALSE)</f>
        <v>15.8</v>
      </c>
      <c r="G123" s="109" t="str">
        <f>VLOOKUP(C123,[1]計算シート!$B$3:$BB$29997,8,FALSE)</f>
        <v>23.25-48.65</v>
      </c>
      <c r="H123" s="109" t="str">
        <f>VLOOKUP(C123,[1]計算シート!$B$3:$BB$29997,9,FALSE)</f>
        <v>○</v>
      </c>
      <c r="I123" s="109" t="str">
        <f>VLOOKUP(C123,[1]計算シート!$B$3:$BB$29997,10,FALSE)</f>
        <v>×</v>
      </c>
      <c r="J123" s="109" t="str">
        <f>VLOOKUP(C123,[1]計算シート!$B$3:$BB$29997,11,FALSE)</f>
        <v>○</v>
      </c>
      <c r="K123" s="109" t="str">
        <f>VLOOKUP(C123,[1]計算シート!$B$3:$BB$29997,12,FALSE)</f>
        <v>×</v>
      </c>
      <c r="L123" s="109" t="str">
        <f>VLOOKUP(C123,[1]計算シート!$B$3:$BB$29997,13,FALSE)</f>
        <v>○</v>
      </c>
      <c r="M123" s="109" t="str">
        <f>IF(VLOOKUP(C123,[1]計算シート!$B$3:$BB$29997,26,FALSE)&gt;0,"○","×")</f>
        <v>×</v>
      </c>
      <c r="N123" s="109" t="str">
        <f>IF(VLOOKUP(C123,[1]計算シート!$B$3:$BB$29997,27,FALSE)&gt;0,"○","×")</f>
        <v>○</v>
      </c>
      <c r="O123" s="110" t="str">
        <f>VLOOKUP(C123,[1]計算シート!$B$3:$BB$29997,29,FALSE)</f>
        <v>円樹いたばし四葉</v>
      </c>
      <c r="P123" s="110" t="str">
        <f>VLOOKUP(C123,[1]計算シート!$B$3:$BB$29997,30,FALSE)</f>
        <v>03-5967-1401</v>
      </c>
      <c r="Q123" s="77">
        <f>VLOOKUP(C123,[1]計算シート!$B$3:$BB$29997,32,FALSE)</f>
        <v>94</v>
      </c>
      <c r="R123" s="111">
        <f>VLOOKUP(C123,[1]計算シート!$B$3:$BB$29997,31,FALSE)</f>
        <v>44566</v>
      </c>
      <c r="S123" s="112" t="str">
        <f>VLOOKUP(C123,[1]計算シート!$B$3:$BB$29997,34,FALSE)</f>
        <v>入居開始済み</v>
      </c>
      <c r="T123" s="109" t="str">
        <f>VLOOKUP(C123,[1]計算シート!$B$3:$BB$29997,33,FALSE)</f>
        <v>○</v>
      </c>
      <c r="U123" s="111">
        <v>45200</v>
      </c>
      <c r="V123" s="77"/>
      <c r="W123" s="115" t="str">
        <f>VLOOKUP(C123,[1]計算シート!$B$3:$BH$2997,59,FALSE)&amp;CHAR(10)&amp;IF(VLOOKUP(C123,[1]計算シート!$B$3:$BH$2997,59,FALSE)="特定","("&amp;VLOOKUP(C123,[1]指定一覧!$B$3:$C392,2,FALSE)&amp;")","")</f>
        <v xml:space="preserve">
</v>
      </c>
      <c r="X123" s="113" t="s">
        <v>36</v>
      </c>
    </row>
    <row r="124" spans="2:24" s="114" customFormat="1" ht="42" customHeight="1">
      <c r="B124" s="108">
        <v>117</v>
      </c>
      <c r="C124" s="109">
        <v>11018</v>
      </c>
      <c r="D124" s="110" t="str">
        <f>VLOOKUP(C124,[1]計算シート!$B$3:$F$29997,5,FALSE)</f>
        <v>そんぽの家Ｓ江古田</v>
      </c>
      <c r="E124" s="110" t="str">
        <f>VLOOKUP(C124,[1]計算シート!$B$3:$BB$29997,6,FALSE)</f>
        <v>練馬区旭丘2丁目5-2</v>
      </c>
      <c r="F124" s="109">
        <f>VLOOKUP(C124,[1]計算シート!$B$3:$BB$29997,7,FALSE)</f>
        <v>12.3</v>
      </c>
      <c r="G124" s="109" t="str">
        <f>VLOOKUP(C124,[1]計算シート!$B$3:$BB$29997,8,FALSE)</f>
        <v>25.17-27.97</v>
      </c>
      <c r="H124" s="109" t="str">
        <f>VLOOKUP(C124,[1]計算シート!$B$3:$BB$29997,9,FALSE)</f>
        <v>○</v>
      </c>
      <c r="I124" s="109" t="str">
        <f>VLOOKUP(C124,[1]計算シート!$B$3:$BB$29997,10,FALSE)</f>
        <v>×</v>
      </c>
      <c r="J124" s="109" t="str">
        <f>VLOOKUP(C124,[1]計算シート!$B$3:$BB$29997,11,FALSE)</f>
        <v>×</v>
      </c>
      <c r="K124" s="109" t="str">
        <f>VLOOKUP(C124,[1]計算シート!$B$3:$BB$29997,12,FALSE)</f>
        <v>×</v>
      </c>
      <c r="L124" s="109" t="str">
        <f>VLOOKUP(C124,[1]計算シート!$B$3:$BB$29997,13,FALSE)</f>
        <v>○</v>
      </c>
      <c r="M124" s="109" t="str">
        <f>IF(VLOOKUP(C124,[1]計算シート!$B$3:$BB$29997,26,FALSE)&gt;0,"○","×")</f>
        <v>○</v>
      </c>
      <c r="N124" s="109" t="str">
        <f>IF(VLOOKUP(C124,[1]計算シート!$B$3:$BB$29997,27,FALSE)&gt;0,"○","×")</f>
        <v>○</v>
      </c>
      <c r="O124" s="110" t="str">
        <f>VLOOKUP(C124,[1]計算シート!$B$3:$BB$29997,29,FALSE)</f>
        <v>そんぽの家Ｓ江古田</v>
      </c>
      <c r="P124" s="110" t="str">
        <f>VLOOKUP(C124,[1]計算シート!$B$3:$BB$29997,30,FALSE)</f>
        <v>03-5964-5880</v>
      </c>
      <c r="Q124" s="77">
        <f>VLOOKUP(C124,[1]計算シート!$B$3:$BB$29997,32,FALSE)</f>
        <v>31</v>
      </c>
      <c r="R124" s="111">
        <f>VLOOKUP(C124,[1]計算シート!$B$3:$BB$29997,31,FALSE)</f>
        <v>40934</v>
      </c>
      <c r="S124" s="112" t="str">
        <f>VLOOKUP(C124,[1]計算シート!$B$3:$BB$29997,34,FALSE)</f>
        <v>入居開始済み</v>
      </c>
      <c r="T124" s="109" t="str">
        <f>VLOOKUP(C124,[1]計算シート!$B$3:$BB$29997,33,FALSE)</f>
        <v>○</v>
      </c>
      <c r="U124" s="111">
        <v>42095</v>
      </c>
      <c r="V124" s="77"/>
      <c r="W124" s="115" t="str">
        <f>VLOOKUP(C124,[1]計算シート!$B$3:$BH$2997,59,FALSE)&amp;CHAR(10)&amp;IF(VLOOKUP(C124,[1]計算シート!$B$3:$BH$2997,59,FALSE)="特定","("&amp;VLOOKUP(C124,[1]指定一覧!$B$3:$C153,2,FALSE)&amp;")","")</f>
        <v xml:space="preserve">
</v>
      </c>
      <c r="X124" s="113" t="s">
        <v>36</v>
      </c>
    </row>
    <row r="125" spans="2:24" s="114" customFormat="1" ht="42" customHeight="1">
      <c r="B125" s="108">
        <v>118</v>
      </c>
      <c r="C125" s="109">
        <v>11040</v>
      </c>
      <c r="D125" s="110" t="str">
        <f>VLOOKUP(C125,[1]計算シート!$B$3:$F$29997,5,FALSE)</f>
        <v>そんぽの家Ｓ大泉北</v>
      </c>
      <c r="E125" s="110" t="str">
        <f>VLOOKUP(C125,[1]計算シート!$B$3:$BB$29997,6,FALSE)</f>
        <v>練馬区大泉町5丁目2-5</v>
      </c>
      <c r="F125" s="109">
        <f>VLOOKUP(C125,[1]計算シート!$B$3:$BB$29997,7,FALSE)</f>
        <v>11.1</v>
      </c>
      <c r="G125" s="109" t="str">
        <f>VLOOKUP(C125,[1]計算シート!$B$3:$BB$29997,8,FALSE)</f>
        <v>25.17-27.27</v>
      </c>
      <c r="H125" s="109" t="str">
        <f>VLOOKUP(C125,[1]計算シート!$B$3:$BB$29997,9,FALSE)</f>
        <v>○</v>
      </c>
      <c r="I125" s="109" t="str">
        <f>VLOOKUP(C125,[1]計算シート!$B$3:$BB$29997,10,FALSE)</f>
        <v>×</v>
      </c>
      <c r="J125" s="109" t="str">
        <f>VLOOKUP(C125,[1]計算シート!$B$3:$BB$29997,11,FALSE)</f>
        <v>×</v>
      </c>
      <c r="K125" s="109" t="str">
        <f>VLOOKUP(C125,[1]計算シート!$B$3:$BB$29997,12,FALSE)</f>
        <v>×</v>
      </c>
      <c r="L125" s="109" t="str">
        <f>VLOOKUP(C125,[1]計算シート!$B$3:$BB$29997,13,FALSE)</f>
        <v>○</v>
      </c>
      <c r="M125" s="109" t="str">
        <f>IF(VLOOKUP(C125,[1]計算シート!$B$3:$BB$29997,26,FALSE)&gt;0,"○","×")</f>
        <v>○</v>
      </c>
      <c r="N125" s="109" t="str">
        <f>IF(VLOOKUP(C125,[1]計算シート!$B$3:$BB$29997,27,FALSE)&gt;0,"○","×")</f>
        <v>○</v>
      </c>
      <c r="O125" s="110" t="str">
        <f>VLOOKUP(C125,[1]計算シート!$B$3:$BB$29997,29,FALSE)</f>
        <v>そんぽの家Ｓ大泉北</v>
      </c>
      <c r="P125" s="110" t="str">
        <f>VLOOKUP(C125,[1]計算シート!$B$3:$BB$29997,30,FALSE)</f>
        <v>03-5947-5657</v>
      </c>
      <c r="Q125" s="77">
        <f>VLOOKUP(C125,[1]計算シート!$B$3:$BB$29997,32,FALSE)</f>
        <v>39</v>
      </c>
      <c r="R125" s="111">
        <f>VLOOKUP(C125,[1]計算シート!$B$3:$BB$29997,31,FALSE)</f>
        <v>40942</v>
      </c>
      <c r="S125" s="112" t="str">
        <f>VLOOKUP(C125,[1]計算シート!$B$3:$BB$29997,34,FALSE)</f>
        <v>入居開始済み</v>
      </c>
      <c r="T125" s="109" t="str">
        <f>VLOOKUP(C125,[1]計算シート!$B$3:$BB$29997,33,FALSE)</f>
        <v>○</v>
      </c>
      <c r="U125" s="111">
        <v>42095</v>
      </c>
      <c r="V125" s="77"/>
      <c r="W125" s="115" t="str">
        <f>VLOOKUP(C125,[1]計算シート!$B$3:$BH$2997,59,FALSE)&amp;CHAR(10)&amp;IF(VLOOKUP(C125,[1]計算シート!$B$3:$BH$2997,59,FALSE)="特定","("&amp;VLOOKUP(C125,[1]指定一覧!$B$3:$C154,2,FALSE)&amp;")","")</f>
        <v xml:space="preserve">
</v>
      </c>
      <c r="X125" s="113" t="s">
        <v>36</v>
      </c>
    </row>
    <row r="126" spans="2:24" s="114" customFormat="1" ht="42" customHeight="1">
      <c r="B126" s="108">
        <v>119</v>
      </c>
      <c r="C126" s="109">
        <v>11073</v>
      </c>
      <c r="D126" s="110" t="str">
        <f>VLOOKUP(C126,[1]計算シート!$B$3:$F$29997,5,FALSE)</f>
        <v>サービス付き高齢者向け住宅（特定施設入居者生活介護）エクセレント練馬プレミア</v>
      </c>
      <c r="E126" s="110" t="str">
        <f>VLOOKUP(C126,[1]計算シート!$B$3:$BB$29997,6,FALSE)</f>
        <v>練馬区平和台1-17-10</v>
      </c>
      <c r="F126" s="109" t="str">
        <f>VLOOKUP(C126,[1]計算シート!$B$3:$BB$29997,7,FALSE)</f>
        <v>10.65-13.2</v>
      </c>
      <c r="G126" s="109" t="str">
        <f>VLOOKUP(C126,[1]計算シート!$B$3:$BB$29997,8,FALSE)</f>
        <v>21-29.9</v>
      </c>
      <c r="H126" s="109" t="str">
        <f>VLOOKUP(C126,[1]計算シート!$B$3:$BB$29997,9,FALSE)</f>
        <v>○</v>
      </c>
      <c r="I126" s="109" t="str">
        <f>VLOOKUP(C126,[1]計算シート!$B$3:$BB$29997,10,FALSE)</f>
        <v>○</v>
      </c>
      <c r="J126" s="109" t="str">
        <f>VLOOKUP(C126,[1]計算シート!$B$3:$BB$29997,11,FALSE)</f>
        <v>○</v>
      </c>
      <c r="K126" s="109" t="str">
        <f>VLOOKUP(C126,[1]計算シート!$B$3:$BB$29997,12,FALSE)</f>
        <v>○</v>
      </c>
      <c r="L126" s="109" t="str">
        <f>VLOOKUP(C126,[1]計算シート!$B$3:$BB$29997,13,FALSE)</f>
        <v>○</v>
      </c>
      <c r="M126" s="109" t="str">
        <f>IF(VLOOKUP(C126,[1]計算シート!$B$3:$BB$29997,26,FALSE)&gt;0,"○","×")</f>
        <v>×</v>
      </c>
      <c r="N126" s="109" t="str">
        <f>IF(VLOOKUP(C126,[1]計算シート!$B$3:$BB$29997,27,FALSE)&gt;0,"○","×")</f>
        <v>×</v>
      </c>
      <c r="O126" s="110" t="str">
        <f>VLOOKUP(C126,[1]計算シート!$B$3:$BB$29997,29,FALSE)</f>
        <v>株式会社ヒーロー</v>
      </c>
      <c r="P126" s="110" t="str">
        <f>VLOOKUP(C126,[1]計算シート!$B$3:$BB$29997,30,FALSE)</f>
        <v>03-3937-1331</v>
      </c>
      <c r="Q126" s="77">
        <f>VLOOKUP(C126,[1]計算シート!$B$3:$BB$29997,32,FALSE)</f>
        <v>56</v>
      </c>
      <c r="R126" s="111">
        <f>VLOOKUP(C126,[1]計算シート!$B$3:$BB$29997,31,FALSE)</f>
        <v>40996</v>
      </c>
      <c r="S126" s="112" t="str">
        <f>VLOOKUP(C126,[1]計算シート!$B$3:$BB$29997,34,FALSE)</f>
        <v>入居開始済み</v>
      </c>
      <c r="T126" s="109" t="str">
        <f>VLOOKUP(C126,[1]計算シート!$B$3:$BB$29997,33,FALSE)</f>
        <v>○</v>
      </c>
      <c r="U126" s="111">
        <v>39508</v>
      </c>
      <c r="V126" s="77"/>
      <c r="W126" s="115" t="str">
        <f>VLOOKUP(C126,[1]計算シート!$B$3:$BH$2997,59,FALSE)&amp;CHAR(10)&amp;IF(VLOOKUP(C126,[1]計算シート!$B$3:$BH$2997,59,FALSE)="特定","("&amp;VLOOKUP(C126,[1]指定一覧!$B$3:$C155,2,FALSE)&amp;")","")</f>
        <v>特定
(1372006112)</v>
      </c>
      <c r="X126" s="113" t="s">
        <v>36</v>
      </c>
    </row>
    <row r="127" spans="2:24" s="114" customFormat="1" ht="42" customHeight="1">
      <c r="B127" s="108">
        <v>120</v>
      </c>
      <c r="C127" s="109">
        <v>12033</v>
      </c>
      <c r="D127" s="110" t="str">
        <f>VLOOKUP(C127,[1]計算シート!$B$3:$F$29997,5,FALSE)</f>
        <v>そんぽの家Ｓ練馬土支田</v>
      </c>
      <c r="E127" s="110" t="str">
        <f>VLOOKUP(C127,[1]計算シート!$B$3:$BB$29997,6,FALSE)</f>
        <v>練馬区土支田２－２１－３</v>
      </c>
      <c r="F127" s="109">
        <f>VLOOKUP(C127,[1]計算シート!$B$3:$BB$29997,7,FALSE)</f>
        <v>9.5</v>
      </c>
      <c r="G127" s="109">
        <f>VLOOKUP(C127,[1]計算シート!$B$3:$BB$29997,8,FALSE)</f>
        <v>25</v>
      </c>
      <c r="H127" s="109" t="str">
        <f>VLOOKUP(C127,[1]計算シート!$B$3:$BB$29997,9,FALSE)</f>
        <v>○</v>
      </c>
      <c r="I127" s="109" t="str">
        <f>VLOOKUP(C127,[1]計算シート!$B$3:$BB$29997,10,FALSE)</f>
        <v>×</v>
      </c>
      <c r="J127" s="109" t="str">
        <f>VLOOKUP(C127,[1]計算シート!$B$3:$BB$29997,11,FALSE)</f>
        <v>×</v>
      </c>
      <c r="K127" s="109" t="str">
        <f>VLOOKUP(C127,[1]計算シート!$B$3:$BB$29997,12,FALSE)</f>
        <v>×</v>
      </c>
      <c r="L127" s="109" t="str">
        <f>VLOOKUP(C127,[1]計算シート!$B$3:$BB$29997,13,FALSE)</f>
        <v>○</v>
      </c>
      <c r="M127" s="109" t="str">
        <f>IF(VLOOKUP(C127,[1]計算シート!$B$3:$BB$29997,26,FALSE)&gt;0,"○","×")</f>
        <v>○</v>
      </c>
      <c r="N127" s="109" t="str">
        <f>IF(VLOOKUP(C127,[1]計算シート!$B$3:$BB$29997,27,FALSE)&gt;0,"○","×")</f>
        <v>○</v>
      </c>
      <c r="O127" s="110" t="str">
        <f>VLOOKUP(C127,[1]計算シート!$B$3:$BB$29997,29,FALSE)</f>
        <v>シニア住宅プラザ株式会社</v>
      </c>
      <c r="P127" s="110" t="str">
        <f>VLOOKUP(C127,[1]計算シート!$B$3:$BB$29997,30,FALSE)</f>
        <v>03-5383-9333</v>
      </c>
      <c r="Q127" s="77">
        <f>VLOOKUP(C127,[1]計算シート!$B$3:$BB$29997,32,FALSE)</f>
        <v>46</v>
      </c>
      <c r="R127" s="111">
        <f>VLOOKUP(C127,[1]計算シート!$B$3:$BB$29997,31,FALSE)</f>
        <v>41222</v>
      </c>
      <c r="S127" s="112" t="str">
        <f>VLOOKUP(C127,[1]計算シート!$B$3:$BB$29997,34,FALSE)</f>
        <v>入居開始済み</v>
      </c>
      <c r="T127" s="109" t="str">
        <f>VLOOKUP(C127,[1]計算シート!$B$3:$BB$29997,33,FALSE)</f>
        <v>○</v>
      </c>
      <c r="U127" s="111">
        <v>42095</v>
      </c>
      <c r="V127" s="77"/>
      <c r="W127" s="115" t="str">
        <f>VLOOKUP(C127,[1]計算シート!$B$3:$BH$2997,59,FALSE)&amp;CHAR(10)&amp;IF(VLOOKUP(C127,[1]計算シート!$B$3:$BH$2997,59,FALSE)="特定","("&amp;VLOOKUP(C127,[1]指定一覧!$B$3:$C156,2,FALSE)&amp;")","")</f>
        <v xml:space="preserve">
</v>
      </c>
      <c r="X127" s="113" t="s">
        <v>36</v>
      </c>
    </row>
    <row r="128" spans="2:24" s="114" customFormat="1" ht="42" customHeight="1">
      <c r="B128" s="108">
        <v>121</v>
      </c>
      <c r="C128" s="109">
        <v>12073</v>
      </c>
      <c r="D128" s="110" t="str">
        <f>VLOOKUP(C128,[1]計算シート!$B$3:$F$29997,5,FALSE)</f>
        <v>ココファン練馬関町</v>
      </c>
      <c r="E128" s="110" t="str">
        <f>VLOOKUP(C128,[1]計算シート!$B$3:$BB$29997,6,FALSE)</f>
        <v>練馬区関町南4丁目21-21</v>
      </c>
      <c r="F128" s="109" t="str">
        <f>VLOOKUP(C128,[1]計算シート!$B$3:$BB$29997,7,FALSE)</f>
        <v>9.9-18.4</v>
      </c>
      <c r="G128" s="109" t="str">
        <f>VLOOKUP(C128,[1]計算シート!$B$3:$BB$29997,8,FALSE)</f>
        <v>18.24-53.66</v>
      </c>
      <c r="H128" s="109" t="str">
        <f>VLOOKUP(C128,[1]計算シート!$B$3:$BB$29997,9,FALSE)</f>
        <v>○</v>
      </c>
      <c r="I128" s="109" t="str">
        <f>VLOOKUP(C128,[1]計算シート!$B$3:$BB$29997,10,FALSE)</f>
        <v>○</v>
      </c>
      <c r="J128" s="109" t="str">
        <f>VLOOKUP(C128,[1]計算シート!$B$3:$BB$29997,11,FALSE)</f>
        <v>○</v>
      </c>
      <c r="K128" s="109" t="str">
        <f>VLOOKUP(C128,[1]計算シート!$B$3:$BB$29997,12,FALSE)</f>
        <v>○</v>
      </c>
      <c r="L128" s="109" t="str">
        <f>VLOOKUP(C128,[1]計算シート!$B$3:$BB$29997,13,FALSE)</f>
        <v>○</v>
      </c>
      <c r="M128" s="109" t="str">
        <f>IF(VLOOKUP(C128,[1]計算シート!$B$3:$BB$29997,26,FALSE)&gt;0,"○","×")</f>
        <v>×</v>
      </c>
      <c r="N128" s="109" t="str">
        <f>IF(VLOOKUP(C128,[1]計算シート!$B$3:$BB$29997,27,FALSE)&gt;0,"○","×")</f>
        <v>×</v>
      </c>
      <c r="O128" s="110" t="str">
        <f>VLOOKUP(C128,[1]計算シート!$B$3:$BB$29997,29,FALSE)</f>
        <v>株式会社学研ココファン</v>
      </c>
      <c r="P128" s="110" t="str">
        <f>VLOOKUP(C128,[1]計算シート!$B$3:$BB$29997,30,FALSE)</f>
        <v>03-6431-1860</v>
      </c>
      <c r="Q128" s="77">
        <f>VLOOKUP(C128,[1]計算シート!$B$3:$BB$29997,32,FALSE)</f>
        <v>60</v>
      </c>
      <c r="R128" s="111">
        <f>VLOOKUP(C128,[1]計算シート!$B$3:$BB$29997,31,FALSE)</f>
        <v>41348</v>
      </c>
      <c r="S128" s="112" t="str">
        <f>VLOOKUP(C128,[1]計算シート!$B$3:$BB$29997,34,FALSE)</f>
        <v>入居開始済み</v>
      </c>
      <c r="T128" s="109" t="str">
        <f>VLOOKUP(C128,[1]計算シート!$B$3:$BB$29997,33,FALSE)</f>
        <v>○</v>
      </c>
      <c r="U128" s="111">
        <v>41760</v>
      </c>
      <c r="V128" s="77"/>
      <c r="W128" s="115" t="str">
        <f>VLOOKUP(C128,[1]計算シート!$B$3:$BH$2997,59,FALSE)&amp;CHAR(10)&amp;IF(VLOOKUP(C128,[1]計算シート!$B$3:$BH$2997,59,FALSE)="特定","("&amp;VLOOKUP(C128,[1]指定一覧!$B$3:$C157,2,FALSE)&amp;")","")</f>
        <v>特定
(1372010288)</v>
      </c>
      <c r="X128" s="113" t="s">
        <v>36</v>
      </c>
    </row>
    <row r="129" spans="2:24" s="114" customFormat="1" ht="42" customHeight="1">
      <c r="B129" s="108">
        <v>122</v>
      </c>
      <c r="C129" s="109">
        <v>13003</v>
      </c>
      <c r="D129" s="110" t="str">
        <f>VLOOKUP(C129,[1]計算シート!$B$3:$F$29997,5,FALSE)</f>
        <v>そんぽの家Ｓ上石神井</v>
      </c>
      <c r="E129" s="110" t="str">
        <f>VLOOKUP(C129,[1]計算シート!$B$3:$BB$29997,6,FALSE)</f>
        <v>練馬区上石神井2丁目22-27</v>
      </c>
      <c r="F129" s="109">
        <f>VLOOKUP(C129,[1]計算シート!$B$3:$BB$29997,7,FALSE)</f>
        <v>14.3</v>
      </c>
      <c r="G129" s="109" t="str">
        <f>VLOOKUP(C129,[1]計算シート!$B$3:$BB$29997,8,FALSE)</f>
        <v>25.18-25.41</v>
      </c>
      <c r="H129" s="109" t="str">
        <f>VLOOKUP(C129,[1]計算シート!$B$3:$BB$29997,9,FALSE)</f>
        <v>○</v>
      </c>
      <c r="I129" s="109" t="str">
        <f>VLOOKUP(C129,[1]計算シート!$B$3:$BB$29997,10,FALSE)</f>
        <v>×</v>
      </c>
      <c r="J129" s="109" t="str">
        <f>VLOOKUP(C129,[1]計算シート!$B$3:$BB$29997,11,FALSE)</f>
        <v>×</v>
      </c>
      <c r="K129" s="109" t="str">
        <f>VLOOKUP(C129,[1]計算シート!$B$3:$BB$29997,12,FALSE)</f>
        <v>×</v>
      </c>
      <c r="L129" s="109" t="str">
        <f>VLOOKUP(C129,[1]計算シート!$B$3:$BB$29997,13,FALSE)</f>
        <v>○</v>
      </c>
      <c r="M129" s="109" t="str">
        <f>IF(VLOOKUP(C129,[1]計算シート!$B$3:$BB$29997,26,FALSE)&gt;0,"○","×")</f>
        <v>○</v>
      </c>
      <c r="N129" s="109" t="str">
        <f>IF(VLOOKUP(C129,[1]計算シート!$B$3:$BB$29997,27,FALSE)&gt;0,"○","×")</f>
        <v>○</v>
      </c>
      <c r="O129" s="110" t="str">
        <f>VLOOKUP(C129,[1]計算シート!$B$3:$BB$29997,29,FALSE)</f>
        <v>そんぽの家Ｓ上石神井</v>
      </c>
      <c r="P129" s="110" t="str">
        <f>VLOOKUP(C129,[1]計算シート!$B$3:$BB$29997,30,FALSE)</f>
        <v>03-5903-7522</v>
      </c>
      <c r="Q129" s="77">
        <f>VLOOKUP(C129,[1]計算シート!$B$3:$BB$29997,32,FALSE)</f>
        <v>28</v>
      </c>
      <c r="R129" s="111">
        <f>VLOOKUP(C129,[1]計算シート!$B$3:$BB$29997,31,FALSE)</f>
        <v>41404</v>
      </c>
      <c r="S129" s="112" t="str">
        <f>VLOOKUP(C129,[1]計算シート!$B$3:$BB$29997,34,FALSE)</f>
        <v>入居開始済み</v>
      </c>
      <c r="T129" s="109" t="str">
        <f>VLOOKUP(C129,[1]計算シート!$B$3:$BB$29997,33,FALSE)</f>
        <v>○</v>
      </c>
      <c r="U129" s="111">
        <v>42095</v>
      </c>
      <c r="V129" s="77"/>
      <c r="W129" s="115" t="str">
        <f>VLOOKUP(C129,[1]計算シート!$B$3:$BH$2997,59,FALSE)&amp;CHAR(10)&amp;IF(VLOOKUP(C129,[1]計算シート!$B$3:$BH$2997,59,FALSE)="特定","("&amp;VLOOKUP(C129,[1]指定一覧!$B$3:$C158,2,FALSE)&amp;")","")</f>
        <v xml:space="preserve">
</v>
      </c>
      <c r="X129" s="113" t="s">
        <v>36</v>
      </c>
    </row>
    <row r="130" spans="2:24" s="114" customFormat="1" ht="42" customHeight="1">
      <c r="B130" s="108">
        <v>123</v>
      </c>
      <c r="C130" s="109">
        <v>13020</v>
      </c>
      <c r="D130" s="110" t="str">
        <f>VLOOKUP(C130,[1]計算シート!$B$3:$F$29997,5,FALSE)</f>
        <v>なごやかレジデンス練馬大泉</v>
      </c>
      <c r="E130" s="110" t="str">
        <f>VLOOKUP(C130,[1]計算シート!$B$3:$BB$29997,6,FALSE)</f>
        <v>練馬区大泉町１－５１－９</v>
      </c>
      <c r="F130" s="109" t="str">
        <f>VLOOKUP(C130,[1]計算シート!$B$3:$BB$29997,7,FALSE)</f>
        <v>6.3-7.5</v>
      </c>
      <c r="G130" s="109" t="str">
        <f>VLOOKUP(C130,[1]計算シート!$B$3:$BB$29997,8,FALSE)</f>
        <v>18.18-20.13</v>
      </c>
      <c r="H130" s="109" t="str">
        <f>VLOOKUP(C130,[1]計算シート!$B$3:$BB$29997,9,FALSE)</f>
        <v>○</v>
      </c>
      <c r="I130" s="109" t="str">
        <f>VLOOKUP(C130,[1]計算シート!$B$3:$BB$29997,10,FALSE)</f>
        <v>○</v>
      </c>
      <c r="J130" s="109" t="str">
        <f>VLOOKUP(C130,[1]計算シート!$B$3:$BB$29997,11,FALSE)</f>
        <v>○</v>
      </c>
      <c r="K130" s="109" t="str">
        <f>VLOOKUP(C130,[1]計算シート!$B$3:$BB$29997,12,FALSE)</f>
        <v>○</v>
      </c>
      <c r="L130" s="109" t="str">
        <f>VLOOKUP(C130,[1]計算シート!$B$3:$BB$29997,13,FALSE)</f>
        <v>×</v>
      </c>
      <c r="M130" s="109" t="str">
        <f>IF(VLOOKUP(C130,[1]計算シート!$B$3:$BB$29997,26,FALSE)&gt;0,"○","×")</f>
        <v>×</v>
      </c>
      <c r="N130" s="109" t="str">
        <f>IF(VLOOKUP(C130,[1]計算シート!$B$3:$BB$29997,27,FALSE)&gt;0,"○","×")</f>
        <v>○</v>
      </c>
      <c r="O130" s="110" t="str">
        <f>VLOOKUP(C130,[1]計算シート!$B$3:$BB$29997,29,FALSE)</f>
        <v>なごやかレジデンス練馬大泉</v>
      </c>
      <c r="P130" s="110" t="str">
        <f>VLOOKUP(C130,[1]計算シート!$B$3:$BB$29997,30,FALSE)</f>
        <v>03-5947-4803</v>
      </c>
      <c r="Q130" s="77">
        <f>VLOOKUP(C130,[1]計算シート!$B$3:$BB$29997,32,FALSE)</f>
        <v>20</v>
      </c>
      <c r="R130" s="111">
        <f>VLOOKUP(C130,[1]計算シート!$B$3:$BB$29997,31,FALSE)</f>
        <v>41523</v>
      </c>
      <c r="S130" s="112" t="str">
        <f>VLOOKUP(C130,[1]計算シート!$B$3:$BB$29997,34,FALSE)</f>
        <v>入居開始済み</v>
      </c>
      <c r="T130" s="109" t="str">
        <f>VLOOKUP(C130,[1]計算シート!$B$3:$BB$29997,33,FALSE)</f>
        <v>○</v>
      </c>
      <c r="U130" s="111">
        <v>42095</v>
      </c>
      <c r="V130" s="77"/>
      <c r="W130" s="115" t="str">
        <f>VLOOKUP(C130,[1]計算シート!$B$3:$BH$2997,59,FALSE)&amp;CHAR(10)&amp;IF(VLOOKUP(C130,[1]計算シート!$B$3:$BH$2997,59,FALSE)="特定","("&amp;VLOOKUP(C130,[1]指定一覧!$B$3:$C159,2,FALSE)&amp;")","")</f>
        <v xml:space="preserve">
</v>
      </c>
      <c r="X130" s="113" t="s">
        <v>36</v>
      </c>
    </row>
    <row r="131" spans="2:24" s="114" customFormat="1" ht="42" customHeight="1">
      <c r="B131" s="108">
        <v>124</v>
      </c>
      <c r="C131" s="109">
        <v>13036</v>
      </c>
      <c r="D131" s="110" t="str">
        <f>VLOOKUP(C131,[1]計算シート!$B$3:$F$29997,5,FALSE)</f>
        <v>カーサルーデ</v>
      </c>
      <c r="E131" s="110" t="str">
        <f>VLOOKUP(C131,[1]計算シート!$B$3:$BB$29997,6,FALSE)</f>
        <v>練馬区南田中4-12-2</v>
      </c>
      <c r="F131" s="109" t="str">
        <f>VLOOKUP(C131,[1]計算シート!$B$3:$BB$29997,7,FALSE)</f>
        <v>6.7-8</v>
      </c>
      <c r="G131" s="109" t="str">
        <f>VLOOKUP(C131,[1]計算シート!$B$3:$BB$29997,8,FALSE)</f>
        <v>13.91-17.66</v>
      </c>
      <c r="H131" s="109" t="str">
        <f>VLOOKUP(C131,[1]計算シート!$B$3:$BB$29997,9,FALSE)</f>
        <v>○</v>
      </c>
      <c r="I131" s="109" t="str">
        <f>VLOOKUP(C131,[1]計算シート!$B$3:$BB$29997,10,FALSE)</f>
        <v>○</v>
      </c>
      <c r="J131" s="109" t="str">
        <f>VLOOKUP(C131,[1]計算シート!$B$3:$BB$29997,11,FALSE)</f>
        <v>○</v>
      </c>
      <c r="K131" s="109" t="str">
        <f>VLOOKUP(C131,[1]計算シート!$B$3:$BB$29997,12,FALSE)</f>
        <v>○</v>
      </c>
      <c r="L131" s="109" t="str">
        <f>VLOOKUP(C131,[1]計算シート!$B$3:$BB$29997,13,FALSE)</f>
        <v>○</v>
      </c>
      <c r="M131" s="109" t="str">
        <f>IF(VLOOKUP(C131,[1]計算シート!$B$3:$BB$29997,26,FALSE)&gt;0,"○","×")</f>
        <v>×</v>
      </c>
      <c r="N131" s="109" t="str">
        <f>IF(VLOOKUP(C131,[1]計算シート!$B$3:$BB$29997,27,FALSE)&gt;0,"○","×")</f>
        <v>○</v>
      </c>
      <c r="O131" s="110" t="str">
        <f>VLOOKUP(C131,[1]計算シート!$B$3:$BB$29997,29,FALSE)</f>
        <v>カーサルーデ</v>
      </c>
      <c r="P131" s="110" t="str">
        <f>VLOOKUP(C131,[1]計算シート!$B$3:$BB$29997,30,FALSE)</f>
        <v>03-3996-4958</v>
      </c>
      <c r="Q131" s="77">
        <f>VLOOKUP(C131,[1]計算シート!$B$3:$BB$29997,32,FALSE)</f>
        <v>18</v>
      </c>
      <c r="R131" s="111">
        <f>VLOOKUP(C131,[1]計算シート!$B$3:$BB$29997,31,FALSE)</f>
        <v>41663</v>
      </c>
      <c r="S131" s="112" t="str">
        <f>VLOOKUP(C131,[1]計算シート!$B$3:$BB$29997,34,FALSE)</f>
        <v>入居開始済み</v>
      </c>
      <c r="T131" s="109" t="str">
        <f>VLOOKUP(C131,[1]計算シート!$B$3:$BB$29997,33,FALSE)</f>
        <v>○</v>
      </c>
      <c r="U131" s="111">
        <v>42095</v>
      </c>
      <c r="V131" s="77"/>
      <c r="W131" s="115" t="str">
        <f>VLOOKUP(C131,[1]計算シート!$B$3:$BH$2997,59,FALSE)&amp;CHAR(10)&amp;IF(VLOOKUP(C131,[1]計算シート!$B$3:$BH$2997,59,FALSE)="特定","("&amp;VLOOKUP(C131,[1]指定一覧!$B$3:$C160,2,FALSE)&amp;")","")</f>
        <v xml:space="preserve">
</v>
      </c>
      <c r="X131" s="113" t="s">
        <v>36</v>
      </c>
    </row>
    <row r="132" spans="2:24" s="114" customFormat="1" ht="42" customHeight="1">
      <c r="B132" s="108">
        <v>125</v>
      </c>
      <c r="C132" s="109">
        <v>13039</v>
      </c>
      <c r="D132" s="110" t="str">
        <f>VLOOKUP(C132,[1]計算シート!$B$3:$F$29997,5,FALSE)</f>
        <v>そんぽの家Ｓ平和台</v>
      </c>
      <c r="E132" s="110" t="str">
        <f>VLOOKUP(C132,[1]計算シート!$B$3:$BB$29997,6,FALSE)</f>
        <v>練馬区平和台4丁目9番14号</v>
      </c>
      <c r="F132" s="109">
        <f>VLOOKUP(C132,[1]計算シート!$B$3:$BB$29997,7,FALSE)</f>
        <v>13</v>
      </c>
      <c r="G132" s="109" t="str">
        <f>VLOOKUP(C132,[1]計算シート!$B$3:$BB$29997,8,FALSE)</f>
        <v>25.17-27.45</v>
      </c>
      <c r="H132" s="109" t="str">
        <f>VLOOKUP(C132,[1]計算シート!$B$3:$BB$29997,9,FALSE)</f>
        <v>○</v>
      </c>
      <c r="I132" s="109" t="str">
        <f>VLOOKUP(C132,[1]計算シート!$B$3:$BB$29997,10,FALSE)</f>
        <v>×</v>
      </c>
      <c r="J132" s="109" t="str">
        <f>VLOOKUP(C132,[1]計算シート!$B$3:$BB$29997,11,FALSE)</f>
        <v>×</v>
      </c>
      <c r="K132" s="109" t="str">
        <f>VLOOKUP(C132,[1]計算シート!$B$3:$BB$29997,12,FALSE)</f>
        <v>×</v>
      </c>
      <c r="L132" s="109" t="str">
        <f>VLOOKUP(C132,[1]計算シート!$B$3:$BB$29997,13,FALSE)</f>
        <v>○</v>
      </c>
      <c r="M132" s="109" t="str">
        <f>IF(VLOOKUP(C132,[1]計算シート!$B$3:$BB$29997,26,FALSE)&gt;0,"○","×")</f>
        <v>○</v>
      </c>
      <c r="N132" s="109" t="str">
        <f>IF(VLOOKUP(C132,[1]計算シート!$B$3:$BB$29997,27,FALSE)&gt;0,"○","×")</f>
        <v>○</v>
      </c>
      <c r="O132" s="110" t="str">
        <f>VLOOKUP(C132,[1]計算シート!$B$3:$BB$29997,29,FALSE)</f>
        <v>そんぽの家Ｓ平和台</v>
      </c>
      <c r="P132" s="110" t="str">
        <f>VLOOKUP(C132,[1]計算シート!$B$3:$BB$29997,30,FALSE)</f>
        <v>03-5922-5651</v>
      </c>
      <c r="Q132" s="77">
        <f>VLOOKUP(C132,[1]計算シート!$B$3:$BB$29997,32,FALSE)</f>
        <v>49</v>
      </c>
      <c r="R132" s="111">
        <f>VLOOKUP(C132,[1]計算シート!$B$3:$BB$29997,31,FALSE)</f>
        <v>41670</v>
      </c>
      <c r="S132" s="112" t="str">
        <f>VLOOKUP(C132,[1]計算シート!$B$3:$BB$29997,34,FALSE)</f>
        <v>入居開始済み</v>
      </c>
      <c r="T132" s="109" t="str">
        <f>VLOOKUP(C132,[1]計算シート!$B$3:$BB$29997,33,FALSE)</f>
        <v>○</v>
      </c>
      <c r="U132" s="111">
        <v>42125</v>
      </c>
      <c r="V132" s="77"/>
      <c r="W132" s="115" t="str">
        <f>VLOOKUP(C132,[1]計算シート!$B$3:$BH$2997,59,FALSE)&amp;CHAR(10)&amp;IF(VLOOKUP(C132,[1]計算シート!$B$3:$BH$2997,59,FALSE)="特定","("&amp;VLOOKUP(C132,[1]指定一覧!$B$3:$C161,2,FALSE)&amp;")","")</f>
        <v xml:space="preserve">
</v>
      </c>
      <c r="X132" s="113" t="s">
        <v>36</v>
      </c>
    </row>
    <row r="133" spans="2:24" s="114" customFormat="1" ht="42" customHeight="1">
      <c r="B133" s="108">
        <v>126</v>
      </c>
      <c r="C133" s="109">
        <v>14029</v>
      </c>
      <c r="D133" s="110" t="str">
        <f>VLOOKUP(C133,[1]計算シート!$B$3:$F$29997,5,FALSE)</f>
        <v>はーとびれっじ豊島園</v>
      </c>
      <c r="E133" s="110" t="str">
        <f>VLOOKUP(C133,[1]計算シート!$B$3:$BB$29997,6,FALSE)</f>
        <v>練馬区練馬４丁目１４－７</v>
      </c>
      <c r="F133" s="109" t="str">
        <f>VLOOKUP(C133,[1]計算シート!$B$3:$BB$29997,7,FALSE)</f>
        <v>8.8-18</v>
      </c>
      <c r="G133" s="109" t="str">
        <f>VLOOKUP(C133,[1]計算シート!$B$3:$BB$29997,8,FALSE)</f>
        <v>25.65-47.74</v>
      </c>
      <c r="H133" s="109" t="str">
        <f>VLOOKUP(C133,[1]計算シート!$B$3:$BB$29997,9,FALSE)</f>
        <v>×</v>
      </c>
      <c r="I133" s="109" t="str">
        <f>VLOOKUP(C133,[1]計算シート!$B$3:$BB$29997,10,FALSE)</f>
        <v>×</v>
      </c>
      <c r="J133" s="109" t="str">
        <f>VLOOKUP(C133,[1]計算シート!$B$3:$BB$29997,11,FALSE)</f>
        <v>×</v>
      </c>
      <c r="K133" s="109" t="str">
        <f>VLOOKUP(C133,[1]計算シート!$B$3:$BB$29997,12,FALSE)</f>
        <v>○</v>
      </c>
      <c r="L133" s="109" t="str">
        <f>VLOOKUP(C133,[1]計算シート!$B$3:$BB$29997,13,FALSE)</f>
        <v>×</v>
      </c>
      <c r="M133" s="109" t="str">
        <f>IF(VLOOKUP(C133,[1]計算シート!$B$3:$BB$29997,26,FALSE)&gt;0,"○","×")</f>
        <v>×</v>
      </c>
      <c r="N133" s="109" t="str">
        <f>IF(VLOOKUP(C133,[1]計算シート!$B$3:$BB$29997,27,FALSE)&gt;0,"○","×")</f>
        <v>×</v>
      </c>
      <c r="O133" s="110" t="str">
        <f>VLOOKUP(C133,[1]計算シート!$B$3:$BB$29997,29,FALSE)</f>
        <v>はーとびれっじ豊島園　事務室</v>
      </c>
      <c r="P133" s="110" t="str">
        <f>VLOOKUP(C133,[1]計算シート!$B$3:$BB$29997,30,FALSE)</f>
        <v>03-5971-8550</v>
      </c>
      <c r="Q133" s="77">
        <f>VLOOKUP(C133,[1]計算シート!$B$3:$BB$29997,32,FALSE)</f>
        <v>18</v>
      </c>
      <c r="R133" s="111">
        <f>VLOOKUP(C133,[1]計算シート!$B$3:$BB$29997,31,FALSE)</f>
        <v>41997</v>
      </c>
      <c r="S133" s="112" t="str">
        <f>VLOOKUP(C133,[1]計算シート!$B$3:$BB$29997,34,FALSE)</f>
        <v>入居開始済み</v>
      </c>
      <c r="T133" s="109" t="str">
        <f>VLOOKUP(C133,[1]計算シート!$B$3:$BB$29997,33,FALSE)</f>
        <v>○</v>
      </c>
      <c r="U133" s="111">
        <v>42447</v>
      </c>
      <c r="V133" s="77"/>
      <c r="W133" s="115" t="str">
        <f>VLOOKUP(C133,[1]計算シート!$B$3:$BH$2997,59,FALSE)&amp;CHAR(10)&amp;IF(VLOOKUP(C133,[1]計算シート!$B$3:$BH$2997,59,FALSE)="特定","("&amp;VLOOKUP(C133,[1]指定一覧!$B$3:$C162,2,FALSE)&amp;")","")</f>
        <v xml:space="preserve">
</v>
      </c>
      <c r="X133" s="113" t="s">
        <v>36</v>
      </c>
    </row>
    <row r="134" spans="2:24" s="114" customFormat="1" ht="42" customHeight="1">
      <c r="B134" s="108">
        <v>127</v>
      </c>
      <c r="C134" s="109">
        <v>14052</v>
      </c>
      <c r="D134" s="110" t="str">
        <f>VLOOKUP(C134,[1]計算シート!$B$3:$F$29997,5,FALSE)</f>
        <v>なごやかレジデンス東大泉</v>
      </c>
      <c r="E134" s="110" t="str">
        <f>VLOOKUP(C134,[1]計算シート!$B$3:$BB$29997,6,FALSE)</f>
        <v>練馬区東大泉１－２０－４４</v>
      </c>
      <c r="F134" s="109" t="str">
        <f>VLOOKUP(C134,[1]計算シート!$B$3:$BB$29997,7,FALSE)</f>
        <v>7.3-9</v>
      </c>
      <c r="G134" s="109" t="str">
        <f>VLOOKUP(C134,[1]計算シート!$B$3:$BB$29997,8,FALSE)</f>
        <v>18.75-28.12</v>
      </c>
      <c r="H134" s="109" t="str">
        <f>VLOOKUP(C134,[1]計算シート!$B$3:$BB$29997,9,FALSE)</f>
        <v>○</v>
      </c>
      <c r="I134" s="109" t="str">
        <f>VLOOKUP(C134,[1]計算シート!$B$3:$BB$29997,10,FALSE)</f>
        <v>○</v>
      </c>
      <c r="J134" s="109" t="str">
        <f>VLOOKUP(C134,[1]計算シート!$B$3:$BB$29997,11,FALSE)</f>
        <v>○</v>
      </c>
      <c r="K134" s="109" t="str">
        <f>VLOOKUP(C134,[1]計算シート!$B$3:$BB$29997,12,FALSE)</f>
        <v>○</v>
      </c>
      <c r="L134" s="109" t="str">
        <f>VLOOKUP(C134,[1]計算シート!$B$3:$BB$29997,13,FALSE)</f>
        <v>×</v>
      </c>
      <c r="M134" s="109" t="str">
        <f>IF(VLOOKUP(C134,[1]計算シート!$B$3:$BB$29997,26,FALSE)&gt;0,"○","×")</f>
        <v>×</v>
      </c>
      <c r="N134" s="109" t="str">
        <f>IF(VLOOKUP(C134,[1]計算シート!$B$3:$BB$29997,27,FALSE)&gt;0,"○","×")</f>
        <v>○</v>
      </c>
      <c r="O134" s="110" t="str">
        <f>VLOOKUP(C134,[1]計算シート!$B$3:$BB$29997,29,FALSE)</f>
        <v>なごやかレジデンス東大泉</v>
      </c>
      <c r="P134" s="110" t="str">
        <f>VLOOKUP(C134,[1]計算シート!$B$3:$BB$29997,30,FALSE)</f>
        <v>03-5905-3052</v>
      </c>
      <c r="Q134" s="77">
        <f>VLOOKUP(C134,[1]計算シート!$B$3:$BB$29997,32,FALSE)</f>
        <v>26</v>
      </c>
      <c r="R134" s="111">
        <f>VLOOKUP(C134,[1]計算シート!$B$3:$BB$29997,31,FALSE)</f>
        <v>42061</v>
      </c>
      <c r="S134" s="112" t="str">
        <f>VLOOKUP(C134,[1]計算シート!$B$3:$BB$29997,34,FALSE)</f>
        <v>入居開始済み</v>
      </c>
      <c r="T134" s="109" t="str">
        <f>VLOOKUP(C134,[1]計算シート!$B$3:$BB$29997,33,FALSE)</f>
        <v>○</v>
      </c>
      <c r="U134" s="111">
        <v>42309</v>
      </c>
      <c r="V134" s="77"/>
      <c r="W134" s="115" t="str">
        <f>VLOOKUP(C134,[1]計算シート!$B$3:$BH$2997,59,FALSE)&amp;CHAR(10)&amp;IF(VLOOKUP(C134,[1]計算シート!$B$3:$BH$2997,59,FALSE)="特定","("&amp;VLOOKUP(C134,[1]指定一覧!$B$3:$C163,2,FALSE)&amp;")","")</f>
        <v xml:space="preserve">
</v>
      </c>
      <c r="X134" s="113" t="s">
        <v>36</v>
      </c>
    </row>
    <row r="135" spans="2:24" s="114" customFormat="1" ht="42" customHeight="1">
      <c r="B135" s="108">
        <v>128</v>
      </c>
      <c r="C135" s="109">
        <v>15014</v>
      </c>
      <c r="D135" s="110" t="str">
        <f>VLOOKUP(C135,[1]計算シート!$B$3:$F$29997,5,FALSE)</f>
        <v>ウエリスオリーブ武蔵野関町</v>
      </c>
      <c r="E135" s="110" t="str">
        <f>VLOOKUP(C135,[1]計算シート!$B$3:$BB$29997,6,FALSE)</f>
        <v>練馬区関町南4丁目16番20号</v>
      </c>
      <c r="F135" s="109" t="str">
        <f>VLOOKUP(C135,[1]計算シート!$B$3:$BB$29997,7,FALSE)</f>
        <v>13.6-20.5</v>
      </c>
      <c r="G135" s="109" t="str">
        <f>VLOOKUP(C135,[1]計算シート!$B$3:$BB$29997,8,FALSE)</f>
        <v>30.9-46.54</v>
      </c>
      <c r="H135" s="109" t="str">
        <f>VLOOKUP(C135,[1]計算シート!$B$3:$BB$29997,9,FALSE)</f>
        <v>○</v>
      </c>
      <c r="I135" s="109" t="str">
        <f>VLOOKUP(C135,[1]計算シート!$B$3:$BB$29997,10,FALSE)</f>
        <v>○</v>
      </c>
      <c r="J135" s="109" t="str">
        <f>VLOOKUP(C135,[1]計算シート!$B$3:$BB$29997,11,FALSE)</f>
        <v>○</v>
      </c>
      <c r="K135" s="109" t="str">
        <f>VLOOKUP(C135,[1]計算シート!$B$3:$BB$29997,12,FALSE)</f>
        <v>○</v>
      </c>
      <c r="L135" s="109" t="str">
        <f>VLOOKUP(C135,[1]計算シート!$B$3:$BB$29997,13,FALSE)</f>
        <v>○</v>
      </c>
      <c r="M135" s="109" t="str">
        <f>IF(VLOOKUP(C135,[1]計算シート!$B$3:$BB$29997,26,FALSE)&gt;0,"○","×")</f>
        <v>×</v>
      </c>
      <c r="N135" s="109" t="str">
        <f>IF(VLOOKUP(C135,[1]計算シート!$B$3:$BB$29997,27,FALSE)&gt;0,"○","×")</f>
        <v>○</v>
      </c>
      <c r="O135" s="110" t="str">
        <f>VLOOKUP(C135,[1]計算シート!$B$3:$BB$29997,29,FALSE)</f>
        <v>エヌ・ティ・ティ都市開発株式会社</v>
      </c>
      <c r="P135" s="110" t="str">
        <f>VLOOKUP(C135,[1]計算シート!$B$3:$BB$29997,30,FALSE)</f>
        <v>03-6811-6465</v>
      </c>
      <c r="Q135" s="77">
        <f>VLOOKUP(C135,[1]計算シート!$B$3:$BB$29997,32,FALSE)</f>
        <v>32</v>
      </c>
      <c r="R135" s="111">
        <f>VLOOKUP(C135,[1]計算シート!$B$3:$BB$29997,31,FALSE)</f>
        <v>42373</v>
      </c>
      <c r="S135" s="112" t="str">
        <f>VLOOKUP(C135,[1]計算シート!$B$3:$BB$29997,34,FALSE)</f>
        <v>入居開始済み</v>
      </c>
      <c r="T135" s="109" t="str">
        <f>VLOOKUP(C135,[1]計算シート!$B$3:$BB$29997,33,FALSE)</f>
        <v>○</v>
      </c>
      <c r="U135" s="111">
        <v>42825</v>
      </c>
      <c r="V135" s="77"/>
      <c r="W135" s="115" t="str">
        <f>VLOOKUP(C135,[1]計算シート!$B$3:$BH$2997,59,FALSE)&amp;CHAR(10)&amp;IF(VLOOKUP(C135,[1]計算シート!$B$3:$BH$2997,59,FALSE)="特定","("&amp;VLOOKUP(C135,[1]指定一覧!$B$3:$C164,2,FALSE)&amp;")","")</f>
        <v xml:space="preserve">
</v>
      </c>
      <c r="X135" s="113" t="s">
        <v>36</v>
      </c>
    </row>
    <row r="136" spans="2:24" s="114" customFormat="1" ht="42" customHeight="1">
      <c r="B136" s="108">
        <v>129</v>
      </c>
      <c r="C136" s="109">
        <v>15015</v>
      </c>
      <c r="D136" s="110" t="str">
        <f>VLOOKUP(C136,[1]計算シート!$B$3:$F$29997,5,FALSE)</f>
        <v>ウエリスオリーブ武蔵野関町ケアレジデンス</v>
      </c>
      <c r="E136" s="110" t="str">
        <f>VLOOKUP(C136,[1]計算シート!$B$3:$BB$29997,6,FALSE)</f>
        <v>練馬区関町南４丁目１６番２０号</v>
      </c>
      <c r="F136" s="109">
        <f>VLOOKUP(C136,[1]計算シート!$B$3:$BB$29997,7,FALSE)</f>
        <v>16</v>
      </c>
      <c r="G136" s="109" t="str">
        <f>VLOOKUP(C136,[1]計算シート!$B$3:$BB$29997,8,FALSE)</f>
        <v>19.06-19.38</v>
      </c>
      <c r="H136" s="109" t="str">
        <f>VLOOKUP(C136,[1]計算シート!$B$3:$BB$29997,9,FALSE)</f>
        <v>○</v>
      </c>
      <c r="I136" s="109" t="str">
        <f>VLOOKUP(C136,[1]計算シート!$B$3:$BB$29997,10,FALSE)</f>
        <v>○</v>
      </c>
      <c r="J136" s="109" t="str">
        <f>VLOOKUP(C136,[1]計算シート!$B$3:$BB$29997,11,FALSE)</f>
        <v>○</v>
      </c>
      <c r="K136" s="109" t="str">
        <f>VLOOKUP(C136,[1]計算シート!$B$3:$BB$29997,12,FALSE)</f>
        <v>○</v>
      </c>
      <c r="L136" s="109" t="str">
        <f>VLOOKUP(C136,[1]計算シート!$B$3:$BB$29997,13,FALSE)</f>
        <v>○</v>
      </c>
      <c r="M136" s="109" t="str">
        <f>IF(VLOOKUP(C136,[1]計算シート!$B$3:$BB$29997,26,FALSE)&gt;0,"○","×")</f>
        <v>×</v>
      </c>
      <c r="N136" s="109" t="str">
        <f>IF(VLOOKUP(C136,[1]計算シート!$B$3:$BB$29997,27,FALSE)&gt;0,"○","×")</f>
        <v>×</v>
      </c>
      <c r="O136" s="110" t="str">
        <f>VLOOKUP(C136,[1]計算シート!$B$3:$BB$29997,29,FALSE)</f>
        <v>エヌ・ティ・ティ都市開発株式会社</v>
      </c>
      <c r="P136" s="110" t="str">
        <f>VLOOKUP(C136,[1]計算シート!$B$3:$BB$29997,30,FALSE)</f>
        <v>03-6811-6465</v>
      </c>
      <c r="Q136" s="77">
        <f>VLOOKUP(C136,[1]計算シート!$B$3:$BB$29997,32,FALSE)</f>
        <v>38</v>
      </c>
      <c r="R136" s="111">
        <f>VLOOKUP(C136,[1]計算シート!$B$3:$BB$29997,31,FALSE)</f>
        <v>42373</v>
      </c>
      <c r="S136" s="112" t="str">
        <f>VLOOKUP(C136,[1]計算シート!$B$3:$BB$29997,34,FALSE)</f>
        <v>入居開始済み</v>
      </c>
      <c r="T136" s="109" t="str">
        <f>VLOOKUP(C136,[1]計算シート!$B$3:$BB$29997,33,FALSE)</f>
        <v>○</v>
      </c>
      <c r="U136" s="111">
        <v>42917</v>
      </c>
      <c r="V136" s="77"/>
      <c r="W136" s="115" t="str">
        <f>VLOOKUP(C136,[1]計算シート!$B$3:$BH$2997,59,FALSE)&amp;CHAR(10)&amp;IF(VLOOKUP(C136,[1]計算シート!$B$3:$BH$2997,59,FALSE)="特定","("&amp;VLOOKUP(C136,[1]指定一覧!$B$3:$C165,2,FALSE)&amp;")","")</f>
        <v>特定
(1372011971)</v>
      </c>
      <c r="X136" s="113" t="s">
        <v>36</v>
      </c>
    </row>
    <row r="137" spans="2:24" s="114" customFormat="1" ht="42" customHeight="1">
      <c r="B137" s="108">
        <v>130</v>
      </c>
      <c r="C137" s="109">
        <v>16020</v>
      </c>
      <c r="D137" s="110" t="str">
        <f>VLOOKUP(C137,[1]計算シート!$B$3:$F$29997,5,FALSE)</f>
        <v>グランドマスト練馬桜台</v>
      </c>
      <c r="E137" s="110" t="str">
        <f>VLOOKUP(C137,[1]計算シート!$B$3:$BB$29997,6,FALSE)</f>
        <v>練馬区桜台2-29-1</v>
      </c>
      <c r="F137" s="109" t="str">
        <f>VLOOKUP(C137,[1]計算シート!$B$3:$BB$29997,7,FALSE)</f>
        <v>7-25</v>
      </c>
      <c r="G137" s="109" t="str">
        <f>VLOOKUP(C137,[1]計算シート!$B$3:$BB$29997,8,FALSE)</f>
        <v>39.36-65.14</v>
      </c>
      <c r="H137" s="109" t="str">
        <f>VLOOKUP(C137,[1]計算シート!$B$3:$BB$29997,9,FALSE)</f>
        <v>○</v>
      </c>
      <c r="I137" s="109" t="str">
        <f>VLOOKUP(C137,[1]計算シート!$B$3:$BB$29997,10,FALSE)</f>
        <v>×</v>
      </c>
      <c r="J137" s="109" t="str">
        <f>VLOOKUP(C137,[1]計算シート!$B$3:$BB$29997,11,FALSE)</f>
        <v>×</v>
      </c>
      <c r="K137" s="109" t="str">
        <f>VLOOKUP(C137,[1]計算シート!$B$3:$BB$29997,12,FALSE)</f>
        <v>×</v>
      </c>
      <c r="L137" s="109" t="str">
        <f>VLOOKUP(C137,[1]計算シート!$B$3:$BB$29997,13,FALSE)</f>
        <v>×</v>
      </c>
      <c r="M137" s="109" t="str">
        <f>IF(VLOOKUP(C137,[1]計算シート!$B$3:$BB$29997,26,FALSE)&gt;0,"○","×")</f>
        <v>×</v>
      </c>
      <c r="N137" s="109" t="str">
        <f>IF(VLOOKUP(C137,[1]計算シート!$B$3:$BB$29997,27,FALSE)&gt;0,"○","×")</f>
        <v>×</v>
      </c>
      <c r="O137" s="110" t="str">
        <f>VLOOKUP(C137,[1]計算シート!$B$3:$BB$29997,29,FALSE)</f>
        <v>積水ハウス不動産東京株式会社　グランドマスト事業部</v>
      </c>
      <c r="P137" s="110" t="str">
        <f>VLOOKUP(C137,[1]計算シート!$B$3:$BB$29997,30,FALSE)</f>
        <v>03-5350-3900</v>
      </c>
      <c r="Q137" s="77">
        <f>VLOOKUP(C137,[1]計算シート!$B$3:$BB$29997,32,FALSE)</f>
        <v>47</v>
      </c>
      <c r="R137" s="111">
        <f>VLOOKUP(C137,[1]計算シート!$B$3:$BB$29997,31,FALSE)</f>
        <v>42767</v>
      </c>
      <c r="S137" s="112" t="str">
        <f>VLOOKUP(C137,[1]計算シート!$B$3:$BB$29997,34,FALSE)</f>
        <v>入居開始済み</v>
      </c>
      <c r="T137" s="109" t="str">
        <f>VLOOKUP(C137,[1]計算シート!$B$3:$BB$29997,33,FALSE)</f>
        <v>○</v>
      </c>
      <c r="U137" s="111">
        <v>43221</v>
      </c>
      <c r="V137" s="77"/>
      <c r="W137" s="115" t="str">
        <f>VLOOKUP(C137,[1]計算シート!$B$3:$BH$2997,59,FALSE)&amp;CHAR(10)&amp;IF(VLOOKUP(C137,[1]計算シート!$B$3:$BH$2997,59,FALSE)="特定","("&amp;VLOOKUP(C137,[1]指定一覧!$B$3:$C166,2,FALSE)&amp;")","")</f>
        <v xml:space="preserve">
</v>
      </c>
      <c r="X137" s="113" t="s">
        <v>36</v>
      </c>
    </row>
    <row r="138" spans="2:24" s="114" customFormat="1" ht="42" customHeight="1">
      <c r="B138" s="108">
        <v>131</v>
      </c>
      <c r="C138" s="109">
        <v>17012</v>
      </c>
      <c r="D138" s="110" t="str">
        <f>VLOOKUP(C138,[1]計算シート!$B$3:$F$29997,5,FALSE)</f>
        <v>イリーゼ練馬中村橋</v>
      </c>
      <c r="E138" s="110" t="str">
        <f>VLOOKUP(C138,[1]計算シート!$B$3:$BB$29997,6,FALSE)</f>
        <v>練馬区中村南2丁目1-11</v>
      </c>
      <c r="F138" s="109">
        <f>VLOOKUP(C138,[1]計算シート!$B$3:$BB$29997,7,FALSE)</f>
        <v>14</v>
      </c>
      <c r="G138" s="109" t="str">
        <f>VLOOKUP(C138,[1]計算シート!$B$3:$BB$29997,8,FALSE)</f>
        <v>18.29-19.53</v>
      </c>
      <c r="H138" s="109" t="str">
        <f>VLOOKUP(C138,[1]計算シート!$B$3:$BB$29997,9,FALSE)</f>
        <v>○</v>
      </c>
      <c r="I138" s="109" t="str">
        <f>VLOOKUP(C138,[1]計算シート!$B$3:$BB$29997,10,FALSE)</f>
        <v>○</v>
      </c>
      <c r="J138" s="109" t="str">
        <f>VLOOKUP(C138,[1]計算シート!$B$3:$BB$29997,11,FALSE)</f>
        <v>○</v>
      </c>
      <c r="K138" s="109" t="str">
        <f>VLOOKUP(C138,[1]計算シート!$B$3:$BB$29997,12,FALSE)</f>
        <v>○</v>
      </c>
      <c r="L138" s="109" t="str">
        <f>VLOOKUP(C138,[1]計算シート!$B$3:$BB$29997,13,FALSE)</f>
        <v>○</v>
      </c>
      <c r="M138" s="109" t="str">
        <f>IF(VLOOKUP(C138,[1]計算シート!$B$3:$BB$29997,26,FALSE)&gt;0,"○","×")</f>
        <v>×</v>
      </c>
      <c r="N138" s="109" t="str">
        <f>IF(VLOOKUP(C138,[1]計算シート!$B$3:$BB$29997,27,FALSE)&gt;0,"○","×")</f>
        <v>×</v>
      </c>
      <c r="O138" s="110" t="str">
        <f>VLOOKUP(C138,[1]計算シート!$B$3:$BB$29997,29,FALSE)</f>
        <v>イリーゼ練馬中村橋</v>
      </c>
      <c r="P138" s="110" t="str">
        <f>VLOOKUP(C138,[1]計算シート!$B$3:$BB$29997,30,FALSE)</f>
        <v>03-5987-3071</v>
      </c>
      <c r="Q138" s="77">
        <f>VLOOKUP(C138,[1]計算シート!$B$3:$BB$29997,32,FALSE)</f>
        <v>63</v>
      </c>
      <c r="R138" s="111">
        <f>VLOOKUP(C138,[1]計算シート!$B$3:$BB$29997,31,FALSE)</f>
        <v>43005</v>
      </c>
      <c r="S138" s="112" t="str">
        <f>VLOOKUP(C138,[1]計算シート!$B$3:$BB$29997,34,FALSE)</f>
        <v>入居開始済み</v>
      </c>
      <c r="T138" s="109" t="str">
        <f>VLOOKUP(C138,[1]計算シート!$B$3:$BB$29997,33,FALSE)</f>
        <v>○</v>
      </c>
      <c r="U138" s="111">
        <v>43374</v>
      </c>
      <c r="V138" s="77"/>
      <c r="W138" s="115" t="str">
        <f>VLOOKUP(C138,[1]計算シート!$B$3:$BH$2997,59,FALSE)&amp;CHAR(10)&amp;IF(VLOOKUP(C138,[1]計算シート!$B$3:$BH$2997,59,FALSE)="特定・利用権","("&amp;VLOOKUP(C138,[1]指定一覧!$B$3:$C177,2,FALSE)&amp;")","")</f>
        <v>特定・利用権
(1372012698)</v>
      </c>
      <c r="X138" s="113" t="s">
        <v>36</v>
      </c>
    </row>
    <row r="139" spans="2:24" s="114" customFormat="1" ht="42" customHeight="1">
      <c r="B139" s="108">
        <v>132</v>
      </c>
      <c r="C139" s="109">
        <v>17020</v>
      </c>
      <c r="D139" s="110" t="str">
        <f>VLOOKUP(C139,[1]計算シート!$B$3:$F$29997,5,FALSE)</f>
        <v>ヴィラージュリーシュ上石神井</v>
      </c>
      <c r="E139" s="110" t="str">
        <f>VLOOKUP(C139,[1]計算シート!$B$3:$BB$29997,6,FALSE)</f>
        <v>練馬区上石神井2丁目9番21号</v>
      </c>
      <c r="F139" s="109" t="str">
        <f>VLOOKUP(C139,[1]計算シート!$B$3:$BB$29997,7,FALSE)</f>
        <v>12.9-13.1</v>
      </c>
      <c r="G139" s="109" t="str">
        <f>VLOOKUP(C139,[1]計算シート!$B$3:$BB$29997,8,FALSE)</f>
        <v>18.9-21.68</v>
      </c>
      <c r="H139" s="109" t="str">
        <f>VLOOKUP(C139,[1]計算シート!$B$3:$BB$29997,9,FALSE)</f>
        <v>○</v>
      </c>
      <c r="I139" s="109" t="str">
        <f>VLOOKUP(C139,[1]計算シート!$B$3:$BB$29997,10,FALSE)</f>
        <v>×</v>
      </c>
      <c r="J139" s="109" t="str">
        <f>VLOOKUP(C139,[1]計算シート!$B$3:$BB$29997,11,FALSE)</f>
        <v>×</v>
      </c>
      <c r="K139" s="109" t="str">
        <f>VLOOKUP(C139,[1]計算シート!$B$3:$BB$29997,12,FALSE)</f>
        <v>×</v>
      </c>
      <c r="L139" s="109" t="str">
        <f>VLOOKUP(C139,[1]計算シート!$B$3:$BB$29997,13,FALSE)</f>
        <v>×</v>
      </c>
      <c r="M139" s="109" t="str">
        <f>IF(VLOOKUP(C139,[1]計算シート!$B$3:$BB$29997,26,FALSE)&gt;0,"○","×")</f>
        <v>○</v>
      </c>
      <c r="N139" s="109" t="str">
        <f>IF(VLOOKUP(C139,[1]計算シート!$B$3:$BB$29997,27,FALSE)&gt;0,"○","×")</f>
        <v>○</v>
      </c>
      <c r="O139" s="110" t="str">
        <f>VLOOKUP(C139,[1]計算シート!$B$3:$BB$29997,29,FALSE)</f>
        <v>リーシュライフケア株式会社</v>
      </c>
      <c r="P139" s="110" t="str">
        <f>VLOOKUP(C139,[1]計算シート!$B$3:$BB$29997,30,FALSE)</f>
        <v>03-6899-3270</v>
      </c>
      <c r="Q139" s="77">
        <f>VLOOKUP(C139,[1]計算シート!$B$3:$BB$29997,32,FALSE)</f>
        <v>53</v>
      </c>
      <c r="R139" s="111">
        <f>VLOOKUP(C139,[1]計算シート!$B$3:$BB$29997,31,FALSE)</f>
        <v>43168</v>
      </c>
      <c r="S139" s="112" t="str">
        <f>VLOOKUP(C139,[1]計算シート!$B$3:$BB$29997,34,FALSE)</f>
        <v>入居開始済み</v>
      </c>
      <c r="T139" s="109" t="str">
        <f>VLOOKUP(C139,[1]計算シート!$B$3:$BB$29997,33,FALSE)</f>
        <v>○</v>
      </c>
      <c r="U139" s="111">
        <v>43739</v>
      </c>
      <c r="V139" s="77"/>
      <c r="W139" s="115" t="str">
        <f>VLOOKUP(C139,[1]計算シート!$B$3:$BH$2997,59,FALSE)&amp;CHAR(10)&amp;IF(VLOOKUP(C139,[1]計算シート!$B$3:$BH$2997,59,FALSE)="特定","("&amp;VLOOKUP(C139,[1]指定一覧!$B$3:$C387,2,FALSE)&amp;")","")</f>
        <v xml:space="preserve">
</v>
      </c>
      <c r="X139" s="113" t="s">
        <v>36</v>
      </c>
    </row>
    <row r="140" spans="2:24" s="114" customFormat="1" ht="42" customHeight="1">
      <c r="B140" s="108">
        <v>133</v>
      </c>
      <c r="C140" s="109">
        <v>19015</v>
      </c>
      <c r="D140" s="110" t="str">
        <f>VLOOKUP(C140,[1]計算シート!$B$3:$F$29997,5,FALSE)</f>
        <v>ホームステーションらいふ氷川台</v>
      </c>
      <c r="E140" s="110" t="str">
        <f>VLOOKUP(C140,[1]計算シート!$B$3:$BB$29997,6,FALSE)</f>
        <v>練馬区桜台3丁目4-2</v>
      </c>
      <c r="F140" s="109">
        <f>VLOOKUP(C140,[1]計算シート!$B$3:$BB$29997,7,FALSE)</f>
        <v>12.12</v>
      </c>
      <c r="G140" s="109" t="str">
        <f>VLOOKUP(C140,[1]計算シート!$B$3:$BB$29997,8,FALSE)</f>
        <v>18-18.6</v>
      </c>
      <c r="H140" s="109" t="str">
        <f>VLOOKUP(C140,[1]計算シート!$B$3:$BB$29997,9,FALSE)</f>
        <v>○</v>
      </c>
      <c r="I140" s="109" t="str">
        <f>VLOOKUP(C140,[1]計算シート!$B$3:$BB$29997,10,FALSE)</f>
        <v>○</v>
      </c>
      <c r="J140" s="109" t="str">
        <f>VLOOKUP(C140,[1]計算シート!$B$3:$BB$29997,11,FALSE)</f>
        <v>○</v>
      </c>
      <c r="K140" s="109" t="str">
        <f>VLOOKUP(C140,[1]計算シート!$B$3:$BB$29997,12,FALSE)</f>
        <v>○</v>
      </c>
      <c r="L140" s="109" t="str">
        <f>VLOOKUP(C140,[1]計算シート!$B$3:$BB$29997,13,FALSE)</f>
        <v>○</v>
      </c>
      <c r="M140" s="109" t="str">
        <f>IF(VLOOKUP(C140,[1]計算シート!$B$3:$BB$29997,26,FALSE)&gt;0,"○","×")</f>
        <v>×</v>
      </c>
      <c r="N140" s="109" t="str">
        <f>IF(VLOOKUP(C140,[1]計算シート!$B$3:$BB$29997,27,FALSE)&gt;0,"○","×")</f>
        <v>×</v>
      </c>
      <c r="O140" s="110" t="str">
        <f>VLOOKUP(C140,[1]計算シート!$B$3:$BB$29997,29,FALSE)</f>
        <v>株式会社らいふ</v>
      </c>
      <c r="P140" s="110" t="str">
        <f>VLOOKUP(C140,[1]計算シート!$B$3:$BB$29997,30,FALSE)</f>
        <v>03-5769-7268</v>
      </c>
      <c r="Q140" s="77">
        <f>VLOOKUP(C140,[1]計算シート!$B$3:$BB$29997,32,FALSE)</f>
        <v>45</v>
      </c>
      <c r="R140" s="111">
        <f>VLOOKUP(C140,[1]計算シート!$B$3:$BB$29997,31,FALSE)</f>
        <v>43860</v>
      </c>
      <c r="S140" s="112" t="str">
        <f>VLOOKUP(C140,[1]計算シート!$B$3:$BB$29997,34,FALSE)</f>
        <v>入居開始済み</v>
      </c>
      <c r="T140" s="109" t="str">
        <f>VLOOKUP(C140,[1]計算シート!$B$3:$BB$29997,33,FALSE)</f>
        <v>○</v>
      </c>
      <c r="U140" s="111">
        <v>44197</v>
      </c>
      <c r="V140" s="77"/>
      <c r="W140" s="115" t="str">
        <f>VLOOKUP(C140,[1]計算シート!$B$3:$BH$2997,59,FALSE)&amp;CHAR(10)&amp;IF(VLOOKUP(C140,[1]計算シート!$B$3:$BH$2997,59,FALSE)="特定","("&amp;VLOOKUP(C140,[1]指定一覧!$B$3:$C169,2,FALSE)&amp;")","")</f>
        <v>特定
(1372013472)</v>
      </c>
      <c r="X140" s="113" t="s">
        <v>36</v>
      </c>
    </row>
    <row r="141" spans="2:24" s="114" customFormat="1" ht="42" customHeight="1">
      <c r="B141" s="108">
        <v>134</v>
      </c>
      <c r="C141" s="109">
        <v>20007</v>
      </c>
      <c r="D141" s="110" t="str">
        <f>VLOOKUP(C141,[1]計算シート!$B$3:$F$29997,5,FALSE)</f>
        <v>寿らいふ石神井台</v>
      </c>
      <c r="E141" s="110" t="str">
        <f>VLOOKUP(C141,[1]計算シート!$B$3:$BB$29997,6,FALSE)</f>
        <v>練馬区石神井台六丁目3番19号</v>
      </c>
      <c r="F141" s="109" t="str">
        <f>VLOOKUP(C141,[1]計算シート!$B$3:$BB$29997,7,FALSE)</f>
        <v>5.37-7.2</v>
      </c>
      <c r="G141" s="109" t="str">
        <f>VLOOKUP(C141,[1]計算シート!$B$3:$BB$29997,8,FALSE)</f>
        <v>16.2-18.26</v>
      </c>
      <c r="H141" s="109" t="str">
        <f>VLOOKUP(C141,[1]計算シート!$B$3:$BB$29997,9,FALSE)</f>
        <v>○</v>
      </c>
      <c r="I141" s="109" t="str">
        <f>VLOOKUP(C141,[1]計算シート!$B$3:$BB$29997,10,FALSE)</f>
        <v>×</v>
      </c>
      <c r="J141" s="109" t="str">
        <f>VLOOKUP(C141,[1]計算シート!$B$3:$BB$29997,11,FALSE)</f>
        <v>×</v>
      </c>
      <c r="K141" s="109" t="str">
        <f>VLOOKUP(C141,[1]計算シート!$B$3:$BB$29997,12,FALSE)</f>
        <v>×</v>
      </c>
      <c r="L141" s="109" t="str">
        <f>VLOOKUP(C141,[1]計算シート!$B$3:$BB$29997,13,FALSE)</f>
        <v>○</v>
      </c>
      <c r="M141" s="109" t="str">
        <f>IF(VLOOKUP(C141,[1]計算シート!$B$3:$BB$29997,26,FALSE)&gt;0,"○","×")</f>
        <v>×</v>
      </c>
      <c r="N141" s="109" t="str">
        <f>IF(VLOOKUP(C141,[1]計算シート!$B$3:$BB$29997,27,FALSE)&gt;0,"○","×")</f>
        <v>○</v>
      </c>
      <c r="O141" s="110" t="str">
        <f>VLOOKUP(C141,[1]計算シート!$B$3:$BB$29997,29,FALSE)</f>
        <v>株式会社シノケンウェルネス</v>
      </c>
      <c r="P141" s="110" t="str">
        <f>VLOOKUP(C141,[1]計算シート!$B$3:$BB$29997,30,FALSE)</f>
        <v>03-5777-0175</v>
      </c>
      <c r="Q141" s="77">
        <f>VLOOKUP(C141,[1]計算シート!$B$3:$BB$29997,32,FALSE)</f>
        <v>46</v>
      </c>
      <c r="R141" s="111">
        <f>VLOOKUP(C141,[1]計算シート!$B$3:$BB$29997,31,FALSE)</f>
        <v>44145</v>
      </c>
      <c r="S141" s="112" t="str">
        <f>VLOOKUP(C141,[1]計算シート!$B$3:$BB$29997,34,FALSE)</f>
        <v>入居開始済み</v>
      </c>
      <c r="T141" s="109" t="str">
        <f>VLOOKUP(C141,[1]計算シート!$B$3:$BB$29997,33,FALSE)</f>
        <v>○</v>
      </c>
      <c r="U141" s="111">
        <v>44348</v>
      </c>
      <c r="V141" s="77"/>
      <c r="W141" s="115" t="str">
        <f>VLOOKUP(C141,[1]計算シート!$B$3:$BH$2997,59,FALSE)&amp;CHAR(10)&amp;IF(VLOOKUP(C141,[1]計算シート!$B$3:$BH$2997,59,FALSE)="特定・利用権","("&amp;VLOOKUP(C141,[1]指定一覧!$B$3:$C181,2,FALSE)&amp;")","")</f>
        <v xml:space="preserve">
</v>
      </c>
      <c r="X141" s="113" t="s">
        <v>36</v>
      </c>
    </row>
    <row r="142" spans="2:24" s="114" customFormat="1" ht="42" customHeight="1">
      <c r="B142" s="108">
        <v>135</v>
      </c>
      <c r="C142" s="109">
        <v>20008</v>
      </c>
      <c r="D142" s="110" t="str">
        <f>VLOOKUP(C142,[1]計算シート!$B$3:$F$29997,5,FALSE)</f>
        <v>リーシェガーデン大泉学園</v>
      </c>
      <c r="E142" s="110" t="str">
        <f>VLOOKUP(C142,[1]計算シート!$B$3:$BB$29997,6,FALSE)</f>
        <v>練馬区大泉学園町七丁目10番21号</v>
      </c>
      <c r="F142" s="109">
        <f>VLOOKUP(C142,[1]計算シート!$B$3:$BB$29997,7,FALSE)</f>
        <v>12.5</v>
      </c>
      <c r="G142" s="109" t="str">
        <f>VLOOKUP(C142,[1]計算シート!$B$3:$BB$29997,8,FALSE)</f>
        <v>21-24</v>
      </c>
      <c r="H142" s="109" t="str">
        <f>VLOOKUP(C142,[1]計算シート!$B$3:$BB$29997,9,FALSE)</f>
        <v>○</v>
      </c>
      <c r="I142" s="109" t="str">
        <f>VLOOKUP(C142,[1]計算シート!$B$3:$BB$29997,10,FALSE)</f>
        <v>○</v>
      </c>
      <c r="J142" s="109" t="str">
        <f>VLOOKUP(C142,[1]計算シート!$B$3:$BB$29997,11,FALSE)</f>
        <v>○</v>
      </c>
      <c r="K142" s="109" t="str">
        <f>VLOOKUP(C142,[1]計算シート!$B$3:$BB$29997,12,FALSE)</f>
        <v>○</v>
      </c>
      <c r="L142" s="109" t="str">
        <f>VLOOKUP(C142,[1]計算シート!$B$3:$BB$29997,13,FALSE)</f>
        <v>○</v>
      </c>
      <c r="M142" s="109" t="str">
        <f>IF(VLOOKUP(C142,[1]計算シート!$B$3:$BB$29997,26,FALSE)&gt;0,"○","×")</f>
        <v>×</v>
      </c>
      <c r="N142" s="109" t="str">
        <f>IF(VLOOKUP(C142,[1]計算シート!$B$3:$BB$29997,27,FALSE)&gt;0,"○","×")</f>
        <v>×</v>
      </c>
      <c r="O142" s="110" t="str">
        <f>VLOOKUP(C142,[1]計算シート!$B$3:$BB$29997,29,FALSE)</f>
        <v>東日本福祉経営サービス</v>
      </c>
      <c r="P142" s="110" t="str">
        <f>VLOOKUP(C142,[1]計算シート!$B$3:$BB$29997,30,FALSE)</f>
        <v>03-6661-7545</v>
      </c>
      <c r="Q142" s="77">
        <f>VLOOKUP(C142,[1]計算シート!$B$3:$BB$29997,32,FALSE)</f>
        <v>67</v>
      </c>
      <c r="R142" s="111">
        <f>VLOOKUP(C142,[1]計算シート!$B$3:$BB$29997,31,FALSE)</f>
        <v>44172</v>
      </c>
      <c r="S142" s="112" t="str">
        <f>VLOOKUP(C142,[1]計算シート!$B$3:$BB$29997,34,FALSE)</f>
        <v>入居開始済み</v>
      </c>
      <c r="T142" s="109" t="str">
        <f>VLOOKUP(C142,[1]計算シート!$B$3:$BB$29997,33,FALSE)</f>
        <v>○</v>
      </c>
      <c r="U142" s="111">
        <v>44593</v>
      </c>
      <c r="V142" s="77"/>
      <c r="W142" s="115" t="str">
        <f>VLOOKUP(C142,[1]計算シート!$B$3:$BH$2997,59,FALSE)&amp;CHAR(10)&amp;IF(VLOOKUP(C142,[1]計算シート!$B$3:$BH$2997,59,FALSE)="特定","("&amp;VLOOKUP(C142,[1]指定一覧!$B$3:$C182,2,FALSE)&amp;")","")</f>
        <v>特定
(1372013860)</v>
      </c>
      <c r="X142" s="113" t="s">
        <v>36</v>
      </c>
    </row>
    <row r="143" spans="2:24" s="114" customFormat="1" ht="42" customHeight="1">
      <c r="B143" s="108">
        <v>136</v>
      </c>
      <c r="C143" s="109">
        <v>21005</v>
      </c>
      <c r="D143" s="110" t="str">
        <f>VLOOKUP(C143,[1]計算シート!$B$3:$F$29997,5,FALSE)</f>
        <v>ホームステーションらいふ石神井公園</v>
      </c>
      <c r="E143" s="110" t="str">
        <f>VLOOKUP(C143,[1]計算シート!$B$3:$BB$29997,6,FALSE)</f>
        <v>練馬区谷原2丁目1番11号</v>
      </c>
      <c r="F143" s="109">
        <f>VLOOKUP(C143,[1]計算シート!$B$3:$BB$29997,7,FALSE)</f>
        <v>14.24</v>
      </c>
      <c r="G143" s="109">
        <f>VLOOKUP(C143,[1]計算シート!$B$3:$BB$29997,8,FALSE)</f>
        <v>18</v>
      </c>
      <c r="H143" s="109" t="str">
        <f>VLOOKUP(C143,[1]計算シート!$B$3:$BB$29997,9,FALSE)</f>
        <v>○</v>
      </c>
      <c r="I143" s="109" t="str">
        <f>VLOOKUP(C143,[1]計算シート!$B$3:$BB$29997,10,FALSE)</f>
        <v>○</v>
      </c>
      <c r="J143" s="109" t="str">
        <f>VLOOKUP(C143,[1]計算シート!$B$3:$BB$29997,11,FALSE)</f>
        <v>○</v>
      </c>
      <c r="K143" s="109" t="str">
        <f>VLOOKUP(C143,[1]計算シート!$B$3:$BB$29997,12,FALSE)</f>
        <v>○</v>
      </c>
      <c r="L143" s="109" t="str">
        <f>VLOOKUP(C143,[1]計算シート!$B$3:$BB$29997,13,FALSE)</f>
        <v>○</v>
      </c>
      <c r="M143" s="109" t="str">
        <f>IF(VLOOKUP(C143,[1]計算シート!$B$3:$BB$29997,26,FALSE)&gt;0,"○","×")</f>
        <v>×</v>
      </c>
      <c r="N143" s="109" t="str">
        <f>IF(VLOOKUP(C143,[1]計算シート!$B$3:$BB$29997,27,FALSE)&gt;0,"○","×")</f>
        <v>×</v>
      </c>
      <c r="O143" s="110" t="str">
        <f>VLOOKUP(C143,[1]計算シート!$B$3:$BB$29997,29,FALSE)</f>
        <v>株式会社らいふ</v>
      </c>
      <c r="P143" s="110" t="str">
        <f>VLOOKUP(C143,[1]計算シート!$B$3:$BB$29997,30,FALSE)</f>
        <v>03-5769-7268</v>
      </c>
      <c r="Q143" s="77">
        <f>VLOOKUP(C143,[1]計算シート!$B$3:$BB$29997,32,FALSE)</f>
        <v>75</v>
      </c>
      <c r="R143" s="111">
        <f>VLOOKUP(C143,[1]計算シート!$B$3:$BB$29997,31,FALSE)</f>
        <v>44404</v>
      </c>
      <c r="S143" s="112" t="str">
        <f>VLOOKUP(C143,[1]計算シート!$B$3:$BB$29997,34,FALSE)</f>
        <v>入居開始済み</v>
      </c>
      <c r="T143" s="109" t="str">
        <f>VLOOKUP(C143,[1]計算シート!$B$3:$BB$29997,33,FALSE)</f>
        <v>○</v>
      </c>
      <c r="U143" s="111">
        <v>44835</v>
      </c>
      <c r="V143" s="77"/>
      <c r="W143" s="115" t="str">
        <f>VLOOKUP(C143,[1]計算シート!$B$3:$BH$2997,59,FALSE)&amp;CHAR(10)&amp;IF(VLOOKUP(C143,[1]計算シート!$B$3:$BH$2997,59,FALSE)="特定","("&amp;VLOOKUP(C143,[1]指定一覧!$B$3:$C183,2,FALSE)&amp;")","")</f>
        <v>特定
(1372014231)</v>
      </c>
      <c r="X143" s="113" t="s">
        <v>36</v>
      </c>
    </row>
    <row r="144" spans="2:24" s="114" customFormat="1" ht="42" customHeight="1">
      <c r="B144" s="108">
        <v>137</v>
      </c>
      <c r="C144" s="109">
        <v>21008</v>
      </c>
      <c r="D144" s="110" t="str">
        <f>VLOOKUP(C144,[1]計算シート!$B$3:$F$29997,5,FALSE)</f>
        <v>イリーゼ練馬光が丘</v>
      </c>
      <c r="E144" s="110" t="str">
        <f>VLOOKUP(C144,[1]計算シート!$B$3:$BB$29997,6,FALSE)</f>
        <v>練馬区土支田一丁目１４番１０号</v>
      </c>
      <c r="F144" s="109">
        <f>VLOOKUP(C144,[1]計算シート!$B$3:$BB$29997,7,FALSE)</f>
        <v>10.5</v>
      </c>
      <c r="G144" s="109" t="str">
        <f>VLOOKUP(C144,[1]計算シート!$B$3:$BB$29997,8,FALSE)</f>
        <v>18.27-22.33</v>
      </c>
      <c r="H144" s="109" t="str">
        <f>VLOOKUP(C144,[1]計算シート!$B$3:$BB$29997,9,FALSE)</f>
        <v>○</v>
      </c>
      <c r="I144" s="109" t="str">
        <f>VLOOKUP(C144,[1]計算シート!$B$3:$BB$29997,10,FALSE)</f>
        <v>○</v>
      </c>
      <c r="J144" s="109" t="str">
        <f>VLOOKUP(C144,[1]計算シート!$B$3:$BB$29997,11,FALSE)</f>
        <v>○</v>
      </c>
      <c r="K144" s="109" t="str">
        <f>VLOOKUP(C144,[1]計算シート!$B$3:$BB$29997,12,FALSE)</f>
        <v>○</v>
      </c>
      <c r="L144" s="109" t="str">
        <f>VLOOKUP(C144,[1]計算シート!$B$3:$BB$29997,13,FALSE)</f>
        <v>○</v>
      </c>
      <c r="M144" s="109" t="str">
        <f>IF(VLOOKUP(C144,[1]計算シート!$B$3:$BB$29997,26,FALSE)&gt;0,"○","×")</f>
        <v>×</v>
      </c>
      <c r="N144" s="109" t="str">
        <f>IF(VLOOKUP(C144,[1]計算シート!$B$3:$BB$29997,27,FALSE)&gt;0,"○","×")</f>
        <v>×</v>
      </c>
      <c r="O144" s="110" t="str">
        <f>VLOOKUP(C144,[1]計算シート!$B$3:$BB$29997,29,FALSE)</f>
        <v>ＨＩＴＯＷＡケアサービス株式会社</v>
      </c>
      <c r="P144" s="110" t="str">
        <f>VLOOKUP(C144,[1]計算シート!$B$3:$BB$29997,30,FALSE)</f>
        <v>03-6632-7702</v>
      </c>
      <c r="Q144" s="77">
        <f>VLOOKUP(C144,[1]計算シート!$B$3:$BB$29997,32,FALSE)</f>
        <v>61</v>
      </c>
      <c r="R144" s="111">
        <f>VLOOKUP(C144,[1]計算シート!$B$3:$BB$29997,31,FALSE)</f>
        <v>44543</v>
      </c>
      <c r="S144" s="112" t="str">
        <f>VLOOKUP(C144,[1]計算シート!$B$3:$BB$29997,34,FALSE)</f>
        <v>入居開始済み</v>
      </c>
      <c r="T144" s="109" t="str">
        <f>VLOOKUP(C144,[1]計算シート!$B$3:$BB$29997,33,FALSE)</f>
        <v>○</v>
      </c>
      <c r="U144" s="111">
        <v>44986</v>
      </c>
      <c r="V144" s="77"/>
      <c r="W144" s="115" t="str">
        <f>VLOOKUP(C144,[1]計算シート!$B$3:$BH$2997,59,FALSE)&amp;CHAR(10)&amp;IF(VLOOKUP(C144,[1]計算シート!$B$3:$BH$2997,59,FALSE)="特定・利用権","("&amp;VLOOKUP(C144,[1]指定一覧!$B$3:$C184,2,FALSE)&amp;")","")</f>
        <v>特定・利用権
(1372014371)</v>
      </c>
      <c r="X144" s="113" t="s">
        <v>36</v>
      </c>
    </row>
    <row r="145" spans="2:24" s="114" customFormat="1" ht="42" customHeight="1">
      <c r="B145" s="108">
        <v>138</v>
      </c>
      <c r="C145" s="109">
        <v>21010</v>
      </c>
      <c r="D145" s="110" t="str">
        <f>VLOOKUP(C145,[1]計算シート!$B$3:$F$29997,5,FALSE)</f>
        <v>ライブラリ練馬高野台</v>
      </c>
      <c r="E145" s="110" t="str">
        <f>VLOOKUP(C145,[1]計算シート!$B$3:$BB$29997,6,FALSE)</f>
        <v>練馬区南田中2丁目22-12</v>
      </c>
      <c r="F145" s="109">
        <f>VLOOKUP(C145,[1]計算シート!$B$3:$BB$29997,7,FALSE)</f>
        <v>12.9</v>
      </c>
      <c r="G145" s="109">
        <f>VLOOKUP(C145,[1]計算シート!$B$3:$BB$29997,8,FALSE)</f>
        <v>18</v>
      </c>
      <c r="H145" s="109" t="str">
        <f>VLOOKUP(C145,[1]計算シート!$B$3:$BB$29997,9,FALSE)</f>
        <v>○</v>
      </c>
      <c r="I145" s="109" t="str">
        <f>VLOOKUP(C145,[1]計算シート!$B$3:$BB$29997,10,FALSE)</f>
        <v>○</v>
      </c>
      <c r="J145" s="109" t="str">
        <f>VLOOKUP(C145,[1]計算シート!$B$3:$BB$29997,11,FALSE)</f>
        <v>○</v>
      </c>
      <c r="K145" s="109" t="str">
        <f>VLOOKUP(C145,[1]計算シート!$B$3:$BB$29997,12,FALSE)</f>
        <v>○</v>
      </c>
      <c r="L145" s="109" t="str">
        <f>VLOOKUP(C145,[1]計算シート!$B$3:$BB$29997,13,FALSE)</f>
        <v>○</v>
      </c>
      <c r="M145" s="109" t="str">
        <f>IF(VLOOKUP(C145,[1]計算シート!$B$3:$BB$29997,26,FALSE)&gt;0,"○","×")</f>
        <v>×</v>
      </c>
      <c r="N145" s="109" t="str">
        <f>IF(VLOOKUP(C145,[1]計算シート!$B$3:$BB$29997,27,FALSE)&gt;0,"○","×")</f>
        <v>×</v>
      </c>
      <c r="O145" s="110" t="str">
        <f>VLOOKUP(C145,[1]計算シート!$B$3:$BB$29997,29,FALSE)</f>
        <v>ライブラリ練馬高野台</v>
      </c>
      <c r="P145" s="110" t="str">
        <f>VLOOKUP(C145,[1]計算シート!$B$3:$BB$29997,30,FALSE)</f>
        <v>03-6913-4209</v>
      </c>
      <c r="Q145" s="77">
        <f>VLOOKUP(C145,[1]計算シート!$B$3:$BB$29997,32,FALSE)</f>
        <v>70</v>
      </c>
      <c r="R145" s="111">
        <f>VLOOKUP(C145,[1]計算シート!$B$3:$BB$29997,31,FALSE)</f>
        <v>44554</v>
      </c>
      <c r="S145" s="112" t="str">
        <f>VLOOKUP(C145,[1]計算シート!$B$3:$BB$29997,34,FALSE)</f>
        <v>入居開始済み</v>
      </c>
      <c r="T145" s="109" t="str">
        <f>VLOOKUP(C145,[1]計算シート!$B$3:$BB$29997,33,FALSE)</f>
        <v>○</v>
      </c>
      <c r="U145" s="111">
        <v>44986</v>
      </c>
      <c r="V145" s="77"/>
      <c r="W145" s="115" t="str">
        <f>VLOOKUP(C145,[1]計算シート!$B$3:$BH$2997,59,FALSE)&amp;CHAR(10)&amp;IF(VLOOKUP(C145,[1]計算シート!$B$3:$BH$2997,59,FALSE)="特定","("&amp;VLOOKUP(C145,[1]指定一覧!$B$3:$C185,2,FALSE)&amp;")","")</f>
        <v>特定
(1372014389)</v>
      </c>
      <c r="X145" s="113" t="s">
        <v>36</v>
      </c>
    </row>
    <row r="146" spans="2:24" s="114" customFormat="1" ht="42" customHeight="1">
      <c r="B146" s="108">
        <v>139</v>
      </c>
      <c r="C146" s="109">
        <v>22004</v>
      </c>
      <c r="D146" s="110" t="str">
        <f>VLOOKUP(C146,[1]計算シート!$B$3:$F$29997,5,FALSE)</f>
        <v>ココファン石神井台</v>
      </c>
      <c r="E146" s="110" t="str">
        <f>VLOOKUP(C146,[1]計算シート!$B$3:$BB$29997,6,FALSE)</f>
        <v>練馬区石神井台8丁目8番19号</v>
      </c>
      <c r="F146" s="109" t="str">
        <f>VLOOKUP(C146,[1]計算シート!$B$3:$BB$29997,7,FALSE)</f>
        <v>8.9-18.4</v>
      </c>
      <c r="G146" s="109" t="str">
        <f>VLOOKUP(C146,[1]計算シート!$B$3:$BB$29997,8,FALSE)</f>
        <v>18-36.29</v>
      </c>
      <c r="H146" s="109" t="str">
        <f>VLOOKUP(C146,[1]計算シート!$B$3:$BB$29997,9,FALSE)</f>
        <v>○</v>
      </c>
      <c r="I146" s="109" t="str">
        <f>VLOOKUP(C146,[1]計算シート!$B$3:$BB$29997,10,FALSE)</f>
        <v>○</v>
      </c>
      <c r="J146" s="109" t="str">
        <f>VLOOKUP(C146,[1]計算シート!$B$3:$BB$29997,11,FALSE)</f>
        <v>○</v>
      </c>
      <c r="K146" s="109" t="str">
        <f>VLOOKUP(C146,[1]計算シート!$B$3:$BB$29997,12,FALSE)</f>
        <v>○</v>
      </c>
      <c r="L146" s="109" t="str">
        <f>VLOOKUP(C146,[1]計算シート!$B$3:$BB$29997,13,FALSE)</f>
        <v>○</v>
      </c>
      <c r="M146" s="109" t="str">
        <f>IF(VLOOKUP(C146,[1]計算シート!$B$3:$BB$29997,26,FALSE)&gt;0,"○","×")</f>
        <v>×</v>
      </c>
      <c r="N146" s="109" t="str">
        <f>IF(VLOOKUP(C146,[1]計算シート!$B$3:$BB$29997,27,FALSE)&gt;0,"○","×")</f>
        <v>○</v>
      </c>
      <c r="O146" s="110" t="str">
        <f>VLOOKUP(C146,[1]計算シート!$B$3:$BB$29997,29,FALSE)</f>
        <v>株式会社学研ココファン</v>
      </c>
      <c r="P146" s="110" t="str">
        <f>VLOOKUP(C146,[1]計算シート!$B$3:$BB$29997,30,FALSE)</f>
        <v>03-6431-1860</v>
      </c>
      <c r="Q146" s="77">
        <f>VLOOKUP(C146,[1]計算シート!$B$3:$BB$29997,32,FALSE)</f>
        <v>50</v>
      </c>
      <c r="R146" s="111">
        <f>VLOOKUP(C146,[1]計算シート!$B$3:$BB$29997,31,FALSE)</f>
        <v>44897</v>
      </c>
      <c r="S146" s="112">
        <f>VLOOKUP(C146,[1]計算シート!$B$3:$BB$29997,34,FALSE)</f>
        <v>45231</v>
      </c>
      <c r="T146" s="109" t="str">
        <f>VLOOKUP(C146,[1]計算シート!$B$3:$BB$29997,33,FALSE)</f>
        <v>○</v>
      </c>
      <c r="U146" s="111">
        <f>S146</f>
        <v>45231</v>
      </c>
      <c r="V146" s="77"/>
      <c r="W146" s="115" t="str">
        <f>VLOOKUP(C146,[1]計算シート!$B$3:$BH$2997,59,FALSE)&amp;CHAR(10)&amp;IF(VLOOKUP(C146,[1]計算シート!$B$3:$BH$2997,59,FALSE)="特定・利用権","("&amp;VLOOKUP(C146,[1]指定一覧!$B$3:$C184,2,FALSE)&amp;")","")</f>
        <v xml:space="preserve">
</v>
      </c>
      <c r="X146" s="113" t="s">
        <v>36</v>
      </c>
    </row>
    <row r="147" spans="2:24" s="114" customFormat="1" ht="42" customHeight="1">
      <c r="B147" s="108">
        <v>140</v>
      </c>
      <c r="C147" s="109">
        <v>23008</v>
      </c>
      <c r="D147" s="110" t="str">
        <f>VLOOKUP(C147,[1]計算シート!$B$3:$F$29997,5,FALSE)</f>
        <v>ココファン大泉学園</v>
      </c>
      <c r="E147" s="110" t="str">
        <f>VLOOKUP(C147,[1]計算シート!$B$3:$BB$29997,6,FALSE)</f>
        <v>練馬区大泉学園町5丁目11番10号</v>
      </c>
      <c r="F147" s="109" t="str">
        <f>VLOOKUP(C147,[1]計算シート!$B$3:$BB$29997,7,FALSE)</f>
        <v>9-18.4</v>
      </c>
      <c r="G147" s="109" t="str">
        <f>VLOOKUP(C147,[1]計算シート!$B$3:$BB$29997,8,FALSE)</f>
        <v>18.15-48.48</v>
      </c>
      <c r="H147" s="109" t="str">
        <f>VLOOKUP(C147,[1]計算シート!$B$3:$BB$29997,9,FALSE)</f>
        <v>○</v>
      </c>
      <c r="I147" s="109" t="str">
        <f>VLOOKUP(C147,[1]計算シート!$B$3:$BB$29997,10,FALSE)</f>
        <v>○</v>
      </c>
      <c r="J147" s="109" t="str">
        <f>VLOOKUP(C147,[1]計算シート!$B$3:$BB$29997,11,FALSE)</f>
        <v>○</v>
      </c>
      <c r="K147" s="109" t="str">
        <f>VLOOKUP(C147,[1]計算シート!$B$3:$BB$29997,12,FALSE)</f>
        <v>○</v>
      </c>
      <c r="L147" s="109" t="str">
        <f>VLOOKUP(C147,[1]計算シート!$B$3:$BB$29997,13,FALSE)</f>
        <v>○</v>
      </c>
      <c r="M147" s="109" t="str">
        <f>IF(VLOOKUP(C147,[1]計算シート!$B$3:$BB$29997,26,FALSE)&gt;0,"○","×")</f>
        <v>×</v>
      </c>
      <c r="N147" s="109" t="str">
        <f>IF(VLOOKUP(C147,[1]計算シート!$B$3:$BB$29997,27,FALSE)&gt;0,"○","×")</f>
        <v>○</v>
      </c>
      <c r="O147" s="110" t="str">
        <f>VLOOKUP(C147,[1]計算シート!$B$3:$BB$29997,29,FALSE)</f>
        <v>株式会社学研ココファン</v>
      </c>
      <c r="P147" s="110" t="str">
        <f>VLOOKUP(C147,[1]計算シート!$B$3:$BB$29997,30,FALSE)</f>
        <v>03-6431-1860</v>
      </c>
      <c r="Q147" s="77">
        <f>VLOOKUP(C147,[1]計算シート!$B$3:$BB$29997,32,FALSE)</f>
        <v>49</v>
      </c>
      <c r="R147" s="111">
        <f>VLOOKUP(C147,[1]計算シート!$B$3:$BB$29997,31,FALSE)</f>
        <v>45264</v>
      </c>
      <c r="S147" s="112" t="str">
        <f>VLOOKUP(C147,[1]計算シート!$B$3:$BB$29997,34,FALSE)</f>
        <v>入居開始済み</v>
      </c>
      <c r="T147" s="109" t="str">
        <f>VLOOKUP(C147,[1]計算シート!$B$3:$BB$29997,33,FALSE)</f>
        <v>○</v>
      </c>
      <c r="U147" s="111">
        <v>45748</v>
      </c>
      <c r="V147" s="77"/>
      <c r="W147" s="115" t="str">
        <f>VLOOKUP(C147,[1]計算シート!$B$3:$BH$2997,59,FALSE)&amp;CHAR(10)&amp;IF(VLOOKUP(C147,[1]計算シート!$B$3:$BH$2997,59,FALSE)="特定・利用権","("&amp;VLOOKUP(C147,[1]指定一覧!$B$3:$C186,2,FALSE)&amp;")","")</f>
        <v xml:space="preserve">
</v>
      </c>
      <c r="X147" s="113" t="s">
        <v>36</v>
      </c>
    </row>
    <row r="148" spans="2:24" s="114" customFormat="1" ht="42" customHeight="1">
      <c r="B148" s="108">
        <v>141</v>
      </c>
      <c r="C148" s="109">
        <v>11003</v>
      </c>
      <c r="D148" s="110" t="str">
        <f>VLOOKUP(C148,[1]計算シート!$B$3:$F$29997,5,FALSE)</f>
        <v>プラチナ・シニアホーム足立竹ノ塚</v>
      </c>
      <c r="E148" s="110" t="str">
        <f>VLOOKUP(C148,[1]計算シート!$B$3:$BB$29997,6,FALSE)</f>
        <v>足立区西伊興四丁目1番1号</v>
      </c>
      <c r="F148" s="109">
        <f>VLOOKUP(C148,[1]計算シート!$B$3:$BB$29997,7,FALSE)</f>
        <v>7</v>
      </c>
      <c r="G148" s="109" t="str">
        <f>VLOOKUP(C148,[1]計算シート!$B$3:$BB$29997,8,FALSE)</f>
        <v>18.57-19.35</v>
      </c>
      <c r="H148" s="109" t="str">
        <f>VLOOKUP(C148,[1]計算シート!$B$3:$BB$29997,9,FALSE)</f>
        <v>○</v>
      </c>
      <c r="I148" s="109" t="str">
        <f>VLOOKUP(C148,[1]計算シート!$B$3:$BB$29997,10,FALSE)</f>
        <v>○</v>
      </c>
      <c r="J148" s="109" t="str">
        <f>VLOOKUP(C148,[1]計算シート!$B$3:$BB$29997,11,FALSE)</f>
        <v>○</v>
      </c>
      <c r="K148" s="109" t="str">
        <f>VLOOKUP(C148,[1]計算シート!$B$3:$BB$29997,12,FALSE)</f>
        <v>○</v>
      </c>
      <c r="L148" s="109" t="str">
        <f>VLOOKUP(C148,[1]計算シート!$B$3:$BB$29997,13,FALSE)</f>
        <v>○</v>
      </c>
      <c r="M148" s="109" t="str">
        <f>IF(VLOOKUP(C148,[1]計算シート!$B$3:$BB$29997,26,FALSE)&gt;0,"○","×")</f>
        <v>○</v>
      </c>
      <c r="N148" s="109" t="str">
        <f>IF(VLOOKUP(C148,[1]計算シート!$B$3:$BB$29997,27,FALSE)&gt;0,"○","×")</f>
        <v>○</v>
      </c>
      <c r="O148" s="110" t="str">
        <f>VLOOKUP(C148,[1]計算シート!$B$3:$BB$29997,29,FALSE)</f>
        <v>プラチナ・シニアホーム足立竹ノ塚</v>
      </c>
      <c r="P148" s="110" t="str">
        <f>VLOOKUP(C148,[1]計算シート!$B$3:$BB$29997,30,FALSE)</f>
        <v>03-5838-0607</v>
      </c>
      <c r="Q148" s="77">
        <f>VLOOKUP(C148,[1]計算シート!$B$3:$BB$29997,32,FALSE)</f>
        <v>37</v>
      </c>
      <c r="R148" s="111">
        <f>VLOOKUP(C148,[1]計算シート!$B$3:$BB$29997,31,FALSE)</f>
        <v>40891</v>
      </c>
      <c r="S148" s="112" t="str">
        <f>VLOOKUP(C148,[1]計算シート!$B$3:$BB$29997,34,FALSE)</f>
        <v>入居開始済み</v>
      </c>
      <c r="T148" s="109" t="str">
        <f>VLOOKUP(C148,[1]計算シート!$B$3:$BB$29997,33,FALSE)</f>
        <v>○</v>
      </c>
      <c r="U148" s="111">
        <v>40891</v>
      </c>
      <c r="V148" s="77"/>
      <c r="W148" s="115" t="str">
        <f>VLOOKUP(C148,[1]計算シート!$B$3:$BH$2997,59,FALSE)&amp;CHAR(10)&amp;IF(VLOOKUP(C148,[1]計算シート!$B$3:$BH$2997,59,FALSE)="特定","("&amp;VLOOKUP(C148,[1]指定一覧!$B$3:$C168,2,FALSE)&amp;")","")</f>
        <v xml:space="preserve">利用権
</v>
      </c>
      <c r="X148" s="113" t="s">
        <v>36</v>
      </c>
    </row>
    <row r="149" spans="2:24" s="114" customFormat="1" ht="42" customHeight="1">
      <c r="B149" s="108">
        <v>142</v>
      </c>
      <c r="C149" s="109">
        <v>11008</v>
      </c>
      <c r="D149" s="110" t="str">
        <f>VLOOKUP(C149,[1]計算シート!$B$3:$F$29997,5,FALSE)</f>
        <v>そんぽの家Ｓ王子神谷</v>
      </c>
      <c r="E149" s="110" t="str">
        <f>VLOOKUP(C149,[1]計算シート!$B$3:$BB$29997,6,FALSE)</f>
        <v>足立区新田一丁目３番１９号</v>
      </c>
      <c r="F149" s="109" t="str">
        <f>VLOOKUP(C149,[1]計算シート!$B$3:$BB$29997,7,FALSE)</f>
        <v>8.5-12.7</v>
      </c>
      <c r="G149" s="109" t="str">
        <f>VLOOKUP(C149,[1]計算シート!$B$3:$BB$29997,8,FALSE)</f>
        <v>25-28.06</v>
      </c>
      <c r="H149" s="109" t="str">
        <f>VLOOKUP(C149,[1]計算シート!$B$3:$BB$29997,9,FALSE)</f>
        <v>○</v>
      </c>
      <c r="I149" s="109" t="str">
        <f>VLOOKUP(C149,[1]計算シート!$B$3:$BB$29997,10,FALSE)</f>
        <v>×</v>
      </c>
      <c r="J149" s="109" t="str">
        <f>VLOOKUP(C149,[1]計算シート!$B$3:$BB$29997,11,FALSE)</f>
        <v>×</v>
      </c>
      <c r="K149" s="109" t="str">
        <f>VLOOKUP(C149,[1]計算シート!$B$3:$BB$29997,12,FALSE)</f>
        <v>×</v>
      </c>
      <c r="L149" s="109" t="str">
        <f>VLOOKUP(C149,[1]計算シート!$B$3:$BB$29997,13,FALSE)</f>
        <v>○</v>
      </c>
      <c r="M149" s="109" t="str">
        <f>IF(VLOOKUP(C149,[1]計算シート!$B$3:$BB$29997,26,FALSE)&gt;0,"○","×")</f>
        <v>×</v>
      </c>
      <c r="N149" s="109" t="str">
        <f>IF(VLOOKUP(C149,[1]計算シート!$B$3:$BB$29997,27,FALSE)&gt;0,"○","×")</f>
        <v>○</v>
      </c>
      <c r="O149" s="110" t="str">
        <f>VLOOKUP(C149,[1]計算シート!$B$3:$BB$29997,29,FALSE)</f>
        <v>そんぽの家Ｓ王子神谷</v>
      </c>
      <c r="P149" s="110" t="str">
        <f>VLOOKUP(C149,[1]計算シート!$B$3:$BB$29997,30,FALSE)</f>
        <v>03-5902-3791</v>
      </c>
      <c r="Q149" s="77">
        <f>VLOOKUP(C149,[1]計算シート!$B$3:$BB$29997,32,FALSE)</f>
        <v>83</v>
      </c>
      <c r="R149" s="111">
        <f>VLOOKUP(C149,[1]計算シート!$B$3:$BB$29997,31,FALSE)</f>
        <v>40925</v>
      </c>
      <c r="S149" s="112" t="str">
        <f>VLOOKUP(C149,[1]計算シート!$B$3:$BB$29997,34,FALSE)</f>
        <v>入居開始済み</v>
      </c>
      <c r="T149" s="109" t="str">
        <f>VLOOKUP(C149,[1]計算シート!$B$3:$BB$29997,33,FALSE)</f>
        <v>○</v>
      </c>
      <c r="U149" s="111">
        <v>42095</v>
      </c>
      <c r="V149" s="77"/>
      <c r="W149" s="115" t="str">
        <f>VLOOKUP(C149,[1]計算シート!$B$3:$BH$2997,59,FALSE)&amp;CHAR(10)&amp;IF(VLOOKUP(C149,[1]計算シート!$B$3:$BH$2997,59,FALSE)="特定","("&amp;VLOOKUP(C149,[1]指定一覧!$B$3:$C169,2,FALSE)&amp;")","")</f>
        <v xml:space="preserve">
</v>
      </c>
      <c r="X149" s="113" t="s">
        <v>36</v>
      </c>
    </row>
    <row r="150" spans="2:24" s="114" customFormat="1" ht="42" customHeight="1">
      <c r="B150" s="108">
        <v>143</v>
      </c>
      <c r="C150" s="109">
        <v>11019</v>
      </c>
      <c r="D150" s="110" t="str">
        <f>VLOOKUP(C150,[1]計算シート!$B$3:$F$29997,5,FALSE)</f>
        <v>そんぽの家Ｓ足立保塚</v>
      </c>
      <c r="E150" s="110" t="str">
        <f>VLOOKUP(C150,[1]計算シート!$B$3:$BB$29997,6,FALSE)</f>
        <v>足立区保塚町4-31</v>
      </c>
      <c r="F150" s="109">
        <f>VLOOKUP(C150,[1]計算シート!$B$3:$BB$29997,7,FALSE)</f>
        <v>8.6</v>
      </c>
      <c r="G150" s="109" t="str">
        <f>VLOOKUP(C150,[1]計算シート!$B$3:$BB$29997,8,FALSE)</f>
        <v>25.17-27.86</v>
      </c>
      <c r="H150" s="109" t="str">
        <f>VLOOKUP(C150,[1]計算シート!$B$3:$BB$29997,9,FALSE)</f>
        <v>○</v>
      </c>
      <c r="I150" s="109" t="str">
        <f>VLOOKUP(C150,[1]計算シート!$B$3:$BB$29997,10,FALSE)</f>
        <v>×</v>
      </c>
      <c r="J150" s="109" t="str">
        <f>VLOOKUP(C150,[1]計算シート!$B$3:$BB$29997,11,FALSE)</f>
        <v>×</v>
      </c>
      <c r="K150" s="109" t="str">
        <f>VLOOKUP(C150,[1]計算シート!$B$3:$BB$29997,12,FALSE)</f>
        <v>×</v>
      </c>
      <c r="L150" s="109" t="str">
        <f>VLOOKUP(C150,[1]計算シート!$B$3:$BB$29997,13,FALSE)</f>
        <v>○</v>
      </c>
      <c r="M150" s="109" t="str">
        <f>IF(VLOOKUP(C150,[1]計算シート!$B$3:$BB$29997,26,FALSE)&gt;0,"○","×")</f>
        <v>×</v>
      </c>
      <c r="N150" s="109" t="str">
        <f>IF(VLOOKUP(C150,[1]計算シート!$B$3:$BB$29997,27,FALSE)&gt;0,"○","×")</f>
        <v>○</v>
      </c>
      <c r="O150" s="110" t="str">
        <f>VLOOKUP(C150,[1]計算シート!$B$3:$BB$29997,29,FALSE)</f>
        <v>そんぽの家Ｓ足立保塚</v>
      </c>
      <c r="P150" s="110" t="str">
        <f>VLOOKUP(C150,[1]計算シート!$B$3:$BB$29997,30,FALSE)</f>
        <v>03-5851-0605</v>
      </c>
      <c r="Q150" s="77">
        <f>VLOOKUP(C150,[1]計算シート!$B$3:$BB$29997,32,FALSE)</f>
        <v>36</v>
      </c>
      <c r="R150" s="111">
        <f>VLOOKUP(C150,[1]計算シート!$B$3:$BB$29997,31,FALSE)</f>
        <v>40934</v>
      </c>
      <c r="S150" s="112" t="str">
        <f>VLOOKUP(C150,[1]計算シート!$B$3:$BB$29997,34,FALSE)</f>
        <v>入居開始済み</v>
      </c>
      <c r="T150" s="109" t="str">
        <f>VLOOKUP(C150,[1]計算シート!$B$3:$BB$29997,33,FALSE)</f>
        <v>○</v>
      </c>
      <c r="U150" s="111">
        <v>42095</v>
      </c>
      <c r="V150" s="77"/>
      <c r="W150" s="115" t="str">
        <f>VLOOKUP(C150,[1]計算シート!$B$3:$BH$2997,59,FALSE)&amp;CHAR(10)&amp;IF(VLOOKUP(C150,[1]計算シート!$B$3:$BH$2997,59,FALSE)="特定","("&amp;VLOOKUP(C150,[1]指定一覧!$B$3:$C170,2,FALSE)&amp;")","")</f>
        <v xml:space="preserve">
</v>
      </c>
      <c r="X150" s="113" t="s">
        <v>36</v>
      </c>
    </row>
    <row r="151" spans="2:24" s="114" customFormat="1" ht="42" customHeight="1">
      <c r="B151" s="108">
        <v>144</v>
      </c>
      <c r="C151" s="109">
        <v>11020</v>
      </c>
      <c r="D151" s="110" t="str">
        <f>VLOOKUP(C151,[1]計算シート!$B$3:$F$29997,5,FALSE)</f>
        <v>そんぽの家Ｓ綾瀬</v>
      </c>
      <c r="E151" s="110" t="str">
        <f>VLOOKUP(C151,[1]計算シート!$B$3:$BB$29997,6,FALSE)</f>
        <v>足立区綾瀬2丁目32番3</v>
      </c>
      <c r="F151" s="109">
        <f>VLOOKUP(C151,[1]計算シート!$B$3:$BB$29997,7,FALSE)</f>
        <v>11.6</v>
      </c>
      <c r="G151" s="109" t="str">
        <f>VLOOKUP(C151,[1]計算シート!$B$3:$BB$29997,8,FALSE)</f>
        <v>25.13-27.18</v>
      </c>
      <c r="H151" s="109" t="str">
        <f>VLOOKUP(C151,[1]計算シート!$B$3:$BB$29997,9,FALSE)</f>
        <v>○</v>
      </c>
      <c r="I151" s="109" t="str">
        <f>VLOOKUP(C151,[1]計算シート!$B$3:$BB$29997,10,FALSE)</f>
        <v>×</v>
      </c>
      <c r="J151" s="109" t="str">
        <f>VLOOKUP(C151,[1]計算シート!$B$3:$BB$29997,11,FALSE)</f>
        <v>×</v>
      </c>
      <c r="K151" s="109" t="str">
        <f>VLOOKUP(C151,[1]計算シート!$B$3:$BB$29997,12,FALSE)</f>
        <v>×</v>
      </c>
      <c r="L151" s="109" t="str">
        <f>VLOOKUP(C151,[1]計算シート!$B$3:$BB$29997,13,FALSE)</f>
        <v>○</v>
      </c>
      <c r="M151" s="109" t="str">
        <f>IF(VLOOKUP(C151,[1]計算シート!$B$3:$BB$29997,26,FALSE)&gt;0,"○","×")</f>
        <v>×</v>
      </c>
      <c r="N151" s="109" t="str">
        <f>IF(VLOOKUP(C151,[1]計算シート!$B$3:$BB$29997,27,FALSE)&gt;0,"○","×")</f>
        <v>○</v>
      </c>
      <c r="O151" s="110" t="str">
        <f>VLOOKUP(C151,[1]計算シート!$B$3:$BB$29997,29,FALSE)</f>
        <v>そんぽの家Ｓ綾瀬</v>
      </c>
      <c r="P151" s="110" t="str">
        <f>VLOOKUP(C151,[1]計算シート!$B$3:$BB$29997,30,FALSE)</f>
        <v>03-3838-1202</v>
      </c>
      <c r="Q151" s="77">
        <f>VLOOKUP(C151,[1]計算シート!$B$3:$BB$29997,32,FALSE)</f>
        <v>35</v>
      </c>
      <c r="R151" s="111">
        <f>VLOOKUP(C151,[1]計算シート!$B$3:$BB$29997,31,FALSE)</f>
        <v>40934</v>
      </c>
      <c r="S151" s="112" t="str">
        <f>VLOOKUP(C151,[1]計算シート!$B$3:$BB$29997,34,FALSE)</f>
        <v>入居開始済み</v>
      </c>
      <c r="T151" s="109" t="str">
        <f>VLOOKUP(C151,[1]計算シート!$B$3:$BB$29997,33,FALSE)</f>
        <v>○</v>
      </c>
      <c r="U151" s="111">
        <v>42095</v>
      </c>
      <c r="V151" s="77"/>
      <c r="W151" s="115" t="str">
        <f>VLOOKUP(C151,[1]計算シート!$B$3:$BH$2997,59,FALSE)&amp;CHAR(10)&amp;IF(VLOOKUP(C151,[1]計算シート!$B$3:$BH$2997,59,FALSE)="特定","("&amp;VLOOKUP(C151,[1]指定一覧!$B$3:$C171,2,FALSE)&amp;")","")</f>
        <v xml:space="preserve">
</v>
      </c>
      <c r="X151" s="113" t="s">
        <v>36</v>
      </c>
    </row>
    <row r="152" spans="2:24" s="114" customFormat="1" ht="42" customHeight="1">
      <c r="B152" s="108">
        <v>145</v>
      </c>
      <c r="C152" s="109">
        <v>11028</v>
      </c>
      <c r="D152" s="110" t="str">
        <f>VLOOKUP(C152,[1]計算シート!$B$3:$F$29997,5,FALSE)</f>
        <v>そんぽの家Ｓ北綾瀬</v>
      </c>
      <c r="E152" s="110" t="str">
        <f>VLOOKUP(C152,[1]計算シート!$B$3:$BB$29997,6,FALSE)</f>
        <v>足立区北加平町3-26</v>
      </c>
      <c r="F152" s="109">
        <f>VLOOKUP(C152,[1]計算シート!$B$3:$BB$29997,7,FALSE)</f>
        <v>8.6</v>
      </c>
      <c r="G152" s="109" t="str">
        <f>VLOOKUP(C152,[1]計算シート!$B$3:$BB$29997,8,FALSE)</f>
        <v>25.02-27.22</v>
      </c>
      <c r="H152" s="109" t="str">
        <f>VLOOKUP(C152,[1]計算シート!$B$3:$BB$29997,9,FALSE)</f>
        <v>○</v>
      </c>
      <c r="I152" s="109" t="str">
        <f>VLOOKUP(C152,[1]計算シート!$B$3:$BB$29997,10,FALSE)</f>
        <v>×</v>
      </c>
      <c r="J152" s="109" t="str">
        <f>VLOOKUP(C152,[1]計算シート!$B$3:$BB$29997,11,FALSE)</f>
        <v>×</v>
      </c>
      <c r="K152" s="109" t="str">
        <f>VLOOKUP(C152,[1]計算シート!$B$3:$BB$29997,12,FALSE)</f>
        <v>×</v>
      </c>
      <c r="L152" s="109" t="str">
        <f>VLOOKUP(C152,[1]計算シート!$B$3:$BB$29997,13,FALSE)</f>
        <v>○</v>
      </c>
      <c r="M152" s="109" t="str">
        <f>IF(VLOOKUP(C152,[1]計算シート!$B$3:$BB$29997,26,FALSE)&gt;0,"○","×")</f>
        <v>×</v>
      </c>
      <c r="N152" s="109" t="str">
        <f>IF(VLOOKUP(C152,[1]計算シート!$B$3:$BB$29997,27,FALSE)&gt;0,"○","×")</f>
        <v>○</v>
      </c>
      <c r="O152" s="110" t="str">
        <f>VLOOKUP(C152,[1]計算シート!$B$3:$BB$29997,29,FALSE)</f>
        <v>そんぽの家Ｓ北綾瀬</v>
      </c>
      <c r="P152" s="110" t="str">
        <f>VLOOKUP(C152,[1]計算シート!$B$3:$BB$29997,30,FALSE)</f>
        <v>03-5697-8526</v>
      </c>
      <c r="Q152" s="77">
        <f>VLOOKUP(C152,[1]計算シート!$B$3:$BB$29997,32,FALSE)</f>
        <v>51</v>
      </c>
      <c r="R152" s="111">
        <f>VLOOKUP(C152,[1]計算シート!$B$3:$BB$29997,31,FALSE)</f>
        <v>40938</v>
      </c>
      <c r="S152" s="112" t="str">
        <f>VLOOKUP(C152,[1]計算シート!$B$3:$BB$29997,34,FALSE)</f>
        <v>入居開始済み</v>
      </c>
      <c r="T152" s="109" t="str">
        <f>VLOOKUP(C152,[1]計算シート!$B$3:$BB$29997,33,FALSE)</f>
        <v>○</v>
      </c>
      <c r="U152" s="111">
        <v>42095</v>
      </c>
      <c r="V152" s="77"/>
      <c r="W152" s="115" t="str">
        <f>VLOOKUP(C152,[1]計算シート!$B$3:$BH$2997,59,FALSE)&amp;CHAR(10)&amp;IF(VLOOKUP(C152,[1]計算シート!$B$3:$BH$2997,59,FALSE)="特定","("&amp;VLOOKUP(C152,[1]指定一覧!$B$3:$C172,2,FALSE)&amp;")","")</f>
        <v xml:space="preserve">
</v>
      </c>
      <c r="X152" s="113" t="s">
        <v>36</v>
      </c>
    </row>
    <row r="153" spans="2:24" s="114" customFormat="1" ht="42" customHeight="1">
      <c r="B153" s="108">
        <v>146</v>
      </c>
      <c r="C153" s="109">
        <v>11029</v>
      </c>
      <c r="D153" s="110" t="str">
        <f>VLOOKUP(C153,[1]計算シート!$B$3:$F$29997,5,FALSE)</f>
        <v>そんぽの家Ｓ扇東</v>
      </c>
      <c r="E153" s="110" t="str">
        <f>VLOOKUP(C153,[1]計算シート!$B$3:$BB$29997,6,FALSE)</f>
        <v>足立区扇１丁目２７－２８</v>
      </c>
      <c r="F153" s="109">
        <f>VLOOKUP(C153,[1]計算シート!$B$3:$BB$29997,7,FALSE)</f>
        <v>8.1</v>
      </c>
      <c r="G153" s="109" t="str">
        <f>VLOOKUP(C153,[1]計算シート!$B$3:$BB$29997,8,FALSE)</f>
        <v>25.17-27.18</v>
      </c>
      <c r="H153" s="109" t="str">
        <f>VLOOKUP(C153,[1]計算シート!$B$3:$BB$29997,9,FALSE)</f>
        <v>○</v>
      </c>
      <c r="I153" s="109" t="str">
        <f>VLOOKUP(C153,[1]計算シート!$B$3:$BB$29997,10,FALSE)</f>
        <v>×</v>
      </c>
      <c r="J153" s="109" t="str">
        <f>VLOOKUP(C153,[1]計算シート!$B$3:$BB$29997,11,FALSE)</f>
        <v>×</v>
      </c>
      <c r="K153" s="109" t="str">
        <f>VLOOKUP(C153,[1]計算シート!$B$3:$BB$29997,12,FALSE)</f>
        <v>×</v>
      </c>
      <c r="L153" s="109" t="str">
        <f>VLOOKUP(C153,[1]計算シート!$B$3:$BB$29997,13,FALSE)</f>
        <v>○</v>
      </c>
      <c r="M153" s="109" t="str">
        <f>IF(VLOOKUP(C153,[1]計算シート!$B$3:$BB$29997,26,FALSE)&gt;0,"○","×")</f>
        <v>○</v>
      </c>
      <c r="N153" s="109" t="str">
        <f>IF(VLOOKUP(C153,[1]計算シート!$B$3:$BB$29997,27,FALSE)&gt;0,"○","×")</f>
        <v>○</v>
      </c>
      <c r="O153" s="110" t="str">
        <f>VLOOKUP(C153,[1]計算シート!$B$3:$BB$29997,29,FALSE)</f>
        <v>そんぽの家Ｓ扇東</v>
      </c>
      <c r="P153" s="110" t="str">
        <f>VLOOKUP(C153,[1]計算シート!$B$3:$BB$29997,30,FALSE)</f>
        <v>03-5837-7031</v>
      </c>
      <c r="Q153" s="77">
        <f>VLOOKUP(C153,[1]計算シート!$B$3:$BB$29997,32,FALSE)</f>
        <v>38</v>
      </c>
      <c r="R153" s="111">
        <f>VLOOKUP(C153,[1]計算シート!$B$3:$BB$29997,31,FALSE)</f>
        <v>40938</v>
      </c>
      <c r="S153" s="112" t="str">
        <f>VLOOKUP(C153,[1]計算シート!$B$3:$BB$29997,34,FALSE)</f>
        <v>入居開始済み</v>
      </c>
      <c r="T153" s="109" t="str">
        <f>VLOOKUP(C153,[1]計算シート!$B$3:$BB$29997,33,FALSE)</f>
        <v>○</v>
      </c>
      <c r="U153" s="111">
        <v>42095</v>
      </c>
      <c r="V153" s="77"/>
      <c r="W153" s="115" t="str">
        <f>VLOOKUP(C153,[1]計算シート!$B$3:$BH$2997,59,FALSE)&amp;CHAR(10)&amp;IF(VLOOKUP(C153,[1]計算シート!$B$3:$BH$2997,59,FALSE)="特定","("&amp;VLOOKUP(C153,[1]指定一覧!$B$3:$C173,2,FALSE)&amp;")","")</f>
        <v xml:space="preserve">
</v>
      </c>
      <c r="X153" s="113" t="s">
        <v>36</v>
      </c>
    </row>
    <row r="154" spans="2:24" s="114" customFormat="1" ht="42" customHeight="1">
      <c r="B154" s="108">
        <v>147</v>
      </c>
      <c r="C154" s="109">
        <v>11039</v>
      </c>
      <c r="D154" s="110" t="str">
        <f>VLOOKUP(C154,[1]計算シート!$B$3:$F$29997,5,FALSE)</f>
        <v>そんぽの家Ｓ扇大橋</v>
      </c>
      <c r="E154" s="110" t="str">
        <f>VLOOKUP(C154,[1]計算シート!$B$3:$BB$29997,6,FALSE)</f>
        <v>足立区扇1丁目15-8</v>
      </c>
      <c r="F154" s="109" t="str">
        <f>VLOOKUP(C154,[1]計算シート!$B$3:$BB$29997,7,FALSE)</f>
        <v>9.1-11.1</v>
      </c>
      <c r="G154" s="109" t="str">
        <f>VLOOKUP(C154,[1]計算シート!$B$3:$BB$29997,8,FALSE)</f>
        <v>25.17-27.18</v>
      </c>
      <c r="H154" s="109" t="str">
        <f>VLOOKUP(C154,[1]計算シート!$B$3:$BB$29997,9,FALSE)</f>
        <v>○</v>
      </c>
      <c r="I154" s="109" t="str">
        <f>VLOOKUP(C154,[1]計算シート!$B$3:$BB$29997,10,FALSE)</f>
        <v>×</v>
      </c>
      <c r="J154" s="109" t="str">
        <f>VLOOKUP(C154,[1]計算シート!$B$3:$BB$29997,11,FALSE)</f>
        <v>×</v>
      </c>
      <c r="K154" s="109" t="str">
        <f>VLOOKUP(C154,[1]計算シート!$B$3:$BB$29997,12,FALSE)</f>
        <v>×</v>
      </c>
      <c r="L154" s="109" t="str">
        <f>VLOOKUP(C154,[1]計算シート!$B$3:$BB$29997,13,FALSE)</f>
        <v>○</v>
      </c>
      <c r="M154" s="109" t="str">
        <f>IF(VLOOKUP(C154,[1]計算シート!$B$3:$BB$29997,26,FALSE)&gt;0,"○","×")</f>
        <v>×</v>
      </c>
      <c r="N154" s="109" t="str">
        <f>IF(VLOOKUP(C154,[1]計算シート!$B$3:$BB$29997,27,FALSE)&gt;0,"○","×")</f>
        <v>○</v>
      </c>
      <c r="O154" s="110" t="str">
        <f>VLOOKUP(C154,[1]計算シート!$B$3:$BB$29997,29,FALSE)</f>
        <v>そんぽの家Ｓ扇大橋</v>
      </c>
      <c r="P154" s="110" t="str">
        <f>VLOOKUP(C154,[1]計算シート!$B$3:$BB$29997,30,FALSE)</f>
        <v>03-5838-2607</v>
      </c>
      <c r="Q154" s="77">
        <f>VLOOKUP(C154,[1]計算シート!$B$3:$BB$29997,32,FALSE)</f>
        <v>64</v>
      </c>
      <c r="R154" s="111">
        <f>VLOOKUP(C154,[1]計算シート!$B$3:$BB$29997,31,FALSE)</f>
        <v>40942</v>
      </c>
      <c r="S154" s="112" t="str">
        <f>VLOOKUP(C154,[1]計算シート!$B$3:$BB$29997,34,FALSE)</f>
        <v>入居開始済み</v>
      </c>
      <c r="T154" s="109" t="str">
        <f>VLOOKUP(C154,[1]計算シート!$B$3:$BB$29997,33,FALSE)</f>
        <v>○</v>
      </c>
      <c r="U154" s="111">
        <v>42095</v>
      </c>
      <c r="V154" s="77"/>
      <c r="W154" s="115" t="str">
        <f>VLOOKUP(C154,[1]計算シート!$B$3:$BH$2997,59,FALSE)&amp;CHAR(10)&amp;IF(VLOOKUP(C154,[1]計算シート!$B$3:$BH$2997,59,FALSE)="特定","("&amp;VLOOKUP(C154,[1]指定一覧!$B$3:$C174,2,FALSE)&amp;")","")</f>
        <v xml:space="preserve">
</v>
      </c>
      <c r="X154" s="113" t="s">
        <v>36</v>
      </c>
    </row>
    <row r="155" spans="2:24" s="114" customFormat="1" ht="42" customHeight="1">
      <c r="B155" s="108">
        <v>148</v>
      </c>
      <c r="C155" s="109">
        <v>11042</v>
      </c>
      <c r="D155" s="110" t="str">
        <f>VLOOKUP(C155,[1]計算シート!$B$3:$F$29997,5,FALSE)</f>
        <v>憩いの家</v>
      </c>
      <c r="E155" s="110" t="str">
        <f>VLOOKUP(C155,[1]計算シート!$B$3:$BB$29997,6,FALSE)</f>
        <v>足立区保木間一丁目３７番地１７号</v>
      </c>
      <c r="F155" s="109" t="str">
        <f>VLOOKUP(C155,[1]計算シート!$B$3:$BB$29997,7,FALSE)</f>
        <v>5.749-6.98</v>
      </c>
      <c r="G155" s="109" t="str">
        <f>VLOOKUP(C155,[1]計算シート!$B$3:$BB$29997,8,FALSE)</f>
        <v>18.08-18.28</v>
      </c>
      <c r="H155" s="109" t="str">
        <f>VLOOKUP(C155,[1]計算シート!$B$3:$BB$29997,9,FALSE)</f>
        <v>○</v>
      </c>
      <c r="I155" s="109" t="str">
        <f>VLOOKUP(C155,[1]計算シート!$B$3:$BB$29997,10,FALSE)</f>
        <v>○</v>
      </c>
      <c r="J155" s="109" t="str">
        <f>VLOOKUP(C155,[1]計算シート!$B$3:$BB$29997,11,FALSE)</f>
        <v>○</v>
      </c>
      <c r="K155" s="109" t="str">
        <f>VLOOKUP(C155,[1]計算シート!$B$3:$BB$29997,12,FALSE)</f>
        <v>×</v>
      </c>
      <c r="L155" s="109" t="str">
        <f>VLOOKUP(C155,[1]計算シート!$B$3:$BB$29997,13,FALSE)</f>
        <v>○</v>
      </c>
      <c r="M155" s="109" t="str">
        <f>IF(VLOOKUP(C155,[1]計算シート!$B$3:$BB$29997,26,FALSE)&gt;0,"○","×")</f>
        <v>×</v>
      </c>
      <c r="N155" s="109" t="str">
        <f>IF(VLOOKUP(C155,[1]計算シート!$B$3:$BB$29997,27,FALSE)&gt;0,"○","×")</f>
        <v>○</v>
      </c>
      <c r="O155" s="110" t="str">
        <f>VLOOKUP(C155,[1]計算シート!$B$3:$BB$29997,29,FALSE)</f>
        <v>有限会社ウメモトコーポレーション</v>
      </c>
      <c r="P155" s="110" t="str">
        <f>VLOOKUP(C155,[1]計算シート!$B$3:$BB$29997,30,FALSE)</f>
        <v>03-3880-9330</v>
      </c>
      <c r="Q155" s="77">
        <f>VLOOKUP(C155,[1]計算シート!$B$3:$BB$29997,32,FALSE)</f>
        <v>49</v>
      </c>
      <c r="R155" s="111">
        <f>VLOOKUP(C155,[1]計算シート!$B$3:$BB$29997,31,FALSE)</f>
        <v>40942</v>
      </c>
      <c r="S155" s="112" t="str">
        <f>VLOOKUP(C155,[1]計算シート!$B$3:$BB$29997,34,FALSE)</f>
        <v>入居開始済み</v>
      </c>
      <c r="T155" s="109" t="str">
        <f>VLOOKUP(C155,[1]計算シート!$B$3:$BB$29997,33,FALSE)</f>
        <v>○</v>
      </c>
      <c r="U155" s="111">
        <v>42095</v>
      </c>
      <c r="V155" s="77"/>
      <c r="W155" s="115" t="str">
        <f>VLOOKUP(C155,[1]計算シート!$B$3:$BH$2997,59,FALSE)&amp;CHAR(10)&amp;IF(VLOOKUP(C155,[1]計算シート!$B$3:$BH$2997,59,FALSE)="特定","("&amp;VLOOKUP(C155,[1]指定一覧!$B$3:$C175,2,FALSE)&amp;")","")</f>
        <v xml:space="preserve">
</v>
      </c>
      <c r="X155" s="113" t="s">
        <v>36</v>
      </c>
    </row>
    <row r="156" spans="2:24" s="114" customFormat="1" ht="42" customHeight="1">
      <c r="B156" s="108">
        <v>149</v>
      </c>
      <c r="C156" s="109">
        <v>11049</v>
      </c>
      <c r="D156" s="110" t="str">
        <f>VLOOKUP(C156,[1]計算シート!$B$3:$F$29997,5,FALSE)</f>
        <v>星風会サービス付き高齢者向け住宅カーサ・ラ・ヴィーダ保木間</v>
      </c>
      <c r="E156" s="110" t="str">
        <f>VLOOKUP(C156,[1]計算シート!$B$3:$BB$29997,6,FALSE)</f>
        <v>足立区保木間5丁目16番12号</v>
      </c>
      <c r="F156" s="109">
        <f>VLOOKUP(C156,[1]計算シート!$B$3:$BB$29997,7,FALSE)</f>
        <v>7.5</v>
      </c>
      <c r="G156" s="109" t="str">
        <f>VLOOKUP(C156,[1]計算シート!$B$3:$BB$29997,8,FALSE)</f>
        <v>18.09-20.6</v>
      </c>
      <c r="H156" s="109" t="str">
        <f>VLOOKUP(C156,[1]計算シート!$B$3:$BB$29997,9,FALSE)</f>
        <v>○</v>
      </c>
      <c r="I156" s="109" t="str">
        <f>VLOOKUP(C156,[1]計算シート!$B$3:$BB$29997,10,FALSE)</f>
        <v>○</v>
      </c>
      <c r="J156" s="109" t="str">
        <f>VLOOKUP(C156,[1]計算シート!$B$3:$BB$29997,11,FALSE)</f>
        <v>○</v>
      </c>
      <c r="K156" s="109" t="str">
        <f>VLOOKUP(C156,[1]計算シート!$B$3:$BB$29997,12,FALSE)</f>
        <v>○</v>
      </c>
      <c r="L156" s="109" t="str">
        <f>VLOOKUP(C156,[1]計算シート!$B$3:$BB$29997,13,FALSE)</f>
        <v>○</v>
      </c>
      <c r="M156" s="109" t="str">
        <f>IF(VLOOKUP(C156,[1]計算シート!$B$3:$BB$29997,26,FALSE)&gt;0,"○","×")</f>
        <v>×</v>
      </c>
      <c r="N156" s="109" t="str">
        <f>IF(VLOOKUP(C156,[1]計算シート!$B$3:$BB$29997,27,FALSE)&gt;0,"○","×")</f>
        <v>○</v>
      </c>
      <c r="O156" s="110" t="str">
        <f>VLOOKUP(C156,[1]計算シート!$B$3:$BB$29997,29,FALSE)</f>
        <v>星風会サービス付き高齢者向け住宅カーサ・ラ・ヴィーダ保木間</v>
      </c>
      <c r="P156" s="110" t="str">
        <f>VLOOKUP(C156,[1]計算シート!$B$3:$BB$29997,30,FALSE)</f>
        <v>03-5851-2277</v>
      </c>
      <c r="Q156" s="77">
        <f>VLOOKUP(C156,[1]計算シート!$B$3:$BB$29997,32,FALSE)</f>
        <v>54</v>
      </c>
      <c r="R156" s="111">
        <f>VLOOKUP(C156,[1]計算シート!$B$3:$BB$29997,31,FALSE)</f>
        <v>40956</v>
      </c>
      <c r="S156" s="112" t="str">
        <f>VLOOKUP(C156,[1]計算シート!$B$3:$BB$29997,34,FALSE)</f>
        <v>入居開始済み</v>
      </c>
      <c r="T156" s="109" t="str">
        <f>VLOOKUP(C156,[1]計算シート!$B$3:$BB$29997,33,FALSE)</f>
        <v>○</v>
      </c>
      <c r="U156" s="111">
        <v>42095</v>
      </c>
      <c r="V156" s="77"/>
      <c r="W156" s="115" t="str">
        <f>VLOOKUP(C156,[1]計算シート!$B$3:$BH$2997,59,FALSE)&amp;CHAR(10)&amp;IF(VLOOKUP(C156,[1]計算シート!$B$3:$BH$2997,59,FALSE)="特定","("&amp;VLOOKUP(C156,[1]指定一覧!$B$3:$C176,2,FALSE)&amp;")","")</f>
        <v xml:space="preserve">
</v>
      </c>
      <c r="X156" s="113" t="s">
        <v>36</v>
      </c>
    </row>
    <row r="157" spans="2:24" s="114" customFormat="1" ht="42" customHeight="1">
      <c r="B157" s="108">
        <v>150</v>
      </c>
      <c r="C157" s="109">
        <v>11054</v>
      </c>
      <c r="D157" s="110" t="str">
        <f>VLOOKUP(C157,[1]計算シート!$B$3:$F$29997,5,FALSE)</f>
        <v>じゃすみん扇</v>
      </c>
      <c r="E157" s="110" t="str">
        <f>VLOOKUP(C157,[1]計算シート!$B$3:$BB$29997,6,FALSE)</f>
        <v>足立区扇1-31-32</v>
      </c>
      <c r="F157" s="109" t="str">
        <f>VLOOKUP(C157,[1]計算シート!$B$3:$BB$29997,7,FALSE)</f>
        <v>6-7</v>
      </c>
      <c r="G157" s="109">
        <f>VLOOKUP(C157,[1]計算シート!$B$3:$BB$29997,8,FALSE)</f>
        <v>19</v>
      </c>
      <c r="H157" s="109" t="str">
        <f>VLOOKUP(C157,[1]計算シート!$B$3:$BB$29997,9,FALSE)</f>
        <v>○</v>
      </c>
      <c r="I157" s="109" t="str">
        <f>VLOOKUP(C157,[1]計算シート!$B$3:$BB$29997,10,FALSE)</f>
        <v>○</v>
      </c>
      <c r="J157" s="109" t="str">
        <f>VLOOKUP(C157,[1]計算シート!$B$3:$BB$29997,11,FALSE)</f>
        <v>○</v>
      </c>
      <c r="K157" s="109" t="str">
        <f>VLOOKUP(C157,[1]計算シート!$B$3:$BB$29997,12,FALSE)</f>
        <v>○</v>
      </c>
      <c r="L157" s="109" t="str">
        <f>VLOOKUP(C157,[1]計算シート!$B$3:$BB$29997,13,FALSE)</f>
        <v>○</v>
      </c>
      <c r="M157" s="109" t="str">
        <f>IF(VLOOKUP(C157,[1]計算シート!$B$3:$BB$29997,26,FALSE)&gt;0,"○","×")</f>
        <v>×</v>
      </c>
      <c r="N157" s="109" t="str">
        <f>IF(VLOOKUP(C157,[1]計算シート!$B$3:$BB$29997,27,FALSE)&gt;0,"○","×")</f>
        <v>○</v>
      </c>
      <c r="O157" s="110" t="str">
        <f>VLOOKUP(C157,[1]計算シート!$B$3:$BB$29997,29,FALSE)</f>
        <v>じゃすみん扇</v>
      </c>
      <c r="P157" s="110" t="str">
        <f>VLOOKUP(C157,[1]計算シート!$B$3:$BB$29997,30,FALSE)</f>
        <v>03-6807-1278</v>
      </c>
      <c r="Q157" s="77">
        <f>VLOOKUP(C157,[1]計算シート!$B$3:$BB$29997,32,FALSE)</f>
        <v>8</v>
      </c>
      <c r="R157" s="111">
        <f>VLOOKUP(C157,[1]計算シート!$B$3:$BB$29997,31,FALSE)</f>
        <v>40963</v>
      </c>
      <c r="S157" s="112" t="str">
        <f>VLOOKUP(C157,[1]計算シート!$B$3:$BB$29997,34,FALSE)</f>
        <v>入居開始済み</v>
      </c>
      <c r="T157" s="109" t="str">
        <f>VLOOKUP(C157,[1]計算シート!$B$3:$BB$29997,33,FALSE)</f>
        <v>○</v>
      </c>
      <c r="U157" s="111">
        <v>42095</v>
      </c>
      <c r="V157" s="77"/>
      <c r="W157" s="115" t="str">
        <f>VLOOKUP(C157,[1]計算シート!$B$3:$BH$2997,59,FALSE)&amp;CHAR(10)&amp;IF(VLOOKUP(C157,[1]計算シート!$B$3:$BH$2997,59,FALSE)="特定","("&amp;VLOOKUP(C157,[1]指定一覧!$B$3:$C177,2,FALSE)&amp;")","")</f>
        <v xml:space="preserve">
</v>
      </c>
      <c r="X157" s="113" t="s">
        <v>36</v>
      </c>
    </row>
    <row r="158" spans="2:24" s="114" customFormat="1" ht="42" customHeight="1">
      <c r="B158" s="108">
        <v>151</v>
      </c>
      <c r="C158" s="109">
        <v>11055</v>
      </c>
      <c r="D158" s="110" t="str">
        <f>VLOOKUP(C158,[1]計算シート!$B$3:$F$29997,5,FALSE)</f>
        <v>グループリビングあやせ</v>
      </c>
      <c r="E158" s="110" t="str">
        <f>VLOOKUP(C158,[1]計算シート!$B$3:$BB$29997,6,FALSE)</f>
        <v>足立区谷中一丁目17-7</v>
      </c>
      <c r="F158" s="109" t="str">
        <f>VLOOKUP(C158,[1]計算シート!$B$3:$BB$29997,7,FALSE)</f>
        <v>7-14</v>
      </c>
      <c r="G158" s="109" t="str">
        <f>VLOOKUP(C158,[1]計算シート!$B$3:$BB$29997,8,FALSE)</f>
        <v>18-36</v>
      </c>
      <c r="H158" s="109" t="str">
        <f>VLOOKUP(C158,[1]計算シート!$B$3:$BB$29997,9,FALSE)</f>
        <v>○</v>
      </c>
      <c r="I158" s="109" t="str">
        <f>VLOOKUP(C158,[1]計算シート!$B$3:$BB$29997,10,FALSE)</f>
        <v>×</v>
      </c>
      <c r="J158" s="109" t="str">
        <f>VLOOKUP(C158,[1]計算シート!$B$3:$BB$29997,11,FALSE)</f>
        <v>×</v>
      </c>
      <c r="K158" s="109" t="str">
        <f>VLOOKUP(C158,[1]計算シート!$B$3:$BB$29997,12,FALSE)</f>
        <v>○</v>
      </c>
      <c r="L158" s="109" t="str">
        <f>VLOOKUP(C158,[1]計算シート!$B$3:$BB$29997,13,FALSE)</f>
        <v>○</v>
      </c>
      <c r="M158" s="109" t="str">
        <f>IF(VLOOKUP(C158,[1]計算シート!$B$3:$BB$29997,26,FALSE)&gt;0,"○","×")</f>
        <v>○</v>
      </c>
      <c r="N158" s="109" t="str">
        <f>IF(VLOOKUP(C158,[1]計算シート!$B$3:$BB$29997,27,FALSE)&gt;0,"○","×")</f>
        <v>○</v>
      </c>
      <c r="O158" s="110" t="str">
        <f>VLOOKUP(C158,[1]計算シート!$B$3:$BB$29997,29,FALSE)</f>
        <v>社会福祉法人長寿村</v>
      </c>
      <c r="P158" s="110" t="str">
        <f>VLOOKUP(C158,[1]計算シート!$B$3:$BB$29997,30,FALSE)</f>
        <v>03-3855-6363</v>
      </c>
      <c r="Q158" s="77">
        <f>VLOOKUP(C158,[1]計算シート!$B$3:$BB$29997,32,FALSE)</f>
        <v>50</v>
      </c>
      <c r="R158" s="111">
        <f>VLOOKUP(C158,[1]計算シート!$B$3:$BB$29997,31,FALSE)</f>
        <v>40975</v>
      </c>
      <c r="S158" s="112" t="str">
        <f>VLOOKUP(C158,[1]計算シート!$B$3:$BB$29997,34,FALSE)</f>
        <v>入居開始済み</v>
      </c>
      <c r="T158" s="109" t="str">
        <f>VLOOKUP(C158,[1]計算シート!$B$3:$BB$29997,33,FALSE)</f>
        <v>○</v>
      </c>
      <c r="U158" s="111">
        <v>42095</v>
      </c>
      <c r="V158" s="77"/>
      <c r="W158" s="115" t="str">
        <f>VLOOKUP(C158,[1]計算シート!$B$3:$BH$2997,59,FALSE)&amp;CHAR(10)&amp;IF(VLOOKUP(C158,[1]計算シート!$B$3:$BH$2997,59,FALSE)="特定","("&amp;VLOOKUP(C158,[1]指定一覧!$B$3:$C178,2,FALSE)&amp;")","")</f>
        <v xml:space="preserve">
</v>
      </c>
      <c r="X158" s="113" t="s">
        <v>36</v>
      </c>
    </row>
    <row r="159" spans="2:24" s="114" customFormat="1" ht="42" customHeight="1">
      <c r="B159" s="108">
        <v>152</v>
      </c>
      <c r="C159" s="109">
        <v>11059</v>
      </c>
      <c r="D159" s="110" t="str">
        <f>VLOOKUP(C159,[1]計算シート!$B$3:$F$29997,5,FALSE)</f>
        <v>サービス付き高齢者向け住宅　ひまわりホーム花畑</v>
      </c>
      <c r="E159" s="110" t="str">
        <f>VLOOKUP(C159,[1]計算シート!$B$3:$BB$29997,6,FALSE)</f>
        <v>足立区花畑二丁目9番10号</v>
      </c>
      <c r="F159" s="109" t="str">
        <f>VLOOKUP(C159,[1]計算シート!$B$3:$BB$29997,7,FALSE)</f>
        <v>6.125-8.825</v>
      </c>
      <c r="G159" s="109" t="str">
        <f>VLOOKUP(C159,[1]計算シート!$B$3:$BB$29997,8,FALSE)</f>
        <v>25.1-32.9</v>
      </c>
      <c r="H159" s="109" t="str">
        <f>VLOOKUP(C159,[1]計算シート!$B$3:$BB$29997,9,FALSE)</f>
        <v>○</v>
      </c>
      <c r="I159" s="109" t="str">
        <f>VLOOKUP(C159,[1]計算シート!$B$3:$BB$29997,10,FALSE)</f>
        <v>×</v>
      </c>
      <c r="J159" s="109" t="str">
        <f>VLOOKUP(C159,[1]計算シート!$B$3:$BB$29997,11,FALSE)</f>
        <v>○</v>
      </c>
      <c r="K159" s="109" t="str">
        <f>VLOOKUP(C159,[1]計算シート!$B$3:$BB$29997,12,FALSE)</f>
        <v>×</v>
      </c>
      <c r="L159" s="109" t="str">
        <f>VLOOKUP(C159,[1]計算シート!$B$3:$BB$29997,13,FALSE)</f>
        <v>○</v>
      </c>
      <c r="M159" s="109" t="str">
        <f>IF(VLOOKUP(C159,[1]計算シート!$B$3:$BB$29997,26,FALSE)&gt;0,"○","×")</f>
        <v>×</v>
      </c>
      <c r="N159" s="109" t="str">
        <f>IF(VLOOKUP(C159,[1]計算シート!$B$3:$BB$29997,27,FALSE)&gt;0,"○","×")</f>
        <v>×</v>
      </c>
      <c r="O159" s="110" t="str">
        <f>VLOOKUP(C159,[1]計算シート!$B$3:$BB$29997,29,FALSE)</f>
        <v>株式会社ひまわり</v>
      </c>
      <c r="P159" s="110" t="str">
        <f>VLOOKUP(C159,[1]計算シート!$B$3:$BB$29997,30,FALSE)</f>
        <v>03-5332-3773</v>
      </c>
      <c r="Q159" s="77">
        <f>VLOOKUP(C159,[1]計算シート!$B$3:$BB$29997,32,FALSE)</f>
        <v>16</v>
      </c>
      <c r="R159" s="111">
        <f>VLOOKUP(C159,[1]計算シート!$B$3:$BB$29997,31,FALSE)</f>
        <v>40983</v>
      </c>
      <c r="S159" s="112" t="str">
        <f>VLOOKUP(C159,[1]計算シート!$B$3:$BB$29997,34,FALSE)</f>
        <v>入居開始済み</v>
      </c>
      <c r="T159" s="109" t="str">
        <f>VLOOKUP(C159,[1]計算シート!$B$3:$BB$29997,33,FALSE)</f>
        <v>○</v>
      </c>
      <c r="U159" s="111">
        <v>40983</v>
      </c>
      <c r="V159" s="77"/>
      <c r="W159" s="115" t="str">
        <f>VLOOKUP(C159,[1]計算シート!$B$3:$BH$2997,59,FALSE)&amp;CHAR(10)&amp;IF(VLOOKUP(C159,[1]計算シート!$B$3:$BH$2997,59,FALSE)="特定","("&amp;VLOOKUP(C159,[1]指定一覧!$B$3:$C179,2,FALSE)&amp;")","")</f>
        <v xml:space="preserve">利用権
</v>
      </c>
      <c r="X159" s="113" t="s">
        <v>36</v>
      </c>
    </row>
    <row r="160" spans="2:24" s="114" customFormat="1" ht="42" customHeight="1">
      <c r="B160" s="108">
        <v>153</v>
      </c>
      <c r="C160" s="109">
        <v>11071</v>
      </c>
      <c r="D160" s="110" t="str">
        <f>VLOOKUP(C160,[1]計算シート!$B$3:$F$29997,5,FALSE)</f>
        <v>ガーデンフィールズ六木</v>
      </c>
      <c r="E160" s="110" t="str">
        <f>VLOOKUP(C160,[1]計算シート!$B$3:$BB$29997,6,FALSE)</f>
        <v>足立区六木1-18-11</v>
      </c>
      <c r="F160" s="109">
        <f>VLOOKUP(C160,[1]計算シート!$B$3:$BB$29997,7,FALSE)</f>
        <v>7.9249999999999998</v>
      </c>
      <c r="G160" s="109">
        <f>VLOOKUP(C160,[1]計算シート!$B$3:$BB$29997,8,FALSE)</f>
        <v>21.6</v>
      </c>
      <c r="H160" s="109" t="str">
        <f>VLOOKUP(C160,[1]計算シート!$B$3:$BB$29997,9,FALSE)</f>
        <v>○</v>
      </c>
      <c r="I160" s="109" t="str">
        <f>VLOOKUP(C160,[1]計算シート!$B$3:$BB$29997,10,FALSE)</f>
        <v>○</v>
      </c>
      <c r="J160" s="109" t="str">
        <f>VLOOKUP(C160,[1]計算シート!$B$3:$BB$29997,11,FALSE)</f>
        <v>○</v>
      </c>
      <c r="K160" s="109" t="str">
        <f>VLOOKUP(C160,[1]計算シート!$B$3:$BB$29997,12,FALSE)</f>
        <v>○</v>
      </c>
      <c r="L160" s="109" t="str">
        <f>VLOOKUP(C160,[1]計算シート!$B$3:$BB$29997,13,FALSE)</f>
        <v>○</v>
      </c>
      <c r="M160" s="109" t="str">
        <f>IF(VLOOKUP(C160,[1]計算シート!$B$3:$BB$29997,26,FALSE)&gt;0,"○","×")</f>
        <v>×</v>
      </c>
      <c r="N160" s="109" t="str">
        <f>IF(VLOOKUP(C160,[1]計算シート!$B$3:$BB$29997,27,FALSE)&gt;0,"○","×")</f>
        <v>×</v>
      </c>
      <c r="O160" s="110" t="str">
        <f>VLOOKUP(C160,[1]計算シート!$B$3:$BB$29997,29,FALSE)</f>
        <v>株式会社　明昭</v>
      </c>
      <c r="P160" s="110" t="str">
        <f>VLOOKUP(C160,[1]計算シート!$B$3:$BB$29997,30,FALSE)</f>
        <v>03-5851-3581</v>
      </c>
      <c r="Q160" s="77">
        <f>VLOOKUP(C160,[1]計算シート!$B$3:$BB$29997,32,FALSE)</f>
        <v>80</v>
      </c>
      <c r="R160" s="111">
        <f>VLOOKUP(C160,[1]計算シート!$B$3:$BB$29997,31,FALSE)</f>
        <v>40996</v>
      </c>
      <c r="S160" s="112" t="str">
        <f>VLOOKUP(C160,[1]計算シート!$B$3:$BB$29997,34,FALSE)</f>
        <v>入居開始済み</v>
      </c>
      <c r="T160" s="109" t="str">
        <f>VLOOKUP(C160,[1]計算シート!$B$3:$BB$29997,33,FALSE)</f>
        <v>○</v>
      </c>
      <c r="U160" s="111">
        <v>42095</v>
      </c>
      <c r="V160" s="77"/>
      <c r="W160" s="115" t="str">
        <f>VLOOKUP(C160,[1]計算シート!$B$3:$BH$2997,59,FALSE)&amp;CHAR(10)&amp;IF(VLOOKUP(C160,[1]計算シート!$B$3:$BH$2997,59,FALSE)="特定","("&amp;VLOOKUP(C160,[1]指定一覧!$B$3:$C180,2,FALSE)&amp;")","")</f>
        <v xml:space="preserve">
</v>
      </c>
      <c r="X160" s="113" t="s">
        <v>36</v>
      </c>
    </row>
    <row r="161" spans="2:24" s="114" customFormat="1" ht="42" customHeight="1">
      <c r="B161" s="108">
        <v>154</v>
      </c>
      <c r="C161" s="109">
        <v>11072</v>
      </c>
      <c r="D161" s="110" t="str">
        <f>VLOOKUP(C161,[1]計算シート!$B$3:$F$29997,5,FALSE)</f>
        <v>ガーデンフィールズ花畑</v>
      </c>
      <c r="E161" s="110" t="str">
        <f>VLOOKUP(C161,[1]計算シート!$B$3:$BB$29997,6,FALSE)</f>
        <v>足立区花畑1-26-3</v>
      </c>
      <c r="F161" s="109">
        <f>VLOOKUP(C161,[1]計算シート!$B$3:$BB$29997,7,FALSE)</f>
        <v>9.5</v>
      </c>
      <c r="G161" s="109" t="str">
        <f>VLOOKUP(C161,[1]計算シート!$B$3:$BB$29997,8,FALSE)</f>
        <v>19.2-29.61</v>
      </c>
      <c r="H161" s="109" t="str">
        <f>VLOOKUP(C161,[1]計算シート!$B$3:$BB$29997,9,FALSE)</f>
        <v>○</v>
      </c>
      <c r="I161" s="109" t="str">
        <f>VLOOKUP(C161,[1]計算シート!$B$3:$BB$29997,10,FALSE)</f>
        <v>○</v>
      </c>
      <c r="J161" s="109" t="str">
        <f>VLOOKUP(C161,[1]計算シート!$B$3:$BB$29997,11,FALSE)</f>
        <v>○</v>
      </c>
      <c r="K161" s="109" t="str">
        <f>VLOOKUP(C161,[1]計算シート!$B$3:$BB$29997,12,FALSE)</f>
        <v>○</v>
      </c>
      <c r="L161" s="109" t="str">
        <f>VLOOKUP(C161,[1]計算シート!$B$3:$BB$29997,13,FALSE)</f>
        <v>○</v>
      </c>
      <c r="M161" s="109" t="str">
        <f>IF(VLOOKUP(C161,[1]計算シート!$B$3:$BB$29997,26,FALSE)&gt;0,"○","×")</f>
        <v>×</v>
      </c>
      <c r="N161" s="109" t="str">
        <f>IF(VLOOKUP(C161,[1]計算シート!$B$3:$BB$29997,27,FALSE)&gt;0,"○","×")</f>
        <v>×</v>
      </c>
      <c r="O161" s="110" t="str">
        <f>VLOOKUP(C161,[1]計算シート!$B$3:$BB$29997,29,FALSE)</f>
        <v>ガーデンフィールズ花畑</v>
      </c>
      <c r="P161" s="110" t="str">
        <f>VLOOKUP(C161,[1]計算シート!$B$3:$BB$29997,30,FALSE)</f>
        <v>03-5686-8788</v>
      </c>
      <c r="Q161" s="77">
        <f>VLOOKUP(C161,[1]計算シート!$B$3:$BB$29997,32,FALSE)</f>
        <v>75</v>
      </c>
      <c r="R161" s="111">
        <f>VLOOKUP(C161,[1]計算シート!$B$3:$BB$29997,31,FALSE)</f>
        <v>40996</v>
      </c>
      <c r="S161" s="112" t="str">
        <f>VLOOKUP(C161,[1]計算シート!$B$3:$BB$29997,34,FALSE)</f>
        <v>入居開始済み</v>
      </c>
      <c r="T161" s="109" t="str">
        <f>VLOOKUP(C161,[1]計算シート!$B$3:$BB$29997,33,FALSE)</f>
        <v>○</v>
      </c>
      <c r="U161" s="111">
        <v>42095</v>
      </c>
      <c r="V161" s="77"/>
      <c r="W161" s="115" t="str">
        <f>VLOOKUP(C161,[1]計算シート!$B$3:$BH$2997,59,FALSE)&amp;CHAR(10)&amp;IF(VLOOKUP(C161,[1]計算シート!$B$3:$BH$2997,59,FALSE)="特定","("&amp;VLOOKUP(C161,[1]指定一覧!$B$3:$C181,2,FALSE)&amp;")","")</f>
        <v xml:space="preserve">
</v>
      </c>
      <c r="X161" s="113" t="s">
        <v>36</v>
      </c>
    </row>
    <row r="162" spans="2:24" s="114" customFormat="1" ht="42" customHeight="1">
      <c r="B162" s="108">
        <v>155</v>
      </c>
      <c r="C162" s="109">
        <v>11074</v>
      </c>
      <c r="D162" s="110" t="str">
        <f>VLOOKUP(C162,[1]計算シート!$B$3:$F$29997,5,FALSE)</f>
        <v>ガーデンフィールズとねり公園BigBell</v>
      </c>
      <c r="E162" s="110" t="str">
        <f>VLOOKUP(C162,[1]計算シート!$B$3:$BB$29997,6,FALSE)</f>
        <v>足立区伊興5-14-5</v>
      </c>
      <c r="F162" s="109">
        <f>VLOOKUP(C162,[1]計算シート!$B$3:$BB$29997,7,FALSE)</f>
        <v>10</v>
      </c>
      <c r="G162" s="109">
        <f>VLOOKUP(C162,[1]計算シート!$B$3:$BB$29997,8,FALSE)</f>
        <v>21.08</v>
      </c>
      <c r="H162" s="109" t="str">
        <f>VLOOKUP(C162,[1]計算シート!$B$3:$BB$29997,9,FALSE)</f>
        <v>○</v>
      </c>
      <c r="I162" s="109" t="str">
        <f>VLOOKUP(C162,[1]計算シート!$B$3:$BB$29997,10,FALSE)</f>
        <v>○</v>
      </c>
      <c r="J162" s="109" t="str">
        <f>VLOOKUP(C162,[1]計算シート!$B$3:$BB$29997,11,FALSE)</f>
        <v>○</v>
      </c>
      <c r="K162" s="109" t="str">
        <f>VLOOKUP(C162,[1]計算シート!$B$3:$BB$29997,12,FALSE)</f>
        <v>○</v>
      </c>
      <c r="L162" s="109" t="str">
        <f>VLOOKUP(C162,[1]計算シート!$B$3:$BB$29997,13,FALSE)</f>
        <v>○</v>
      </c>
      <c r="M162" s="109" t="str">
        <f>IF(VLOOKUP(C162,[1]計算シート!$B$3:$BB$29997,26,FALSE)&gt;0,"○","×")</f>
        <v>×</v>
      </c>
      <c r="N162" s="109" t="str">
        <f>IF(VLOOKUP(C162,[1]計算シート!$B$3:$BB$29997,27,FALSE)&gt;0,"○","×")</f>
        <v>×</v>
      </c>
      <c r="O162" s="110" t="str">
        <f>VLOOKUP(C162,[1]計算シート!$B$3:$BB$29997,29,FALSE)</f>
        <v>株式会社　明昭</v>
      </c>
      <c r="P162" s="110" t="str">
        <f>VLOOKUP(C162,[1]計算シート!$B$3:$BB$29997,30,FALSE)</f>
        <v>03-5851-3581</v>
      </c>
      <c r="Q162" s="77">
        <f>VLOOKUP(C162,[1]計算シート!$B$3:$BB$29997,32,FALSE)</f>
        <v>79</v>
      </c>
      <c r="R162" s="111">
        <f>VLOOKUP(C162,[1]計算シート!$B$3:$BB$29997,31,FALSE)</f>
        <v>40996</v>
      </c>
      <c r="S162" s="112" t="str">
        <f>VLOOKUP(C162,[1]計算シート!$B$3:$BB$29997,34,FALSE)</f>
        <v>入居開始済み</v>
      </c>
      <c r="T162" s="109" t="str">
        <f>VLOOKUP(C162,[1]計算シート!$B$3:$BB$29997,33,FALSE)</f>
        <v>○</v>
      </c>
      <c r="U162" s="111">
        <v>42095</v>
      </c>
      <c r="V162" s="77"/>
      <c r="W162" s="115" t="str">
        <f>VLOOKUP(C162,[1]計算シート!$B$3:$BH$2997,59,FALSE)&amp;CHAR(10)&amp;IF(VLOOKUP(C162,[1]計算シート!$B$3:$BH$2997,59,FALSE)="特定","("&amp;VLOOKUP(C162,[1]指定一覧!$B$3:$C182,2,FALSE)&amp;")","")</f>
        <v xml:space="preserve">
</v>
      </c>
      <c r="X162" s="113" t="s">
        <v>36</v>
      </c>
    </row>
    <row r="163" spans="2:24" s="114" customFormat="1" ht="42" customHeight="1">
      <c r="B163" s="108">
        <v>156</v>
      </c>
      <c r="C163" s="109">
        <v>11076</v>
      </c>
      <c r="D163" s="110" t="str">
        <f>VLOOKUP(C163,[1]計算シート!$B$3:$F$29997,5,FALSE)</f>
        <v>ようせいメディカルコート</v>
      </c>
      <c r="E163" s="110" t="str">
        <f>VLOOKUP(C163,[1]計算シート!$B$3:$BB$29997,6,FALSE)</f>
        <v>足立区保塚町15番19号</v>
      </c>
      <c r="F163" s="109" t="str">
        <f>VLOOKUP(C163,[1]計算シート!$B$3:$BB$29997,7,FALSE)</f>
        <v>7.6-8.8</v>
      </c>
      <c r="G163" s="109" t="str">
        <f>VLOOKUP(C163,[1]計算シート!$B$3:$BB$29997,8,FALSE)</f>
        <v>19.14-20.79</v>
      </c>
      <c r="H163" s="109" t="str">
        <f>VLOOKUP(C163,[1]計算シート!$B$3:$BB$29997,9,FALSE)</f>
        <v>○</v>
      </c>
      <c r="I163" s="109" t="str">
        <f>VLOOKUP(C163,[1]計算シート!$B$3:$BB$29997,10,FALSE)</f>
        <v>○</v>
      </c>
      <c r="J163" s="109" t="str">
        <f>VLOOKUP(C163,[1]計算シート!$B$3:$BB$29997,11,FALSE)</f>
        <v>○</v>
      </c>
      <c r="K163" s="109" t="str">
        <f>VLOOKUP(C163,[1]計算シート!$B$3:$BB$29997,12,FALSE)</f>
        <v>○</v>
      </c>
      <c r="L163" s="109" t="str">
        <f>VLOOKUP(C163,[1]計算シート!$B$3:$BB$29997,13,FALSE)</f>
        <v>○</v>
      </c>
      <c r="M163" s="109" t="str">
        <f>IF(VLOOKUP(C163,[1]計算シート!$B$3:$BB$29997,26,FALSE)&gt;0,"○","×")</f>
        <v>○</v>
      </c>
      <c r="N163" s="109" t="str">
        <f>IF(VLOOKUP(C163,[1]計算シート!$B$3:$BB$29997,27,FALSE)&gt;0,"○","×")</f>
        <v>○</v>
      </c>
      <c r="O163" s="110" t="str">
        <f>VLOOKUP(C163,[1]計算シート!$B$3:$BB$29997,29,FALSE)</f>
        <v>ようせいメディカルコート</v>
      </c>
      <c r="P163" s="110" t="str">
        <f>VLOOKUP(C163,[1]計算シート!$B$3:$BB$29997,30,FALSE)</f>
        <v>03-5831-0319</v>
      </c>
      <c r="Q163" s="77">
        <f>VLOOKUP(C163,[1]計算シート!$B$3:$BB$29997,32,FALSE)</f>
        <v>41</v>
      </c>
      <c r="R163" s="111">
        <f>VLOOKUP(C163,[1]計算シート!$B$3:$BB$29997,31,FALSE)</f>
        <v>40996</v>
      </c>
      <c r="S163" s="112" t="str">
        <f>VLOOKUP(C163,[1]計算シート!$B$3:$BB$29997,34,FALSE)</f>
        <v>入居開始済み</v>
      </c>
      <c r="T163" s="109" t="str">
        <f>VLOOKUP(C163,[1]計算シート!$B$3:$BB$29997,33,FALSE)</f>
        <v>○</v>
      </c>
      <c r="U163" s="111">
        <v>42095</v>
      </c>
      <c r="V163" s="77"/>
      <c r="W163" s="115" t="str">
        <f>VLOOKUP(C163,[1]計算シート!$B$3:$BH$2997,59,FALSE)&amp;CHAR(10)&amp;IF(VLOOKUP(C163,[1]計算シート!$B$3:$BH$2997,59,FALSE)="特定","("&amp;VLOOKUP(C163,[1]指定一覧!$B$3:$C183,2,FALSE)&amp;")","")</f>
        <v xml:space="preserve">
</v>
      </c>
      <c r="X163" s="113" t="s">
        <v>36</v>
      </c>
    </row>
    <row r="164" spans="2:24" s="114" customFormat="1" ht="42" customHeight="1">
      <c r="B164" s="108">
        <v>157</v>
      </c>
      <c r="C164" s="109">
        <v>12021</v>
      </c>
      <c r="D164" s="110" t="str">
        <f>VLOOKUP(C164,[1]計算シート!$B$3:$F$29997,5,FALSE)</f>
        <v>きららハウス花畑</v>
      </c>
      <c r="E164" s="110" t="str">
        <f>VLOOKUP(C164,[1]計算シート!$B$3:$BB$29997,6,FALSE)</f>
        <v>足立区南花畑4-18-7</v>
      </c>
      <c r="F164" s="109">
        <f>VLOOKUP(C164,[1]計算シート!$B$3:$BB$29997,7,FALSE)</f>
        <v>4.9000000000000004</v>
      </c>
      <c r="G164" s="109" t="str">
        <f>VLOOKUP(C164,[1]計算シート!$B$3:$BB$29997,8,FALSE)</f>
        <v>19.44-20.52</v>
      </c>
      <c r="H164" s="109" t="str">
        <f>VLOOKUP(C164,[1]計算シート!$B$3:$BB$29997,9,FALSE)</f>
        <v>○</v>
      </c>
      <c r="I164" s="109" t="str">
        <f>VLOOKUP(C164,[1]計算シート!$B$3:$BB$29997,10,FALSE)</f>
        <v>○</v>
      </c>
      <c r="J164" s="109" t="str">
        <f>VLOOKUP(C164,[1]計算シート!$B$3:$BB$29997,11,FALSE)</f>
        <v>○</v>
      </c>
      <c r="K164" s="109" t="str">
        <f>VLOOKUP(C164,[1]計算シート!$B$3:$BB$29997,12,FALSE)</f>
        <v>×</v>
      </c>
      <c r="L164" s="109" t="str">
        <f>VLOOKUP(C164,[1]計算シート!$B$3:$BB$29997,13,FALSE)</f>
        <v>○</v>
      </c>
      <c r="M164" s="109" t="str">
        <f>IF(VLOOKUP(C164,[1]計算シート!$B$3:$BB$29997,26,FALSE)&gt;0,"○","×")</f>
        <v>×</v>
      </c>
      <c r="N164" s="109" t="str">
        <f>IF(VLOOKUP(C164,[1]計算シート!$B$3:$BB$29997,27,FALSE)&gt;0,"○","×")</f>
        <v>○</v>
      </c>
      <c r="O164" s="110" t="str">
        <f>VLOOKUP(C164,[1]計算シート!$B$3:$BB$29997,29,FALSE)</f>
        <v>きららハウス花畑</v>
      </c>
      <c r="P164" s="110" t="str">
        <f>VLOOKUP(C164,[1]計算シート!$B$3:$BB$29997,30,FALSE)</f>
        <v>03-5809-6051</v>
      </c>
      <c r="Q164" s="77">
        <f>VLOOKUP(C164,[1]計算シート!$B$3:$BB$29997,32,FALSE)</f>
        <v>22</v>
      </c>
      <c r="R164" s="111">
        <f>VLOOKUP(C164,[1]計算シート!$B$3:$BB$29997,31,FALSE)</f>
        <v>41145</v>
      </c>
      <c r="S164" s="112" t="str">
        <f>VLOOKUP(C164,[1]計算シート!$B$3:$BB$29997,34,FALSE)</f>
        <v>入居開始済み</v>
      </c>
      <c r="T164" s="109" t="str">
        <f>VLOOKUP(C164,[1]計算シート!$B$3:$BB$29997,33,FALSE)</f>
        <v>○</v>
      </c>
      <c r="U164" s="111">
        <v>42095</v>
      </c>
      <c r="V164" s="77"/>
      <c r="W164" s="115" t="str">
        <f>VLOOKUP(C164,[1]計算シート!$B$3:$BH$2997,59,FALSE)&amp;CHAR(10)&amp;IF(VLOOKUP(C164,[1]計算シート!$B$3:$BH$2997,59,FALSE)="特定","("&amp;VLOOKUP(C164,[1]指定一覧!$B$3:$C184,2,FALSE)&amp;")","")</f>
        <v xml:space="preserve">
</v>
      </c>
      <c r="X164" s="113" t="s">
        <v>36</v>
      </c>
    </row>
    <row r="165" spans="2:24" s="114" customFormat="1" ht="42" customHeight="1">
      <c r="B165" s="108">
        <v>158</v>
      </c>
      <c r="C165" s="109">
        <v>12056</v>
      </c>
      <c r="D165" s="110" t="str">
        <f>VLOOKUP(C165,[1]計算シート!$B$3:$F$29997,5,FALSE)</f>
        <v>リリィパワーズレジデンス竹ノ塚</v>
      </c>
      <c r="E165" s="110" t="str">
        <f>VLOOKUP(C165,[1]計算シート!$B$3:$BB$29997,6,FALSE)</f>
        <v>足立区東伊興3丁目3番10号</v>
      </c>
      <c r="F165" s="109" t="str">
        <f>VLOOKUP(C165,[1]計算シート!$B$3:$BB$29997,7,FALSE)</f>
        <v>6.8-14.6</v>
      </c>
      <c r="G165" s="109" t="str">
        <f>VLOOKUP(C165,[1]計算シート!$B$3:$BB$29997,8,FALSE)</f>
        <v>25.02-50.04</v>
      </c>
      <c r="H165" s="109" t="str">
        <f>VLOOKUP(C165,[1]計算シート!$B$3:$BB$29997,9,FALSE)</f>
        <v>○</v>
      </c>
      <c r="I165" s="109" t="str">
        <f>VLOOKUP(C165,[1]計算シート!$B$3:$BB$29997,10,FALSE)</f>
        <v>○</v>
      </c>
      <c r="J165" s="109" t="str">
        <f>VLOOKUP(C165,[1]計算シート!$B$3:$BB$29997,11,FALSE)</f>
        <v>○</v>
      </c>
      <c r="K165" s="109" t="str">
        <f>VLOOKUP(C165,[1]計算シート!$B$3:$BB$29997,12,FALSE)</f>
        <v>○</v>
      </c>
      <c r="L165" s="109" t="str">
        <f>VLOOKUP(C165,[1]計算シート!$B$3:$BB$29997,13,FALSE)</f>
        <v>×</v>
      </c>
      <c r="M165" s="109" t="str">
        <f>IF(VLOOKUP(C165,[1]計算シート!$B$3:$BB$29997,26,FALSE)&gt;0,"○","×")</f>
        <v>×</v>
      </c>
      <c r="N165" s="109" t="str">
        <f>IF(VLOOKUP(C165,[1]計算シート!$B$3:$BB$29997,27,FALSE)&gt;0,"○","×")</f>
        <v>○</v>
      </c>
      <c r="O165" s="110" t="str">
        <f>VLOOKUP(C165,[1]計算シート!$B$3:$BB$29997,29,FALSE)</f>
        <v>リリィパワーズレジデンス竹ノ塚</v>
      </c>
      <c r="P165" s="110" t="str">
        <f>VLOOKUP(C165,[1]計算シート!$B$3:$BB$29997,30,FALSE)</f>
        <v>03-5647-9800</v>
      </c>
      <c r="Q165" s="77">
        <f>VLOOKUP(C165,[1]計算シート!$B$3:$BB$29997,32,FALSE)</f>
        <v>69</v>
      </c>
      <c r="R165" s="111">
        <f>VLOOKUP(C165,[1]計算シート!$B$3:$BB$29997,31,FALSE)</f>
        <v>41285</v>
      </c>
      <c r="S165" s="112" t="str">
        <f>VLOOKUP(C165,[1]計算シート!$B$3:$BB$29997,34,FALSE)</f>
        <v>入居開始済み</v>
      </c>
      <c r="T165" s="109" t="str">
        <f>VLOOKUP(C165,[1]計算シート!$B$3:$BB$29997,33,FALSE)</f>
        <v>○</v>
      </c>
      <c r="U165" s="111">
        <v>42095</v>
      </c>
      <c r="V165" s="77"/>
      <c r="W165" s="115" t="str">
        <f>VLOOKUP(C165,[1]計算シート!$B$3:$BH$2997,59,FALSE)&amp;CHAR(10)&amp;IF(VLOOKUP(C165,[1]計算シート!$B$3:$BH$2997,59,FALSE)="特定","("&amp;VLOOKUP(C165,[1]指定一覧!$B$3:$C185,2,FALSE)&amp;")","")</f>
        <v xml:space="preserve">
</v>
      </c>
      <c r="X165" s="113" t="s">
        <v>36</v>
      </c>
    </row>
    <row r="166" spans="2:24" s="114" customFormat="1" ht="42" customHeight="1">
      <c r="B166" s="108">
        <v>159</v>
      </c>
      <c r="C166" s="109">
        <v>12058</v>
      </c>
      <c r="D166" s="110" t="str">
        <f>VLOOKUP(C166,[1]計算シート!$B$3:$F$29997,5,FALSE)</f>
        <v>ガーデンフィールズ竹の塚</v>
      </c>
      <c r="E166" s="110" t="str">
        <f>VLOOKUP(C166,[1]計算シート!$B$3:$BB$29997,6,FALSE)</f>
        <v>足立区保木間1-21-3</v>
      </c>
      <c r="F166" s="109" t="str">
        <f>VLOOKUP(C166,[1]計算シート!$B$3:$BB$29997,7,FALSE)</f>
        <v>9.5-12</v>
      </c>
      <c r="G166" s="109" t="str">
        <f>VLOOKUP(C166,[1]計算シート!$B$3:$BB$29997,8,FALSE)</f>
        <v>19-23.6</v>
      </c>
      <c r="H166" s="109" t="str">
        <f>VLOOKUP(C166,[1]計算シート!$B$3:$BB$29997,9,FALSE)</f>
        <v>○</v>
      </c>
      <c r="I166" s="109" t="str">
        <f>VLOOKUP(C166,[1]計算シート!$B$3:$BB$29997,10,FALSE)</f>
        <v>○</v>
      </c>
      <c r="J166" s="109" t="str">
        <f>VLOOKUP(C166,[1]計算シート!$B$3:$BB$29997,11,FALSE)</f>
        <v>○</v>
      </c>
      <c r="K166" s="109" t="str">
        <f>VLOOKUP(C166,[1]計算シート!$B$3:$BB$29997,12,FALSE)</f>
        <v>○</v>
      </c>
      <c r="L166" s="109" t="str">
        <f>VLOOKUP(C166,[1]計算シート!$B$3:$BB$29997,13,FALSE)</f>
        <v>○</v>
      </c>
      <c r="M166" s="109" t="str">
        <f>IF(VLOOKUP(C166,[1]計算シート!$B$3:$BB$29997,26,FALSE)&gt;0,"○","×")</f>
        <v>×</v>
      </c>
      <c r="N166" s="109" t="str">
        <f>IF(VLOOKUP(C166,[1]計算シート!$B$3:$BB$29997,27,FALSE)&gt;0,"○","×")</f>
        <v>×</v>
      </c>
      <c r="O166" s="110" t="str">
        <f>VLOOKUP(C166,[1]計算シート!$B$3:$BB$29997,29,FALSE)</f>
        <v>ガーデンフィールズ竹の塚</v>
      </c>
      <c r="P166" s="110" t="str">
        <f>VLOOKUP(C166,[1]計算シート!$B$3:$BB$29997,30,FALSE)</f>
        <v>03-5851-1100</v>
      </c>
      <c r="Q166" s="77">
        <f>VLOOKUP(C166,[1]計算シート!$B$3:$BB$29997,32,FALSE)</f>
        <v>69</v>
      </c>
      <c r="R166" s="111">
        <f>VLOOKUP(C166,[1]計算シート!$B$3:$BB$29997,31,FALSE)</f>
        <v>41299</v>
      </c>
      <c r="S166" s="112" t="str">
        <f>VLOOKUP(C166,[1]計算シート!$B$3:$BB$29997,34,FALSE)</f>
        <v>入居開始済み</v>
      </c>
      <c r="T166" s="109" t="str">
        <f>VLOOKUP(C166,[1]計算シート!$B$3:$BB$29997,33,FALSE)</f>
        <v>○</v>
      </c>
      <c r="U166" s="111">
        <v>42095</v>
      </c>
      <c r="V166" s="77"/>
      <c r="W166" s="115" t="str">
        <f>VLOOKUP(C166,[1]計算シート!$B$3:$BH$2997,59,FALSE)&amp;CHAR(10)&amp;IF(VLOOKUP(C166,[1]計算シート!$B$3:$BH$2997,59,FALSE)="特定","("&amp;VLOOKUP(C166,[1]指定一覧!$B$3:$C186,2,FALSE)&amp;")","")</f>
        <v xml:space="preserve">
</v>
      </c>
      <c r="X166" s="113" t="s">
        <v>36</v>
      </c>
    </row>
    <row r="167" spans="2:24" s="114" customFormat="1" ht="42" customHeight="1">
      <c r="B167" s="108">
        <v>160</v>
      </c>
      <c r="C167" s="109">
        <v>19007</v>
      </c>
      <c r="D167" s="110" t="str">
        <f>VLOOKUP(C167,[1]計算シート!$B$3:$F$29997,5,FALSE)</f>
        <v>ガーデンフィールズ竹の塚Ⅱ</v>
      </c>
      <c r="E167" s="110" t="str">
        <f>VLOOKUP(C167,[1]計算シート!$B$3:$BB$29997,6,FALSE)</f>
        <v>足立区西保木間1丁目8番4号</v>
      </c>
      <c r="F167" s="109">
        <f>VLOOKUP(C167,[1]計算シート!$B$3:$BB$29997,7,FALSE)</f>
        <v>6.98</v>
      </c>
      <c r="G167" s="109">
        <f>VLOOKUP(C167,[1]計算シート!$B$3:$BB$29997,8,FALSE)</f>
        <v>18</v>
      </c>
      <c r="H167" s="109" t="str">
        <f>VLOOKUP(C167,[1]計算シート!$B$3:$BB$29997,9,FALSE)</f>
        <v>○</v>
      </c>
      <c r="I167" s="109" t="str">
        <f>VLOOKUP(C167,[1]計算シート!$B$3:$BB$29997,10,FALSE)</f>
        <v>○</v>
      </c>
      <c r="J167" s="109" t="str">
        <f>VLOOKUP(C167,[1]計算シート!$B$3:$BB$29997,11,FALSE)</f>
        <v>○</v>
      </c>
      <c r="K167" s="109" t="str">
        <f>VLOOKUP(C167,[1]計算シート!$B$3:$BB$29997,12,FALSE)</f>
        <v>○</v>
      </c>
      <c r="L167" s="109" t="str">
        <f>VLOOKUP(C167,[1]計算シート!$B$3:$BB$29997,13,FALSE)</f>
        <v>○</v>
      </c>
      <c r="M167" s="109" t="str">
        <f>IF(VLOOKUP(C167,[1]計算シート!$B$3:$BB$29997,26,FALSE)&gt;0,"○","×")</f>
        <v>×</v>
      </c>
      <c r="N167" s="109" t="str">
        <f>IF(VLOOKUP(C167,[1]計算シート!$B$3:$BB$29997,27,FALSE)&gt;0,"○","×")</f>
        <v>×</v>
      </c>
      <c r="O167" s="110" t="str">
        <f>VLOOKUP(C167,[1]計算シート!$B$3:$BB$29997,29,FALSE)</f>
        <v>ガーデンフィールズ竹の塚Ⅱ</v>
      </c>
      <c r="P167" s="110" t="s">
        <v>43</v>
      </c>
      <c r="Q167" s="77">
        <f>VLOOKUP(C167,[1]計算シート!$B$3:$BB$29997,32,FALSE)</f>
        <v>85</v>
      </c>
      <c r="R167" s="111">
        <f>VLOOKUP(C167,[1]計算シート!$B$3:$BB$29997,31,FALSE)</f>
        <v>43735</v>
      </c>
      <c r="S167" s="112" t="str">
        <f>VLOOKUP(C167,[1]計算シート!$B$3:$BB$29997,34,FALSE)</f>
        <v>入居開始済み</v>
      </c>
      <c r="T167" s="109" t="str">
        <f>VLOOKUP(C167,[1]計算シート!$B$3:$BB$29997,33,FALSE)</f>
        <v>○</v>
      </c>
      <c r="U167" s="111">
        <v>43739</v>
      </c>
      <c r="V167" s="77"/>
      <c r="W167" s="115" t="str">
        <f>VLOOKUP(C167,[1]計算シート!$B$3:$BH$2997,59,FALSE)&amp;CHAR(10)&amp;IF(VLOOKUP(C167,[1]計算シート!$B$3:$BH$2997,59,FALSE)="特定","("&amp;VLOOKUP(C167,[1]指定一覧!$B$3:$C177,2,FALSE)&amp;")","")</f>
        <v xml:space="preserve">
</v>
      </c>
      <c r="X167" s="113" t="s">
        <v>36</v>
      </c>
    </row>
    <row r="168" spans="2:24" s="114" customFormat="1" ht="42" customHeight="1">
      <c r="B168" s="108">
        <v>161</v>
      </c>
      <c r="C168" s="109">
        <v>12064</v>
      </c>
      <c r="D168" s="110" t="str">
        <f>VLOOKUP(C168,[1]計算シート!$B$3:$F$29997,5,FALSE)</f>
        <v>ミモザ白寿庵足立江北</v>
      </c>
      <c r="E168" s="110" t="str">
        <f>VLOOKUP(C168,[1]計算シート!$B$3:$BB$29997,6,FALSE)</f>
        <v>足立区江北三丁目２７番７号</v>
      </c>
      <c r="F168" s="109" t="str">
        <f>VLOOKUP(C168,[1]計算シート!$B$3:$BB$29997,7,FALSE)</f>
        <v>6.45-6.75</v>
      </c>
      <c r="G168" s="109" t="str">
        <f>VLOOKUP(C168,[1]計算シート!$B$3:$BB$29997,8,FALSE)</f>
        <v>18.93-20.74</v>
      </c>
      <c r="H168" s="109" t="str">
        <f>VLOOKUP(C168,[1]計算シート!$B$3:$BB$29997,9,FALSE)</f>
        <v>○</v>
      </c>
      <c r="I168" s="109" t="str">
        <f>VLOOKUP(C168,[1]計算シート!$B$3:$BB$29997,10,FALSE)</f>
        <v>○</v>
      </c>
      <c r="J168" s="109" t="str">
        <f>VLOOKUP(C168,[1]計算シート!$B$3:$BB$29997,11,FALSE)</f>
        <v>○</v>
      </c>
      <c r="K168" s="109" t="str">
        <f>VLOOKUP(C168,[1]計算シート!$B$3:$BB$29997,12,FALSE)</f>
        <v>○</v>
      </c>
      <c r="L168" s="109" t="str">
        <f>VLOOKUP(C168,[1]計算シート!$B$3:$BB$29997,13,FALSE)</f>
        <v>○</v>
      </c>
      <c r="M168" s="109" t="str">
        <f>IF(VLOOKUP(C168,[1]計算シート!$B$3:$BB$29997,26,FALSE)&gt;0,"○","×")</f>
        <v>○</v>
      </c>
      <c r="N168" s="109" t="str">
        <f>IF(VLOOKUP(C168,[1]計算シート!$B$3:$BB$29997,27,FALSE)&gt;0,"○","×")</f>
        <v>○</v>
      </c>
      <c r="O168" s="110" t="str">
        <f>VLOOKUP(C168,[1]計算シート!$B$3:$BB$29997,29,FALSE)</f>
        <v>ミモザお客様センター</v>
      </c>
      <c r="P168" s="110" t="str">
        <f>VLOOKUP(C168,[1]計算シート!$B$3:$BB$29997,30,FALSE)</f>
        <v>0120-081-303</v>
      </c>
      <c r="Q168" s="77">
        <f>VLOOKUP(C168,[1]計算シート!$B$3:$BB$29997,32,FALSE)</f>
        <v>29</v>
      </c>
      <c r="R168" s="111">
        <f>VLOOKUP(C168,[1]計算シート!$B$3:$BB$29997,31,FALSE)</f>
        <v>41327</v>
      </c>
      <c r="S168" s="112" t="str">
        <f>VLOOKUP(C168,[1]計算シート!$B$3:$BB$29997,34,FALSE)</f>
        <v>入居開始済み</v>
      </c>
      <c r="T168" s="109" t="str">
        <f>VLOOKUP(C168,[1]計算シート!$B$3:$BB$29997,33,FALSE)</f>
        <v>○</v>
      </c>
      <c r="U168" s="111">
        <v>42095</v>
      </c>
      <c r="V168" s="77"/>
      <c r="W168" s="115" t="str">
        <f>VLOOKUP(C168,[1]計算シート!$B$3:$BH$2997,59,FALSE)&amp;CHAR(10)&amp;IF(VLOOKUP(C168,[1]計算シート!$B$3:$BH$2997,59,FALSE)="特定","("&amp;VLOOKUP(C168,[1]指定一覧!$B$3:$C187,2,FALSE)&amp;")","")</f>
        <v xml:space="preserve">
</v>
      </c>
      <c r="X168" s="113" t="s">
        <v>36</v>
      </c>
    </row>
    <row r="169" spans="2:24" s="114" customFormat="1" ht="42" customHeight="1">
      <c r="B169" s="108">
        <v>162</v>
      </c>
      <c r="C169" s="109">
        <v>12067</v>
      </c>
      <c r="D169" s="110" t="str">
        <f>VLOOKUP(C169,[1]計算シート!$B$3:$F$29997,5,FALSE)</f>
        <v>ハートランド足立</v>
      </c>
      <c r="E169" s="110" t="str">
        <f>VLOOKUP(C169,[1]計算シート!$B$3:$BB$29997,6,FALSE)</f>
        <v>足立区堀之内二丁目８番７号</v>
      </c>
      <c r="F169" s="109">
        <f>VLOOKUP(C169,[1]計算シート!$B$3:$BB$29997,7,FALSE)</f>
        <v>7.8</v>
      </c>
      <c r="G169" s="109" t="str">
        <f>VLOOKUP(C169,[1]計算シート!$B$3:$BB$29997,8,FALSE)</f>
        <v>18-20.1</v>
      </c>
      <c r="H169" s="109" t="str">
        <f>VLOOKUP(C169,[1]計算シート!$B$3:$BB$29997,9,FALSE)</f>
        <v>○</v>
      </c>
      <c r="I169" s="109" t="str">
        <f>VLOOKUP(C169,[1]計算シート!$B$3:$BB$29997,10,FALSE)</f>
        <v>○</v>
      </c>
      <c r="J169" s="109" t="str">
        <f>VLOOKUP(C169,[1]計算シート!$B$3:$BB$29997,11,FALSE)</f>
        <v>○</v>
      </c>
      <c r="K169" s="109" t="str">
        <f>VLOOKUP(C169,[1]計算シート!$B$3:$BB$29997,12,FALSE)</f>
        <v>○</v>
      </c>
      <c r="L169" s="109" t="str">
        <f>VLOOKUP(C169,[1]計算シート!$B$3:$BB$29997,13,FALSE)</f>
        <v>○</v>
      </c>
      <c r="M169" s="109" t="str">
        <f>IF(VLOOKUP(C169,[1]計算シート!$B$3:$BB$29997,26,FALSE)&gt;0,"○","×")</f>
        <v>×</v>
      </c>
      <c r="N169" s="109" t="str">
        <f>IF(VLOOKUP(C169,[1]計算シート!$B$3:$BB$29997,27,FALSE)&gt;0,"○","×")</f>
        <v>×</v>
      </c>
      <c r="O169" s="110" t="str">
        <f>VLOOKUP(C169,[1]計算シート!$B$3:$BB$29997,29,FALSE)</f>
        <v>株式会社ワイグッドケア</v>
      </c>
      <c r="P169" s="110" t="str">
        <f>VLOOKUP(C169,[1]計算シート!$B$3:$BB$29997,30,FALSE)</f>
        <v>0495-71-6551</v>
      </c>
      <c r="Q169" s="77">
        <f>VLOOKUP(C169,[1]計算シート!$B$3:$BB$29997,32,FALSE)</f>
        <v>49</v>
      </c>
      <c r="R169" s="111">
        <f>VLOOKUP(C169,[1]計算シート!$B$3:$BB$29997,31,FALSE)</f>
        <v>41327</v>
      </c>
      <c r="S169" s="112" t="str">
        <f>VLOOKUP(C169,[1]計算シート!$B$3:$BB$29997,34,FALSE)</f>
        <v>入居開始済み</v>
      </c>
      <c r="T169" s="109" t="str">
        <f>VLOOKUP(C169,[1]計算シート!$B$3:$BB$29997,33,FALSE)</f>
        <v>○</v>
      </c>
      <c r="U169" s="111">
        <v>42095</v>
      </c>
      <c r="V169" s="77"/>
      <c r="W169" s="115" t="str">
        <f>VLOOKUP(C169,[1]計算シート!$B$3:$BH$2997,59,FALSE)&amp;CHAR(10)&amp;IF(VLOOKUP(C169,[1]計算シート!$B$3:$BH$2997,59,FALSE)="特定","("&amp;VLOOKUP(C169,[1]指定一覧!$B$3:$C189,2,FALSE)&amp;")","")</f>
        <v>特定
(1372113280)</v>
      </c>
      <c r="X169" s="113" t="s">
        <v>36</v>
      </c>
    </row>
    <row r="170" spans="2:24" s="114" customFormat="1" ht="42" customHeight="1">
      <c r="B170" s="108">
        <v>163</v>
      </c>
      <c r="C170" s="109">
        <v>13001</v>
      </c>
      <c r="D170" s="110" t="str">
        <f>VLOOKUP(C170,[1]計算シート!$B$3:$F$29997,5,FALSE)</f>
        <v>じゃすみん２番館</v>
      </c>
      <c r="E170" s="110" t="str">
        <f>VLOOKUP(C170,[1]計算シート!$B$3:$BB$29997,6,FALSE)</f>
        <v>足立区扇１丁目３１番３２号</v>
      </c>
      <c r="F170" s="109" t="str">
        <f>VLOOKUP(C170,[1]計算シート!$B$3:$BB$29997,7,FALSE)</f>
        <v>6-7</v>
      </c>
      <c r="G170" s="109" t="str">
        <f>VLOOKUP(C170,[1]計算シート!$B$3:$BB$29997,8,FALSE)</f>
        <v>18-23.43</v>
      </c>
      <c r="H170" s="109" t="str">
        <f>VLOOKUP(C170,[1]計算シート!$B$3:$BB$29997,9,FALSE)</f>
        <v>○</v>
      </c>
      <c r="I170" s="109" t="str">
        <f>VLOOKUP(C170,[1]計算シート!$B$3:$BB$29997,10,FALSE)</f>
        <v>○</v>
      </c>
      <c r="J170" s="109" t="str">
        <f>VLOOKUP(C170,[1]計算シート!$B$3:$BB$29997,11,FALSE)</f>
        <v>○</v>
      </c>
      <c r="K170" s="109" t="str">
        <f>VLOOKUP(C170,[1]計算シート!$B$3:$BB$29997,12,FALSE)</f>
        <v>○</v>
      </c>
      <c r="L170" s="109" t="str">
        <f>VLOOKUP(C170,[1]計算シート!$B$3:$BB$29997,13,FALSE)</f>
        <v>○</v>
      </c>
      <c r="M170" s="109" t="str">
        <f>IF(VLOOKUP(C170,[1]計算シート!$B$3:$BB$29997,26,FALSE)&gt;0,"○","×")</f>
        <v>×</v>
      </c>
      <c r="N170" s="109" t="str">
        <f>IF(VLOOKUP(C170,[1]計算シート!$B$3:$BB$29997,27,FALSE)&gt;0,"○","×")</f>
        <v>○</v>
      </c>
      <c r="O170" s="110" t="str">
        <f>VLOOKUP(C170,[1]計算シート!$B$3:$BB$29997,29,FALSE)</f>
        <v>有限会社アウトソー　じゃすみんの家</v>
      </c>
      <c r="P170" s="110" t="str">
        <f>VLOOKUP(C170,[1]計算シート!$B$3:$BB$29997,30,FALSE)</f>
        <v>03-5647-9111</v>
      </c>
      <c r="Q170" s="77">
        <f>VLOOKUP(C170,[1]計算シート!$B$3:$BB$29997,32,FALSE)</f>
        <v>21</v>
      </c>
      <c r="R170" s="111">
        <f>VLOOKUP(C170,[1]計算シート!$B$3:$BB$29997,31,FALSE)</f>
        <v>41390</v>
      </c>
      <c r="S170" s="112" t="str">
        <f>VLOOKUP(C170,[1]計算シート!$B$3:$BB$29997,34,FALSE)</f>
        <v>入居開始済み</v>
      </c>
      <c r="T170" s="109" t="str">
        <f>VLOOKUP(C170,[1]計算シート!$B$3:$BB$29997,33,FALSE)</f>
        <v>○</v>
      </c>
      <c r="U170" s="111">
        <v>42095</v>
      </c>
      <c r="V170" s="77"/>
      <c r="W170" s="115" t="str">
        <f>VLOOKUP(C170,[1]計算シート!$B$3:$BH$2997,59,FALSE)&amp;CHAR(10)&amp;IF(VLOOKUP(C170,[1]計算シート!$B$3:$BH$2997,59,FALSE)="特定","("&amp;VLOOKUP(C170,[1]指定一覧!$B$3:$C190,2,FALSE)&amp;")","")</f>
        <v xml:space="preserve">
</v>
      </c>
      <c r="X170" s="113" t="s">
        <v>36</v>
      </c>
    </row>
    <row r="171" spans="2:24" s="114" customFormat="1" ht="42" customHeight="1">
      <c r="B171" s="108">
        <v>164</v>
      </c>
      <c r="C171" s="109">
        <v>13012</v>
      </c>
      <c r="D171" s="110" t="str">
        <f>VLOOKUP(C171,[1]計算シート!$B$3:$F$29997,5,FALSE)</f>
        <v>そんぽの家Ｓ西新井大師</v>
      </c>
      <c r="E171" s="110" t="str">
        <f>VLOOKUP(C171,[1]計算シート!$B$3:$BB$29997,6,FALSE)</f>
        <v>足立区西新井6丁目38番12号</v>
      </c>
      <c r="F171" s="109" t="str">
        <f>VLOOKUP(C171,[1]計算シート!$B$3:$BB$29997,7,FALSE)</f>
        <v>8.5-16.3</v>
      </c>
      <c r="G171" s="109" t="str">
        <f>VLOOKUP(C171,[1]計算シート!$B$3:$BB$29997,8,FALSE)</f>
        <v>19.08-30.48</v>
      </c>
      <c r="H171" s="109" t="str">
        <f>VLOOKUP(C171,[1]計算シート!$B$3:$BB$29997,9,FALSE)</f>
        <v>○</v>
      </c>
      <c r="I171" s="109" t="str">
        <f>VLOOKUP(C171,[1]計算シート!$B$3:$BB$29997,10,FALSE)</f>
        <v>×</v>
      </c>
      <c r="J171" s="109" t="str">
        <f>VLOOKUP(C171,[1]計算シート!$B$3:$BB$29997,11,FALSE)</f>
        <v>×</v>
      </c>
      <c r="K171" s="109" t="str">
        <f>VLOOKUP(C171,[1]計算シート!$B$3:$BB$29997,12,FALSE)</f>
        <v>○</v>
      </c>
      <c r="L171" s="109" t="str">
        <f>VLOOKUP(C171,[1]計算シート!$B$3:$BB$29997,13,FALSE)</f>
        <v>○</v>
      </c>
      <c r="M171" s="109" t="str">
        <f>IF(VLOOKUP(C171,[1]計算シート!$B$3:$BB$29997,26,FALSE)&gt;0,"○","×")</f>
        <v>×</v>
      </c>
      <c r="N171" s="109" t="str">
        <f>IF(VLOOKUP(C171,[1]計算シート!$B$3:$BB$29997,27,FALSE)&gt;0,"○","×")</f>
        <v>○</v>
      </c>
      <c r="O171" s="110" t="str">
        <f>VLOOKUP(C171,[1]計算シート!$B$3:$BB$29997,29,FALSE)</f>
        <v>ＳＯＭＰＯケア株式会社</v>
      </c>
      <c r="P171" s="110" t="str">
        <f>VLOOKUP(C171,[1]計算シート!$B$3:$BB$29997,30,FALSE)</f>
        <v>03-6455-8560</v>
      </c>
      <c r="Q171" s="77">
        <f>VLOOKUP(C171,[1]計算シート!$B$3:$BB$29997,32,FALSE)</f>
        <v>62</v>
      </c>
      <c r="R171" s="111">
        <f>VLOOKUP(C171,[1]計算シート!$B$3:$BB$29997,31,FALSE)</f>
        <v>41495</v>
      </c>
      <c r="S171" s="112" t="str">
        <f>VLOOKUP(C171,[1]計算シート!$B$3:$BB$29997,34,FALSE)</f>
        <v>入居開始済み</v>
      </c>
      <c r="T171" s="109" t="str">
        <f>VLOOKUP(C171,[1]計算シート!$B$3:$BB$29997,33,FALSE)</f>
        <v>○</v>
      </c>
      <c r="U171" s="111">
        <v>42095</v>
      </c>
      <c r="V171" s="77"/>
      <c r="W171" s="115" t="str">
        <f>VLOOKUP(C171,[1]計算シート!$B$3:$BH$2997,59,FALSE)&amp;CHAR(10)&amp;IF(VLOOKUP(C171,[1]計算シート!$B$3:$BH$2997,59,FALSE)="特定","("&amp;VLOOKUP(C171,[1]指定一覧!$B$3:$C191,2,FALSE)&amp;")","")</f>
        <v xml:space="preserve">
</v>
      </c>
      <c r="X171" s="113" t="s">
        <v>36</v>
      </c>
    </row>
    <row r="172" spans="2:24" s="114" customFormat="1" ht="42" customHeight="1">
      <c r="B172" s="108">
        <v>165</v>
      </c>
      <c r="C172" s="109">
        <v>13015</v>
      </c>
      <c r="D172" s="110" t="str">
        <f>VLOOKUP(C172,[1]計算シート!$B$3:$F$29997,5,FALSE)</f>
        <v>じゃすみん花畑</v>
      </c>
      <c r="E172" s="110" t="str">
        <f>VLOOKUP(C172,[1]計算シート!$B$3:$BB$29997,6,FALSE)</f>
        <v>足立区花畑3-5-17</v>
      </c>
      <c r="F172" s="109" t="str">
        <f>VLOOKUP(C172,[1]計算シート!$B$3:$BB$29997,7,FALSE)</f>
        <v>5.3-6</v>
      </c>
      <c r="G172" s="109" t="str">
        <f>VLOOKUP(C172,[1]計算シート!$B$3:$BB$29997,8,FALSE)</f>
        <v>19.54-19.83</v>
      </c>
      <c r="H172" s="109" t="str">
        <f>VLOOKUP(C172,[1]計算シート!$B$3:$BB$29997,9,FALSE)</f>
        <v>○</v>
      </c>
      <c r="I172" s="109" t="str">
        <f>VLOOKUP(C172,[1]計算シート!$B$3:$BB$29997,10,FALSE)</f>
        <v>○</v>
      </c>
      <c r="J172" s="109" t="str">
        <f>VLOOKUP(C172,[1]計算シート!$B$3:$BB$29997,11,FALSE)</f>
        <v>○</v>
      </c>
      <c r="K172" s="109" t="str">
        <f>VLOOKUP(C172,[1]計算シート!$B$3:$BB$29997,12,FALSE)</f>
        <v>○</v>
      </c>
      <c r="L172" s="109" t="str">
        <f>VLOOKUP(C172,[1]計算シート!$B$3:$BB$29997,13,FALSE)</f>
        <v>○</v>
      </c>
      <c r="M172" s="109" t="str">
        <f>IF(VLOOKUP(C172,[1]計算シート!$B$3:$BB$29997,26,FALSE)&gt;0,"○","×")</f>
        <v>×</v>
      </c>
      <c r="N172" s="109" t="str">
        <f>IF(VLOOKUP(C172,[1]計算シート!$B$3:$BB$29997,27,FALSE)&gt;0,"○","×")</f>
        <v>○</v>
      </c>
      <c r="O172" s="110" t="str">
        <f>VLOOKUP(C172,[1]計算シート!$B$3:$BB$29997,29,FALSE)</f>
        <v>じゃすみん花畑</v>
      </c>
      <c r="P172" s="110" t="str">
        <f>VLOOKUP(C172,[1]計算シート!$B$3:$BB$29997,30,FALSE)</f>
        <v>03-6904-4481</v>
      </c>
      <c r="Q172" s="77">
        <f>VLOOKUP(C172,[1]計算シート!$B$3:$BB$29997,32,FALSE)</f>
        <v>8</v>
      </c>
      <c r="R172" s="111">
        <f>VLOOKUP(C172,[1]計算シート!$B$3:$BB$29997,31,FALSE)</f>
        <v>41509</v>
      </c>
      <c r="S172" s="112" t="str">
        <f>VLOOKUP(C172,[1]計算シート!$B$3:$BB$29997,34,FALSE)</f>
        <v>入居開始済み</v>
      </c>
      <c r="T172" s="109" t="str">
        <f>VLOOKUP(C172,[1]計算シート!$B$3:$BB$29997,33,FALSE)</f>
        <v>○</v>
      </c>
      <c r="U172" s="111">
        <v>42095</v>
      </c>
      <c r="V172" s="77"/>
      <c r="W172" s="115" t="str">
        <f>VLOOKUP(C172,[1]計算シート!$B$3:$BH$2997,59,FALSE)&amp;CHAR(10)&amp;IF(VLOOKUP(C172,[1]計算シート!$B$3:$BH$2997,59,FALSE)="特定","("&amp;VLOOKUP(C172,[1]指定一覧!$B$3:$C192,2,FALSE)&amp;")","")</f>
        <v xml:space="preserve">
</v>
      </c>
      <c r="X172" s="113" t="s">
        <v>36</v>
      </c>
    </row>
    <row r="173" spans="2:24" s="114" customFormat="1" ht="42" customHeight="1">
      <c r="B173" s="108">
        <v>166</v>
      </c>
      <c r="C173" s="109">
        <v>13024</v>
      </c>
      <c r="D173" s="110" t="str">
        <f>VLOOKUP(C173,[1]計算シート!$B$3:$F$29997,5,FALSE)</f>
        <v>ガ－デンフィ－ルズふちえ</v>
      </c>
      <c r="E173" s="110" t="str">
        <f>VLOOKUP(C173,[1]計算シート!$B$3:$BB$29997,6,FALSE)</f>
        <v>足立区保木間3-4-19</v>
      </c>
      <c r="F173" s="109" t="str">
        <f>VLOOKUP(C173,[1]計算シート!$B$3:$BB$29997,7,FALSE)</f>
        <v>9.5-14.5</v>
      </c>
      <c r="G173" s="109" t="str">
        <f>VLOOKUP(C173,[1]計算シート!$B$3:$BB$29997,8,FALSE)</f>
        <v>20.79-31.74</v>
      </c>
      <c r="H173" s="109" t="str">
        <f>VLOOKUP(C173,[1]計算シート!$B$3:$BB$29997,9,FALSE)</f>
        <v>○</v>
      </c>
      <c r="I173" s="109" t="str">
        <f>VLOOKUP(C173,[1]計算シート!$B$3:$BB$29997,10,FALSE)</f>
        <v>○</v>
      </c>
      <c r="J173" s="109" t="str">
        <f>VLOOKUP(C173,[1]計算シート!$B$3:$BB$29997,11,FALSE)</f>
        <v>○</v>
      </c>
      <c r="K173" s="109" t="str">
        <f>VLOOKUP(C173,[1]計算シート!$B$3:$BB$29997,12,FALSE)</f>
        <v>○</v>
      </c>
      <c r="L173" s="109" t="str">
        <f>VLOOKUP(C173,[1]計算シート!$B$3:$BB$29997,13,FALSE)</f>
        <v>○</v>
      </c>
      <c r="M173" s="109" t="str">
        <f>IF(VLOOKUP(C173,[1]計算シート!$B$3:$BB$29997,26,FALSE)&gt;0,"○","×")</f>
        <v>○</v>
      </c>
      <c r="N173" s="109" t="str">
        <f>IF(VLOOKUP(C173,[1]計算シート!$B$3:$BB$29997,27,FALSE)&gt;0,"○","×")</f>
        <v>×</v>
      </c>
      <c r="O173" s="110" t="str">
        <f>VLOOKUP(C173,[1]計算シート!$B$3:$BB$29997,29,FALSE)</f>
        <v>ガ－デンフィ－ルズふちえ</v>
      </c>
      <c r="P173" s="110" t="str">
        <f>VLOOKUP(C173,[1]計算シート!$B$3:$BB$29997,30,FALSE)</f>
        <v>03-5851-7060</v>
      </c>
      <c r="Q173" s="77">
        <f>VLOOKUP(C173,[1]計算シート!$B$3:$BB$29997,32,FALSE)</f>
        <v>91</v>
      </c>
      <c r="R173" s="111">
        <f>VLOOKUP(C173,[1]計算シート!$B$3:$BB$29997,31,FALSE)</f>
        <v>41570</v>
      </c>
      <c r="S173" s="112" t="str">
        <f>VLOOKUP(C173,[1]計算シート!$B$3:$BB$29997,34,FALSE)</f>
        <v>入居開始済み</v>
      </c>
      <c r="T173" s="109" t="str">
        <f>VLOOKUP(C173,[1]計算シート!$B$3:$BB$29997,33,FALSE)</f>
        <v>○</v>
      </c>
      <c r="U173" s="111">
        <v>42095</v>
      </c>
      <c r="V173" s="77"/>
      <c r="W173" s="115" t="str">
        <f>VLOOKUP(C173,[1]計算シート!$B$3:$BH$2997,59,FALSE)&amp;CHAR(10)&amp;IF(VLOOKUP(C173,[1]計算シート!$B$3:$BH$2997,59,FALSE)="特定","("&amp;VLOOKUP(C173,[1]指定一覧!$B$3:$C193,2,FALSE)&amp;")","")</f>
        <v xml:space="preserve">
</v>
      </c>
      <c r="X173" s="113" t="s">
        <v>36</v>
      </c>
    </row>
    <row r="174" spans="2:24" s="114" customFormat="1" ht="42" customHeight="1">
      <c r="B174" s="108">
        <v>167</v>
      </c>
      <c r="C174" s="109">
        <v>13029</v>
      </c>
      <c r="D174" s="110" t="str">
        <f>VLOOKUP(C174,[1]計算シート!$B$3:$F$29997,5,FALSE)</f>
        <v>ホスピタウン梅島</v>
      </c>
      <c r="E174" s="110" t="str">
        <f>VLOOKUP(C174,[1]計算シート!$B$3:$BB$29997,6,FALSE)</f>
        <v>足立区梅島1-6-2</v>
      </c>
      <c r="F174" s="109">
        <f>VLOOKUP(C174,[1]計算シート!$B$3:$BB$29997,7,FALSE)</f>
        <v>10</v>
      </c>
      <c r="G174" s="109" t="str">
        <f>VLOOKUP(C174,[1]計算シート!$B$3:$BB$29997,8,FALSE)</f>
        <v>18.04-18.15</v>
      </c>
      <c r="H174" s="109" t="str">
        <f>VLOOKUP(C174,[1]計算シート!$B$3:$BB$29997,9,FALSE)</f>
        <v>○</v>
      </c>
      <c r="I174" s="109" t="str">
        <f>VLOOKUP(C174,[1]計算シート!$B$3:$BB$29997,10,FALSE)</f>
        <v>×</v>
      </c>
      <c r="J174" s="109" t="str">
        <f>VLOOKUP(C174,[1]計算シート!$B$3:$BB$29997,11,FALSE)</f>
        <v>×</v>
      </c>
      <c r="K174" s="109" t="str">
        <f>VLOOKUP(C174,[1]計算シート!$B$3:$BB$29997,12,FALSE)</f>
        <v>○</v>
      </c>
      <c r="L174" s="109" t="str">
        <f>VLOOKUP(C174,[1]計算シート!$B$3:$BB$29997,13,FALSE)</f>
        <v>○</v>
      </c>
      <c r="M174" s="109" t="str">
        <f>IF(VLOOKUP(C174,[1]計算シート!$B$3:$BB$29997,26,FALSE)&gt;0,"○","×")</f>
        <v>×</v>
      </c>
      <c r="N174" s="109" t="str">
        <f>IF(VLOOKUP(C174,[1]計算シート!$B$3:$BB$29997,27,FALSE)&gt;0,"○","×")</f>
        <v>×</v>
      </c>
      <c r="O174" s="110" t="str">
        <f>VLOOKUP(C174,[1]計算シート!$B$3:$BB$29997,29,FALSE)</f>
        <v>株式会社ケアフレンド</v>
      </c>
      <c r="P174" s="110" t="str">
        <f>VLOOKUP(C174,[1]計算シート!$B$3:$BB$29997,30,FALSE)</f>
        <v>03-3889-8051</v>
      </c>
      <c r="Q174" s="77">
        <f>VLOOKUP(C174,[1]計算シート!$B$3:$BB$29997,32,FALSE)</f>
        <v>30</v>
      </c>
      <c r="R174" s="111">
        <f>VLOOKUP(C174,[1]計算シート!$B$3:$BB$29997,31,FALSE)</f>
        <v>41572</v>
      </c>
      <c r="S174" s="112" t="str">
        <f>VLOOKUP(C174,[1]計算シート!$B$3:$BB$29997,34,FALSE)</f>
        <v>入居開始済み</v>
      </c>
      <c r="T174" s="109" t="str">
        <f>VLOOKUP(C174,[1]計算シート!$B$3:$BB$29997,33,FALSE)</f>
        <v>○</v>
      </c>
      <c r="U174" s="111">
        <v>42095</v>
      </c>
      <c r="V174" s="77"/>
      <c r="W174" s="115" t="str">
        <f>VLOOKUP(C174,[1]計算シート!$B$3:$BH$2997,59,FALSE)&amp;CHAR(10)&amp;IF(VLOOKUP(C174,[1]計算シート!$B$3:$BH$2997,59,FALSE)="特定","("&amp;VLOOKUP(C174,[1]指定一覧!$B$3:$C194,2,FALSE)&amp;")","")</f>
        <v xml:space="preserve">
</v>
      </c>
      <c r="X174" s="113" t="s">
        <v>36</v>
      </c>
    </row>
    <row r="175" spans="2:24" s="114" customFormat="1" ht="42" customHeight="1">
      <c r="B175" s="108">
        <v>168</v>
      </c>
      <c r="C175" s="109">
        <v>13034</v>
      </c>
      <c r="D175" s="110" t="str">
        <f>VLOOKUP(C175,[1]計算シート!$B$3:$F$29997,5,FALSE)</f>
        <v>フォセット六月</v>
      </c>
      <c r="E175" s="110" t="str">
        <f>VLOOKUP(C175,[1]計算シート!$B$3:$BB$29997,6,FALSE)</f>
        <v>足立区六月3-9-12</v>
      </c>
      <c r="F175" s="109">
        <f>VLOOKUP(C175,[1]計算シート!$B$3:$BB$29997,7,FALSE)</f>
        <v>6.5</v>
      </c>
      <c r="G175" s="109" t="str">
        <f>VLOOKUP(C175,[1]計算シート!$B$3:$BB$29997,8,FALSE)</f>
        <v>18.3-19.45</v>
      </c>
      <c r="H175" s="109" t="str">
        <f>VLOOKUP(C175,[1]計算シート!$B$3:$BB$29997,9,FALSE)</f>
        <v>○</v>
      </c>
      <c r="I175" s="109" t="str">
        <f>VLOOKUP(C175,[1]計算シート!$B$3:$BB$29997,10,FALSE)</f>
        <v>○</v>
      </c>
      <c r="J175" s="109" t="str">
        <f>VLOOKUP(C175,[1]計算シート!$B$3:$BB$29997,11,FALSE)</f>
        <v>○</v>
      </c>
      <c r="K175" s="109" t="str">
        <f>VLOOKUP(C175,[1]計算シート!$B$3:$BB$29997,12,FALSE)</f>
        <v>○</v>
      </c>
      <c r="L175" s="109" t="str">
        <f>VLOOKUP(C175,[1]計算シート!$B$3:$BB$29997,13,FALSE)</f>
        <v>○</v>
      </c>
      <c r="M175" s="109" t="str">
        <f>IF(VLOOKUP(C175,[1]計算シート!$B$3:$BB$29997,26,FALSE)&gt;0,"○","×")</f>
        <v>×</v>
      </c>
      <c r="N175" s="109" t="str">
        <f>IF(VLOOKUP(C175,[1]計算シート!$B$3:$BB$29997,27,FALSE)&gt;0,"○","×")</f>
        <v>×</v>
      </c>
      <c r="O175" s="110" t="str">
        <f>VLOOKUP(C175,[1]計算シート!$B$3:$BB$29997,29,FALSE)</f>
        <v>フォセット六月</v>
      </c>
      <c r="P175" s="110" t="str">
        <f>VLOOKUP(C175,[1]計算シート!$B$3:$BB$29997,30,FALSE)</f>
        <v>03-5856-7832</v>
      </c>
      <c r="Q175" s="77">
        <f>VLOOKUP(C175,[1]計算シート!$B$3:$BB$29997,32,FALSE)</f>
        <v>22</v>
      </c>
      <c r="R175" s="111">
        <f>VLOOKUP(C175,[1]計算シート!$B$3:$BB$29997,31,FALSE)</f>
        <v>41635</v>
      </c>
      <c r="S175" s="112" t="str">
        <f>VLOOKUP(C175,[1]計算シート!$B$3:$BB$29997,34,FALSE)</f>
        <v>入居開始済み</v>
      </c>
      <c r="T175" s="109" t="str">
        <f>VLOOKUP(C175,[1]計算シート!$B$3:$BB$29997,33,FALSE)</f>
        <v>○</v>
      </c>
      <c r="U175" s="111">
        <v>42095</v>
      </c>
      <c r="V175" s="77"/>
      <c r="W175" s="115" t="str">
        <f>VLOOKUP(C175,[1]計算シート!$B$3:$BH$2997,59,FALSE)&amp;CHAR(10)&amp;IF(VLOOKUP(C175,[1]計算シート!$B$3:$BH$2997,59,FALSE)="特定","("&amp;VLOOKUP(C175,[1]指定一覧!$B$3:$C195,2,FALSE)&amp;")","")</f>
        <v xml:space="preserve">
</v>
      </c>
      <c r="X175" s="113" t="s">
        <v>36</v>
      </c>
    </row>
    <row r="176" spans="2:24" s="114" customFormat="1" ht="42" customHeight="1">
      <c r="B176" s="108">
        <v>169</v>
      </c>
      <c r="C176" s="109">
        <v>13049</v>
      </c>
      <c r="D176" s="110" t="str">
        <f>VLOOKUP(C176,[1]計算シート!$B$3:$F$29997,5,FALSE)</f>
        <v>銀木犀＜西新井大師＞</v>
      </c>
      <c r="E176" s="110" t="str">
        <f>VLOOKUP(C176,[1]計算シート!$B$3:$BB$29997,6,FALSE)</f>
        <v>足立区栗原4-13-15</v>
      </c>
      <c r="F176" s="109" t="str">
        <f>VLOOKUP(C176,[1]計算シート!$B$3:$BB$29997,7,FALSE)</f>
        <v>5.1-10.7</v>
      </c>
      <c r="G176" s="109" t="str">
        <f>VLOOKUP(C176,[1]計算シート!$B$3:$BB$29997,8,FALSE)</f>
        <v>18.21-28.52</v>
      </c>
      <c r="H176" s="109" t="str">
        <f>VLOOKUP(C176,[1]計算シート!$B$3:$BB$29997,9,FALSE)</f>
        <v>○</v>
      </c>
      <c r="I176" s="109" t="str">
        <f>VLOOKUP(C176,[1]計算シート!$B$3:$BB$29997,10,FALSE)</f>
        <v>○</v>
      </c>
      <c r="J176" s="109" t="str">
        <f>VLOOKUP(C176,[1]計算シート!$B$3:$BB$29997,11,FALSE)</f>
        <v>○</v>
      </c>
      <c r="K176" s="109" t="str">
        <f>VLOOKUP(C176,[1]計算シート!$B$3:$BB$29997,12,FALSE)</f>
        <v>○</v>
      </c>
      <c r="L176" s="109" t="str">
        <f>VLOOKUP(C176,[1]計算シート!$B$3:$BB$29997,13,FALSE)</f>
        <v>○</v>
      </c>
      <c r="M176" s="109" t="str">
        <f>IF(VLOOKUP(C176,[1]計算シート!$B$3:$BB$29997,26,FALSE)&gt;0,"○","×")</f>
        <v>×</v>
      </c>
      <c r="N176" s="109" t="str">
        <f>IF(VLOOKUP(C176,[1]計算シート!$B$3:$BB$29997,27,FALSE)&gt;0,"○","×")</f>
        <v>○</v>
      </c>
      <c r="O176" s="110" t="str">
        <f>VLOOKUP(C176,[1]計算シート!$B$3:$BB$29997,29,FALSE)</f>
        <v>株式会社シルバーウッド</v>
      </c>
      <c r="P176" s="110" t="str">
        <f>VLOOKUP(C176,[1]計算シート!$B$3:$BB$29997,30,FALSE)</f>
        <v>047-304-4003</v>
      </c>
      <c r="Q176" s="77">
        <f>VLOOKUP(C176,[1]計算シート!$B$3:$BB$29997,32,FALSE)</f>
        <v>48</v>
      </c>
      <c r="R176" s="111">
        <f>VLOOKUP(C176,[1]計算シート!$B$3:$BB$29997,31,FALSE)</f>
        <v>41698</v>
      </c>
      <c r="S176" s="112" t="str">
        <f>VLOOKUP(C176,[1]計算シート!$B$3:$BB$29997,34,FALSE)</f>
        <v>入居開始済み</v>
      </c>
      <c r="T176" s="109" t="str">
        <f>VLOOKUP(C176,[1]計算シート!$B$3:$BB$29997,33,FALSE)</f>
        <v>○</v>
      </c>
      <c r="U176" s="111">
        <v>42125</v>
      </c>
      <c r="V176" s="77"/>
      <c r="W176" s="115" t="str">
        <f>VLOOKUP(C176,[1]計算シート!$B$3:$BH$2997,59,FALSE)&amp;CHAR(10)&amp;IF(VLOOKUP(C176,[1]計算シート!$B$3:$BH$2997,59,FALSE)="特定","("&amp;VLOOKUP(C176,[1]指定一覧!$B$3:$C196,2,FALSE)&amp;")","")</f>
        <v xml:space="preserve">
</v>
      </c>
      <c r="X176" s="113" t="s">
        <v>36</v>
      </c>
    </row>
    <row r="177" spans="2:24" s="114" customFormat="1" ht="42" customHeight="1">
      <c r="B177" s="108">
        <v>170</v>
      </c>
      <c r="C177" s="109">
        <v>14028</v>
      </c>
      <c r="D177" s="110" t="str">
        <f>VLOOKUP(C177,[1]計算シート!$B$3:$F$29997,5,FALSE)</f>
        <v>レジデンス足立島根</v>
      </c>
      <c r="E177" s="110" t="str">
        <f>VLOOKUP(C177,[1]計算シート!$B$3:$BB$29997,6,FALSE)</f>
        <v>足立区島根1丁目1番8号</v>
      </c>
      <c r="F177" s="109">
        <f>VLOOKUP(C177,[1]計算シート!$B$3:$BB$29997,7,FALSE)</f>
        <v>9.4</v>
      </c>
      <c r="G177" s="109" t="str">
        <f>VLOOKUP(C177,[1]計算シート!$B$3:$BB$29997,8,FALSE)</f>
        <v>18.42-21.07</v>
      </c>
      <c r="H177" s="109" t="str">
        <f>VLOOKUP(C177,[1]計算シート!$B$3:$BB$29997,9,FALSE)</f>
        <v>○</v>
      </c>
      <c r="I177" s="109" t="str">
        <f>VLOOKUP(C177,[1]計算シート!$B$3:$BB$29997,10,FALSE)</f>
        <v>×</v>
      </c>
      <c r="J177" s="109" t="str">
        <f>VLOOKUP(C177,[1]計算シート!$B$3:$BB$29997,11,FALSE)</f>
        <v>×</v>
      </c>
      <c r="K177" s="109" t="str">
        <f>VLOOKUP(C177,[1]計算シート!$B$3:$BB$29997,12,FALSE)</f>
        <v>○</v>
      </c>
      <c r="L177" s="109" t="str">
        <f>VLOOKUP(C177,[1]計算シート!$B$3:$BB$29997,13,FALSE)</f>
        <v>×</v>
      </c>
      <c r="M177" s="109" t="str">
        <f>IF(VLOOKUP(C177,[1]計算シート!$B$3:$BB$29997,26,FALSE)&gt;0,"○","×")</f>
        <v>×</v>
      </c>
      <c r="N177" s="109" t="str">
        <f>IF(VLOOKUP(C177,[1]計算シート!$B$3:$BB$29997,27,FALSE)&gt;0,"○","×")</f>
        <v>○</v>
      </c>
      <c r="O177" s="110" t="str">
        <f>VLOOKUP(C177,[1]計算シート!$B$3:$BB$29997,29,FALSE)</f>
        <v>日本シニアライフ株式会社</v>
      </c>
      <c r="P177" s="110" t="str">
        <f>VLOOKUP(C177,[1]計算シート!$B$3:$BB$29997,30,FALSE)</f>
        <v>03-6721-5440</v>
      </c>
      <c r="Q177" s="77">
        <f>VLOOKUP(C177,[1]計算シート!$B$3:$BB$29997,32,FALSE)</f>
        <v>49</v>
      </c>
      <c r="R177" s="111">
        <f>VLOOKUP(C177,[1]計算シート!$B$3:$BB$29997,31,FALSE)</f>
        <v>41985</v>
      </c>
      <c r="S177" s="112" t="str">
        <f>VLOOKUP(C177,[1]計算シート!$B$3:$BB$29997,34,FALSE)</f>
        <v>入居開始済み</v>
      </c>
      <c r="T177" s="109" t="str">
        <f>VLOOKUP(C177,[1]計算シート!$B$3:$BB$29997,33,FALSE)</f>
        <v>○</v>
      </c>
      <c r="U177" s="111">
        <v>42461</v>
      </c>
      <c r="V177" s="77"/>
      <c r="W177" s="115" t="str">
        <f>VLOOKUP(C177,[1]計算シート!$B$3:$BH$2997,59,FALSE)&amp;CHAR(10)&amp;IF(VLOOKUP(C177,[1]計算シート!$B$3:$BH$2997,59,FALSE)="特定","("&amp;VLOOKUP(C177,[1]指定一覧!$B$3:$C197,2,FALSE)&amp;")","")</f>
        <v xml:space="preserve">
</v>
      </c>
      <c r="X177" s="113" t="s">
        <v>36</v>
      </c>
    </row>
    <row r="178" spans="2:24" s="114" customFormat="1" ht="42" customHeight="1">
      <c r="B178" s="108">
        <v>171</v>
      </c>
      <c r="C178" s="109">
        <v>14031</v>
      </c>
      <c r="D178" s="110" t="str">
        <f>VLOOKUP(C178,[1]計算シート!$B$3:$F$29997,5,FALSE)</f>
        <v>えがおの家花畑</v>
      </c>
      <c r="E178" s="110" t="str">
        <f>VLOOKUP(C178,[1]計算シート!$B$3:$BB$29997,6,FALSE)</f>
        <v>足立区花畑１－２３－１３</v>
      </c>
      <c r="F178" s="109" t="str">
        <f>VLOOKUP(C178,[1]計算シート!$B$3:$BB$29997,7,FALSE)</f>
        <v>5.45-7.8</v>
      </c>
      <c r="G178" s="109" t="str">
        <f>VLOOKUP(C178,[1]計算シート!$B$3:$BB$29997,8,FALSE)</f>
        <v>18.35-25.66</v>
      </c>
      <c r="H178" s="109" t="str">
        <f>VLOOKUP(C178,[1]計算シート!$B$3:$BB$29997,9,FALSE)</f>
        <v>○</v>
      </c>
      <c r="I178" s="109" t="str">
        <f>VLOOKUP(C178,[1]計算シート!$B$3:$BB$29997,10,FALSE)</f>
        <v>○</v>
      </c>
      <c r="J178" s="109" t="str">
        <f>VLOOKUP(C178,[1]計算シート!$B$3:$BB$29997,11,FALSE)</f>
        <v>○</v>
      </c>
      <c r="K178" s="109" t="str">
        <f>VLOOKUP(C178,[1]計算シート!$B$3:$BB$29997,12,FALSE)</f>
        <v>○</v>
      </c>
      <c r="L178" s="109" t="str">
        <f>VLOOKUP(C178,[1]計算シート!$B$3:$BB$29997,13,FALSE)</f>
        <v>○</v>
      </c>
      <c r="M178" s="109" t="str">
        <f>IF(VLOOKUP(C178,[1]計算シート!$B$3:$BB$29997,26,FALSE)&gt;0,"○","×")</f>
        <v>×</v>
      </c>
      <c r="N178" s="109" t="str">
        <f>IF(VLOOKUP(C178,[1]計算シート!$B$3:$BB$29997,27,FALSE)&gt;0,"○","×")</f>
        <v>○</v>
      </c>
      <c r="O178" s="110" t="str">
        <f>VLOOKUP(C178,[1]計算シート!$B$3:$BB$29997,29,FALSE)</f>
        <v>株式会社ケアサービスとも</v>
      </c>
      <c r="P178" s="110" t="str">
        <f>VLOOKUP(C178,[1]計算シート!$B$3:$BB$29997,30,FALSE)</f>
        <v>03-5851-8177</v>
      </c>
      <c r="Q178" s="77">
        <f>VLOOKUP(C178,[1]計算シート!$B$3:$BB$29997,32,FALSE)</f>
        <v>11</v>
      </c>
      <c r="R178" s="111">
        <f>VLOOKUP(C178,[1]計算シート!$B$3:$BB$29997,31,FALSE)</f>
        <v>41999</v>
      </c>
      <c r="S178" s="112" t="str">
        <f>VLOOKUP(C178,[1]計算シート!$B$3:$BB$29997,34,FALSE)</f>
        <v>入居開始済み</v>
      </c>
      <c r="T178" s="109" t="str">
        <f>VLOOKUP(C178,[1]計算シート!$B$3:$BB$29997,33,FALSE)</f>
        <v>○</v>
      </c>
      <c r="U178" s="111">
        <v>42278</v>
      </c>
      <c r="V178" s="77"/>
      <c r="W178" s="115" t="str">
        <f>VLOOKUP(C178,[1]計算シート!$B$3:$BH$2997,59,FALSE)&amp;CHAR(10)&amp;IF(VLOOKUP(C178,[1]計算シート!$B$3:$BH$2997,59,FALSE)="特定","("&amp;VLOOKUP(C178,[1]指定一覧!$B$3:$C198,2,FALSE)&amp;")","")</f>
        <v xml:space="preserve">
</v>
      </c>
      <c r="X178" s="113" t="s">
        <v>36</v>
      </c>
    </row>
    <row r="179" spans="2:24" s="114" customFormat="1" ht="42" customHeight="1">
      <c r="B179" s="108">
        <v>172</v>
      </c>
      <c r="C179" s="109">
        <v>14033</v>
      </c>
      <c r="D179" s="110" t="str">
        <f>VLOOKUP(C179,[1]計算シート!$B$3:$F$29997,5,FALSE)</f>
        <v>ドーミー亀有Levi</v>
      </c>
      <c r="E179" s="110" t="str">
        <f>VLOOKUP(C179,[1]計算シート!$B$3:$BB$29997,6,FALSE)</f>
        <v>足立区東和1丁目17-26</v>
      </c>
      <c r="F179" s="109" t="str">
        <f>VLOOKUP(C179,[1]計算シート!$B$3:$BB$29997,7,FALSE)</f>
        <v>8.5-15</v>
      </c>
      <c r="G179" s="109" t="str">
        <f>VLOOKUP(C179,[1]計算シート!$B$3:$BB$29997,8,FALSE)</f>
        <v>18.3-36</v>
      </c>
      <c r="H179" s="109" t="str">
        <f>VLOOKUP(C179,[1]計算シート!$B$3:$BB$29997,9,FALSE)</f>
        <v>○</v>
      </c>
      <c r="I179" s="109" t="str">
        <f>VLOOKUP(C179,[1]計算シート!$B$3:$BB$29997,10,FALSE)</f>
        <v>○</v>
      </c>
      <c r="J179" s="109" t="str">
        <f>VLOOKUP(C179,[1]計算シート!$B$3:$BB$29997,11,FALSE)</f>
        <v>○</v>
      </c>
      <c r="K179" s="109" t="str">
        <f>VLOOKUP(C179,[1]計算シート!$B$3:$BB$29997,12,FALSE)</f>
        <v>○</v>
      </c>
      <c r="L179" s="109" t="str">
        <f>VLOOKUP(C179,[1]計算シート!$B$3:$BB$29997,13,FALSE)</f>
        <v>○</v>
      </c>
      <c r="M179" s="109" t="str">
        <f>IF(VLOOKUP(C179,[1]計算シート!$B$3:$BB$29997,26,FALSE)&gt;0,"○","×")</f>
        <v>×</v>
      </c>
      <c r="N179" s="109" t="str">
        <f>IF(VLOOKUP(C179,[1]計算シート!$B$3:$BB$29997,27,FALSE)&gt;0,"○","×")</f>
        <v>○</v>
      </c>
      <c r="O179" s="110" t="str">
        <f>VLOOKUP(C179,[1]計算シート!$B$3:$BB$29997,29,FALSE)</f>
        <v>株式会社共立メンテナンス</v>
      </c>
      <c r="P179" s="110" t="str">
        <f>VLOOKUP(C179,[1]計算シート!$B$3:$BB$29997,30,FALSE)</f>
        <v>03-5295-7884</v>
      </c>
      <c r="Q179" s="77">
        <f>VLOOKUP(C179,[1]計算シート!$B$3:$BB$29997,32,FALSE)</f>
        <v>67</v>
      </c>
      <c r="R179" s="111">
        <f>VLOOKUP(C179,[1]計算シート!$B$3:$BB$29997,31,FALSE)</f>
        <v>42010</v>
      </c>
      <c r="S179" s="112" t="str">
        <f>VLOOKUP(C179,[1]計算シート!$B$3:$BB$29997,34,FALSE)</f>
        <v>入居開始済み</v>
      </c>
      <c r="T179" s="109" t="str">
        <f>VLOOKUP(C179,[1]計算シート!$B$3:$BB$29997,33,FALSE)</f>
        <v>○</v>
      </c>
      <c r="U179" s="111">
        <v>42461</v>
      </c>
      <c r="V179" s="77"/>
      <c r="W179" s="115" t="str">
        <f>VLOOKUP(C179,[1]計算シート!$B$3:$BH$2997,59,FALSE)&amp;CHAR(10)&amp;IF(VLOOKUP(C179,[1]計算シート!$B$3:$BH$2997,59,FALSE)="特定・利用権","("&amp;VLOOKUP(C179,[1]指定一覧!$B$3:$C216,2,FALSE)&amp;")","")</f>
        <v>特定・利用権
(1372113801)</v>
      </c>
      <c r="X179" s="113" t="s">
        <v>36</v>
      </c>
    </row>
    <row r="180" spans="2:24" s="114" customFormat="1" ht="42" customHeight="1">
      <c r="B180" s="108">
        <v>173</v>
      </c>
      <c r="C180" s="109">
        <v>15023</v>
      </c>
      <c r="D180" s="110" t="str">
        <f>VLOOKUP(C180,[1]計算シート!$B$3:$F$29997,5,FALSE)</f>
        <v>アミカの郷亀有</v>
      </c>
      <c r="E180" s="110" t="str">
        <f>VLOOKUP(C180,[1]計算シート!$B$3:$BB$29997,6,FALSE)</f>
        <v>足立区佐野1-9-3</v>
      </c>
      <c r="F180" s="109">
        <f>VLOOKUP(C180,[1]計算シート!$B$3:$BB$29997,7,FALSE)</f>
        <v>8.4499999999999993</v>
      </c>
      <c r="G180" s="109">
        <f>VLOOKUP(C180,[1]計算シート!$B$3:$BB$29997,8,FALSE)</f>
        <v>18</v>
      </c>
      <c r="H180" s="109" t="str">
        <f>VLOOKUP(C180,[1]計算シート!$B$3:$BB$29997,9,FALSE)</f>
        <v>○</v>
      </c>
      <c r="I180" s="109" t="str">
        <f>VLOOKUP(C180,[1]計算シート!$B$3:$BB$29997,10,FALSE)</f>
        <v>○</v>
      </c>
      <c r="J180" s="109" t="str">
        <f>VLOOKUP(C180,[1]計算シート!$B$3:$BB$29997,11,FALSE)</f>
        <v>○</v>
      </c>
      <c r="K180" s="109" t="str">
        <f>VLOOKUP(C180,[1]計算シート!$B$3:$BB$29997,12,FALSE)</f>
        <v>○</v>
      </c>
      <c r="L180" s="109" t="str">
        <f>VLOOKUP(C180,[1]計算シート!$B$3:$BB$29997,13,FALSE)</f>
        <v>○</v>
      </c>
      <c r="M180" s="109" t="str">
        <f>IF(VLOOKUP(C180,[1]計算シート!$B$3:$BB$29997,26,FALSE)&gt;0,"○","×")</f>
        <v>×</v>
      </c>
      <c r="N180" s="109" t="str">
        <f>IF(VLOOKUP(C180,[1]計算シート!$B$3:$BB$29997,27,FALSE)&gt;0,"○","×")</f>
        <v>×</v>
      </c>
      <c r="O180" s="110" t="str">
        <f>VLOOKUP(C180,[1]計算シート!$B$3:$BB$29997,29,FALSE)</f>
        <v>ALSOK介護株式会社</v>
      </c>
      <c r="P180" s="110" t="str">
        <f>VLOOKUP(C180,[1]計算シート!$B$3:$BB$29997,30,FALSE)</f>
        <v>048-631-3690</v>
      </c>
      <c r="Q180" s="77">
        <f>VLOOKUP(C180,[1]計算シート!$B$3:$BB$29997,32,FALSE)</f>
        <v>45</v>
      </c>
      <c r="R180" s="111">
        <f>VLOOKUP(C180,[1]計算シート!$B$3:$BB$29997,31,FALSE)</f>
        <v>42373</v>
      </c>
      <c r="S180" s="112" t="str">
        <f>VLOOKUP(C180,[1]計算シート!$B$3:$BB$29997,34,FALSE)</f>
        <v>入居開始済み</v>
      </c>
      <c r="T180" s="109" t="str">
        <f>VLOOKUP(C180,[1]計算シート!$B$3:$BB$29997,33,FALSE)</f>
        <v>○</v>
      </c>
      <c r="U180" s="111">
        <v>42675</v>
      </c>
      <c r="V180" s="77"/>
      <c r="W180" s="115" t="str">
        <f>VLOOKUP(C180,[1]計算シート!$B$3:$BH$2997,59,FALSE)&amp;CHAR(10)&amp;IF(VLOOKUP(C180,[1]計算シート!$B$3:$BH$2997,59,FALSE)="特定・利用権","("&amp;VLOOKUP(C180,[1]指定一覧!$B$3:$C217,2,FALSE)&amp;")","")</f>
        <v>特定・利用権
(1372113322)</v>
      </c>
      <c r="X180" s="113" t="s">
        <v>36</v>
      </c>
    </row>
    <row r="181" spans="2:24" s="114" customFormat="1" ht="42" customHeight="1">
      <c r="B181" s="108">
        <v>174</v>
      </c>
      <c r="C181" s="109">
        <v>16002</v>
      </c>
      <c r="D181" s="110" t="str">
        <f>VLOOKUP(C181,[1]計算シート!$B$3:$F$29997,5,FALSE)</f>
        <v>リハビリホーム花はた</v>
      </c>
      <c r="E181" s="110" t="str">
        <f>VLOOKUP(C181,[1]計算シート!$B$3:$BB$29997,6,FALSE)</f>
        <v>足立区花畑5-12-29</v>
      </c>
      <c r="F181" s="109">
        <f>VLOOKUP(C181,[1]計算シート!$B$3:$BB$29997,7,FALSE)</f>
        <v>7.5</v>
      </c>
      <c r="G181" s="109" t="str">
        <f>VLOOKUP(C181,[1]計算シート!$B$3:$BB$29997,8,FALSE)</f>
        <v>22.26-25.07</v>
      </c>
      <c r="H181" s="109" t="str">
        <f>VLOOKUP(C181,[1]計算シート!$B$3:$BB$29997,9,FALSE)</f>
        <v>○</v>
      </c>
      <c r="I181" s="109" t="str">
        <f>VLOOKUP(C181,[1]計算シート!$B$3:$BB$29997,10,FALSE)</f>
        <v>○</v>
      </c>
      <c r="J181" s="109" t="str">
        <f>VLOOKUP(C181,[1]計算シート!$B$3:$BB$29997,11,FALSE)</f>
        <v>○</v>
      </c>
      <c r="K181" s="109" t="str">
        <f>VLOOKUP(C181,[1]計算シート!$B$3:$BB$29997,12,FALSE)</f>
        <v>○</v>
      </c>
      <c r="L181" s="109" t="str">
        <f>VLOOKUP(C181,[1]計算シート!$B$3:$BB$29997,13,FALSE)</f>
        <v>○</v>
      </c>
      <c r="M181" s="109" t="str">
        <f>IF(VLOOKUP(C181,[1]計算シート!$B$3:$BB$29997,26,FALSE)&gt;0,"○","×")</f>
        <v>○</v>
      </c>
      <c r="N181" s="109" t="str">
        <f>IF(VLOOKUP(C181,[1]計算シート!$B$3:$BB$29997,27,FALSE)&gt;0,"○","×")</f>
        <v>×</v>
      </c>
      <c r="O181" s="110" t="str">
        <f>VLOOKUP(C181,[1]計算シート!$B$3:$BB$29997,29,FALSE)</f>
        <v>リハビリホーム花はた</v>
      </c>
      <c r="P181" s="110" t="str">
        <f>VLOOKUP(C181,[1]計算シート!$B$3:$BB$29997,30,FALSE)</f>
        <v>03-5851-0180</v>
      </c>
      <c r="Q181" s="77">
        <f>VLOOKUP(C181,[1]計算シート!$B$3:$BB$29997,32,FALSE)</f>
        <v>100</v>
      </c>
      <c r="R181" s="111">
        <f>VLOOKUP(C181,[1]計算シート!$B$3:$BB$29997,31,FALSE)</f>
        <v>42538</v>
      </c>
      <c r="S181" s="112" t="str">
        <f>VLOOKUP(C181,[1]計算シート!$B$3:$BB$29997,34,FALSE)</f>
        <v>入居開始済み</v>
      </c>
      <c r="T181" s="109" t="str">
        <f>VLOOKUP(C181,[1]計算シート!$B$3:$BB$29997,33,FALSE)</f>
        <v>○</v>
      </c>
      <c r="U181" s="111">
        <v>42552</v>
      </c>
      <c r="V181" s="77"/>
      <c r="W181" s="115" t="str">
        <f>VLOOKUP(C181,[1]計算シート!$B$3:$BH$2997,59,FALSE)&amp;CHAR(10)&amp;IF(VLOOKUP(C181,[1]計算シート!$B$3:$BH$2997,59,FALSE)="特定","("&amp;VLOOKUP(C181,[1]指定一覧!$B$3:$C201,2,FALSE)&amp;")","")</f>
        <v xml:space="preserve">
</v>
      </c>
      <c r="X181" s="113" t="s">
        <v>36</v>
      </c>
    </row>
    <row r="182" spans="2:24" s="114" customFormat="1" ht="42" customHeight="1">
      <c r="B182" s="108">
        <v>175</v>
      </c>
      <c r="C182" s="109">
        <v>18004</v>
      </c>
      <c r="D182" s="110" t="str">
        <f>VLOOKUP(C182,[1]計算シート!$B$3:$F$29997,5,FALSE)</f>
        <v>ココファン西新井</v>
      </c>
      <c r="E182" s="110" t="str">
        <f>VLOOKUP(C182,[1]計算シート!$B$3:$BB$29997,6,FALSE)</f>
        <v>足立区関原二丁目４５番２３号</v>
      </c>
      <c r="F182" s="109" t="str">
        <f>VLOOKUP(C182,[1]計算シート!$B$3:$BB$29997,7,FALSE)</f>
        <v>7.2-15.5</v>
      </c>
      <c r="G182" s="109" t="str">
        <f>VLOOKUP(C182,[1]計算シート!$B$3:$BB$29997,8,FALSE)</f>
        <v>18.6-37.2</v>
      </c>
      <c r="H182" s="109" t="str">
        <f>VLOOKUP(C182,[1]計算シート!$B$3:$BB$29997,9,FALSE)</f>
        <v>○</v>
      </c>
      <c r="I182" s="109" t="str">
        <f>VLOOKUP(C182,[1]計算シート!$B$3:$BB$29997,10,FALSE)</f>
        <v>○</v>
      </c>
      <c r="J182" s="109" t="str">
        <f>VLOOKUP(C182,[1]計算シート!$B$3:$BB$29997,11,FALSE)</f>
        <v>○</v>
      </c>
      <c r="K182" s="109" t="str">
        <f>VLOOKUP(C182,[1]計算シート!$B$3:$BB$29997,12,FALSE)</f>
        <v>○</v>
      </c>
      <c r="L182" s="109" t="str">
        <f>VLOOKUP(C182,[1]計算シート!$B$3:$BB$29997,13,FALSE)</f>
        <v>○</v>
      </c>
      <c r="M182" s="109" t="str">
        <f>IF(VLOOKUP(C182,[1]計算シート!$B$3:$BB$29997,26,FALSE)&gt;0,"○","×")</f>
        <v>×</v>
      </c>
      <c r="N182" s="109" t="str">
        <f>IF(VLOOKUP(C182,[1]計算シート!$B$3:$BB$29997,27,FALSE)&gt;0,"○","×")</f>
        <v>○</v>
      </c>
      <c r="O182" s="110" t="str">
        <f>VLOOKUP(C182,[1]計算シート!$B$3:$BB$29997,29,FALSE)</f>
        <v>株式会社学研ココファン</v>
      </c>
      <c r="P182" s="110" t="str">
        <f>VLOOKUP(C182,[1]計算シート!$B$3:$BB$29997,30,FALSE)</f>
        <v>03-6431-1860</v>
      </c>
      <c r="Q182" s="77">
        <f>VLOOKUP(C182,[1]計算シート!$B$3:$BB$29997,32,FALSE)</f>
        <v>54</v>
      </c>
      <c r="R182" s="111">
        <f>VLOOKUP(C182,[1]計算シート!$B$3:$BB$29997,31,FALSE)</f>
        <v>43321</v>
      </c>
      <c r="S182" s="112" t="str">
        <f>VLOOKUP(C182,[1]計算シート!$B$3:$BB$29997,34,FALSE)</f>
        <v>入居開始済み</v>
      </c>
      <c r="T182" s="109" t="str">
        <f>VLOOKUP(C182,[1]計算シート!$B$3:$BB$29997,33,FALSE)</f>
        <v>○</v>
      </c>
      <c r="U182" s="111">
        <v>43525</v>
      </c>
      <c r="V182" s="77"/>
      <c r="W182" s="115" t="str">
        <f>VLOOKUP(C182,[1]計算シート!$B$3:$BH$2997,59,FALSE)&amp;CHAR(10)&amp;IF(VLOOKUP(C182,[1]計算シート!$B$3:$BH$2997,59,FALSE)="特定","("&amp;VLOOKUP(C182,[1]指定一覧!$B$3:$C380,2,FALSE)&amp;")","")</f>
        <v xml:space="preserve">
</v>
      </c>
      <c r="X182" s="113" t="s">
        <v>36</v>
      </c>
    </row>
    <row r="183" spans="2:24" s="114" customFormat="1" ht="42" customHeight="1">
      <c r="B183" s="108">
        <v>176</v>
      </c>
      <c r="C183" s="109">
        <v>21004</v>
      </c>
      <c r="D183" s="110" t="str">
        <f>VLOOKUP(C183,[1]計算シート!$B$3:$F$29997,5,FALSE)</f>
        <v>リリィパワーズレジデンス西新井</v>
      </c>
      <c r="E183" s="110" t="str">
        <f>VLOOKUP(C183,[1]計算シート!$B$3:$BB$29997,6,FALSE)</f>
        <v>足立区栗原4丁目8番21号</v>
      </c>
      <c r="F183" s="109" t="str">
        <f>VLOOKUP(C183,[1]計算シート!$B$3:$BB$29997,7,FALSE)</f>
        <v>7.1-9.5</v>
      </c>
      <c r="G183" s="109" t="str">
        <f>VLOOKUP(C183,[1]計算シート!$B$3:$BB$29997,8,FALSE)</f>
        <v>25.24-34.36</v>
      </c>
      <c r="H183" s="109" t="str">
        <f>VLOOKUP(C183,[1]計算シート!$B$3:$BB$29997,9,FALSE)</f>
        <v>○</v>
      </c>
      <c r="I183" s="109" t="str">
        <f>VLOOKUP(C183,[1]計算シート!$B$3:$BB$29997,10,FALSE)</f>
        <v>×</v>
      </c>
      <c r="J183" s="109" t="str">
        <f>VLOOKUP(C183,[1]計算シート!$B$3:$BB$29997,11,FALSE)</f>
        <v>○</v>
      </c>
      <c r="K183" s="109" t="str">
        <f>VLOOKUP(C183,[1]計算シート!$B$3:$BB$29997,12,FALSE)</f>
        <v>×</v>
      </c>
      <c r="L183" s="109" t="str">
        <f>VLOOKUP(C183,[1]計算シート!$B$3:$BB$29997,13,FALSE)</f>
        <v>×</v>
      </c>
      <c r="M183" s="109" t="str">
        <f>IF(VLOOKUP(C183,[1]計算シート!$B$3:$BB$29997,26,FALSE)&gt;0,"○","×")</f>
        <v>×</v>
      </c>
      <c r="N183" s="109" t="str">
        <f>IF(VLOOKUP(C183,[1]計算シート!$B$3:$BB$29997,27,FALSE)&gt;0,"○","×")</f>
        <v>×</v>
      </c>
      <c r="O183" s="110" t="str">
        <f>VLOOKUP(C183,[1]計算シート!$B$3:$BB$29997,29,FALSE)</f>
        <v>リリィパワーズレジデンス西新井</v>
      </c>
      <c r="P183" s="110" t="str">
        <f>VLOOKUP(C183,[1]計算シート!$B$3:$BB$29997,30,FALSE)</f>
        <v>03-5856-9656</v>
      </c>
      <c r="Q183" s="77">
        <f>VLOOKUP(C183,[1]計算シート!$B$3:$BB$29997,32,FALSE)</f>
        <v>53</v>
      </c>
      <c r="R183" s="111">
        <f>VLOOKUP(C183,[1]計算シート!$B$3:$BB$29997,31,FALSE)</f>
        <v>44385</v>
      </c>
      <c r="S183" s="112" t="str">
        <f>VLOOKUP(C183,[1]計算シート!$B$3:$BB$29997,34,FALSE)</f>
        <v>入居開始済み</v>
      </c>
      <c r="T183" s="109" t="str">
        <f>VLOOKUP(C183,[1]計算シート!$B$3:$BB$29997,33,FALSE)</f>
        <v>○</v>
      </c>
      <c r="U183" s="111">
        <v>44805</v>
      </c>
      <c r="V183" s="77"/>
      <c r="W183" s="115" t="str">
        <f>VLOOKUP(C183,[1]計算シート!$B$3:$BH$2997,59,FALSE)&amp;CHAR(10)&amp;IF(VLOOKUP(C183,[1]計算シート!$B$3:$BH$2997,59,FALSE)="特定・利用権","("&amp;VLOOKUP(C183,[1]指定一覧!$B$3:$C219,2,FALSE)&amp;")","")</f>
        <v xml:space="preserve">
</v>
      </c>
      <c r="X183" s="113" t="s">
        <v>36</v>
      </c>
    </row>
    <row r="184" spans="2:24" s="114" customFormat="1" ht="42" customHeight="1">
      <c r="B184" s="108">
        <v>177</v>
      </c>
      <c r="C184" s="109">
        <v>11021</v>
      </c>
      <c r="D184" s="110" t="str">
        <f>VLOOKUP(C184,[1]計算シート!$B$3:$F$29997,5,FALSE)</f>
        <v>そんぽの家Ｓ四つ木</v>
      </c>
      <c r="E184" s="110" t="str">
        <f>VLOOKUP(C184,[1]計算シート!$B$3:$BB$29997,6,FALSE)</f>
        <v>葛飾区東四つ木4丁目47-8</v>
      </c>
      <c r="F184" s="109">
        <f>VLOOKUP(C184,[1]計算シート!$B$3:$BB$29997,7,FALSE)</f>
        <v>11.3</v>
      </c>
      <c r="G184" s="109" t="str">
        <f>VLOOKUP(C184,[1]計算シート!$B$3:$BB$29997,8,FALSE)</f>
        <v>25.17-27.18</v>
      </c>
      <c r="H184" s="109" t="str">
        <f>VLOOKUP(C184,[1]計算シート!$B$3:$BB$29997,9,FALSE)</f>
        <v>○</v>
      </c>
      <c r="I184" s="109" t="str">
        <f>VLOOKUP(C184,[1]計算シート!$B$3:$BB$29997,10,FALSE)</f>
        <v>×</v>
      </c>
      <c r="J184" s="109" t="str">
        <f>VLOOKUP(C184,[1]計算シート!$B$3:$BB$29997,11,FALSE)</f>
        <v>×</v>
      </c>
      <c r="K184" s="109" t="str">
        <f>VLOOKUP(C184,[1]計算シート!$B$3:$BB$29997,12,FALSE)</f>
        <v>×</v>
      </c>
      <c r="L184" s="109" t="str">
        <f>VLOOKUP(C184,[1]計算シート!$B$3:$BB$29997,13,FALSE)</f>
        <v>○</v>
      </c>
      <c r="M184" s="109" t="str">
        <f>IF(VLOOKUP(C184,[1]計算シート!$B$3:$BB$29997,26,FALSE)&gt;0,"○","×")</f>
        <v>×</v>
      </c>
      <c r="N184" s="109" t="str">
        <f>IF(VLOOKUP(C184,[1]計算シート!$B$3:$BB$29997,27,FALSE)&gt;0,"○","×")</f>
        <v>○</v>
      </c>
      <c r="O184" s="110" t="str">
        <f>VLOOKUP(C184,[1]計算シート!$B$3:$BB$29997,29,FALSE)</f>
        <v>そんぽの家Ｓ四つ木</v>
      </c>
      <c r="P184" s="110" t="str">
        <f>VLOOKUP(C184,[1]計算シート!$B$3:$BB$29997,30,FALSE)</f>
        <v>03-5671-8262</v>
      </c>
      <c r="Q184" s="77">
        <f>VLOOKUP(C184,[1]計算シート!$B$3:$BB$29997,32,FALSE)</f>
        <v>45</v>
      </c>
      <c r="R184" s="111">
        <f>VLOOKUP(C184,[1]計算シート!$B$3:$BB$29997,31,FALSE)</f>
        <v>40934</v>
      </c>
      <c r="S184" s="112" t="str">
        <f>VLOOKUP(C184,[1]計算シート!$B$3:$BB$29997,34,FALSE)</f>
        <v>入居開始済み</v>
      </c>
      <c r="T184" s="109" t="str">
        <f>VLOOKUP(C184,[1]計算シート!$B$3:$BB$29997,33,FALSE)</f>
        <v>○</v>
      </c>
      <c r="U184" s="111">
        <v>42095</v>
      </c>
      <c r="V184" s="77"/>
      <c r="W184" s="115" t="str">
        <f>VLOOKUP(C184,[1]計算シート!$B$3:$BH$2997,59,FALSE)&amp;CHAR(10)&amp;IF(VLOOKUP(C184,[1]計算シート!$B$3:$BH$2997,59,FALSE)="特定","("&amp;VLOOKUP(C184,[1]指定一覧!$B$3:$C202,2,FALSE)&amp;")","")</f>
        <v xml:space="preserve">
</v>
      </c>
      <c r="X184" s="113" t="s">
        <v>36</v>
      </c>
    </row>
    <row r="185" spans="2:24" s="114" customFormat="1" ht="42" customHeight="1">
      <c r="B185" s="108">
        <v>178</v>
      </c>
      <c r="C185" s="109">
        <v>11025</v>
      </c>
      <c r="D185" s="110" t="str">
        <f>VLOOKUP(C185,[1]計算シート!$B$3:$F$29997,5,FALSE)</f>
        <v>そんぽの家Ｓ堀切菖蒲園</v>
      </c>
      <c r="E185" s="110" t="str">
        <f>VLOOKUP(C185,[1]計算シート!$B$3:$BB$29997,6,FALSE)</f>
        <v>葛飾区堀切1丁目23-12</v>
      </c>
      <c r="F185" s="109">
        <f>VLOOKUP(C185,[1]計算シート!$B$3:$BB$29997,7,FALSE)</f>
        <v>10.55</v>
      </c>
      <c r="G185" s="109" t="str">
        <f>VLOOKUP(C185,[1]計算シート!$B$3:$BB$29997,8,FALSE)</f>
        <v>25.17-27.42</v>
      </c>
      <c r="H185" s="109" t="str">
        <f>VLOOKUP(C185,[1]計算シート!$B$3:$BB$29997,9,FALSE)</f>
        <v>○</v>
      </c>
      <c r="I185" s="109" t="str">
        <f>VLOOKUP(C185,[1]計算シート!$B$3:$BB$29997,10,FALSE)</f>
        <v>×</v>
      </c>
      <c r="J185" s="109" t="str">
        <f>VLOOKUP(C185,[1]計算シート!$B$3:$BB$29997,11,FALSE)</f>
        <v>×</v>
      </c>
      <c r="K185" s="109" t="str">
        <f>VLOOKUP(C185,[1]計算シート!$B$3:$BB$29997,12,FALSE)</f>
        <v>×</v>
      </c>
      <c r="L185" s="109" t="str">
        <f>VLOOKUP(C185,[1]計算シート!$B$3:$BB$29997,13,FALSE)</f>
        <v>○</v>
      </c>
      <c r="M185" s="109" t="str">
        <f>IF(VLOOKUP(C185,[1]計算シート!$B$3:$BB$29997,26,FALSE)&gt;0,"○","×")</f>
        <v>×</v>
      </c>
      <c r="N185" s="109" t="str">
        <f>IF(VLOOKUP(C185,[1]計算シート!$B$3:$BB$29997,27,FALSE)&gt;0,"○","×")</f>
        <v>○</v>
      </c>
      <c r="O185" s="110" t="str">
        <f>VLOOKUP(C185,[1]計算シート!$B$3:$BB$29997,29,FALSE)</f>
        <v>そんぽの家Ｓ堀切菖蒲園</v>
      </c>
      <c r="P185" s="110" t="str">
        <f>VLOOKUP(C185,[1]計算シート!$B$3:$BB$29997,30,FALSE)</f>
        <v>03-5671-0061</v>
      </c>
      <c r="Q185" s="77">
        <f>VLOOKUP(C185,[1]計算シート!$B$3:$BB$29997,32,FALSE)</f>
        <v>45</v>
      </c>
      <c r="R185" s="111">
        <f>VLOOKUP(C185,[1]計算シート!$B$3:$BB$29997,31,FALSE)</f>
        <v>40934</v>
      </c>
      <c r="S185" s="112" t="str">
        <f>VLOOKUP(C185,[1]計算シート!$B$3:$BB$29997,34,FALSE)</f>
        <v>入居開始済み</v>
      </c>
      <c r="T185" s="109" t="str">
        <f>VLOOKUP(C185,[1]計算シート!$B$3:$BB$29997,33,FALSE)</f>
        <v>○</v>
      </c>
      <c r="U185" s="111">
        <v>42095</v>
      </c>
      <c r="V185" s="77"/>
      <c r="W185" s="115" t="str">
        <f>VLOOKUP(C185,[1]計算シート!$B$3:$BH$2997,59,FALSE)&amp;CHAR(10)&amp;IF(VLOOKUP(C185,[1]計算シート!$B$3:$BH$2997,59,FALSE)="特定","("&amp;VLOOKUP(C185,[1]指定一覧!$B$3:$C203,2,FALSE)&amp;")","")</f>
        <v xml:space="preserve">
</v>
      </c>
      <c r="X185" s="113" t="s">
        <v>36</v>
      </c>
    </row>
    <row r="186" spans="2:24" s="114" customFormat="1" ht="42" customHeight="1">
      <c r="B186" s="108">
        <v>179</v>
      </c>
      <c r="C186" s="109">
        <v>11048</v>
      </c>
      <c r="D186" s="110" t="str">
        <f>VLOOKUP(C186,[1]計算シート!$B$3:$F$29997,5,FALSE)</f>
        <v>ウェリスオリーブ新小岩</v>
      </c>
      <c r="E186" s="110" t="str">
        <f>VLOOKUP(C186,[1]計算シート!$B$3:$BB$29997,6,FALSE)</f>
        <v>葛飾区東新小岩３－１４－１０</v>
      </c>
      <c r="F186" s="109" t="str">
        <f>VLOOKUP(C186,[1]計算シート!$B$3:$BB$29997,7,FALSE)</f>
        <v>11.5-19.5</v>
      </c>
      <c r="G186" s="109" t="str">
        <f>VLOOKUP(C186,[1]計算シート!$B$3:$BB$29997,8,FALSE)</f>
        <v>27.36-44.82</v>
      </c>
      <c r="H186" s="109" t="str">
        <f>VLOOKUP(C186,[1]計算シート!$B$3:$BB$29997,9,FALSE)</f>
        <v>○</v>
      </c>
      <c r="I186" s="109" t="str">
        <f>VLOOKUP(C186,[1]計算シート!$B$3:$BB$29997,10,FALSE)</f>
        <v>×</v>
      </c>
      <c r="J186" s="109" t="str">
        <f>VLOOKUP(C186,[1]計算シート!$B$3:$BB$29997,11,FALSE)</f>
        <v>×</v>
      </c>
      <c r="K186" s="109" t="str">
        <f>VLOOKUP(C186,[1]計算シート!$B$3:$BB$29997,12,FALSE)</f>
        <v>○</v>
      </c>
      <c r="L186" s="109" t="str">
        <f>VLOOKUP(C186,[1]計算シート!$B$3:$BB$29997,13,FALSE)</f>
        <v>○</v>
      </c>
      <c r="M186" s="109" t="str">
        <f>IF(VLOOKUP(C186,[1]計算シート!$B$3:$BB$29997,26,FALSE)&gt;0,"○","×")</f>
        <v>×</v>
      </c>
      <c r="N186" s="109" t="str">
        <f>IF(VLOOKUP(C186,[1]計算シート!$B$3:$BB$29997,27,FALSE)&gt;0,"○","×")</f>
        <v>○</v>
      </c>
      <c r="O186" s="110" t="str">
        <f>VLOOKUP(C186,[1]計算シート!$B$3:$BB$29997,29,FALSE)</f>
        <v>ＮＴＴアーバンバリューサポート株式会社</v>
      </c>
      <c r="P186" s="110" t="str">
        <f>VLOOKUP(C186,[1]計算シート!$B$3:$BB$29997,30,FALSE)</f>
        <v>03-6811-6465</v>
      </c>
      <c r="Q186" s="77">
        <f>VLOOKUP(C186,[1]計算シート!$B$3:$BB$29997,32,FALSE)</f>
        <v>45</v>
      </c>
      <c r="R186" s="111">
        <f>VLOOKUP(C186,[1]計算シート!$B$3:$BB$29997,31,FALSE)</f>
        <v>40955</v>
      </c>
      <c r="S186" s="112" t="str">
        <f>VLOOKUP(C186,[1]計算シート!$B$3:$BB$29997,34,FALSE)</f>
        <v>入居開始済み</v>
      </c>
      <c r="T186" s="109" t="str">
        <f>VLOOKUP(C186,[1]計算シート!$B$3:$BB$29997,33,FALSE)</f>
        <v>○</v>
      </c>
      <c r="U186" s="111">
        <v>42095</v>
      </c>
      <c r="V186" s="77"/>
      <c r="W186" s="115" t="str">
        <f>VLOOKUP(C186,[1]計算シート!$B$3:$BH$2997,59,FALSE)&amp;CHAR(10)&amp;IF(VLOOKUP(C186,[1]計算シート!$B$3:$BH$2997,59,FALSE)="特定","("&amp;VLOOKUP(C186,[1]指定一覧!$B$3:$C204,2,FALSE)&amp;")","")</f>
        <v xml:space="preserve">
</v>
      </c>
      <c r="X186" s="113" t="s">
        <v>36</v>
      </c>
    </row>
    <row r="187" spans="2:24" s="114" customFormat="1" ht="42" customHeight="1">
      <c r="B187" s="108">
        <v>180</v>
      </c>
      <c r="C187" s="109">
        <v>11062</v>
      </c>
      <c r="D187" s="110" t="str">
        <f>VLOOKUP(C187,[1]計算シート!$B$3:$F$29997,5,FALSE)</f>
        <v>フルール細田</v>
      </c>
      <c r="E187" s="110" t="str">
        <f>VLOOKUP(C187,[1]計算シート!$B$3:$BB$29997,6,FALSE)</f>
        <v>葛飾区細田1-16-9</v>
      </c>
      <c r="F187" s="109">
        <f>VLOOKUP(C187,[1]計算シート!$B$3:$BB$29997,7,FALSE)</f>
        <v>7.9</v>
      </c>
      <c r="G187" s="109">
        <f>VLOOKUP(C187,[1]計算シート!$B$3:$BB$29997,8,FALSE)</f>
        <v>18.46</v>
      </c>
      <c r="H187" s="109" t="str">
        <f>VLOOKUP(C187,[1]計算シート!$B$3:$BB$29997,9,FALSE)</f>
        <v>○</v>
      </c>
      <c r="I187" s="109" t="str">
        <f>VLOOKUP(C187,[1]計算シート!$B$3:$BB$29997,10,FALSE)</f>
        <v>○</v>
      </c>
      <c r="J187" s="109" t="str">
        <f>VLOOKUP(C187,[1]計算シート!$B$3:$BB$29997,11,FALSE)</f>
        <v>○</v>
      </c>
      <c r="K187" s="109" t="str">
        <f>VLOOKUP(C187,[1]計算シート!$B$3:$BB$29997,12,FALSE)</f>
        <v>○</v>
      </c>
      <c r="L187" s="109" t="str">
        <f>VLOOKUP(C187,[1]計算シート!$B$3:$BB$29997,13,FALSE)</f>
        <v>○</v>
      </c>
      <c r="M187" s="109" t="str">
        <f>IF(VLOOKUP(C187,[1]計算シート!$B$3:$BB$29997,26,FALSE)&gt;0,"○","×")</f>
        <v>×</v>
      </c>
      <c r="N187" s="109" t="str">
        <f>IF(VLOOKUP(C187,[1]計算シート!$B$3:$BB$29997,27,FALSE)&gt;0,"○","×")</f>
        <v>○</v>
      </c>
      <c r="O187" s="110" t="str">
        <f>VLOOKUP(C187,[1]計算シート!$B$3:$BB$29997,29,FALSE)</f>
        <v>フルール細田</v>
      </c>
      <c r="P187" s="110" t="str">
        <f>VLOOKUP(C187,[1]計算シート!$B$3:$BB$29997,30,FALSE)</f>
        <v>03-5889-8732</v>
      </c>
      <c r="Q187" s="77">
        <f>VLOOKUP(C187,[1]計算シート!$B$3:$BB$29997,32,FALSE)</f>
        <v>26</v>
      </c>
      <c r="R187" s="111">
        <f>VLOOKUP(C187,[1]計算シート!$B$3:$BB$29997,31,FALSE)</f>
        <v>40996</v>
      </c>
      <c r="S187" s="112" t="str">
        <f>VLOOKUP(C187,[1]計算シート!$B$3:$BB$29997,34,FALSE)</f>
        <v>入居開始済み</v>
      </c>
      <c r="T187" s="109" t="str">
        <f>VLOOKUP(C187,[1]計算シート!$B$3:$BB$29997,33,FALSE)</f>
        <v>○</v>
      </c>
      <c r="U187" s="111">
        <v>42095</v>
      </c>
      <c r="V187" s="77"/>
      <c r="W187" s="115" t="str">
        <f>VLOOKUP(C187,[1]計算シート!$B$3:$BH$2997,59,FALSE)&amp;CHAR(10)&amp;IF(VLOOKUP(C187,[1]計算シート!$B$3:$BH$2997,59,FALSE)="特定","("&amp;VLOOKUP(C187,[1]指定一覧!$B$3:$C205,2,FALSE)&amp;")","")</f>
        <v xml:space="preserve">
</v>
      </c>
      <c r="X187" s="113" t="s">
        <v>36</v>
      </c>
    </row>
    <row r="188" spans="2:24" s="114" customFormat="1" ht="42" customHeight="1">
      <c r="B188" s="108">
        <v>181</v>
      </c>
      <c r="C188" s="109">
        <v>11065</v>
      </c>
      <c r="D188" s="110" t="str">
        <f>VLOOKUP(C188,[1]計算シート!$B$3:$F$29997,5,FALSE)</f>
        <v>ココチケア住宅ケアリビング</v>
      </c>
      <c r="E188" s="110" t="str">
        <f>VLOOKUP(C188,[1]計算シート!$B$3:$BB$29997,6,FALSE)</f>
        <v>葛飾区東新小岩2-25-1</v>
      </c>
      <c r="F188" s="109" t="str">
        <f>VLOOKUP(C188,[1]計算シート!$B$3:$BB$29997,7,FALSE)</f>
        <v>7.8-16.4</v>
      </c>
      <c r="G188" s="109" t="str">
        <f>VLOOKUP(C188,[1]計算シート!$B$3:$BB$29997,8,FALSE)</f>
        <v>18.24-36.48</v>
      </c>
      <c r="H188" s="109" t="str">
        <f>VLOOKUP(C188,[1]計算シート!$B$3:$BB$29997,9,FALSE)</f>
        <v>○</v>
      </c>
      <c r="I188" s="109" t="str">
        <f>VLOOKUP(C188,[1]計算シート!$B$3:$BB$29997,10,FALSE)</f>
        <v>×</v>
      </c>
      <c r="J188" s="109" t="str">
        <f>VLOOKUP(C188,[1]計算シート!$B$3:$BB$29997,11,FALSE)</f>
        <v>×</v>
      </c>
      <c r="K188" s="109" t="str">
        <f>VLOOKUP(C188,[1]計算シート!$B$3:$BB$29997,12,FALSE)</f>
        <v>×</v>
      </c>
      <c r="L188" s="109" t="str">
        <f>VLOOKUP(C188,[1]計算シート!$B$3:$BB$29997,13,FALSE)</f>
        <v>○</v>
      </c>
      <c r="M188" s="109" t="str">
        <f>IF(VLOOKUP(C188,[1]計算シート!$B$3:$BB$29997,26,FALSE)&gt;0,"○","×")</f>
        <v>×</v>
      </c>
      <c r="N188" s="109" t="str">
        <f>IF(VLOOKUP(C188,[1]計算シート!$B$3:$BB$29997,27,FALSE)&gt;0,"○","×")</f>
        <v>○</v>
      </c>
      <c r="O188" s="110" t="str">
        <f>VLOOKUP(C188,[1]計算シート!$B$3:$BB$29997,29,FALSE)</f>
        <v>株式会社　ソラスト</v>
      </c>
      <c r="P188" s="110" t="str">
        <f>VLOOKUP(C188,[1]計算シート!$B$3:$BB$29997,30,FALSE)</f>
        <v>03-3450-2610</v>
      </c>
      <c r="Q188" s="77">
        <f>VLOOKUP(C188,[1]計算シート!$B$3:$BB$29997,32,FALSE)</f>
        <v>31</v>
      </c>
      <c r="R188" s="111">
        <f>VLOOKUP(C188,[1]計算シート!$B$3:$BB$29997,31,FALSE)</f>
        <v>40996</v>
      </c>
      <c r="S188" s="112" t="str">
        <f>VLOOKUP(C188,[1]計算シート!$B$3:$BB$29997,34,FALSE)</f>
        <v>入居開始済み</v>
      </c>
      <c r="T188" s="109" t="str">
        <f>VLOOKUP(C188,[1]計算シート!$B$3:$BB$29997,33,FALSE)</f>
        <v>○</v>
      </c>
      <c r="U188" s="111">
        <v>40996</v>
      </c>
      <c r="V188" s="77"/>
      <c r="W188" s="115" t="str">
        <f>VLOOKUP(C188,[1]計算シート!$B$3:$BH$2997,59,FALSE)&amp;CHAR(10)&amp;IF(VLOOKUP(C188,[1]計算シート!$B$3:$BH$2997,59,FALSE)="特定","("&amp;VLOOKUP(C188,[1]指定一覧!$B$3:$C206,2,FALSE)&amp;")","")</f>
        <v xml:space="preserve">利用権
</v>
      </c>
      <c r="X188" s="113" t="s">
        <v>36</v>
      </c>
    </row>
    <row r="189" spans="2:24" s="114" customFormat="1" ht="42" customHeight="1">
      <c r="B189" s="108">
        <v>182</v>
      </c>
      <c r="C189" s="109">
        <v>11066</v>
      </c>
      <c r="D189" s="110" t="str">
        <f>VLOOKUP(C189,[1]計算シート!$B$3:$F$29997,5,FALSE)</f>
        <v>ココチケア住宅メディカルレジデンス</v>
      </c>
      <c r="E189" s="110" t="str">
        <f>VLOOKUP(C189,[1]計算シート!$B$3:$BB$29997,6,FALSE)</f>
        <v>葛飾区東新小岩8-8-11</v>
      </c>
      <c r="F189" s="109" t="str">
        <f>VLOOKUP(C189,[1]計算シート!$B$3:$BB$29997,7,FALSE)</f>
        <v>7.5-8.5</v>
      </c>
      <c r="G189" s="109" t="str">
        <f>VLOOKUP(C189,[1]計算シート!$B$3:$BB$29997,8,FALSE)</f>
        <v>18-18.95</v>
      </c>
      <c r="H189" s="109" t="str">
        <f>VLOOKUP(C189,[1]計算シート!$B$3:$BB$29997,9,FALSE)</f>
        <v>○</v>
      </c>
      <c r="I189" s="109" t="str">
        <f>VLOOKUP(C189,[1]計算シート!$B$3:$BB$29997,10,FALSE)</f>
        <v>×</v>
      </c>
      <c r="J189" s="109" t="str">
        <f>VLOOKUP(C189,[1]計算シート!$B$3:$BB$29997,11,FALSE)</f>
        <v>×</v>
      </c>
      <c r="K189" s="109" t="str">
        <f>VLOOKUP(C189,[1]計算シート!$B$3:$BB$29997,12,FALSE)</f>
        <v>×</v>
      </c>
      <c r="L189" s="109" t="str">
        <f>VLOOKUP(C189,[1]計算シート!$B$3:$BB$29997,13,FALSE)</f>
        <v>○</v>
      </c>
      <c r="M189" s="109" t="str">
        <f>IF(VLOOKUP(C189,[1]計算シート!$B$3:$BB$29997,26,FALSE)&gt;0,"○","×")</f>
        <v>○</v>
      </c>
      <c r="N189" s="109" t="str">
        <f>IF(VLOOKUP(C189,[1]計算シート!$B$3:$BB$29997,27,FALSE)&gt;0,"○","×")</f>
        <v>○</v>
      </c>
      <c r="O189" s="110" t="str">
        <f>VLOOKUP(C189,[1]計算シート!$B$3:$BB$29997,29,FALSE)</f>
        <v>株式会社　ソラスト</v>
      </c>
      <c r="P189" s="110" t="str">
        <f>VLOOKUP(C189,[1]計算シート!$B$3:$BB$29997,30,FALSE)</f>
        <v>03-3450-2610</v>
      </c>
      <c r="Q189" s="77">
        <f>VLOOKUP(C189,[1]計算シート!$B$3:$BB$29997,32,FALSE)</f>
        <v>30</v>
      </c>
      <c r="R189" s="111">
        <f>VLOOKUP(C189,[1]計算シート!$B$3:$BB$29997,31,FALSE)</f>
        <v>40996</v>
      </c>
      <c r="S189" s="112" t="str">
        <f>VLOOKUP(C189,[1]計算シート!$B$3:$BB$29997,34,FALSE)</f>
        <v>入居開始済み</v>
      </c>
      <c r="T189" s="109" t="str">
        <f>VLOOKUP(C189,[1]計算シート!$B$3:$BB$29997,33,FALSE)</f>
        <v>○</v>
      </c>
      <c r="U189" s="111">
        <v>40996</v>
      </c>
      <c r="V189" s="77"/>
      <c r="W189" s="115" t="str">
        <f>VLOOKUP(C189,[1]計算シート!$B$3:$BH$2997,59,FALSE)&amp;CHAR(10)&amp;IF(VLOOKUP(C189,[1]計算シート!$B$3:$BH$2997,59,FALSE)="特定","("&amp;VLOOKUP(C189,[1]指定一覧!$B$3:$C207,2,FALSE)&amp;")","")</f>
        <v xml:space="preserve">利用権
</v>
      </c>
      <c r="X189" s="113" t="s">
        <v>36</v>
      </c>
    </row>
    <row r="190" spans="2:24" s="114" customFormat="1" ht="42" customHeight="1">
      <c r="B190" s="108">
        <v>183</v>
      </c>
      <c r="C190" s="109">
        <v>11077</v>
      </c>
      <c r="D190" s="110" t="str">
        <f>VLOOKUP(C190,[1]計算シート!$B$3:$F$29997,5,FALSE)</f>
        <v>グランフレア金町</v>
      </c>
      <c r="E190" s="110" t="str">
        <f>VLOOKUP(C190,[1]計算シート!$B$3:$BB$29997,6,FALSE)</f>
        <v>葛飾区金町5丁目24番18号</v>
      </c>
      <c r="F190" s="109" t="str">
        <f>VLOOKUP(C190,[1]計算シート!$B$3:$BB$29997,7,FALSE)</f>
        <v>9-11.5</v>
      </c>
      <c r="G190" s="109" t="str">
        <f>VLOOKUP(C190,[1]計算シート!$B$3:$BB$29997,8,FALSE)</f>
        <v>18.98-26.55</v>
      </c>
      <c r="H190" s="109" t="str">
        <f>VLOOKUP(C190,[1]計算シート!$B$3:$BB$29997,9,FALSE)</f>
        <v>○</v>
      </c>
      <c r="I190" s="109" t="str">
        <f>VLOOKUP(C190,[1]計算シート!$B$3:$BB$29997,10,FALSE)</f>
        <v>○</v>
      </c>
      <c r="J190" s="109" t="str">
        <f>VLOOKUP(C190,[1]計算シート!$B$3:$BB$29997,11,FALSE)</f>
        <v>○</v>
      </c>
      <c r="K190" s="109" t="str">
        <f>VLOOKUP(C190,[1]計算シート!$B$3:$BB$29997,12,FALSE)</f>
        <v>○</v>
      </c>
      <c r="L190" s="109" t="str">
        <f>VLOOKUP(C190,[1]計算シート!$B$3:$BB$29997,13,FALSE)</f>
        <v>○</v>
      </c>
      <c r="M190" s="109" t="str">
        <f>IF(VLOOKUP(C190,[1]計算シート!$B$3:$BB$29997,26,FALSE)&gt;0,"○","×")</f>
        <v>○</v>
      </c>
      <c r="N190" s="109" t="str">
        <f>IF(VLOOKUP(C190,[1]計算シート!$B$3:$BB$29997,27,FALSE)&gt;0,"○","×")</f>
        <v>○</v>
      </c>
      <c r="O190" s="110" t="str">
        <f>VLOOKUP(C190,[1]計算シート!$B$3:$BB$29997,29,FALSE)</f>
        <v>グランフレア金町</v>
      </c>
      <c r="P190" s="110" t="str">
        <f>VLOOKUP(C190,[1]計算シート!$B$3:$BB$29997,30,FALSE)</f>
        <v>03-5876-1888</v>
      </c>
      <c r="Q190" s="77">
        <f>VLOOKUP(C190,[1]計算シート!$B$3:$BB$29997,32,FALSE)</f>
        <v>34</v>
      </c>
      <c r="R190" s="111">
        <f>VLOOKUP(C190,[1]計算シート!$B$3:$BB$29997,31,FALSE)</f>
        <v>40996</v>
      </c>
      <c r="S190" s="112" t="str">
        <f>VLOOKUP(C190,[1]計算シート!$B$3:$BB$29997,34,FALSE)</f>
        <v>入居開始済み</v>
      </c>
      <c r="T190" s="109" t="str">
        <f>VLOOKUP(C190,[1]計算シート!$B$3:$BB$29997,33,FALSE)</f>
        <v>○</v>
      </c>
      <c r="U190" s="111">
        <v>42095</v>
      </c>
      <c r="V190" s="77"/>
      <c r="W190" s="115" t="str">
        <f>VLOOKUP(C190,[1]計算シート!$B$3:$BH$2997,59,FALSE)&amp;CHAR(10)&amp;IF(VLOOKUP(C190,[1]計算シート!$B$3:$BH$2997,59,FALSE)="特定","("&amp;VLOOKUP(C190,[1]指定一覧!$B$3:$C208,2,FALSE)&amp;")","")</f>
        <v xml:space="preserve">
</v>
      </c>
      <c r="X190" s="113" t="s">
        <v>36</v>
      </c>
    </row>
    <row r="191" spans="2:24" s="114" customFormat="1" ht="42" customHeight="1">
      <c r="B191" s="108">
        <v>184</v>
      </c>
      <c r="C191" s="109">
        <v>12013</v>
      </c>
      <c r="D191" s="110" t="str">
        <f>VLOOKUP(C191,[1]計算シート!$B$3:$F$29997,5,FALSE)</f>
        <v>かつしか療養センター</v>
      </c>
      <c r="E191" s="110" t="str">
        <f>VLOOKUP(C191,[1]計算シート!$B$3:$BB$29997,6,FALSE)</f>
        <v>葛飾区立石８丁目４８－１</v>
      </c>
      <c r="F191" s="109">
        <f>VLOOKUP(C191,[1]計算シート!$B$3:$BB$29997,7,FALSE)</f>
        <v>9</v>
      </c>
      <c r="G191" s="109">
        <f>VLOOKUP(C191,[1]計算シート!$B$3:$BB$29997,8,FALSE)</f>
        <v>18</v>
      </c>
      <c r="H191" s="109" t="str">
        <f>VLOOKUP(C191,[1]計算シート!$B$3:$BB$29997,9,FALSE)</f>
        <v>○</v>
      </c>
      <c r="I191" s="109" t="str">
        <f>VLOOKUP(C191,[1]計算シート!$B$3:$BB$29997,10,FALSE)</f>
        <v>○</v>
      </c>
      <c r="J191" s="109" t="str">
        <f>VLOOKUP(C191,[1]計算シート!$B$3:$BB$29997,11,FALSE)</f>
        <v>○</v>
      </c>
      <c r="K191" s="109" t="str">
        <f>VLOOKUP(C191,[1]計算シート!$B$3:$BB$29997,12,FALSE)</f>
        <v>○</v>
      </c>
      <c r="L191" s="109" t="str">
        <f>VLOOKUP(C191,[1]計算シート!$B$3:$BB$29997,13,FALSE)</f>
        <v>○</v>
      </c>
      <c r="M191" s="109" t="str">
        <f>IF(VLOOKUP(C191,[1]計算シート!$B$3:$BB$29997,26,FALSE)&gt;0,"○","×")</f>
        <v>×</v>
      </c>
      <c r="N191" s="109" t="str">
        <f>IF(VLOOKUP(C191,[1]計算シート!$B$3:$BB$29997,27,FALSE)&gt;0,"○","×")</f>
        <v>○</v>
      </c>
      <c r="O191" s="110" t="str">
        <f>VLOOKUP(C191,[1]計算シート!$B$3:$BB$29997,29,FALSE)</f>
        <v>かつしか療養センター</v>
      </c>
      <c r="P191" s="110" t="str">
        <f>VLOOKUP(C191,[1]計算シート!$B$3:$BB$29997,30,FALSE)</f>
        <v>03-3691-8722</v>
      </c>
      <c r="Q191" s="77">
        <f>VLOOKUP(C191,[1]計算シート!$B$3:$BB$29997,32,FALSE)</f>
        <v>26</v>
      </c>
      <c r="R191" s="111">
        <f>VLOOKUP(C191,[1]計算シート!$B$3:$BB$29997,31,FALSE)</f>
        <v>41075</v>
      </c>
      <c r="S191" s="112" t="str">
        <f>VLOOKUP(C191,[1]計算シート!$B$3:$BB$29997,34,FALSE)</f>
        <v>入居開始済み</v>
      </c>
      <c r="T191" s="109" t="str">
        <f>VLOOKUP(C191,[1]計算シート!$B$3:$BB$29997,33,FALSE)</f>
        <v>○</v>
      </c>
      <c r="U191" s="111">
        <v>42095</v>
      </c>
      <c r="V191" s="77"/>
      <c r="W191" s="115" t="str">
        <f>VLOOKUP(C191,[1]計算シート!$B$3:$BH$2997,59,FALSE)&amp;CHAR(10)&amp;IF(VLOOKUP(C191,[1]計算シート!$B$3:$BH$2997,59,FALSE)="特定","("&amp;VLOOKUP(C191,[1]指定一覧!$B$3:$C209,2,FALSE)&amp;")","")</f>
        <v xml:space="preserve">
</v>
      </c>
      <c r="X191" s="113" t="s">
        <v>36</v>
      </c>
    </row>
    <row r="192" spans="2:24" s="114" customFormat="1" ht="42" customHeight="1">
      <c r="B192" s="108">
        <v>185</v>
      </c>
      <c r="C192" s="109">
        <v>12016</v>
      </c>
      <c r="D192" s="110" t="str">
        <f>VLOOKUP(C192,[1]計算シート!$B$3:$F$29997,5,FALSE)</f>
        <v>ココファン水元</v>
      </c>
      <c r="E192" s="110" t="str">
        <f>VLOOKUP(C192,[1]計算シート!$B$3:$BB$29997,6,FALSE)</f>
        <v>葛飾区水元４－５－１</v>
      </c>
      <c r="F192" s="109" t="str">
        <f>VLOOKUP(C192,[1]計算シート!$B$3:$BB$29997,7,FALSE)</f>
        <v>6.5-9.9</v>
      </c>
      <c r="G192" s="109" t="str">
        <f>VLOOKUP(C192,[1]計算シート!$B$3:$BB$29997,8,FALSE)</f>
        <v>18.24-28.91</v>
      </c>
      <c r="H192" s="109" t="str">
        <f>VLOOKUP(C192,[1]計算シート!$B$3:$BB$29997,9,FALSE)</f>
        <v>○</v>
      </c>
      <c r="I192" s="109" t="str">
        <f>VLOOKUP(C192,[1]計算シート!$B$3:$BB$29997,10,FALSE)</f>
        <v>○</v>
      </c>
      <c r="J192" s="109" t="str">
        <f>VLOOKUP(C192,[1]計算シート!$B$3:$BB$29997,11,FALSE)</f>
        <v>○</v>
      </c>
      <c r="K192" s="109" t="str">
        <f>VLOOKUP(C192,[1]計算シート!$B$3:$BB$29997,12,FALSE)</f>
        <v>○</v>
      </c>
      <c r="L192" s="109" t="str">
        <f>VLOOKUP(C192,[1]計算シート!$B$3:$BB$29997,13,FALSE)</f>
        <v>○</v>
      </c>
      <c r="M192" s="109" t="str">
        <f>IF(VLOOKUP(C192,[1]計算シート!$B$3:$BB$29997,26,FALSE)&gt;0,"○","×")</f>
        <v>×</v>
      </c>
      <c r="N192" s="109" t="str">
        <f>IF(VLOOKUP(C192,[1]計算シート!$B$3:$BB$29997,27,FALSE)&gt;0,"○","×")</f>
        <v>○</v>
      </c>
      <c r="O192" s="110" t="str">
        <f>VLOOKUP(C192,[1]計算シート!$B$3:$BB$29997,29,FALSE)</f>
        <v>株式会社学研ココファン</v>
      </c>
      <c r="P192" s="110" t="str">
        <f>VLOOKUP(C192,[1]計算シート!$B$3:$BB$29997,30,FALSE)</f>
        <v>03-6431-1860</v>
      </c>
      <c r="Q192" s="77">
        <f>VLOOKUP(C192,[1]計算シート!$B$3:$BB$29997,32,FALSE)</f>
        <v>52</v>
      </c>
      <c r="R192" s="111">
        <f>VLOOKUP(C192,[1]計算シート!$B$3:$BB$29997,31,FALSE)</f>
        <v>41131</v>
      </c>
      <c r="S192" s="112" t="str">
        <f>VLOOKUP(C192,[1]計算シート!$B$3:$BB$29997,34,FALSE)</f>
        <v>入居開始済み</v>
      </c>
      <c r="T192" s="109" t="str">
        <f>VLOOKUP(C192,[1]計算シート!$B$3:$BB$29997,33,FALSE)</f>
        <v>○</v>
      </c>
      <c r="U192" s="111">
        <v>42095</v>
      </c>
      <c r="V192" s="77"/>
      <c r="W192" s="115" t="str">
        <f>VLOOKUP(C192,[1]計算シート!$B$3:$BH$2997,59,FALSE)&amp;CHAR(10)&amp;IF(VLOOKUP(C192,[1]計算シート!$B$3:$BH$2997,59,FALSE)="特定","("&amp;VLOOKUP(C192,[1]指定一覧!$B$3:$C210,2,FALSE)&amp;")","")</f>
        <v xml:space="preserve">
</v>
      </c>
      <c r="X192" s="113" t="s">
        <v>36</v>
      </c>
    </row>
    <row r="193" spans="2:24" s="114" customFormat="1" ht="42" customHeight="1">
      <c r="B193" s="108">
        <v>186</v>
      </c>
      <c r="C193" s="109">
        <v>12032</v>
      </c>
      <c r="D193" s="110" t="str">
        <f>VLOOKUP(C193,[1]計算シート!$B$3:$F$29997,5,FALSE)</f>
        <v>そんぽの家Ｓ西新小岩</v>
      </c>
      <c r="E193" s="110" t="str">
        <f>VLOOKUP(C193,[1]計算シート!$B$3:$BB$29997,6,FALSE)</f>
        <v>葛飾区西新小岩4丁目1-17</v>
      </c>
      <c r="F193" s="109">
        <f>VLOOKUP(C193,[1]計算シート!$B$3:$BB$29997,7,FALSE)</f>
        <v>11.25</v>
      </c>
      <c r="G193" s="109" t="str">
        <f>VLOOKUP(C193,[1]計算シート!$B$3:$BB$29997,8,FALSE)</f>
        <v>25.17-27.23</v>
      </c>
      <c r="H193" s="109" t="str">
        <f>VLOOKUP(C193,[1]計算シート!$B$3:$BB$29997,9,FALSE)</f>
        <v>○</v>
      </c>
      <c r="I193" s="109" t="str">
        <f>VLOOKUP(C193,[1]計算シート!$B$3:$BB$29997,10,FALSE)</f>
        <v>×</v>
      </c>
      <c r="J193" s="109" t="str">
        <f>VLOOKUP(C193,[1]計算シート!$B$3:$BB$29997,11,FALSE)</f>
        <v>×</v>
      </c>
      <c r="K193" s="109" t="str">
        <f>VLOOKUP(C193,[1]計算シート!$B$3:$BB$29997,12,FALSE)</f>
        <v>×</v>
      </c>
      <c r="L193" s="109" t="str">
        <f>VLOOKUP(C193,[1]計算シート!$B$3:$BB$29997,13,FALSE)</f>
        <v>○</v>
      </c>
      <c r="M193" s="109" t="str">
        <f>IF(VLOOKUP(C193,[1]計算シート!$B$3:$BB$29997,26,FALSE)&gt;0,"○","×")</f>
        <v>×</v>
      </c>
      <c r="N193" s="109" t="str">
        <f>IF(VLOOKUP(C193,[1]計算シート!$B$3:$BB$29997,27,FALSE)&gt;0,"○","×")</f>
        <v>○</v>
      </c>
      <c r="O193" s="110" t="str">
        <f>VLOOKUP(C193,[1]計算シート!$B$3:$BB$29997,29,FALSE)</f>
        <v>そんぽの家S西新小岩</v>
      </c>
      <c r="P193" s="110" t="str">
        <f>VLOOKUP(C193,[1]計算シート!$B$3:$BB$29997,30,FALSE)</f>
        <v>03-5671-3107</v>
      </c>
      <c r="Q193" s="77">
        <f>VLOOKUP(C193,[1]計算シート!$B$3:$BB$29997,32,FALSE)</f>
        <v>41</v>
      </c>
      <c r="R193" s="111">
        <f>VLOOKUP(C193,[1]計算シート!$B$3:$BB$29997,31,FALSE)</f>
        <v>41215</v>
      </c>
      <c r="S193" s="112" t="str">
        <f>VLOOKUP(C193,[1]計算シート!$B$3:$BB$29997,34,FALSE)</f>
        <v>入居開始済み</v>
      </c>
      <c r="T193" s="109" t="str">
        <f>VLOOKUP(C193,[1]計算シート!$B$3:$BB$29997,33,FALSE)</f>
        <v>○</v>
      </c>
      <c r="U193" s="111">
        <v>42095</v>
      </c>
      <c r="V193" s="77"/>
      <c r="W193" s="115" t="str">
        <f>VLOOKUP(C193,[1]計算シート!$B$3:$BH$2997,59,FALSE)&amp;CHAR(10)&amp;IF(VLOOKUP(C193,[1]計算シート!$B$3:$BH$2997,59,FALSE)="特定","("&amp;VLOOKUP(C193,[1]指定一覧!$B$3:$C211,2,FALSE)&amp;")","")</f>
        <v xml:space="preserve">
</v>
      </c>
      <c r="X193" s="113" t="s">
        <v>36</v>
      </c>
    </row>
    <row r="194" spans="2:24" s="114" customFormat="1" ht="42" customHeight="1">
      <c r="B194" s="108">
        <v>187</v>
      </c>
      <c r="C194" s="109">
        <v>12034</v>
      </c>
      <c r="D194" s="110" t="str">
        <f>VLOOKUP(C194,[1]計算シート!$B$3:$F$29997,5,FALSE)</f>
        <v>ナーシングホーム奥戸</v>
      </c>
      <c r="E194" s="110" t="str">
        <f>VLOOKUP(C194,[1]計算シート!$B$3:$BB$29997,6,FALSE)</f>
        <v>葛飾区奥戸3丁目4番23号</v>
      </c>
      <c r="F194" s="109">
        <f>VLOOKUP(C194,[1]計算シート!$B$3:$BB$29997,7,FALSE)</f>
        <v>6.8</v>
      </c>
      <c r="G194" s="109" t="str">
        <f>VLOOKUP(C194,[1]計算シート!$B$3:$BB$29997,8,FALSE)</f>
        <v>19.87-21.11</v>
      </c>
      <c r="H194" s="109" t="str">
        <f>VLOOKUP(C194,[1]計算シート!$B$3:$BB$29997,9,FALSE)</f>
        <v>○</v>
      </c>
      <c r="I194" s="109" t="str">
        <f>VLOOKUP(C194,[1]計算シート!$B$3:$BB$29997,10,FALSE)</f>
        <v>○</v>
      </c>
      <c r="J194" s="109" t="str">
        <f>VLOOKUP(C194,[1]計算シート!$B$3:$BB$29997,11,FALSE)</f>
        <v>○</v>
      </c>
      <c r="K194" s="109" t="str">
        <f>VLOOKUP(C194,[1]計算シート!$B$3:$BB$29997,12,FALSE)</f>
        <v>○</v>
      </c>
      <c r="L194" s="109" t="str">
        <f>VLOOKUP(C194,[1]計算シート!$B$3:$BB$29997,13,FALSE)</f>
        <v>○</v>
      </c>
      <c r="M194" s="109" t="str">
        <f>IF(VLOOKUP(C194,[1]計算シート!$B$3:$BB$29997,26,FALSE)&gt;0,"○","×")</f>
        <v>×</v>
      </c>
      <c r="N194" s="109" t="str">
        <f>IF(VLOOKUP(C194,[1]計算シート!$B$3:$BB$29997,27,FALSE)&gt;0,"○","×")</f>
        <v>○</v>
      </c>
      <c r="O194" s="110" t="str">
        <f>VLOOKUP(C194,[1]計算シート!$B$3:$BB$29997,29,FALSE)</f>
        <v>株式会社シーティーエフ</v>
      </c>
      <c r="P194" s="110" t="str">
        <f>VLOOKUP(C194,[1]計算シート!$B$3:$BB$29997,30,FALSE)</f>
        <v>03-6822-8765</v>
      </c>
      <c r="Q194" s="77">
        <f>VLOOKUP(C194,[1]計算シート!$B$3:$BB$29997,32,FALSE)</f>
        <v>14</v>
      </c>
      <c r="R194" s="111">
        <f>VLOOKUP(C194,[1]計算シート!$B$3:$BB$29997,31,FALSE)</f>
        <v>41215</v>
      </c>
      <c r="S194" s="112" t="str">
        <f>VLOOKUP(C194,[1]計算シート!$B$3:$BB$29997,34,FALSE)</f>
        <v>入居開始済み</v>
      </c>
      <c r="T194" s="109" t="str">
        <f>VLOOKUP(C194,[1]計算シート!$B$3:$BB$29997,33,FALSE)</f>
        <v>○</v>
      </c>
      <c r="U194" s="111">
        <v>42095</v>
      </c>
      <c r="V194" s="77"/>
      <c r="W194" s="115" t="str">
        <f>VLOOKUP(C194,[1]計算シート!$B$3:$BH$2997,59,FALSE)&amp;CHAR(10)&amp;IF(VLOOKUP(C194,[1]計算シート!$B$3:$BH$2997,59,FALSE)="特定","("&amp;VLOOKUP(C194,[1]指定一覧!$B$3:$C212,2,FALSE)&amp;")","")</f>
        <v xml:space="preserve">
</v>
      </c>
      <c r="X194" s="113" t="s">
        <v>36</v>
      </c>
    </row>
    <row r="195" spans="2:24" s="114" customFormat="1" ht="42" customHeight="1">
      <c r="B195" s="108">
        <v>188</v>
      </c>
      <c r="C195" s="109">
        <v>12037</v>
      </c>
      <c r="D195" s="110" t="str">
        <f>VLOOKUP(C195,[1]計算シート!$B$3:$F$29997,5,FALSE)</f>
        <v>ケアガーデン　ＩＳＨＩＤＡ</v>
      </c>
      <c r="E195" s="110" t="str">
        <f>VLOOKUP(C195,[1]計算シート!$B$3:$BB$29997,6,FALSE)</f>
        <v>葛飾区立石5丁目9番26号</v>
      </c>
      <c r="F195" s="109" t="str">
        <f>VLOOKUP(C195,[1]計算シート!$B$3:$BB$29997,7,FALSE)</f>
        <v>7.1-16.5</v>
      </c>
      <c r="G195" s="109" t="str">
        <f>VLOOKUP(C195,[1]計算シート!$B$3:$BB$29997,8,FALSE)</f>
        <v>25.3-55.98</v>
      </c>
      <c r="H195" s="109" t="str">
        <f>VLOOKUP(C195,[1]計算シート!$B$3:$BB$29997,9,FALSE)</f>
        <v>○</v>
      </c>
      <c r="I195" s="109" t="str">
        <f>VLOOKUP(C195,[1]計算シート!$B$3:$BB$29997,10,FALSE)</f>
        <v>○</v>
      </c>
      <c r="J195" s="109" t="str">
        <f>VLOOKUP(C195,[1]計算シート!$B$3:$BB$29997,11,FALSE)</f>
        <v>○</v>
      </c>
      <c r="K195" s="109" t="str">
        <f>VLOOKUP(C195,[1]計算シート!$B$3:$BB$29997,12,FALSE)</f>
        <v>○</v>
      </c>
      <c r="L195" s="109" t="str">
        <f>VLOOKUP(C195,[1]計算シート!$B$3:$BB$29997,13,FALSE)</f>
        <v>×</v>
      </c>
      <c r="M195" s="109" t="str">
        <f>IF(VLOOKUP(C195,[1]計算シート!$B$3:$BB$29997,26,FALSE)&gt;0,"○","×")</f>
        <v>○</v>
      </c>
      <c r="N195" s="109" t="str">
        <f>IF(VLOOKUP(C195,[1]計算シート!$B$3:$BB$29997,27,FALSE)&gt;0,"○","×")</f>
        <v>○</v>
      </c>
      <c r="O195" s="110" t="str">
        <f>VLOOKUP(C195,[1]計算シート!$B$3:$BB$29997,29,FALSE)</f>
        <v>ケアガーデンISHIDA</v>
      </c>
      <c r="P195" s="110" t="str">
        <f>VLOOKUP(C195,[1]計算シート!$B$3:$BB$29997,30,FALSE)</f>
        <v>03-5654-7705</v>
      </c>
      <c r="Q195" s="77">
        <f>VLOOKUP(C195,[1]計算シート!$B$3:$BB$29997,32,FALSE)</f>
        <v>82</v>
      </c>
      <c r="R195" s="111">
        <f>VLOOKUP(C195,[1]計算シート!$B$3:$BB$29997,31,FALSE)</f>
        <v>41250</v>
      </c>
      <c r="S195" s="112" t="str">
        <f>VLOOKUP(C195,[1]計算シート!$B$3:$BB$29997,34,FALSE)</f>
        <v>入居開始済み</v>
      </c>
      <c r="T195" s="109" t="str">
        <f>VLOOKUP(C195,[1]計算シート!$B$3:$BB$29997,33,FALSE)</f>
        <v>○</v>
      </c>
      <c r="U195" s="111">
        <v>42095</v>
      </c>
      <c r="V195" s="77"/>
      <c r="W195" s="115" t="str">
        <f>VLOOKUP(C195,[1]計算シート!$B$3:$BH$2997,59,FALSE)&amp;CHAR(10)&amp;IF(VLOOKUP(C195,[1]計算シート!$B$3:$BH$2997,59,FALSE)="特定","("&amp;VLOOKUP(C195,[1]指定一覧!$B$3:$C213,2,FALSE)&amp;")","")</f>
        <v xml:space="preserve">
</v>
      </c>
      <c r="X195" s="113" t="s">
        <v>36</v>
      </c>
    </row>
    <row r="196" spans="2:24" s="114" customFormat="1" ht="42" customHeight="1">
      <c r="B196" s="108">
        <v>189</v>
      </c>
      <c r="C196" s="109">
        <v>12046</v>
      </c>
      <c r="D196" s="110" t="str">
        <f>VLOOKUP(C196,[1]計算シート!$B$3:$F$29997,5,FALSE)</f>
        <v>ミアヘルサ オアシス東新小岩</v>
      </c>
      <c r="E196" s="110" t="str">
        <f>VLOOKUP(C196,[1]計算シート!$B$3:$BB$29997,6,FALSE)</f>
        <v>葛飾区東新小岩4丁目11番10号</v>
      </c>
      <c r="F196" s="109">
        <f>VLOOKUP(C196,[1]計算シート!$B$3:$BB$29997,7,FALSE)</f>
        <v>9.5</v>
      </c>
      <c r="G196" s="109">
        <f>VLOOKUP(C196,[1]計算シート!$B$3:$BB$29997,8,FALSE)</f>
        <v>20.48</v>
      </c>
      <c r="H196" s="109" t="str">
        <f>VLOOKUP(C196,[1]計算シート!$B$3:$BB$29997,9,FALSE)</f>
        <v>○</v>
      </c>
      <c r="I196" s="109" t="str">
        <f>VLOOKUP(C196,[1]計算シート!$B$3:$BB$29997,10,FALSE)</f>
        <v>○</v>
      </c>
      <c r="J196" s="109" t="str">
        <f>VLOOKUP(C196,[1]計算シート!$B$3:$BB$29997,11,FALSE)</f>
        <v>○</v>
      </c>
      <c r="K196" s="109" t="str">
        <f>VLOOKUP(C196,[1]計算シート!$B$3:$BB$29997,12,FALSE)</f>
        <v>○</v>
      </c>
      <c r="L196" s="109" t="str">
        <f>VLOOKUP(C196,[1]計算シート!$B$3:$BB$29997,13,FALSE)</f>
        <v>○</v>
      </c>
      <c r="M196" s="109" t="str">
        <f>IF(VLOOKUP(C196,[1]計算シート!$B$3:$BB$29997,26,FALSE)&gt;0,"○","×")</f>
        <v>○</v>
      </c>
      <c r="N196" s="109" t="str">
        <f>IF(VLOOKUP(C196,[1]計算シート!$B$3:$BB$29997,27,FALSE)&gt;0,"○","×")</f>
        <v>○</v>
      </c>
      <c r="O196" s="110" t="str">
        <f>VLOOKUP(C196,[1]計算シート!$B$3:$BB$29997,29,FALSE)</f>
        <v>ミアヘルサ株式会社</v>
      </c>
      <c r="P196" s="110" t="str">
        <f>VLOOKUP(C196,[1]計算シート!$B$3:$BB$29997,30,FALSE)</f>
        <v>03-3341-2421</v>
      </c>
      <c r="Q196" s="77">
        <f>VLOOKUP(C196,[1]計算シート!$B$3:$BB$29997,32,FALSE)</f>
        <v>45</v>
      </c>
      <c r="R196" s="111">
        <f>VLOOKUP(C196,[1]計算シート!$B$3:$BB$29997,31,FALSE)</f>
        <v>41257</v>
      </c>
      <c r="S196" s="112" t="str">
        <f>VLOOKUP(C196,[1]計算シート!$B$3:$BB$29997,34,FALSE)</f>
        <v>入居開始済み</v>
      </c>
      <c r="T196" s="109" t="str">
        <f>VLOOKUP(C196,[1]計算シート!$B$3:$BB$29997,33,FALSE)</f>
        <v>○</v>
      </c>
      <c r="U196" s="111">
        <v>42095</v>
      </c>
      <c r="V196" s="77"/>
      <c r="W196" s="115" t="str">
        <f>VLOOKUP(C196,[1]計算シート!$B$3:$BH$2997,59,FALSE)&amp;CHAR(10)&amp;IF(VLOOKUP(C196,[1]計算シート!$B$3:$BH$2997,59,FALSE)="特定","("&amp;VLOOKUP(C196,[1]指定一覧!$B$3:$C214,2,FALSE)&amp;")","")</f>
        <v xml:space="preserve">
</v>
      </c>
      <c r="X196" s="113" t="s">
        <v>36</v>
      </c>
    </row>
    <row r="197" spans="2:24" s="114" customFormat="1" ht="42" customHeight="1">
      <c r="B197" s="108">
        <v>190</v>
      </c>
      <c r="C197" s="109">
        <v>12071</v>
      </c>
      <c r="D197" s="110" t="str">
        <f>VLOOKUP(C197,[1]計算シート!$B$3:$F$29997,5,FALSE)</f>
        <v>高齢者賃貸住宅　もも</v>
      </c>
      <c r="E197" s="110" t="str">
        <f>VLOOKUP(C197,[1]計算シート!$B$3:$BB$29997,6,FALSE)</f>
        <v>葛飾区東金町三丁目２１番５号</v>
      </c>
      <c r="F197" s="109">
        <f>VLOOKUP(C197,[1]計算シート!$B$3:$BB$29997,7,FALSE)</f>
        <v>7</v>
      </c>
      <c r="G197" s="109" t="str">
        <f>VLOOKUP(C197,[1]計算シート!$B$3:$BB$29997,8,FALSE)</f>
        <v>27.52-27.79</v>
      </c>
      <c r="H197" s="109" t="str">
        <f>VLOOKUP(C197,[1]計算シート!$B$3:$BB$29997,9,FALSE)</f>
        <v>○</v>
      </c>
      <c r="I197" s="109" t="str">
        <f>VLOOKUP(C197,[1]計算シート!$B$3:$BB$29997,10,FALSE)</f>
        <v>○</v>
      </c>
      <c r="J197" s="109" t="str">
        <f>VLOOKUP(C197,[1]計算シート!$B$3:$BB$29997,11,FALSE)</f>
        <v>○</v>
      </c>
      <c r="K197" s="109" t="str">
        <f>VLOOKUP(C197,[1]計算シート!$B$3:$BB$29997,12,FALSE)</f>
        <v>○</v>
      </c>
      <c r="L197" s="109" t="str">
        <f>VLOOKUP(C197,[1]計算シート!$B$3:$BB$29997,13,FALSE)</f>
        <v>○</v>
      </c>
      <c r="M197" s="109" t="str">
        <f>IF(VLOOKUP(C197,[1]計算シート!$B$3:$BB$29997,26,FALSE)&gt;0,"○","×")</f>
        <v>×</v>
      </c>
      <c r="N197" s="109" t="str">
        <f>IF(VLOOKUP(C197,[1]計算シート!$B$3:$BB$29997,27,FALSE)&gt;0,"○","×")</f>
        <v>○</v>
      </c>
      <c r="O197" s="110" t="str">
        <f>VLOOKUP(C197,[1]計算シート!$B$3:$BB$29997,29,FALSE)</f>
        <v>合資会社ファミリーサポートセンターもも</v>
      </c>
      <c r="P197" s="110" t="str">
        <f>VLOOKUP(C197,[1]計算シート!$B$3:$BB$29997,30,FALSE)</f>
        <v>03-5660-7601</v>
      </c>
      <c r="Q197" s="77">
        <f>VLOOKUP(C197,[1]計算シート!$B$3:$BB$29997,32,FALSE)</f>
        <v>2</v>
      </c>
      <c r="R197" s="111">
        <f>VLOOKUP(C197,[1]計算シート!$B$3:$BB$29997,31,FALSE)</f>
        <v>41334</v>
      </c>
      <c r="S197" s="112" t="str">
        <f>VLOOKUP(C197,[1]計算シート!$B$3:$BB$29997,34,FALSE)</f>
        <v>入居開始済み</v>
      </c>
      <c r="T197" s="109" t="str">
        <f>VLOOKUP(C197,[1]計算シート!$B$3:$BB$29997,33,FALSE)</f>
        <v>○</v>
      </c>
      <c r="U197" s="111">
        <v>42095</v>
      </c>
      <c r="V197" s="77"/>
      <c r="W197" s="115" t="str">
        <f>VLOOKUP(C197,[1]計算シート!$B$3:$BH$2997,59,FALSE)&amp;CHAR(10)&amp;IF(VLOOKUP(C197,[1]計算シート!$B$3:$BH$2997,59,FALSE)="特定","("&amp;VLOOKUP(C197,[1]指定一覧!$B$3:$C215,2,FALSE)&amp;")","")</f>
        <v xml:space="preserve">
</v>
      </c>
      <c r="X197" s="113" t="s">
        <v>36</v>
      </c>
    </row>
    <row r="198" spans="2:24" s="114" customFormat="1" ht="42" customHeight="1">
      <c r="B198" s="108">
        <v>191</v>
      </c>
      <c r="C198" s="109">
        <v>13021</v>
      </c>
      <c r="D198" s="110" t="str">
        <f>VLOOKUP(C198,[1]計算シート!$B$3:$F$29997,5,FALSE)</f>
        <v>メヴィアン柴又</v>
      </c>
      <c r="E198" s="110" t="str">
        <f>VLOOKUP(C198,[1]計算シート!$B$3:$BB$29997,6,FALSE)</f>
        <v>葛飾区柴又七丁目１３番８号</v>
      </c>
      <c r="F198" s="109" t="str">
        <f>VLOOKUP(C198,[1]計算シート!$B$3:$BB$29997,7,FALSE)</f>
        <v>7-8.5</v>
      </c>
      <c r="G198" s="109" t="str">
        <f>VLOOKUP(C198,[1]計算シート!$B$3:$BB$29997,8,FALSE)</f>
        <v>18.04-19.71</v>
      </c>
      <c r="H198" s="109" t="str">
        <f>VLOOKUP(C198,[1]計算シート!$B$3:$BB$29997,9,FALSE)</f>
        <v>○</v>
      </c>
      <c r="I198" s="109" t="str">
        <f>VLOOKUP(C198,[1]計算シート!$B$3:$BB$29997,10,FALSE)</f>
        <v>○</v>
      </c>
      <c r="J198" s="109" t="str">
        <f>VLOOKUP(C198,[1]計算シート!$B$3:$BB$29997,11,FALSE)</f>
        <v>○</v>
      </c>
      <c r="K198" s="109" t="str">
        <f>VLOOKUP(C198,[1]計算シート!$B$3:$BB$29997,12,FALSE)</f>
        <v>○</v>
      </c>
      <c r="L198" s="109" t="str">
        <f>VLOOKUP(C198,[1]計算シート!$B$3:$BB$29997,13,FALSE)</f>
        <v>○</v>
      </c>
      <c r="M198" s="109" t="str">
        <f>IF(VLOOKUP(C198,[1]計算シート!$B$3:$BB$29997,26,FALSE)&gt;0,"○","×")</f>
        <v>○</v>
      </c>
      <c r="N198" s="109" t="str">
        <f>IF(VLOOKUP(C198,[1]計算シート!$B$3:$BB$29997,27,FALSE)&gt;0,"○","×")</f>
        <v>○</v>
      </c>
      <c r="O198" s="110" t="str">
        <f>VLOOKUP(C198,[1]計算シート!$B$3:$BB$29997,29,FALSE)</f>
        <v>株式会社OA総研</v>
      </c>
      <c r="P198" s="110" t="str">
        <f>VLOOKUP(C198,[1]計算シート!$B$3:$BB$29997,30,FALSE)</f>
        <v>03-5909-2003</v>
      </c>
      <c r="Q198" s="77">
        <f>VLOOKUP(C198,[1]計算シート!$B$3:$BB$29997,32,FALSE)</f>
        <v>28</v>
      </c>
      <c r="R198" s="111">
        <f>VLOOKUP(C198,[1]計算シート!$B$3:$BB$29997,31,FALSE)</f>
        <v>41554</v>
      </c>
      <c r="S198" s="112" t="str">
        <f>VLOOKUP(C198,[1]計算シート!$B$3:$BB$29997,34,FALSE)</f>
        <v>入居開始済み</v>
      </c>
      <c r="T198" s="109" t="str">
        <f>VLOOKUP(C198,[1]計算シート!$B$3:$BB$29997,33,FALSE)</f>
        <v>○</v>
      </c>
      <c r="U198" s="111">
        <v>42095</v>
      </c>
      <c r="V198" s="77"/>
      <c r="W198" s="115" t="str">
        <f>VLOOKUP(C198,[1]計算シート!$B$3:$BH$2997,59,FALSE)&amp;CHAR(10)&amp;IF(VLOOKUP(C198,[1]計算シート!$B$3:$BH$2997,59,FALSE)="特定","("&amp;VLOOKUP(C198,[1]指定一覧!$B$3:$C216,2,FALSE)&amp;")","")</f>
        <v xml:space="preserve">
</v>
      </c>
      <c r="X198" s="113" t="s">
        <v>36</v>
      </c>
    </row>
    <row r="199" spans="2:24" s="114" customFormat="1" ht="42" customHeight="1">
      <c r="B199" s="108">
        <v>192</v>
      </c>
      <c r="C199" s="109">
        <v>13023</v>
      </c>
      <c r="D199" s="110" t="str">
        <f>VLOOKUP(C199,[1]計算シート!$B$3:$F$29997,5,FALSE)</f>
        <v>コンフォートフォレスタ新柴又</v>
      </c>
      <c r="E199" s="110" t="str">
        <f>VLOOKUP(C199,[1]計算シート!$B$3:$BB$29997,6,FALSE)</f>
        <v>葛飾区柴又5-8-13</v>
      </c>
      <c r="F199" s="109" t="str">
        <f>VLOOKUP(C199,[1]計算シート!$B$3:$BB$29997,7,FALSE)</f>
        <v>6.5-9.7</v>
      </c>
      <c r="G199" s="109" t="str">
        <f>VLOOKUP(C199,[1]計算シート!$B$3:$BB$29997,8,FALSE)</f>
        <v>18.01-27.59</v>
      </c>
      <c r="H199" s="109" t="str">
        <f>VLOOKUP(C199,[1]計算シート!$B$3:$BB$29997,9,FALSE)</f>
        <v>○</v>
      </c>
      <c r="I199" s="109" t="str">
        <f>VLOOKUP(C199,[1]計算シート!$B$3:$BB$29997,10,FALSE)</f>
        <v>×</v>
      </c>
      <c r="J199" s="109" t="str">
        <f>VLOOKUP(C199,[1]計算シート!$B$3:$BB$29997,11,FALSE)</f>
        <v>×</v>
      </c>
      <c r="K199" s="109" t="str">
        <f>VLOOKUP(C199,[1]計算シート!$B$3:$BB$29997,12,FALSE)</f>
        <v>×</v>
      </c>
      <c r="L199" s="109" t="str">
        <f>VLOOKUP(C199,[1]計算シート!$B$3:$BB$29997,13,FALSE)</f>
        <v>○</v>
      </c>
      <c r="M199" s="109" t="str">
        <f>IF(VLOOKUP(C199,[1]計算シート!$B$3:$BB$29997,26,FALSE)&gt;0,"○","×")</f>
        <v>○</v>
      </c>
      <c r="N199" s="109" t="str">
        <f>IF(VLOOKUP(C199,[1]計算シート!$B$3:$BB$29997,27,FALSE)&gt;0,"○","×")</f>
        <v>○</v>
      </c>
      <c r="O199" s="110" t="str">
        <f>VLOOKUP(C199,[1]計算シート!$B$3:$BB$29997,29,FALSE)</f>
        <v>コンフォートフォレスタ新柴又</v>
      </c>
      <c r="P199" s="110" t="str">
        <f>VLOOKUP(C199,[1]計算シート!$B$3:$BB$29997,30,FALSE)</f>
        <v>03-5612-1771</v>
      </c>
      <c r="Q199" s="77">
        <f>VLOOKUP(C199,[1]計算シート!$B$3:$BB$29997,32,FALSE)</f>
        <v>39</v>
      </c>
      <c r="R199" s="111">
        <f>VLOOKUP(C199,[1]計算シート!$B$3:$BB$29997,31,FALSE)</f>
        <v>41558</v>
      </c>
      <c r="S199" s="112" t="str">
        <f>VLOOKUP(C199,[1]計算シート!$B$3:$BB$29997,34,FALSE)</f>
        <v>入居開始済み</v>
      </c>
      <c r="T199" s="109" t="str">
        <f>VLOOKUP(C199,[1]計算シート!$B$3:$BB$29997,33,FALSE)</f>
        <v>○</v>
      </c>
      <c r="U199" s="111">
        <v>42095</v>
      </c>
      <c r="V199" s="77"/>
      <c r="W199" s="115" t="str">
        <f>VLOOKUP(C199,[1]計算シート!$B$3:$BH$2997,59,FALSE)&amp;CHAR(10)&amp;IF(VLOOKUP(C199,[1]計算シート!$B$3:$BH$2997,59,FALSE)="特定","("&amp;VLOOKUP(C199,[1]指定一覧!$B$3:$C217,2,FALSE)&amp;")","")</f>
        <v xml:space="preserve">
</v>
      </c>
      <c r="X199" s="113" t="s">
        <v>36</v>
      </c>
    </row>
    <row r="200" spans="2:24" s="114" customFormat="1" ht="42" customHeight="1">
      <c r="B200" s="108">
        <v>193</v>
      </c>
      <c r="C200" s="109">
        <v>15010</v>
      </c>
      <c r="D200" s="110" t="str">
        <f>VLOOKUP(C200,[1]計算シート!$B$3:$F$29997,5,FALSE)</f>
        <v>ＳＯＭＰＯケア　ラヴィーレレジデンス立石</v>
      </c>
      <c r="E200" s="110" t="str">
        <f>VLOOKUP(C200,[1]計算シート!$B$3:$BB$29997,6,FALSE)</f>
        <v>葛飾区立石二丁目16番3号</v>
      </c>
      <c r="F200" s="109" t="str">
        <f>VLOOKUP(C200,[1]計算シート!$B$3:$BB$29997,7,FALSE)</f>
        <v>4.573-25.675</v>
      </c>
      <c r="G200" s="109" t="str">
        <f>VLOOKUP(C200,[1]計算シート!$B$3:$BB$29997,8,FALSE)</f>
        <v>19.3-51.48</v>
      </c>
      <c r="H200" s="109" t="str">
        <f>VLOOKUP(C200,[1]計算シート!$B$3:$BB$29997,9,FALSE)</f>
        <v>○</v>
      </c>
      <c r="I200" s="109" t="str">
        <f>VLOOKUP(C200,[1]計算シート!$B$3:$BB$29997,10,FALSE)</f>
        <v>×</v>
      </c>
      <c r="J200" s="109" t="str">
        <f>VLOOKUP(C200,[1]計算シート!$B$3:$BB$29997,11,FALSE)</f>
        <v>×</v>
      </c>
      <c r="K200" s="109" t="str">
        <f>VLOOKUP(C200,[1]計算シート!$B$3:$BB$29997,12,FALSE)</f>
        <v>○</v>
      </c>
      <c r="L200" s="109" t="str">
        <f>VLOOKUP(C200,[1]計算シート!$B$3:$BB$29997,13,FALSE)</f>
        <v>○</v>
      </c>
      <c r="M200" s="109" t="str">
        <f>IF(VLOOKUP(C200,[1]計算シート!$B$3:$BB$29997,26,FALSE)&gt;0,"○","×")</f>
        <v>○</v>
      </c>
      <c r="N200" s="109" t="str">
        <f>IF(VLOOKUP(C200,[1]計算シート!$B$3:$BB$29997,27,FALSE)&gt;0,"○","×")</f>
        <v>○</v>
      </c>
      <c r="O200" s="110" t="str">
        <f>VLOOKUP(C200,[1]計算シート!$B$3:$BB$29997,29,FALSE)</f>
        <v>ＳＯＭＰＯケア　ラヴィーレレジデンス立石</v>
      </c>
      <c r="P200" s="110" t="str">
        <f>VLOOKUP(C200,[1]計算シート!$B$3:$BB$29997,30,FALSE)</f>
        <v>03-6657-6205</v>
      </c>
      <c r="Q200" s="77">
        <f>VLOOKUP(C200,[1]計算シート!$B$3:$BB$29997,32,FALSE)</f>
        <v>96</v>
      </c>
      <c r="R200" s="111">
        <f>VLOOKUP(C200,[1]計算シート!$B$3:$BB$29997,31,FALSE)</f>
        <v>42300</v>
      </c>
      <c r="S200" s="112" t="str">
        <f>VLOOKUP(C200,[1]計算シート!$B$3:$BB$29997,34,FALSE)</f>
        <v>入居開始済み</v>
      </c>
      <c r="T200" s="109" t="str">
        <f>VLOOKUP(C200,[1]計算シート!$B$3:$BB$29997,33,FALSE)</f>
        <v>○</v>
      </c>
      <c r="U200" s="111">
        <v>42794</v>
      </c>
      <c r="V200" s="77"/>
      <c r="W200" s="115" t="str">
        <f>VLOOKUP(C200,[1]計算シート!$B$3:$BH$2997,59,FALSE)&amp;CHAR(10)&amp;IF(VLOOKUP(C200,[1]計算シート!$B$3:$BH$2997,59,FALSE)="特定","("&amp;VLOOKUP(C200,[1]指定一覧!$B$3:$C218,2,FALSE)&amp;")","")</f>
        <v xml:space="preserve">
</v>
      </c>
      <c r="X200" s="113" t="s">
        <v>36</v>
      </c>
    </row>
    <row r="201" spans="2:24" s="114" customFormat="1" ht="42" customHeight="1">
      <c r="B201" s="108">
        <v>194</v>
      </c>
      <c r="C201" s="109">
        <v>19002</v>
      </c>
      <c r="D201" s="110" t="str">
        <f>VLOOKUP(C201,[1]計算シート!$B$3:$F$29997,5,FALSE)</f>
        <v>サービス付き高齢者向け住宅　ル・ヴァンヴェール白鳥</v>
      </c>
      <c r="E201" s="110" t="str">
        <f>VLOOKUP(C201,[1]計算シート!$B$3:$BB$29997,6,FALSE)</f>
        <v>葛飾区白鳥二丁目１０番７号</v>
      </c>
      <c r="F201" s="109">
        <f>VLOOKUP(C201,[1]計算シート!$B$3:$BB$29997,7,FALSE)</f>
        <v>7.3</v>
      </c>
      <c r="G201" s="109" t="str">
        <f>VLOOKUP(C201,[1]計算シート!$B$3:$BB$29997,8,FALSE)</f>
        <v>18-19.57</v>
      </c>
      <c r="H201" s="109" t="str">
        <f>VLOOKUP(C201,[1]計算シート!$B$3:$BB$29997,9,FALSE)</f>
        <v>○</v>
      </c>
      <c r="I201" s="109" t="str">
        <f>VLOOKUP(C201,[1]計算シート!$B$3:$BB$29997,10,FALSE)</f>
        <v>○</v>
      </c>
      <c r="J201" s="109" t="str">
        <f>VLOOKUP(C201,[1]計算シート!$B$3:$BB$29997,11,FALSE)</f>
        <v>○</v>
      </c>
      <c r="K201" s="109" t="str">
        <f>VLOOKUP(C201,[1]計算シート!$B$3:$BB$29997,12,FALSE)</f>
        <v>○</v>
      </c>
      <c r="L201" s="109" t="str">
        <f>VLOOKUP(C201,[1]計算シート!$B$3:$BB$29997,13,FALSE)</f>
        <v>○</v>
      </c>
      <c r="M201" s="109" t="str">
        <f>IF(VLOOKUP(C201,[1]計算シート!$B$3:$BB$29997,26,FALSE)&gt;0,"○","×")</f>
        <v>○</v>
      </c>
      <c r="N201" s="109" t="str">
        <f>IF(VLOOKUP(C201,[1]計算シート!$B$3:$BB$29997,27,FALSE)&gt;0,"○","×")</f>
        <v>○</v>
      </c>
      <c r="O201" s="110" t="str">
        <f>VLOOKUP(C201,[1]計算シート!$B$3:$BB$29997,29,FALSE)</f>
        <v>株式会社ウェルフォース</v>
      </c>
      <c r="P201" s="110" t="str">
        <f>VLOOKUP(C201,[1]計算シート!$B$3:$BB$29997,30,FALSE)</f>
        <v>03-6662-5285</v>
      </c>
      <c r="Q201" s="77">
        <f>VLOOKUP(C201,[1]計算シート!$B$3:$BB$29997,32,FALSE)</f>
        <v>116</v>
      </c>
      <c r="R201" s="111">
        <f>VLOOKUP(C201,[1]計算シート!$B$3:$BB$29997,31,FALSE)</f>
        <v>43634</v>
      </c>
      <c r="S201" s="112" t="str">
        <f>VLOOKUP(C201,[1]計算シート!$B$3:$BB$29997,34,FALSE)</f>
        <v>入居開始済み</v>
      </c>
      <c r="T201" s="109" t="str">
        <f>VLOOKUP(C201,[1]計算シート!$B$3:$BB$29997,33,FALSE)</f>
        <v>○</v>
      </c>
      <c r="U201" s="111">
        <v>44212</v>
      </c>
      <c r="V201" s="77"/>
      <c r="W201" s="115" t="str">
        <f>VLOOKUP(C201,[1]計算シート!$B$3:$BH$2997,59,FALSE)&amp;CHAR(10)&amp;IF(VLOOKUP(C201,[1]計算シート!$B$3:$BH$2997,59,FALSE)="特定","("&amp;VLOOKUP(C201,[1]指定一覧!$B$3:$C219,2,FALSE)&amp;")","")</f>
        <v xml:space="preserve">
</v>
      </c>
      <c r="X201" s="113" t="s">
        <v>36</v>
      </c>
    </row>
    <row r="202" spans="2:24" s="114" customFormat="1" ht="42" customHeight="1">
      <c r="B202" s="108">
        <v>195</v>
      </c>
      <c r="C202" s="109">
        <v>20017</v>
      </c>
      <c r="D202" s="110" t="str">
        <f>VLOOKUP(C202,[1]計算シート!$B$3:$F$29997,5,FALSE)</f>
        <v>イリーゼ葛飾水元</v>
      </c>
      <c r="E202" s="110" t="str">
        <f>VLOOKUP(C202,[1]計算シート!$B$3:$BB$29997,6,FALSE)</f>
        <v>葛飾区西水元六丁目２番６号</v>
      </c>
      <c r="F202" s="109">
        <f>VLOOKUP(C202,[1]計算シート!$B$3:$BB$29997,7,FALSE)</f>
        <v>6.6</v>
      </c>
      <c r="G202" s="109" t="str">
        <f>VLOOKUP(C202,[1]計算シート!$B$3:$BB$29997,8,FALSE)</f>
        <v>20.85-21.85</v>
      </c>
      <c r="H202" s="109" t="str">
        <f>VLOOKUP(C202,[1]計算シート!$B$3:$BB$29997,9,FALSE)</f>
        <v>○</v>
      </c>
      <c r="I202" s="109" t="str">
        <f>VLOOKUP(C202,[1]計算シート!$B$3:$BB$29997,10,FALSE)</f>
        <v>○</v>
      </c>
      <c r="J202" s="109" t="str">
        <f>VLOOKUP(C202,[1]計算シート!$B$3:$BB$29997,11,FALSE)</f>
        <v>○</v>
      </c>
      <c r="K202" s="109" t="str">
        <f>VLOOKUP(C202,[1]計算シート!$B$3:$BB$29997,12,FALSE)</f>
        <v>○</v>
      </c>
      <c r="L202" s="109" t="str">
        <f>VLOOKUP(C202,[1]計算シート!$B$3:$BB$29997,13,FALSE)</f>
        <v>○</v>
      </c>
      <c r="M202" s="109" t="str">
        <f>IF(VLOOKUP(C202,[1]計算シート!$B$3:$BB$29997,26,FALSE)&gt;0,"○","×")</f>
        <v>×</v>
      </c>
      <c r="N202" s="109" t="str">
        <f>IF(VLOOKUP(C202,[1]計算シート!$B$3:$BB$29997,27,FALSE)&gt;0,"○","×")</f>
        <v>×</v>
      </c>
      <c r="O202" s="110" t="str">
        <f>VLOOKUP(C202,[1]計算シート!$B$3:$BB$29997,29,FALSE)</f>
        <v>HITOWAケアサービス株式会社</v>
      </c>
      <c r="P202" s="110" t="str">
        <f>VLOOKUP(C202,[1]計算シート!$B$3:$BB$29997,30,FALSE)</f>
        <v>03-6632-7702</v>
      </c>
      <c r="Q202" s="77">
        <f>VLOOKUP(C202,[1]計算シート!$B$3:$BB$29997,32,FALSE)</f>
        <v>70</v>
      </c>
      <c r="R202" s="111">
        <f>VLOOKUP(C202,[1]計算シート!$B$3:$BB$29997,31,FALSE)</f>
        <v>44221</v>
      </c>
      <c r="S202" s="112" t="str">
        <f>VLOOKUP(C202,[1]計算シート!$B$3:$BB$29997,34,FALSE)</f>
        <v>入居開始済み</v>
      </c>
      <c r="T202" s="109" t="str">
        <f>VLOOKUP(C202,[1]計算シート!$B$3:$BB$29997,33,FALSE)</f>
        <v>○</v>
      </c>
      <c r="U202" s="111">
        <v>44713</v>
      </c>
      <c r="V202" s="77"/>
      <c r="W202" s="115" t="str">
        <f>VLOOKUP(C202,[1]計算シート!$B$3:$BH$2997,59,FALSE)&amp;CHAR(10)&amp;IF(VLOOKUP(C202,[1]計算シート!$B$3:$BH$2997,59,FALSE)="特定・利用権","("&amp;VLOOKUP(C202,[1]指定一覧!$B$3:$C220,2,FALSE)&amp;")","")</f>
        <v>特定・利用権
(1372208841)</v>
      </c>
      <c r="X202" s="113" t="s">
        <v>36</v>
      </c>
    </row>
    <row r="203" spans="2:24" s="114" customFormat="1" ht="42" customHeight="1">
      <c r="B203" s="108">
        <v>196</v>
      </c>
      <c r="C203" s="109">
        <v>21002</v>
      </c>
      <c r="D203" s="110" t="str">
        <f>VLOOKUP(C203,[1]計算シート!$B$3:$F$29997,5,FALSE)</f>
        <v>ココファン新小岩</v>
      </c>
      <c r="E203" s="110" t="str">
        <f>VLOOKUP(C203,[1]計算シート!$B$3:$BB$29997,6,FALSE)</f>
        <v>葛飾区東新小岩5－14－2</v>
      </c>
      <c r="F203" s="109" t="str">
        <f>VLOOKUP(C203,[1]計算シート!$B$3:$BB$29997,7,FALSE)</f>
        <v>8-19.3</v>
      </c>
      <c r="G203" s="109" t="str">
        <f>VLOOKUP(C203,[1]計算シート!$B$3:$BB$29997,8,FALSE)</f>
        <v>18.02-53.43</v>
      </c>
      <c r="H203" s="109" t="str">
        <f>VLOOKUP(C203,[1]計算シート!$B$3:$BB$29997,9,FALSE)</f>
        <v>○</v>
      </c>
      <c r="I203" s="109" t="str">
        <f>VLOOKUP(C203,[1]計算シート!$B$3:$BB$29997,10,FALSE)</f>
        <v>○</v>
      </c>
      <c r="J203" s="109" t="str">
        <f>VLOOKUP(C203,[1]計算シート!$B$3:$BB$29997,11,FALSE)</f>
        <v>○</v>
      </c>
      <c r="K203" s="109" t="str">
        <f>VLOOKUP(C203,[1]計算シート!$B$3:$BB$29997,12,FALSE)</f>
        <v>○</v>
      </c>
      <c r="L203" s="109" t="str">
        <f>VLOOKUP(C203,[1]計算シート!$B$3:$BB$29997,13,FALSE)</f>
        <v>○</v>
      </c>
      <c r="M203" s="109" t="str">
        <f>IF(VLOOKUP(C203,[1]計算シート!$B$3:$BB$29997,26,FALSE)&gt;0,"○","×")</f>
        <v>×</v>
      </c>
      <c r="N203" s="109" t="str">
        <f>IF(VLOOKUP(C203,[1]計算シート!$B$3:$BB$29997,27,FALSE)&gt;0,"○","×")</f>
        <v>×</v>
      </c>
      <c r="O203" s="110" t="str">
        <f>VLOOKUP(C203,[1]計算シート!$B$3:$BB$29997,29,FALSE)</f>
        <v>株式会社学研ココファン</v>
      </c>
      <c r="P203" s="110" t="str">
        <f>VLOOKUP(C203,[1]計算シート!$B$3:$BB$29997,30,FALSE)</f>
        <v>03-6431-1860</v>
      </c>
      <c r="Q203" s="77">
        <f>VLOOKUP(C203,[1]計算シート!$B$3:$BB$29997,32,FALSE)</f>
        <v>74</v>
      </c>
      <c r="R203" s="111">
        <f>VLOOKUP(C203,[1]計算シート!$B$3:$BB$29997,31,FALSE)</f>
        <v>44362</v>
      </c>
      <c r="S203" s="112" t="str">
        <f>VLOOKUP(C203,[1]計算シート!$B$3:$BB$29997,34,FALSE)</f>
        <v>入居開始済み</v>
      </c>
      <c r="T203" s="109" t="str">
        <f>VLOOKUP(C203,[1]計算シート!$B$3:$BB$29997,33,FALSE)</f>
        <v>○</v>
      </c>
      <c r="U203" s="111">
        <v>44774</v>
      </c>
      <c r="V203" s="77"/>
      <c r="W203" s="115" t="str">
        <f>VLOOKUP(C203,[1]計算シート!$B$3:$BH$2997,59,FALSE)&amp;CHAR(10)&amp;IF(VLOOKUP(C203,[1]計算シート!$B$3:$BH$2997,59,FALSE)="特定","("&amp;VLOOKUP(C203,[1]指定一覧!$B$3:$C221,2,FALSE)&amp;")","")</f>
        <v>特定
(1372209484)</v>
      </c>
      <c r="X203" s="113" t="s">
        <v>36</v>
      </c>
    </row>
    <row r="204" spans="2:24" s="114" customFormat="1" ht="42" customHeight="1">
      <c r="B204" s="108">
        <v>197</v>
      </c>
      <c r="C204" s="109">
        <v>21014</v>
      </c>
      <c r="D204" s="110" t="str">
        <f>VLOOKUP(C204,[1]計算シート!$B$3:$F$29997,5,FALSE)</f>
        <v>コンフォートフォレスタ宝町</v>
      </c>
      <c r="E204" s="110" t="str">
        <f>VLOOKUP(C204,[1]計算シート!$B$3:$BB$29997,6,FALSE)</f>
        <v>葛飾区宝町2丁目11番17号</v>
      </c>
      <c r="F204" s="109" t="str">
        <f>VLOOKUP(C204,[1]計算シート!$B$3:$BB$29997,7,FALSE)</f>
        <v>6.7-9.7</v>
      </c>
      <c r="G204" s="109" t="str">
        <f>VLOOKUP(C204,[1]計算シート!$B$3:$BB$29997,8,FALSE)</f>
        <v>18.29-27.33</v>
      </c>
      <c r="H204" s="109" t="str">
        <f>VLOOKUP(C204,[1]計算シート!$B$3:$BB$29997,9,FALSE)</f>
        <v>○</v>
      </c>
      <c r="I204" s="109" t="str">
        <f>VLOOKUP(C204,[1]計算シート!$B$3:$BB$29997,10,FALSE)</f>
        <v>×</v>
      </c>
      <c r="J204" s="109" t="str">
        <f>VLOOKUP(C204,[1]計算シート!$B$3:$BB$29997,11,FALSE)</f>
        <v>○</v>
      </c>
      <c r="K204" s="109" t="str">
        <f>VLOOKUP(C204,[1]計算シート!$B$3:$BB$29997,12,FALSE)</f>
        <v>×</v>
      </c>
      <c r="L204" s="109" t="str">
        <f>VLOOKUP(C204,[1]計算シート!$B$3:$BB$29997,13,FALSE)</f>
        <v>○</v>
      </c>
      <c r="M204" s="109" t="str">
        <f>IF(VLOOKUP(C204,[1]計算シート!$B$3:$BB$29997,26,FALSE)&gt;0,"○","×")</f>
        <v>×</v>
      </c>
      <c r="N204" s="109" t="str">
        <f>IF(VLOOKUP(C204,[1]計算シート!$B$3:$BB$29997,27,FALSE)&gt;0,"○","×")</f>
        <v>×</v>
      </c>
      <c r="O204" s="110" t="str">
        <f>VLOOKUP(C204,[1]計算シート!$B$3:$BB$29997,29,FALSE)</f>
        <v>株式会社コンフォート</v>
      </c>
      <c r="P204" s="110" t="str">
        <f>VLOOKUP(C204,[1]計算シート!$B$3:$BB$29997,30,FALSE)</f>
        <v>03-5612-5311</v>
      </c>
      <c r="Q204" s="77">
        <f>VLOOKUP(C204,[1]計算シート!$B$3:$BB$29997,32,FALSE)</f>
        <v>42</v>
      </c>
      <c r="R204" s="111">
        <f>VLOOKUP(C204,[1]計算シート!$B$3:$BB$29997,31,FALSE)</f>
        <v>44610</v>
      </c>
      <c r="S204" s="112">
        <f>VLOOKUP(C204,[1]計算シート!$B$3:$BB$29997,34,FALSE)</f>
        <v>44986</v>
      </c>
      <c r="T204" s="109" t="str">
        <f>VLOOKUP(C204,[1]計算シート!$B$3:$BB$29997,33,FALSE)</f>
        <v>○</v>
      </c>
      <c r="U204" s="111">
        <f>S204</f>
        <v>44986</v>
      </c>
      <c r="V204" s="77"/>
      <c r="W204" s="115" t="str">
        <f>VLOOKUP(C204,[1]計算シート!$B$3:$BH$2997,59,FALSE)&amp;CHAR(10)&amp;IF(VLOOKUP(C204,[1]計算シート!$B$3:$BH$2997,59,FALSE)="特定","("&amp;VLOOKUP(C204,[1]指定一覧!$B$3:$C391,2,FALSE)&amp;")","")</f>
        <v xml:space="preserve">
</v>
      </c>
      <c r="X204" s="113" t="s">
        <v>36</v>
      </c>
    </row>
    <row r="205" spans="2:24" s="114" customFormat="1" ht="42" customHeight="1">
      <c r="B205" s="108">
        <v>198</v>
      </c>
      <c r="C205" s="109">
        <v>12020</v>
      </c>
      <c r="D205" s="110" t="str">
        <f>VLOOKUP(C205,[1]計算シート!$B$3:$F$29997,5,FALSE)</f>
        <v>東向島サービス付き高齢者向け住宅　スマイル・メゾン曳舟</v>
      </c>
      <c r="E205" s="110" t="str">
        <f>VLOOKUP(C205,[1]計算シート!$B$3:$BB$29997,6,FALSE)</f>
        <v>墨田区東向島2丁目31番19号</v>
      </c>
      <c r="F205" s="109" t="str">
        <f>VLOOKUP(C205,[1]計算シート!$B$3:$BB$29997,7,FALSE)</f>
        <v>7.5-13.5</v>
      </c>
      <c r="G205" s="109" t="str">
        <f>VLOOKUP(C205,[1]計算シート!$B$3:$BB$29997,8,FALSE)</f>
        <v>18.16-30.84</v>
      </c>
      <c r="H205" s="109" t="str">
        <f>VLOOKUP(C205,[1]計算シート!$B$3:$BB$29997,9,FALSE)</f>
        <v>○</v>
      </c>
      <c r="I205" s="109" t="str">
        <f>VLOOKUP(C205,[1]計算シート!$B$3:$BB$29997,10,FALSE)</f>
        <v>○</v>
      </c>
      <c r="J205" s="109" t="str">
        <f>VLOOKUP(C205,[1]計算シート!$B$3:$BB$29997,11,FALSE)</f>
        <v>○</v>
      </c>
      <c r="K205" s="109" t="str">
        <f>VLOOKUP(C205,[1]計算シート!$B$3:$BB$29997,12,FALSE)</f>
        <v>○</v>
      </c>
      <c r="L205" s="109" t="str">
        <f>VLOOKUP(C205,[1]計算シート!$B$3:$BB$29997,13,FALSE)</f>
        <v>○</v>
      </c>
      <c r="M205" s="109" t="str">
        <f>IF(VLOOKUP(C205,[1]計算シート!$B$3:$BB$29997,26,FALSE)&gt;0,"○","×")</f>
        <v>○</v>
      </c>
      <c r="N205" s="109" t="str">
        <f>IF(VLOOKUP(C205,[1]計算シート!$B$3:$BB$29997,27,FALSE)&gt;0,"○","×")</f>
        <v>○</v>
      </c>
      <c r="O205" s="110" t="str">
        <f>VLOOKUP(C205,[1]計算シート!$B$3:$BB$29997,29,FALSE)</f>
        <v>東向島サービス付き高齢者向け住宅　スマイル・メゾン曳舟</v>
      </c>
      <c r="P205" s="110" t="str">
        <f>VLOOKUP(C205,[1]計算シート!$B$3:$BB$29997,30,FALSE)</f>
        <v>03-6657-1102</v>
      </c>
      <c r="Q205" s="77">
        <f>VLOOKUP(C205,[1]計算シート!$B$3:$BB$29997,32,FALSE)</f>
        <v>46</v>
      </c>
      <c r="R205" s="111">
        <f>VLOOKUP(C205,[1]計算シート!$B$3:$BB$29997,31,FALSE)</f>
        <v>41145</v>
      </c>
      <c r="S205" s="112" t="str">
        <f>VLOOKUP(C205,[1]計算シート!$B$3:$BB$29997,34,FALSE)</f>
        <v>入居開始済み</v>
      </c>
      <c r="T205" s="109" t="str">
        <f>VLOOKUP(C205,[1]計算シート!$B$3:$BB$29997,33,FALSE)</f>
        <v>○</v>
      </c>
      <c r="U205" s="111">
        <v>42095</v>
      </c>
      <c r="V205" s="77"/>
      <c r="W205" s="115" t="str">
        <f>VLOOKUP(C205,[1]計算シート!$B$3:$BH$2997,59,FALSE)&amp;CHAR(10)&amp;IF(VLOOKUP(C205,[1]計算シート!$B$3:$BH$2997,59,FALSE)="特定","("&amp;VLOOKUP(C205,[1]指定一覧!$B$3:$C219,2,FALSE)&amp;")","")</f>
        <v xml:space="preserve">
</v>
      </c>
      <c r="X205" s="113" t="s">
        <v>36</v>
      </c>
    </row>
    <row r="206" spans="2:24" s="114" customFormat="1" ht="42" customHeight="1">
      <c r="B206" s="108">
        <v>199</v>
      </c>
      <c r="C206" s="109">
        <v>12052</v>
      </c>
      <c r="D206" s="110" t="str">
        <f>VLOOKUP(C206,[1]計算シート!$B$3:$F$29997,5,FALSE)</f>
        <v>そんぽの家Ｓ東墨田ヒカリ</v>
      </c>
      <c r="E206" s="110" t="str">
        <f>VLOOKUP(C206,[1]計算シート!$B$3:$BB$29997,6,FALSE)</f>
        <v>墨田区東墨田２－３－１８</v>
      </c>
      <c r="F206" s="109">
        <f>VLOOKUP(C206,[1]計算シート!$B$3:$BB$29997,7,FALSE)</f>
        <v>9.1999999999999993</v>
      </c>
      <c r="G206" s="109">
        <f>VLOOKUP(C206,[1]計算シート!$B$3:$BB$29997,8,FALSE)</f>
        <v>25.17</v>
      </c>
      <c r="H206" s="109" t="str">
        <f>VLOOKUP(C206,[1]計算シート!$B$3:$BB$29997,9,FALSE)</f>
        <v>○</v>
      </c>
      <c r="I206" s="109" t="str">
        <f>VLOOKUP(C206,[1]計算シート!$B$3:$BB$29997,10,FALSE)</f>
        <v>×</v>
      </c>
      <c r="J206" s="109" t="str">
        <f>VLOOKUP(C206,[1]計算シート!$B$3:$BB$29997,11,FALSE)</f>
        <v>×</v>
      </c>
      <c r="K206" s="109" t="str">
        <f>VLOOKUP(C206,[1]計算シート!$B$3:$BB$29997,12,FALSE)</f>
        <v>×</v>
      </c>
      <c r="L206" s="109" t="str">
        <f>VLOOKUP(C206,[1]計算シート!$B$3:$BB$29997,13,FALSE)</f>
        <v>○</v>
      </c>
      <c r="M206" s="109" t="str">
        <f>IF(VLOOKUP(C206,[1]計算シート!$B$3:$BB$29997,26,FALSE)&gt;0,"○","×")</f>
        <v>○</v>
      </c>
      <c r="N206" s="109" t="str">
        <f>IF(VLOOKUP(C206,[1]計算シート!$B$3:$BB$29997,27,FALSE)&gt;0,"○","×")</f>
        <v>○</v>
      </c>
      <c r="O206" s="110" t="str">
        <f>VLOOKUP(C206,[1]計算シート!$B$3:$BB$29997,29,FALSE)</f>
        <v>シニア住宅プラザ株式会社</v>
      </c>
      <c r="P206" s="110" t="str">
        <f>VLOOKUP(C206,[1]計算シート!$B$3:$BB$29997,30,FALSE)</f>
        <v>03-5383-9333</v>
      </c>
      <c r="Q206" s="77">
        <f>VLOOKUP(C206,[1]計算シート!$B$3:$BB$29997,32,FALSE)</f>
        <v>50</v>
      </c>
      <c r="R206" s="111">
        <f>VLOOKUP(C206,[1]計算シート!$B$3:$BB$29997,31,FALSE)</f>
        <v>41271</v>
      </c>
      <c r="S206" s="112" t="str">
        <f>VLOOKUP(C206,[1]計算シート!$B$3:$BB$29997,34,FALSE)</f>
        <v>入居開始済み</v>
      </c>
      <c r="T206" s="109" t="str">
        <f>VLOOKUP(C206,[1]計算シート!$B$3:$BB$29997,33,FALSE)</f>
        <v>○</v>
      </c>
      <c r="U206" s="111">
        <v>42095</v>
      </c>
      <c r="V206" s="77"/>
      <c r="W206" s="115" t="str">
        <f>VLOOKUP(C206,[1]計算シート!$B$3:$BH$2997,59,FALSE)&amp;CHAR(10)&amp;IF(VLOOKUP(C206,[1]計算シート!$B$3:$BH$2997,59,FALSE)="特定","("&amp;VLOOKUP(C206,[1]指定一覧!$B$3:$C220,2,FALSE)&amp;")","")</f>
        <v xml:space="preserve">
</v>
      </c>
      <c r="X206" s="113" t="s">
        <v>36</v>
      </c>
    </row>
    <row r="207" spans="2:24" s="114" customFormat="1" ht="42" customHeight="1">
      <c r="B207" s="108">
        <v>200</v>
      </c>
      <c r="C207" s="109">
        <v>14024</v>
      </c>
      <c r="D207" s="110" t="str">
        <f>VLOOKUP(C207,[1]計算シート!$B$3:$F$29997,5,FALSE)</f>
        <v>リリィパワーズレジデンスすみだ向島</v>
      </c>
      <c r="E207" s="110" t="str">
        <f>VLOOKUP(C207,[1]計算シート!$B$3:$BB$29997,6,FALSE)</f>
        <v>墨田区向島1丁目26番6号</v>
      </c>
      <c r="F207" s="109" t="str">
        <f>VLOOKUP(C207,[1]計算シート!$B$3:$BB$29997,7,FALSE)</f>
        <v>9.3-17</v>
      </c>
      <c r="G207" s="109" t="str">
        <f>VLOOKUP(C207,[1]計算シート!$B$3:$BB$29997,8,FALSE)</f>
        <v>28.11-61.78</v>
      </c>
      <c r="H207" s="109" t="str">
        <f>VLOOKUP(C207,[1]計算シート!$B$3:$BB$29997,9,FALSE)</f>
        <v>○</v>
      </c>
      <c r="I207" s="109" t="str">
        <f>VLOOKUP(C207,[1]計算シート!$B$3:$BB$29997,10,FALSE)</f>
        <v>○</v>
      </c>
      <c r="J207" s="109" t="str">
        <f>VLOOKUP(C207,[1]計算シート!$B$3:$BB$29997,11,FALSE)</f>
        <v>○</v>
      </c>
      <c r="K207" s="109" t="str">
        <f>VLOOKUP(C207,[1]計算シート!$B$3:$BB$29997,12,FALSE)</f>
        <v>○</v>
      </c>
      <c r="L207" s="109" t="str">
        <f>VLOOKUP(C207,[1]計算シート!$B$3:$BB$29997,13,FALSE)</f>
        <v>×</v>
      </c>
      <c r="M207" s="109" t="str">
        <f>IF(VLOOKUP(C207,[1]計算シート!$B$3:$BB$29997,26,FALSE)&gt;0,"○","×")</f>
        <v>×</v>
      </c>
      <c r="N207" s="109" t="str">
        <f>IF(VLOOKUP(C207,[1]計算シート!$B$3:$BB$29997,27,FALSE)&gt;0,"○","×")</f>
        <v>×</v>
      </c>
      <c r="O207" s="110" t="str">
        <f>VLOOKUP(C207,[1]計算シート!$B$3:$BB$29997,29,FALSE)</f>
        <v>リリィパワーズレジデンスすみだ向島</v>
      </c>
      <c r="P207" s="110" t="str">
        <f>VLOOKUP(C207,[1]計算シート!$B$3:$BB$29997,30,FALSE)</f>
        <v>03-5809-7385</v>
      </c>
      <c r="Q207" s="77">
        <f>VLOOKUP(C207,[1]計算シート!$B$3:$BB$29997,32,FALSE)</f>
        <v>48</v>
      </c>
      <c r="R207" s="111">
        <f>VLOOKUP(C207,[1]計算シート!$B$3:$BB$29997,31,FALSE)</f>
        <v>41942</v>
      </c>
      <c r="S207" s="112" t="str">
        <f>VLOOKUP(C207,[1]計算シート!$B$3:$BB$29997,34,FALSE)</f>
        <v>入居開始済み</v>
      </c>
      <c r="T207" s="109" t="str">
        <f>VLOOKUP(C207,[1]計算シート!$B$3:$BB$29997,33,FALSE)</f>
        <v>○</v>
      </c>
      <c r="U207" s="111">
        <v>42538</v>
      </c>
      <c r="V207" s="77"/>
      <c r="W207" s="115" t="str">
        <f>VLOOKUP(C207,[1]計算シート!$B$3:$BH$2997,59,FALSE)&amp;CHAR(10)&amp;IF(VLOOKUP(C207,[1]計算シート!$B$3:$BH$2997,59,FALSE)="特定","("&amp;VLOOKUP(C207,[1]指定一覧!$B$3:$C221,2,FALSE)&amp;")","")</f>
        <v xml:space="preserve">
</v>
      </c>
      <c r="X207" s="113" t="s">
        <v>36</v>
      </c>
    </row>
    <row r="208" spans="2:24" s="114" customFormat="1" ht="42" customHeight="1">
      <c r="B208" s="108">
        <v>201</v>
      </c>
      <c r="C208" s="109">
        <v>17001</v>
      </c>
      <c r="D208" s="110" t="str">
        <f>VLOOKUP(C208,[1]計算シート!$B$3:$F$29997,5,FALSE)</f>
        <v>グランドマスト墨田文花</v>
      </c>
      <c r="E208" s="110" t="str">
        <f>VLOOKUP(C208,[1]計算シート!$B$3:$BB$29997,6,FALSE)</f>
        <v>墨田区文花2-9-13</v>
      </c>
      <c r="F208" s="109" t="str">
        <f>VLOOKUP(C208,[1]計算シート!$B$3:$BB$29997,7,FALSE)</f>
        <v>10.8-22.6</v>
      </c>
      <c r="G208" s="109" t="str">
        <f>VLOOKUP(C208,[1]計算シート!$B$3:$BB$29997,8,FALSE)</f>
        <v>35.84-61.6</v>
      </c>
      <c r="H208" s="109" t="str">
        <f>VLOOKUP(C208,[1]計算シート!$B$3:$BB$29997,9,FALSE)</f>
        <v>○</v>
      </c>
      <c r="I208" s="109" t="str">
        <f>VLOOKUP(C208,[1]計算シート!$B$3:$BB$29997,10,FALSE)</f>
        <v>×</v>
      </c>
      <c r="J208" s="109" t="str">
        <f>VLOOKUP(C208,[1]計算シート!$B$3:$BB$29997,11,FALSE)</f>
        <v>×</v>
      </c>
      <c r="K208" s="109" t="str">
        <f>VLOOKUP(C208,[1]計算シート!$B$3:$BB$29997,12,FALSE)</f>
        <v>×</v>
      </c>
      <c r="L208" s="109" t="str">
        <f>VLOOKUP(C208,[1]計算シート!$B$3:$BB$29997,13,FALSE)</f>
        <v>×</v>
      </c>
      <c r="M208" s="109" t="str">
        <f>IF(VLOOKUP(C208,[1]計算シート!$B$3:$BB$29997,26,FALSE)&gt;0,"○","×")</f>
        <v>×</v>
      </c>
      <c r="N208" s="109" t="str">
        <f>IF(VLOOKUP(C208,[1]計算シート!$B$3:$BB$29997,27,FALSE)&gt;0,"○","×")</f>
        <v>×</v>
      </c>
      <c r="O208" s="110" t="str">
        <f>VLOOKUP(C208,[1]計算シート!$B$3:$BB$29997,29,FALSE)</f>
        <v>積水ハウス不動産東京株式会社</v>
      </c>
      <c r="P208" s="110" t="str">
        <f>VLOOKUP(C208,[1]計算シート!$B$3:$BB$29997,30,FALSE)</f>
        <v>03-5350-3366</v>
      </c>
      <c r="Q208" s="77">
        <f>VLOOKUP(C208,[1]計算シート!$B$3:$BB$29997,32,FALSE)</f>
        <v>40</v>
      </c>
      <c r="R208" s="111">
        <f>VLOOKUP(C208,[1]計算シート!$B$3:$BB$29997,31,FALSE)</f>
        <v>42866</v>
      </c>
      <c r="S208" s="112" t="str">
        <f>VLOOKUP(C208,[1]計算シート!$B$3:$BB$29997,34,FALSE)</f>
        <v>入居開始済み</v>
      </c>
      <c r="T208" s="109" t="str">
        <f>VLOOKUP(C208,[1]計算シート!$B$3:$BB$29997,33,FALSE)</f>
        <v>○</v>
      </c>
      <c r="U208" s="111">
        <v>43374</v>
      </c>
      <c r="V208" s="77"/>
      <c r="W208" s="115" t="str">
        <f>VLOOKUP(C208,[1]計算シート!$B$3:$BH$2997,59,FALSE)&amp;CHAR(10)&amp;IF(VLOOKUP(C208,[1]計算シート!$B$3:$BH$2997,59,FALSE)="特定","("&amp;VLOOKUP(C208,[1]指定一覧!$B$3:$C222,2,FALSE)&amp;")","")</f>
        <v xml:space="preserve">
</v>
      </c>
      <c r="X208" s="113" t="s">
        <v>36</v>
      </c>
    </row>
    <row r="209" spans="2:24" s="114" customFormat="1" ht="42" customHeight="1">
      <c r="B209" s="108">
        <v>202</v>
      </c>
      <c r="C209" s="109">
        <v>20009</v>
      </c>
      <c r="D209" s="110" t="str">
        <f>VLOOKUP(C209,[1]計算シート!$B$3:$F$29997,5,FALSE)</f>
        <v>リリィパワーズレジデンスすみだ向島　別館</v>
      </c>
      <c r="E209" s="110" t="str">
        <f>VLOOKUP(C209,[1]計算シート!$B$3:$BB$29997,6,FALSE)</f>
        <v>墨田区向島1丁目27番14号</v>
      </c>
      <c r="F209" s="109" t="str">
        <f>VLOOKUP(C209,[1]計算シート!$B$3:$BB$29997,7,FALSE)</f>
        <v>9.4-10.2</v>
      </c>
      <c r="G209" s="109" t="str">
        <f>VLOOKUP(C209,[1]計算シート!$B$3:$BB$29997,8,FALSE)</f>
        <v>27.38-31.63</v>
      </c>
      <c r="H209" s="109" t="str">
        <f>VLOOKUP(C209,[1]計算シート!$B$3:$BB$29997,9,FALSE)</f>
        <v>○</v>
      </c>
      <c r="I209" s="109" t="str">
        <f>VLOOKUP(C209,[1]計算シート!$B$3:$BB$29997,10,FALSE)</f>
        <v>○</v>
      </c>
      <c r="J209" s="109" t="str">
        <f>VLOOKUP(C209,[1]計算シート!$B$3:$BB$29997,11,FALSE)</f>
        <v>○</v>
      </c>
      <c r="K209" s="109" t="str">
        <f>VLOOKUP(C209,[1]計算シート!$B$3:$BB$29997,12,FALSE)</f>
        <v>○</v>
      </c>
      <c r="L209" s="109" t="str">
        <f>VLOOKUP(C209,[1]計算シート!$B$3:$BB$29997,13,FALSE)</f>
        <v>×</v>
      </c>
      <c r="M209" s="109" t="str">
        <f>IF(VLOOKUP(C209,[1]計算シート!$B$3:$BB$29997,26,FALSE)&gt;0,"○","×")</f>
        <v>×</v>
      </c>
      <c r="N209" s="109" t="str">
        <f>IF(VLOOKUP(C209,[1]計算シート!$B$3:$BB$29997,27,FALSE)&gt;0,"○","×")</f>
        <v>×</v>
      </c>
      <c r="O209" s="110" t="str">
        <f>VLOOKUP(C209,[1]計算シート!$B$3:$BB$29997,29,FALSE)</f>
        <v>リリィパワーズレジデンスすみだ向島</v>
      </c>
      <c r="P209" s="110" t="str">
        <f>VLOOKUP(C209,[1]計算シート!$B$3:$BB$29997,30,FALSE)</f>
        <v>03-5809-7385</v>
      </c>
      <c r="Q209" s="77">
        <f>VLOOKUP(C209,[1]計算シート!$B$3:$BB$29997,32,FALSE)</f>
        <v>8</v>
      </c>
      <c r="R209" s="111">
        <f>VLOOKUP(C209,[1]計算シート!$B$3:$BB$29997,31,FALSE)</f>
        <v>44176</v>
      </c>
      <c r="S209" s="112">
        <f>VLOOKUP(C209,[1]計算シート!$B$3:$BB$29997,34,FALSE)</f>
        <v>44553</v>
      </c>
      <c r="T209" s="109" t="str">
        <f>VLOOKUP(C209,[1]計算シート!$B$3:$BB$29997,33,FALSE)</f>
        <v>○</v>
      </c>
      <c r="U209" s="111">
        <f>S209</f>
        <v>44553</v>
      </c>
      <c r="V209" s="77"/>
      <c r="W209" s="115" t="str">
        <f>VLOOKUP(C209,[1]計算シート!$B$3:$BH$2997,59,FALSE)&amp;CHAR(10)&amp;IF(VLOOKUP(C209,[1]計算シート!$B$3:$BH$2997,59,FALSE)="特定","("&amp;VLOOKUP(C209,[1]指定一覧!$B$3:$C325,2,FALSE)&amp;")","")</f>
        <v xml:space="preserve">
</v>
      </c>
      <c r="X209" s="113" t="s">
        <v>36</v>
      </c>
    </row>
    <row r="210" spans="2:24" s="114" customFormat="1" ht="42" customHeight="1">
      <c r="B210" s="108">
        <v>203</v>
      </c>
      <c r="C210" s="109">
        <v>12044</v>
      </c>
      <c r="D210" s="110" t="str">
        <f>VLOOKUP(C210,[1]計算シート!$B$3:$F$29997,5,FALSE)</f>
        <v>そんぽの家Ｓ木場公園</v>
      </c>
      <c r="E210" s="110" t="str">
        <f>VLOOKUP(C210,[1]計算シート!$B$3:$BB$29997,6,FALSE)</f>
        <v>江東区平野4丁目10-3</v>
      </c>
      <c r="F210" s="109" t="str">
        <f>VLOOKUP(C210,[1]計算シート!$B$3:$BB$29997,7,FALSE)</f>
        <v>17.6-20.6</v>
      </c>
      <c r="G210" s="109">
        <f>VLOOKUP(C210,[1]計算シート!$B$3:$BB$29997,8,FALSE)</f>
        <v>25.04</v>
      </c>
      <c r="H210" s="109" t="str">
        <f>VLOOKUP(C210,[1]計算シート!$B$3:$BB$29997,9,FALSE)</f>
        <v>○</v>
      </c>
      <c r="I210" s="109" t="str">
        <f>VLOOKUP(C210,[1]計算シート!$B$3:$BB$29997,10,FALSE)</f>
        <v>×</v>
      </c>
      <c r="J210" s="109" t="str">
        <f>VLOOKUP(C210,[1]計算シート!$B$3:$BB$29997,11,FALSE)</f>
        <v>×</v>
      </c>
      <c r="K210" s="109" t="str">
        <f>VLOOKUP(C210,[1]計算シート!$B$3:$BB$29997,12,FALSE)</f>
        <v>×</v>
      </c>
      <c r="L210" s="109" t="str">
        <f>VLOOKUP(C210,[1]計算シート!$B$3:$BB$29997,13,FALSE)</f>
        <v>○</v>
      </c>
      <c r="M210" s="109" t="str">
        <f>IF(VLOOKUP(C210,[1]計算シート!$B$3:$BB$29997,26,FALSE)&gt;0,"○","×")</f>
        <v>○</v>
      </c>
      <c r="N210" s="109" t="str">
        <f>IF(VLOOKUP(C210,[1]計算シート!$B$3:$BB$29997,27,FALSE)&gt;0,"○","×")</f>
        <v>○</v>
      </c>
      <c r="O210" s="110" t="str">
        <f>VLOOKUP(C210,[1]計算シート!$B$3:$BB$29997,29,FALSE)</f>
        <v>そんぽの家Ｓ木場公園</v>
      </c>
      <c r="P210" s="110" t="str">
        <f>VLOOKUP(C210,[1]計算シート!$B$3:$BB$29997,30,FALSE)</f>
        <v>03-5621-2411</v>
      </c>
      <c r="Q210" s="77">
        <f>VLOOKUP(C210,[1]計算シート!$B$3:$BB$29997,32,FALSE)</f>
        <v>59</v>
      </c>
      <c r="R210" s="111">
        <f>VLOOKUP(C210,[1]計算シート!$B$3:$BB$29997,31,FALSE)</f>
        <v>41264</v>
      </c>
      <c r="S210" s="112" t="str">
        <f>VLOOKUP(C210,[1]計算シート!$B$3:$BB$29997,34,FALSE)</f>
        <v>入居開始済み</v>
      </c>
      <c r="T210" s="109" t="str">
        <f>VLOOKUP(C210,[1]計算シート!$B$3:$BB$29997,33,FALSE)</f>
        <v>○</v>
      </c>
      <c r="U210" s="111">
        <v>42095</v>
      </c>
      <c r="V210" s="77"/>
      <c r="W210" s="115" t="str">
        <f>VLOOKUP(C210,[1]計算シート!$B$3:$BH$2997,59,FALSE)&amp;CHAR(10)&amp;IF(VLOOKUP(C210,[1]計算シート!$B$3:$BH$2997,59,FALSE)="特定","("&amp;VLOOKUP(C210,[1]指定一覧!$B$3:$C223,2,FALSE)&amp;")","")</f>
        <v xml:space="preserve">
</v>
      </c>
      <c r="X210" s="113" t="s">
        <v>36</v>
      </c>
    </row>
    <row r="211" spans="2:24" s="114" customFormat="1" ht="42" customHeight="1">
      <c r="B211" s="108">
        <v>204</v>
      </c>
      <c r="C211" s="109">
        <v>15006</v>
      </c>
      <c r="D211" s="110" t="str">
        <f>VLOOKUP(C211,[1]計算シート!$B$3:$F$29997,5,FALSE)</f>
        <v>銀木犀＜東砂＞</v>
      </c>
      <c r="E211" s="110" t="str">
        <f>VLOOKUP(C211,[1]計算シート!$B$3:$BB$29997,6,FALSE)</f>
        <v>江東区東砂４－１８－１</v>
      </c>
      <c r="F211" s="109" t="str">
        <f>VLOOKUP(C211,[1]計算シート!$B$3:$BB$29997,7,FALSE)</f>
        <v>7.6-10.6</v>
      </c>
      <c r="G211" s="109" t="str">
        <f>VLOOKUP(C211,[1]計算シート!$B$3:$BB$29997,8,FALSE)</f>
        <v>19.01-19.21</v>
      </c>
      <c r="H211" s="109" t="str">
        <f>VLOOKUP(C211,[1]計算シート!$B$3:$BB$29997,9,FALSE)</f>
        <v>○</v>
      </c>
      <c r="I211" s="109" t="str">
        <f>VLOOKUP(C211,[1]計算シート!$B$3:$BB$29997,10,FALSE)</f>
        <v>○</v>
      </c>
      <c r="J211" s="109" t="str">
        <f>VLOOKUP(C211,[1]計算シート!$B$3:$BB$29997,11,FALSE)</f>
        <v>○</v>
      </c>
      <c r="K211" s="109" t="str">
        <f>VLOOKUP(C211,[1]計算シート!$B$3:$BB$29997,12,FALSE)</f>
        <v>○</v>
      </c>
      <c r="L211" s="109" t="str">
        <f>VLOOKUP(C211,[1]計算シート!$B$3:$BB$29997,13,FALSE)</f>
        <v>○</v>
      </c>
      <c r="M211" s="109" t="str">
        <f>IF(VLOOKUP(C211,[1]計算シート!$B$3:$BB$29997,26,FALSE)&gt;0,"○","×")</f>
        <v>×</v>
      </c>
      <c r="N211" s="109" t="str">
        <f>IF(VLOOKUP(C211,[1]計算シート!$B$3:$BB$29997,27,FALSE)&gt;0,"○","×")</f>
        <v>○</v>
      </c>
      <c r="O211" s="110" t="str">
        <f>VLOOKUP(C211,[1]計算シート!$B$3:$BB$29997,29,FALSE)</f>
        <v>株式会社シルバーウッド</v>
      </c>
      <c r="P211" s="110" t="str">
        <f>VLOOKUP(C211,[1]計算シート!$B$3:$BB$29997,30,FALSE)</f>
        <v>047-304-4003</v>
      </c>
      <c r="Q211" s="77">
        <f>VLOOKUP(C211,[1]計算シート!$B$3:$BB$29997,32,FALSE)</f>
        <v>30</v>
      </c>
      <c r="R211" s="111">
        <f>VLOOKUP(C211,[1]計算シート!$B$3:$BB$29997,31,FALSE)</f>
        <v>42195</v>
      </c>
      <c r="S211" s="112" t="str">
        <f>VLOOKUP(C211,[1]計算シート!$B$3:$BB$29997,34,FALSE)</f>
        <v>入居開始済み</v>
      </c>
      <c r="T211" s="109" t="str">
        <f>VLOOKUP(C211,[1]計算シート!$B$3:$BB$29997,33,FALSE)</f>
        <v>○</v>
      </c>
      <c r="U211" s="111">
        <v>42475</v>
      </c>
      <c r="V211" s="77"/>
      <c r="W211" s="115" t="str">
        <f>VLOOKUP(C211,[1]計算シート!$B$3:$BH$2997,59,FALSE)&amp;CHAR(10)&amp;IF(VLOOKUP(C211,[1]計算シート!$B$3:$BH$2997,59,FALSE)="特定","("&amp;VLOOKUP(C211,[1]指定一覧!$B$3:$C224,2,FALSE)&amp;")","")</f>
        <v xml:space="preserve">
</v>
      </c>
      <c r="X211" s="113" t="s">
        <v>36</v>
      </c>
    </row>
    <row r="212" spans="2:24" s="114" customFormat="1" ht="42" customHeight="1">
      <c r="B212" s="108">
        <v>205</v>
      </c>
      <c r="C212" s="109">
        <v>12008</v>
      </c>
      <c r="D212" s="110" t="str">
        <f>VLOOKUP(C212,[1]計算シート!$B$3:$F$29997,5,FALSE)</f>
        <v>ライフサポートレジデンスゆらら船堀駅前</v>
      </c>
      <c r="E212" s="110" t="str">
        <f>VLOOKUP(C212,[1]計算シート!$B$3:$BB$29997,6,FALSE)</f>
        <v>江戸川区船堀4-8-10</v>
      </c>
      <c r="F212" s="109" t="str">
        <f>VLOOKUP(C212,[1]計算シート!$B$3:$BB$29997,7,FALSE)</f>
        <v>3.9-12</v>
      </c>
      <c r="G212" s="109" t="str">
        <f>VLOOKUP(C212,[1]計算シート!$B$3:$BB$29997,8,FALSE)</f>
        <v>25.11-42.23</v>
      </c>
      <c r="H212" s="109" t="str">
        <f>VLOOKUP(C212,[1]計算シート!$B$3:$BB$29997,9,FALSE)</f>
        <v>○</v>
      </c>
      <c r="I212" s="109" t="str">
        <f>VLOOKUP(C212,[1]計算シート!$B$3:$BB$29997,10,FALSE)</f>
        <v>×</v>
      </c>
      <c r="J212" s="109" t="str">
        <f>VLOOKUP(C212,[1]計算シート!$B$3:$BB$29997,11,FALSE)</f>
        <v>○</v>
      </c>
      <c r="K212" s="109" t="str">
        <f>VLOOKUP(C212,[1]計算シート!$B$3:$BB$29997,12,FALSE)</f>
        <v>×</v>
      </c>
      <c r="L212" s="109" t="str">
        <f>VLOOKUP(C212,[1]計算シート!$B$3:$BB$29997,13,FALSE)</f>
        <v>○</v>
      </c>
      <c r="M212" s="109" t="str">
        <f>IF(VLOOKUP(C212,[1]計算シート!$B$3:$BB$29997,26,FALSE)&gt;0,"○","×")</f>
        <v>×</v>
      </c>
      <c r="N212" s="109" t="str">
        <f>IF(VLOOKUP(C212,[1]計算シート!$B$3:$BB$29997,27,FALSE)&gt;0,"○","×")</f>
        <v>○</v>
      </c>
      <c r="O212" s="110" t="str">
        <f>VLOOKUP(C212,[1]計算シート!$B$3:$BB$29997,29,FALSE)</f>
        <v>スターツケアサービス株式会社</v>
      </c>
      <c r="P212" s="110" t="str">
        <f>VLOOKUP(C212,[1]計算シート!$B$3:$BB$29997,30,FALSE)</f>
        <v>03-6880-3270</v>
      </c>
      <c r="Q212" s="77">
        <f>VLOOKUP(C212,[1]計算シート!$B$3:$BB$29997,32,FALSE)</f>
        <v>28</v>
      </c>
      <c r="R212" s="111">
        <f>VLOOKUP(C212,[1]計算シート!$B$3:$BB$29997,31,FALSE)</f>
        <v>41060</v>
      </c>
      <c r="S212" s="112" t="str">
        <f>VLOOKUP(C212,[1]計算シート!$B$3:$BB$29997,34,FALSE)</f>
        <v>入居開始済み</v>
      </c>
      <c r="T212" s="109" t="str">
        <f>VLOOKUP(C212,[1]計算シート!$B$3:$BB$29997,33,FALSE)</f>
        <v>○</v>
      </c>
      <c r="U212" s="111">
        <v>42095</v>
      </c>
      <c r="V212" s="77"/>
      <c r="W212" s="115" t="str">
        <f>VLOOKUP(C212,[1]計算シート!$B$3:$BH$2997,59,FALSE)&amp;CHAR(10)&amp;IF(VLOOKUP(C212,[1]計算シート!$B$3:$BH$2997,59,FALSE)="特定","("&amp;VLOOKUP(C212,[1]指定一覧!$B$3:$C224,2,FALSE)&amp;")","")</f>
        <v xml:space="preserve">
</v>
      </c>
      <c r="X212" s="113" t="s">
        <v>36</v>
      </c>
    </row>
    <row r="213" spans="2:24" s="114" customFormat="1" ht="42" customHeight="1">
      <c r="B213" s="108">
        <v>206</v>
      </c>
      <c r="C213" s="109">
        <v>12055</v>
      </c>
      <c r="D213" s="110" t="str">
        <f>VLOOKUP(C213,[1]計算シート!$B$3:$F$29997,5,FALSE)</f>
        <v>共英ハウス</v>
      </c>
      <c r="E213" s="110" t="str">
        <f>VLOOKUP(C213,[1]計算シート!$B$3:$BB$29997,6,FALSE)</f>
        <v>江戸川区江戸川5丁目１７番７号</v>
      </c>
      <c r="F213" s="109">
        <f>VLOOKUP(C213,[1]計算シート!$B$3:$BB$29997,7,FALSE)</f>
        <v>8.5</v>
      </c>
      <c r="G213" s="109" t="str">
        <f>VLOOKUP(C213,[1]計算シート!$B$3:$BB$29997,8,FALSE)</f>
        <v>28.67-29.37</v>
      </c>
      <c r="H213" s="109" t="str">
        <f>VLOOKUP(C213,[1]計算シート!$B$3:$BB$29997,9,FALSE)</f>
        <v>○</v>
      </c>
      <c r="I213" s="109" t="str">
        <f>VLOOKUP(C213,[1]計算シート!$B$3:$BB$29997,10,FALSE)</f>
        <v>○</v>
      </c>
      <c r="J213" s="109" t="str">
        <f>VLOOKUP(C213,[1]計算シート!$B$3:$BB$29997,11,FALSE)</f>
        <v>×</v>
      </c>
      <c r="K213" s="109" t="str">
        <f>VLOOKUP(C213,[1]計算シート!$B$3:$BB$29997,12,FALSE)</f>
        <v>○</v>
      </c>
      <c r="L213" s="109" t="str">
        <f>VLOOKUP(C213,[1]計算シート!$B$3:$BB$29997,13,FALSE)</f>
        <v>○</v>
      </c>
      <c r="M213" s="109" t="str">
        <f>IF(VLOOKUP(C213,[1]計算シート!$B$3:$BB$29997,26,FALSE)&gt;0,"○","×")</f>
        <v>×</v>
      </c>
      <c r="N213" s="109" t="str">
        <f>IF(VLOOKUP(C213,[1]計算シート!$B$3:$BB$29997,27,FALSE)&gt;0,"○","×")</f>
        <v>○</v>
      </c>
      <c r="O213" s="110" t="str">
        <f>VLOOKUP(C213,[1]計算シート!$B$3:$BB$29997,29,FALSE)</f>
        <v>株式会社　共英</v>
      </c>
      <c r="P213" s="110" t="str">
        <f>VLOOKUP(C213,[1]計算シート!$B$3:$BB$29997,30,FALSE)</f>
        <v>03-3687-0333</v>
      </c>
      <c r="Q213" s="77">
        <f>VLOOKUP(C213,[1]計算シート!$B$3:$BB$29997,32,FALSE)</f>
        <v>7</v>
      </c>
      <c r="R213" s="111">
        <f>VLOOKUP(C213,[1]計算シート!$B$3:$BB$29997,31,FALSE)</f>
        <v>41285</v>
      </c>
      <c r="S213" s="112" t="str">
        <f>VLOOKUP(C213,[1]計算シート!$B$3:$BB$29997,34,FALSE)</f>
        <v>入居開始済み</v>
      </c>
      <c r="T213" s="109" t="str">
        <f>VLOOKUP(C213,[1]計算シート!$B$3:$BB$29997,33,FALSE)</f>
        <v>○</v>
      </c>
      <c r="U213" s="111">
        <v>42095</v>
      </c>
      <c r="V213" s="77"/>
      <c r="W213" s="115" t="str">
        <f>VLOOKUP(C213,[1]計算シート!$B$3:$BH$2997,59,FALSE)&amp;CHAR(10)&amp;IF(VLOOKUP(C213,[1]計算シート!$B$3:$BH$2997,59,FALSE)="特定","("&amp;VLOOKUP(C213,[1]指定一覧!$B$3:$C225,2,FALSE)&amp;")","")</f>
        <v xml:space="preserve">
</v>
      </c>
      <c r="X213" s="113" t="s">
        <v>36</v>
      </c>
    </row>
    <row r="214" spans="2:24" s="114" customFormat="1" ht="42" customHeight="1">
      <c r="B214" s="108">
        <v>207</v>
      </c>
      <c r="C214" s="109">
        <v>14026</v>
      </c>
      <c r="D214" s="110" t="str">
        <f>VLOOKUP(C214,[1]計算シート!$B$3:$F$29997,5,FALSE)</f>
        <v>なごやかレジデンス一之江北</v>
      </c>
      <c r="E214" s="110" t="str">
        <f>VLOOKUP(C214,[1]計算シート!$B$3:$BB$29997,6,FALSE)</f>
        <v>江戸川区一之江３－９－９</v>
      </c>
      <c r="F214" s="109" t="str">
        <f>VLOOKUP(C214,[1]計算シート!$B$3:$BB$29997,7,FALSE)</f>
        <v>7.5-9.5</v>
      </c>
      <c r="G214" s="109" t="str">
        <f>VLOOKUP(C214,[1]計算シート!$B$3:$BB$29997,8,FALSE)</f>
        <v>25.09-49.69</v>
      </c>
      <c r="H214" s="109" t="str">
        <f>VLOOKUP(C214,[1]計算シート!$B$3:$BB$29997,9,FALSE)</f>
        <v>○</v>
      </c>
      <c r="I214" s="109" t="str">
        <f>VLOOKUP(C214,[1]計算シート!$B$3:$BB$29997,10,FALSE)</f>
        <v>○</v>
      </c>
      <c r="J214" s="109" t="str">
        <f>VLOOKUP(C214,[1]計算シート!$B$3:$BB$29997,11,FALSE)</f>
        <v>○</v>
      </c>
      <c r="K214" s="109" t="str">
        <f>VLOOKUP(C214,[1]計算シート!$B$3:$BB$29997,12,FALSE)</f>
        <v>○</v>
      </c>
      <c r="L214" s="109" t="str">
        <f>VLOOKUP(C214,[1]計算シート!$B$3:$BB$29997,13,FALSE)</f>
        <v>×</v>
      </c>
      <c r="M214" s="109" t="str">
        <f>IF(VLOOKUP(C214,[1]計算シート!$B$3:$BB$29997,26,FALSE)&gt;0,"○","×")</f>
        <v>×</v>
      </c>
      <c r="N214" s="109" t="str">
        <f>IF(VLOOKUP(C214,[1]計算シート!$B$3:$BB$29997,27,FALSE)&gt;0,"○","×")</f>
        <v>○</v>
      </c>
      <c r="O214" s="110" t="str">
        <f>VLOOKUP(C214,[1]計算シート!$B$3:$BB$29997,29,FALSE)</f>
        <v>なごやかレジデンス一之江北</v>
      </c>
      <c r="P214" s="110" t="str">
        <f>VLOOKUP(C214,[1]計算シート!$B$3:$BB$29997,30,FALSE)</f>
        <v>03-5607-7253</v>
      </c>
      <c r="Q214" s="77">
        <f>VLOOKUP(C214,[1]計算シート!$B$3:$BB$29997,32,FALSE)</f>
        <v>25</v>
      </c>
      <c r="R214" s="111">
        <f>VLOOKUP(C214,[1]計算シート!$B$3:$BB$29997,31,FALSE)</f>
        <v>41978</v>
      </c>
      <c r="S214" s="112" t="str">
        <f>VLOOKUP(C214,[1]計算シート!$B$3:$BB$29997,34,FALSE)</f>
        <v>入居開始済み</v>
      </c>
      <c r="T214" s="109" t="str">
        <f>VLOOKUP(C214,[1]計算シート!$B$3:$BB$29997,33,FALSE)</f>
        <v>○</v>
      </c>
      <c r="U214" s="111">
        <v>42309</v>
      </c>
      <c r="V214" s="77"/>
      <c r="W214" s="115" t="str">
        <f>VLOOKUP(C214,[1]計算シート!$B$3:$BH$2997,59,FALSE)&amp;CHAR(10)&amp;IF(VLOOKUP(C214,[1]計算シート!$B$3:$BH$2997,59,FALSE)="特定","("&amp;VLOOKUP(C214,[1]指定一覧!$B$3:$C226,2,FALSE)&amp;")","")</f>
        <v xml:space="preserve">
</v>
      </c>
      <c r="X214" s="113" t="s">
        <v>36</v>
      </c>
    </row>
    <row r="215" spans="2:24" s="114" customFormat="1" ht="42" customHeight="1">
      <c r="B215" s="108">
        <v>208</v>
      </c>
      <c r="C215" s="109">
        <v>14043</v>
      </c>
      <c r="D215" s="110" t="str">
        <f>VLOOKUP(C215,[1]計算シート!$B$3:$F$29997,5,FALSE)</f>
        <v>タムスさくらレジデンス篠崎</v>
      </c>
      <c r="E215" s="110" t="str">
        <f>VLOOKUP(C215,[1]計算シート!$B$3:$BB$29997,6,FALSE)</f>
        <v>江戸川区篠崎町4丁目21-10</v>
      </c>
      <c r="F215" s="109" t="str">
        <f>VLOOKUP(C215,[1]計算シート!$B$3:$BB$29997,7,FALSE)</f>
        <v>9-15</v>
      </c>
      <c r="G215" s="109" t="str">
        <f>VLOOKUP(C215,[1]計算シート!$B$3:$BB$29997,8,FALSE)</f>
        <v>25.05-40.63</v>
      </c>
      <c r="H215" s="109" t="str">
        <f>VLOOKUP(C215,[1]計算シート!$B$3:$BB$29997,9,FALSE)</f>
        <v>○</v>
      </c>
      <c r="I215" s="109" t="str">
        <f>VLOOKUP(C215,[1]計算シート!$B$3:$BB$29997,10,FALSE)</f>
        <v>○</v>
      </c>
      <c r="J215" s="109" t="str">
        <f>VLOOKUP(C215,[1]計算シート!$B$3:$BB$29997,11,FALSE)</f>
        <v>○</v>
      </c>
      <c r="K215" s="109" t="str">
        <f>VLOOKUP(C215,[1]計算シート!$B$3:$BB$29997,12,FALSE)</f>
        <v>○</v>
      </c>
      <c r="L215" s="109" t="str">
        <f>VLOOKUP(C215,[1]計算シート!$B$3:$BB$29997,13,FALSE)</f>
        <v>○</v>
      </c>
      <c r="M215" s="109" t="str">
        <f>IF(VLOOKUP(C215,[1]計算シート!$B$3:$BB$29997,26,FALSE)&gt;0,"○","×")</f>
        <v>×</v>
      </c>
      <c r="N215" s="109" t="str">
        <f>IF(VLOOKUP(C215,[1]計算シート!$B$3:$BB$29997,27,FALSE)&gt;0,"○","×")</f>
        <v>×</v>
      </c>
      <c r="O215" s="110" t="str">
        <f>VLOOKUP(C215,[1]計算シート!$B$3:$BB$29997,29,FALSE)</f>
        <v>株式会社MBS</v>
      </c>
      <c r="P215" s="110" t="str">
        <f>VLOOKUP(C215,[1]計算シート!$B$3:$BB$29997,30,FALSE)</f>
        <v>03-5879-7733</v>
      </c>
      <c r="Q215" s="77">
        <f>VLOOKUP(C215,[1]計算シート!$B$3:$BB$29997,32,FALSE)</f>
        <v>29</v>
      </c>
      <c r="R215" s="111">
        <f>VLOOKUP(C215,[1]計算シート!$B$3:$BB$29997,31,FALSE)</f>
        <v>42051</v>
      </c>
      <c r="S215" s="112" t="str">
        <f>VLOOKUP(C215,[1]計算シート!$B$3:$BB$29997,34,FALSE)</f>
        <v>入居開始済み</v>
      </c>
      <c r="T215" s="109" t="str">
        <f>VLOOKUP(C215,[1]計算シート!$B$3:$BB$29997,33,FALSE)</f>
        <v>○</v>
      </c>
      <c r="U215" s="111">
        <v>42522</v>
      </c>
      <c r="V215" s="77"/>
      <c r="W215" s="115" t="str">
        <f>VLOOKUP(C215,[1]計算シート!$B$3:$BH$2997,59,FALSE)&amp;CHAR(10)&amp;IF(VLOOKUP(C215,[1]計算シート!$B$3:$BH$2997,59,FALSE)="特定","("&amp;VLOOKUP(C215,[1]指定一覧!$B$3:$C227,2,FALSE)&amp;")","")</f>
        <v>特定
(1372309623)</v>
      </c>
      <c r="X215" s="113" t="s">
        <v>36</v>
      </c>
    </row>
    <row r="216" spans="2:24" s="114" customFormat="1" ht="42" customHeight="1">
      <c r="B216" s="108">
        <v>209</v>
      </c>
      <c r="C216" s="109">
        <v>11014</v>
      </c>
      <c r="D216" s="110" t="str">
        <f>VLOOKUP(C216,[1]計算シート!$B$3:$F$29997,5,FALSE)</f>
        <v>ゆいま～る拝島</v>
      </c>
      <c r="E216" s="110" t="str">
        <f>VLOOKUP(C216,[1]計算シート!$B$3:$BB$29997,6,FALSE)</f>
        <v>福生市熊川1403-1</v>
      </c>
      <c r="F216" s="109" t="str">
        <f>VLOOKUP(C216,[1]計算シート!$B$3:$BB$29997,7,FALSE)</f>
        <v>9.1-15.5</v>
      </c>
      <c r="G216" s="109" t="str">
        <f>VLOOKUP(C216,[1]計算シート!$B$3:$BB$29997,8,FALSE)</f>
        <v>29.55-46.11</v>
      </c>
      <c r="H216" s="109" t="str">
        <f>VLOOKUP(C216,[1]計算シート!$B$3:$BB$29997,9,FALSE)</f>
        <v>○</v>
      </c>
      <c r="I216" s="109" t="str">
        <f>VLOOKUP(C216,[1]計算シート!$B$3:$BB$29997,10,FALSE)</f>
        <v>○</v>
      </c>
      <c r="J216" s="109" t="str">
        <f>VLOOKUP(C216,[1]計算シート!$B$3:$BB$29997,11,FALSE)</f>
        <v>○</v>
      </c>
      <c r="K216" s="109" t="str">
        <f>VLOOKUP(C216,[1]計算シート!$B$3:$BB$29997,12,FALSE)</f>
        <v>○</v>
      </c>
      <c r="L216" s="109" t="str">
        <f>VLOOKUP(C216,[1]計算シート!$B$3:$BB$29997,13,FALSE)</f>
        <v>○</v>
      </c>
      <c r="M216" s="109" t="str">
        <f>IF(VLOOKUP(C216,[1]計算シート!$B$3:$BB$29997,26,FALSE)&gt;0,"○","×")</f>
        <v>○</v>
      </c>
      <c r="N216" s="109" t="str">
        <f>IF(VLOOKUP(C216,[1]計算シート!$B$3:$BB$29997,27,FALSE)&gt;0,"○","×")</f>
        <v>○</v>
      </c>
      <c r="O216" s="110" t="str">
        <f>VLOOKUP(C216,[1]計算シート!$B$3:$BB$29997,29,FALSE)</f>
        <v>株式会社コミュニティネット</v>
      </c>
      <c r="P216" s="110" t="str">
        <f>VLOOKUP(C216,[1]計算シート!$B$3:$BB$29997,30,FALSE)</f>
        <v>0800-800-6071</v>
      </c>
      <c r="Q216" s="77">
        <f>VLOOKUP(C216,[1]計算シート!$B$3:$BB$29997,32,FALSE)</f>
        <v>44</v>
      </c>
      <c r="R216" s="111">
        <f>VLOOKUP(C216,[1]計算シート!$B$3:$BB$29997,31,FALSE)</f>
        <v>40932</v>
      </c>
      <c r="S216" s="112" t="str">
        <f>VLOOKUP(C216,[1]計算シート!$B$3:$BB$29997,34,FALSE)</f>
        <v>入居開始済み</v>
      </c>
      <c r="T216" s="109" t="str">
        <f>VLOOKUP(C216,[1]計算シート!$B$3:$BB$29997,33,FALSE)</f>
        <v>○</v>
      </c>
      <c r="U216" s="111">
        <v>41334</v>
      </c>
      <c r="V216" s="77"/>
      <c r="W216" s="115" t="str">
        <f>VLOOKUP(C216,[1]計算シート!$B$3:$BH$2997,59,FALSE)&amp;CHAR(10)&amp;IF(VLOOKUP(C216,[1]計算シート!$B$3:$BH$2997,59,FALSE)="特定","("&amp;VLOOKUP(C216,[1]指定一覧!$B$3:$C228,2,FALSE)&amp;")","")</f>
        <v>特定
(1374400735)</v>
      </c>
      <c r="X216" s="113" t="s">
        <v>36</v>
      </c>
    </row>
    <row r="217" spans="2:24" s="114" customFormat="1" ht="42" customHeight="1">
      <c r="B217" s="108">
        <v>210</v>
      </c>
      <c r="C217" s="109">
        <v>11033</v>
      </c>
      <c r="D217" s="110" t="str">
        <f>VLOOKUP(C217,[1]計算シート!$B$3:$F$29997,5,FALSE)</f>
        <v>高齢者マンション　サンシャインビラ</v>
      </c>
      <c r="E217" s="110" t="str">
        <f>VLOOKUP(C217,[1]計算シート!$B$3:$BB$29997,6,FALSE)</f>
        <v>福生市熊川1394-1-2</v>
      </c>
      <c r="F217" s="109">
        <f>VLOOKUP(C217,[1]計算シート!$B$3:$BB$29997,7,FALSE)</f>
        <v>5.7</v>
      </c>
      <c r="G217" s="109" t="str">
        <f>VLOOKUP(C217,[1]計算シート!$B$3:$BB$29997,8,FALSE)</f>
        <v>25.04-36.71</v>
      </c>
      <c r="H217" s="109" t="str">
        <f>VLOOKUP(C217,[1]計算シート!$B$3:$BB$29997,9,FALSE)</f>
        <v>○</v>
      </c>
      <c r="I217" s="109" t="str">
        <f>VLOOKUP(C217,[1]計算シート!$B$3:$BB$29997,10,FALSE)</f>
        <v>○</v>
      </c>
      <c r="J217" s="109" t="str">
        <f>VLOOKUP(C217,[1]計算シート!$B$3:$BB$29997,11,FALSE)</f>
        <v>○</v>
      </c>
      <c r="K217" s="109" t="str">
        <f>VLOOKUP(C217,[1]計算シート!$B$3:$BB$29997,12,FALSE)</f>
        <v>○</v>
      </c>
      <c r="L217" s="109" t="str">
        <f>VLOOKUP(C217,[1]計算シート!$B$3:$BB$29997,13,FALSE)</f>
        <v>○</v>
      </c>
      <c r="M217" s="109" t="str">
        <f>IF(VLOOKUP(C217,[1]計算シート!$B$3:$BB$29997,26,FALSE)&gt;0,"○","×")</f>
        <v>×</v>
      </c>
      <c r="N217" s="109" t="str">
        <f>IF(VLOOKUP(C217,[1]計算シート!$B$3:$BB$29997,27,FALSE)&gt;0,"○","×")</f>
        <v>×</v>
      </c>
      <c r="O217" s="110" t="str">
        <f>VLOOKUP(C217,[1]計算シート!$B$3:$BB$29997,29,FALSE)</f>
        <v>社会福祉法人 福陽会　高齢者マンション サンシャインビラ</v>
      </c>
      <c r="P217" s="110" t="str">
        <f>VLOOKUP(C217,[1]計算シート!$B$3:$BB$29997,30,FALSE)</f>
        <v>042-539-0307</v>
      </c>
      <c r="Q217" s="77">
        <f>VLOOKUP(C217,[1]計算シート!$B$3:$BB$29997,32,FALSE)</f>
        <v>39</v>
      </c>
      <c r="R217" s="111">
        <f>VLOOKUP(C217,[1]計算シート!$B$3:$BB$29997,31,FALSE)</f>
        <v>40941</v>
      </c>
      <c r="S217" s="112" t="str">
        <f>VLOOKUP(C217,[1]計算シート!$B$3:$BB$29997,34,FALSE)</f>
        <v>入居開始済み</v>
      </c>
      <c r="T217" s="109" t="str">
        <f>VLOOKUP(C217,[1]計算シート!$B$3:$BB$29997,33,FALSE)</f>
        <v>○</v>
      </c>
      <c r="U217" s="111">
        <v>40941</v>
      </c>
      <c r="V217" s="77"/>
      <c r="W217" s="115" t="str">
        <f>VLOOKUP(C217,[1]計算シート!$B$3:$BH$2997,59,FALSE)&amp;CHAR(10)&amp;IF(VLOOKUP(C217,[1]計算シート!$B$3:$BH$2997,59,FALSE)="特定","("&amp;VLOOKUP(C217,[1]指定一覧!$B$3:$C229,2,FALSE)&amp;")","")</f>
        <v xml:space="preserve">利用権
</v>
      </c>
      <c r="X217" s="113" t="s">
        <v>36</v>
      </c>
    </row>
    <row r="218" spans="2:24" s="114" customFormat="1" ht="42" customHeight="1">
      <c r="B218" s="108">
        <v>211</v>
      </c>
      <c r="C218" s="109">
        <v>11064</v>
      </c>
      <c r="D218" s="110" t="str">
        <f>VLOOKUP(C218,[1]計算シート!$B$3:$F$29997,5,FALSE)</f>
        <v>パステルライフ福生</v>
      </c>
      <c r="E218" s="110" t="str">
        <f>VLOOKUP(C218,[1]計算シート!$B$3:$BB$29997,6,FALSE)</f>
        <v>福生市福生二宮2461番地</v>
      </c>
      <c r="F218" s="109" t="str">
        <f>VLOOKUP(C218,[1]計算シート!$B$3:$BB$29997,7,FALSE)</f>
        <v>8.5-8.8</v>
      </c>
      <c r="G218" s="109" t="str">
        <f>VLOOKUP(C218,[1]計算シート!$B$3:$BB$29997,8,FALSE)</f>
        <v>31.89-34.67</v>
      </c>
      <c r="H218" s="109" t="str">
        <f>VLOOKUP(C218,[1]計算シート!$B$3:$BB$29997,9,FALSE)</f>
        <v>○</v>
      </c>
      <c r="I218" s="109" t="str">
        <f>VLOOKUP(C218,[1]計算シート!$B$3:$BB$29997,10,FALSE)</f>
        <v>○</v>
      </c>
      <c r="J218" s="109" t="str">
        <f>VLOOKUP(C218,[1]計算シート!$B$3:$BB$29997,11,FALSE)</f>
        <v>○</v>
      </c>
      <c r="K218" s="109" t="str">
        <f>VLOOKUP(C218,[1]計算シート!$B$3:$BB$29997,12,FALSE)</f>
        <v>○</v>
      </c>
      <c r="L218" s="109" t="str">
        <f>VLOOKUP(C218,[1]計算シート!$B$3:$BB$29997,13,FALSE)</f>
        <v>○</v>
      </c>
      <c r="M218" s="109" t="str">
        <f>IF(VLOOKUP(C218,[1]計算シート!$B$3:$BB$29997,26,FALSE)&gt;0,"○","×")</f>
        <v>○</v>
      </c>
      <c r="N218" s="109" t="str">
        <f>IF(VLOOKUP(C218,[1]計算シート!$B$3:$BB$29997,27,FALSE)&gt;0,"○","×")</f>
        <v>○</v>
      </c>
      <c r="O218" s="110" t="str">
        <f>VLOOKUP(C218,[1]計算シート!$B$3:$BB$29997,29,FALSE)</f>
        <v>扶桑管理サービス株式会社</v>
      </c>
      <c r="P218" s="110" t="str">
        <f>VLOOKUP(C218,[1]計算シート!$B$3:$BB$29997,30,FALSE)</f>
        <v>0570-003-230</v>
      </c>
      <c r="Q218" s="77">
        <f>VLOOKUP(C218,[1]計算シート!$B$3:$BB$29997,32,FALSE)</f>
        <v>44</v>
      </c>
      <c r="R218" s="111">
        <f>VLOOKUP(C218,[1]計算シート!$B$3:$BB$29997,31,FALSE)</f>
        <v>40996</v>
      </c>
      <c r="S218" s="112" t="str">
        <f>VLOOKUP(C218,[1]計算シート!$B$3:$BB$29997,34,FALSE)</f>
        <v>入居開始済み</v>
      </c>
      <c r="T218" s="109" t="str">
        <f>VLOOKUP(C218,[1]計算シート!$B$3:$BB$29997,33,FALSE)</f>
        <v>○</v>
      </c>
      <c r="U218" s="111">
        <v>39508</v>
      </c>
      <c r="V218" s="77"/>
      <c r="W218" s="115" t="str">
        <f>VLOOKUP(C218,[1]計算シート!$B$3:$BH$2997,59,FALSE)&amp;CHAR(10)&amp;IF(VLOOKUP(C218,[1]計算シート!$B$3:$BH$2997,59,FALSE)="特定","("&amp;VLOOKUP(C218,[1]指定一覧!$B$3:$C230,2,FALSE)&amp;")","")</f>
        <v>特定
(1374400529)</v>
      </c>
      <c r="X218" s="113" t="s">
        <v>36</v>
      </c>
    </row>
    <row r="219" spans="2:24" s="114" customFormat="1" ht="42" customHeight="1">
      <c r="B219" s="108">
        <v>212</v>
      </c>
      <c r="C219" s="109">
        <v>12057</v>
      </c>
      <c r="D219" s="110" t="str">
        <f>VLOOKUP(C219,[1]計算シート!$B$3:$F$29997,5,FALSE)</f>
        <v>あじさい北田園</v>
      </c>
      <c r="E219" s="110" t="str">
        <f>VLOOKUP(C219,[1]計算シート!$B$3:$BB$29997,6,FALSE)</f>
        <v>福生市北田園１－５－９</v>
      </c>
      <c r="F219" s="109" t="str">
        <f>VLOOKUP(C219,[1]計算シート!$B$3:$BB$29997,7,FALSE)</f>
        <v>6.3-6.5</v>
      </c>
      <c r="G219" s="109" t="str">
        <f>VLOOKUP(C219,[1]計算シート!$B$3:$BB$29997,8,FALSE)</f>
        <v>18.15-21.97</v>
      </c>
      <c r="H219" s="109" t="str">
        <f>VLOOKUP(C219,[1]計算シート!$B$3:$BB$29997,9,FALSE)</f>
        <v>○</v>
      </c>
      <c r="I219" s="109" t="str">
        <f>VLOOKUP(C219,[1]計算シート!$B$3:$BB$29997,10,FALSE)</f>
        <v>○</v>
      </c>
      <c r="J219" s="109" t="str">
        <f>VLOOKUP(C219,[1]計算シート!$B$3:$BB$29997,11,FALSE)</f>
        <v>○</v>
      </c>
      <c r="K219" s="109" t="str">
        <f>VLOOKUP(C219,[1]計算シート!$B$3:$BB$29997,12,FALSE)</f>
        <v>○</v>
      </c>
      <c r="L219" s="109" t="str">
        <f>VLOOKUP(C219,[1]計算シート!$B$3:$BB$29997,13,FALSE)</f>
        <v>○</v>
      </c>
      <c r="M219" s="109" t="str">
        <f>IF(VLOOKUP(C219,[1]計算シート!$B$3:$BB$29997,26,FALSE)&gt;0,"○","×")</f>
        <v>×</v>
      </c>
      <c r="N219" s="109" t="str">
        <f>IF(VLOOKUP(C219,[1]計算シート!$B$3:$BB$29997,27,FALSE)&gt;0,"○","×")</f>
        <v>○</v>
      </c>
      <c r="O219" s="110" t="str">
        <f>VLOOKUP(C219,[1]計算シート!$B$3:$BB$29997,29,FALSE)</f>
        <v>特定非営利活動法人ヒューマンケア</v>
      </c>
      <c r="P219" s="110" t="str">
        <f>VLOOKUP(C219,[1]計算シート!$B$3:$BB$29997,30,FALSE)</f>
        <v>042-513-0712</v>
      </c>
      <c r="Q219" s="77">
        <f>VLOOKUP(C219,[1]計算シート!$B$3:$BB$29997,32,FALSE)</f>
        <v>12</v>
      </c>
      <c r="R219" s="111">
        <f>VLOOKUP(C219,[1]計算シート!$B$3:$BB$29997,31,FALSE)</f>
        <v>41299</v>
      </c>
      <c r="S219" s="112" t="str">
        <f>VLOOKUP(C219,[1]計算シート!$B$3:$BB$29997,34,FALSE)</f>
        <v>入居開始済み</v>
      </c>
      <c r="T219" s="109" t="str">
        <f>VLOOKUP(C219,[1]計算シート!$B$3:$BB$29997,33,FALSE)</f>
        <v>○</v>
      </c>
      <c r="U219" s="111">
        <v>41299</v>
      </c>
      <c r="V219" s="77"/>
      <c r="W219" s="115" t="str">
        <f>VLOOKUP(C219,[1]計算シート!$B$3:$BH$2997,59,FALSE)&amp;CHAR(10)&amp;IF(VLOOKUP(C219,[1]計算シート!$B$3:$BH$2997,59,FALSE)="特定","("&amp;VLOOKUP(C219,[1]指定一覧!$B$3:$C231,2,FALSE)&amp;")","")</f>
        <v xml:space="preserve">利用権
</v>
      </c>
      <c r="X219" s="113" t="s">
        <v>36</v>
      </c>
    </row>
    <row r="220" spans="2:24" s="114" customFormat="1" ht="42" customHeight="1">
      <c r="B220" s="108">
        <v>213</v>
      </c>
      <c r="C220" s="109">
        <v>13018</v>
      </c>
      <c r="D220" s="110" t="str">
        <f>VLOOKUP(C220,[1]計算シート!$B$3:$F$29997,5,FALSE)</f>
        <v>ディーフェスタクオーレ福生</v>
      </c>
      <c r="E220" s="110" t="str">
        <f>VLOOKUP(C220,[1]計算シート!$B$3:$BB$29997,6,FALSE)</f>
        <v>福生市本町87番地1</v>
      </c>
      <c r="F220" s="109" t="str">
        <f>VLOOKUP(C220,[1]計算シート!$B$3:$BB$29997,7,FALSE)</f>
        <v>8.7-9.4</v>
      </c>
      <c r="G220" s="109" t="str">
        <f>VLOOKUP(C220,[1]計算シート!$B$3:$BB$29997,8,FALSE)</f>
        <v>25.25-27.35</v>
      </c>
      <c r="H220" s="109" t="str">
        <f>VLOOKUP(C220,[1]計算シート!$B$3:$BB$29997,9,FALSE)</f>
        <v>○</v>
      </c>
      <c r="I220" s="109" t="str">
        <f>VLOOKUP(C220,[1]計算シート!$B$3:$BB$29997,10,FALSE)</f>
        <v>○</v>
      </c>
      <c r="J220" s="109" t="str">
        <f>VLOOKUP(C220,[1]計算シート!$B$3:$BB$29997,11,FALSE)</f>
        <v>○</v>
      </c>
      <c r="K220" s="109" t="str">
        <f>VLOOKUP(C220,[1]計算シート!$B$3:$BB$29997,12,FALSE)</f>
        <v>○</v>
      </c>
      <c r="L220" s="109" t="str">
        <f>VLOOKUP(C220,[1]計算シート!$B$3:$BB$29997,13,FALSE)</f>
        <v>○</v>
      </c>
      <c r="M220" s="109" t="str">
        <f>IF(VLOOKUP(C220,[1]計算シート!$B$3:$BB$29997,26,FALSE)&gt;0,"○","×")</f>
        <v>×</v>
      </c>
      <c r="N220" s="109" t="str">
        <f>IF(VLOOKUP(C220,[1]計算シート!$B$3:$BB$29997,27,FALSE)&gt;0,"○","×")</f>
        <v>×</v>
      </c>
      <c r="O220" s="110" t="str">
        <f>VLOOKUP(C220,[1]計算シート!$B$3:$BB$29997,29,FALSE)</f>
        <v>ディーフェスタクオーレ福生</v>
      </c>
      <c r="P220" s="110" t="str">
        <f>VLOOKUP(C220,[1]計算シート!$B$3:$BB$29997,30,FALSE)</f>
        <v>042-513-6540</v>
      </c>
      <c r="Q220" s="77">
        <f>VLOOKUP(C220,[1]計算シート!$B$3:$BB$29997,32,FALSE)</f>
        <v>61</v>
      </c>
      <c r="R220" s="111">
        <f>VLOOKUP(C220,[1]計算シート!$B$3:$BB$29997,31,FALSE)</f>
        <v>41520</v>
      </c>
      <c r="S220" s="112" t="str">
        <f>VLOOKUP(C220,[1]計算シート!$B$3:$BB$29997,34,FALSE)</f>
        <v>入居開始済み</v>
      </c>
      <c r="T220" s="109" t="str">
        <f>VLOOKUP(C220,[1]計算シート!$B$3:$BB$29997,33,FALSE)</f>
        <v>○</v>
      </c>
      <c r="U220" s="111">
        <v>41760</v>
      </c>
      <c r="V220" s="77"/>
      <c r="W220" s="115" t="str">
        <f>VLOOKUP(C220,[1]計算シート!$B$3:$BH$2997,59,FALSE)&amp;CHAR(10)&amp;IF(VLOOKUP(C220,[1]計算シート!$B$3:$BH$2997,59,FALSE)="特定","("&amp;VLOOKUP(C220,[1]指定一覧!$B$3:$C232,2,FALSE)&amp;")","")</f>
        <v>特定
(1374400958)</v>
      </c>
      <c r="X220" s="113" t="s">
        <v>36</v>
      </c>
    </row>
    <row r="221" spans="2:24" s="114" customFormat="1" ht="42" customHeight="1">
      <c r="B221" s="108">
        <v>214</v>
      </c>
      <c r="C221" s="109">
        <v>20005</v>
      </c>
      <c r="D221" s="110" t="str">
        <f>VLOOKUP(C221,[1]計算シート!$B$3:$F$29997,5,FALSE)</f>
        <v>イリーゼ福生</v>
      </c>
      <c r="E221" s="110" t="str">
        <f>VLOOKUP(C221,[1]計算シート!$B$3:$BB$29997,6,FALSE)</f>
        <v>福生市大字福生２３０３－１</v>
      </c>
      <c r="F221" s="109">
        <f>VLOOKUP(C221,[1]計算シート!$B$3:$BB$29997,7,FALSE)</f>
        <v>6.3</v>
      </c>
      <c r="G221" s="109" t="str">
        <f>VLOOKUP(C221,[1]計算シート!$B$3:$BB$29997,8,FALSE)</f>
        <v>18.27-19.84</v>
      </c>
      <c r="H221" s="109" t="str">
        <f>VLOOKUP(C221,[1]計算シート!$B$3:$BB$29997,9,FALSE)</f>
        <v>○</v>
      </c>
      <c r="I221" s="109" t="str">
        <f>VLOOKUP(C221,[1]計算シート!$B$3:$BB$29997,10,FALSE)</f>
        <v>○</v>
      </c>
      <c r="J221" s="109" t="str">
        <f>VLOOKUP(C221,[1]計算シート!$B$3:$BB$29997,11,FALSE)</f>
        <v>○</v>
      </c>
      <c r="K221" s="109" t="str">
        <f>VLOOKUP(C221,[1]計算シート!$B$3:$BB$29997,12,FALSE)</f>
        <v>○</v>
      </c>
      <c r="L221" s="109" t="str">
        <f>VLOOKUP(C221,[1]計算シート!$B$3:$BB$29997,13,FALSE)</f>
        <v>○</v>
      </c>
      <c r="M221" s="109" t="str">
        <f>IF(VLOOKUP(C221,[1]計算シート!$B$3:$BB$29997,26,FALSE)&gt;0,"○","×")</f>
        <v>×</v>
      </c>
      <c r="N221" s="109" t="str">
        <f>IF(VLOOKUP(C221,[1]計算シート!$B$3:$BB$29997,27,FALSE)&gt;0,"○","×")</f>
        <v>×</v>
      </c>
      <c r="O221" s="110" t="str">
        <f>VLOOKUP(C221,[1]計算シート!$B$3:$BB$29997,29,FALSE)</f>
        <v>ＨＩＴＯＷＡケアサービス株式会社</v>
      </c>
      <c r="P221" s="110" t="str">
        <f>VLOOKUP(C221,[1]計算シート!$B$3:$BB$29997,30,FALSE)</f>
        <v>03-6632-7702</v>
      </c>
      <c r="Q221" s="77">
        <f>VLOOKUP(C221,[1]計算シート!$B$3:$BB$29997,32,FALSE)</f>
        <v>57</v>
      </c>
      <c r="R221" s="111">
        <f>VLOOKUP(C221,[1]計算シート!$B$3:$BB$29997,31,FALSE)</f>
        <v>44089</v>
      </c>
      <c r="S221" s="112" t="str">
        <f>VLOOKUP(C221,[1]計算シート!$B$3:$BB$29997,34,FALSE)</f>
        <v>入居開始済み</v>
      </c>
      <c r="T221" s="109" t="str">
        <f>VLOOKUP(C221,[1]計算シート!$B$3:$BB$29997,33,FALSE)</f>
        <v>○</v>
      </c>
      <c r="U221" s="111">
        <v>44317</v>
      </c>
      <c r="V221" s="77"/>
      <c r="W221" s="115" t="str">
        <f>VLOOKUP(C221,[1]計算シート!$B$3:$BH$2997,59,FALSE)&amp;CHAR(10)&amp;IF(VLOOKUP(C221,[1]計算シート!$B$3:$BH$2997,59,FALSE)="特定・利用権","("&amp;VLOOKUP(C221,[1]指定一覧!$B$3:$C233,2,FALSE)&amp;")","")</f>
        <v>特定・利用権
(1374400966)</v>
      </c>
      <c r="X221" s="113" t="s">
        <v>36</v>
      </c>
    </row>
    <row r="222" spans="2:24" s="114" customFormat="1" ht="42" customHeight="1">
      <c r="B222" s="108">
        <v>215</v>
      </c>
      <c r="C222" s="109">
        <v>11056</v>
      </c>
      <c r="D222" s="110" t="str">
        <f>VLOOKUP(C222,[1]計算シート!$B$3:$F$29997,5,FALSE)</f>
        <v>サービス付き高齢者向け住宅「南聖園」</v>
      </c>
      <c r="E222" s="110" t="str">
        <f>VLOOKUP(C222,[1]計算シート!$B$3:$BB$29997,6,FALSE)</f>
        <v>羽村市五ノ神2丁目11番地10</v>
      </c>
      <c r="F222" s="109" t="str">
        <f>VLOOKUP(C222,[1]計算シート!$B$3:$BB$29997,7,FALSE)</f>
        <v>5.7-6</v>
      </c>
      <c r="G222" s="109">
        <f>VLOOKUP(C222,[1]計算シート!$B$3:$BB$29997,8,FALSE)</f>
        <v>35.08</v>
      </c>
      <c r="H222" s="109" t="str">
        <f>VLOOKUP(C222,[1]計算シート!$B$3:$BB$29997,9,FALSE)</f>
        <v>○</v>
      </c>
      <c r="I222" s="109" t="str">
        <f>VLOOKUP(C222,[1]計算シート!$B$3:$BB$29997,10,FALSE)</f>
        <v>○</v>
      </c>
      <c r="J222" s="109" t="str">
        <f>VLOOKUP(C222,[1]計算シート!$B$3:$BB$29997,11,FALSE)</f>
        <v>○</v>
      </c>
      <c r="K222" s="109" t="str">
        <f>VLOOKUP(C222,[1]計算シート!$B$3:$BB$29997,12,FALSE)</f>
        <v>○</v>
      </c>
      <c r="L222" s="109" t="str">
        <f>VLOOKUP(C222,[1]計算シート!$B$3:$BB$29997,13,FALSE)</f>
        <v>○</v>
      </c>
      <c r="M222" s="109" t="str">
        <f>IF(VLOOKUP(C222,[1]計算シート!$B$3:$BB$29997,26,FALSE)&gt;0,"○","×")</f>
        <v>×</v>
      </c>
      <c r="N222" s="109" t="str">
        <f>IF(VLOOKUP(C222,[1]計算シート!$B$3:$BB$29997,27,FALSE)&gt;0,"○","×")</f>
        <v>×</v>
      </c>
      <c r="O222" s="110" t="str">
        <f>VLOOKUP(C222,[1]計算シート!$B$3:$BB$29997,29,FALSE)</f>
        <v>サービス付き高齢者向け住宅南聖園</v>
      </c>
      <c r="P222" s="110" t="str">
        <f>VLOOKUP(C222,[1]計算シート!$B$3:$BB$29997,30,FALSE)</f>
        <v>042-555-5211</v>
      </c>
      <c r="Q222" s="77">
        <f>VLOOKUP(C222,[1]計算シート!$B$3:$BB$29997,32,FALSE)</f>
        <v>20</v>
      </c>
      <c r="R222" s="111">
        <f>VLOOKUP(C222,[1]計算シート!$B$3:$BB$29997,31,FALSE)</f>
        <v>40987</v>
      </c>
      <c r="S222" s="112" t="str">
        <f>VLOOKUP(C222,[1]計算シート!$B$3:$BB$29997,34,FALSE)</f>
        <v>入居開始済み</v>
      </c>
      <c r="T222" s="109" t="str">
        <f>VLOOKUP(C222,[1]計算シート!$B$3:$BB$29997,33,FALSE)</f>
        <v>○</v>
      </c>
      <c r="U222" s="111">
        <v>40987</v>
      </c>
      <c r="V222" s="77"/>
      <c r="W222" s="115" t="str">
        <f>VLOOKUP(C222,[1]計算シート!$B$3:$BH$2997,59,FALSE)&amp;CHAR(10)&amp;IF(VLOOKUP(C222,[1]計算シート!$B$3:$BH$2997,59,FALSE)="特定","("&amp;VLOOKUP(C222,[1]指定一覧!$B$3:$C233,2,FALSE)&amp;")","")</f>
        <v xml:space="preserve">利用権
</v>
      </c>
      <c r="X222" s="113" t="s">
        <v>36</v>
      </c>
    </row>
    <row r="223" spans="2:24" s="114" customFormat="1" ht="42" customHeight="1">
      <c r="B223" s="108">
        <v>216</v>
      </c>
      <c r="C223" s="109">
        <v>12018</v>
      </c>
      <c r="D223" s="110" t="str">
        <f>VLOOKUP(C223,[1]計算シート!$B$3:$F$29997,5,FALSE)</f>
        <v>シニアハウスくさばな</v>
      </c>
      <c r="E223" s="110" t="str">
        <f>VLOOKUP(C223,[1]計算シート!$B$3:$BB$29997,6,FALSE)</f>
        <v>あきる野市草花2978</v>
      </c>
      <c r="F223" s="109" t="str">
        <f>VLOOKUP(C223,[1]計算シート!$B$3:$BB$29997,7,FALSE)</f>
        <v>5.8-6.2</v>
      </c>
      <c r="G223" s="109">
        <f>VLOOKUP(C223,[1]計算シート!$B$3:$BB$29997,8,FALSE)</f>
        <v>20.72</v>
      </c>
      <c r="H223" s="109" t="str">
        <f>VLOOKUP(C223,[1]計算シート!$B$3:$BB$29997,9,FALSE)</f>
        <v>○</v>
      </c>
      <c r="I223" s="109" t="str">
        <f>VLOOKUP(C223,[1]計算シート!$B$3:$BB$29997,10,FALSE)</f>
        <v>○</v>
      </c>
      <c r="J223" s="109" t="str">
        <f>VLOOKUP(C223,[1]計算シート!$B$3:$BB$29997,11,FALSE)</f>
        <v>○</v>
      </c>
      <c r="K223" s="109" t="str">
        <f>VLOOKUP(C223,[1]計算シート!$B$3:$BB$29997,12,FALSE)</f>
        <v>○</v>
      </c>
      <c r="L223" s="109" t="str">
        <f>VLOOKUP(C223,[1]計算シート!$B$3:$BB$29997,13,FALSE)</f>
        <v>○</v>
      </c>
      <c r="M223" s="109" t="str">
        <f>IF(VLOOKUP(C223,[1]計算シート!$B$3:$BB$29997,26,FALSE)&gt;0,"○","×")</f>
        <v>×</v>
      </c>
      <c r="N223" s="109" t="str">
        <f>IF(VLOOKUP(C223,[1]計算シート!$B$3:$BB$29997,27,FALSE)&gt;0,"○","×")</f>
        <v>○</v>
      </c>
      <c r="O223" s="110" t="str">
        <f>VLOOKUP(C223,[1]計算シート!$B$3:$BB$29997,29,FALSE)</f>
        <v>シニアハウスくさばな</v>
      </c>
      <c r="P223" s="110" t="str">
        <f>VLOOKUP(C223,[1]計算シート!$B$3:$BB$29997,30,FALSE)</f>
        <v>0425587710</v>
      </c>
      <c r="Q223" s="77">
        <f>VLOOKUP(C223,[1]計算シート!$B$3:$BB$29997,32,FALSE)</f>
        <v>38</v>
      </c>
      <c r="R223" s="111">
        <f>VLOOKUP(C223,[1]計算シート!$B$3:$BB$29997,31,FALSE)</f>
        <v>41131</v>
      </c>
      <c r="S223" s="112" t="str">
        <f>VLOOKUP(C223,[1]計算シート!$B$3:$BB$29997,34,FALSE)</f>
        <v>入居開始済み</v>
      </c>
      <c r="T223" s="109" t="str">
        <f>VLOOKUP(C223,[1]計算シート!$B$3:$BB$29997,33,FALSE)</f>
        <v>○</v>
      </c>
      <c r="U223" s="111">
        <v>41131</v>
      </c>
      <c r="V223" s="77"/>
      <c r="W223" s="115" t="str">
        <f>VLOOKUP(C223,[1]計算シート!$B$3:$BH$2997,59,FALSE)&amp;CHAR(10)&amp;IF(VLOOKUP(C223,[1]計算シート!$B$3:$BH$2997,59,FALSE)="特定","("&amp;VLOOKUP(C223,[1]指定一覧!$B$3:$C234,2,FALSE)&amp;")","")</f>
        <v xml:space="preserve">利用権
</v>
      </c>
      <c r="X223" s="113" t="s">
        <v>36</v>
      </c>
    </row>
    <row r="224" spans="2:24" s="114" customFormat="1" ht="42" customHeight="1">
      <c r="B224" s="108">
        <v>217</v>
      </c>
      <c r="C224" s="109">
        <v>15001</v>
      </c>
      <c r="D224" s="110" t="str">
        <f>VLOOKUP(C224,[1]計算シート!$B$3:$F$29997,5,FALSE)</f>
        <v>サービス付き高齢者向け住宅　サンライズ小川</v>
      </c>
      <c r="E224" s="110" t="str">
        <f>VLOOKUP(C224,[1]計算シート!$B$3:$BB$29997,6,FALSE)</f>
        <v>あきる野市小川1050-2</v>
      </c>
      <c r="F224" s="109" t="str">
        <f>VLOOKUP(C224,[1]計算シート!$B$3:$BB$29997,7,FALSE)</f>
        <v>8-13.1</v>
      </c>
      <c r="G224" s="109" t="str">
        <f>VLOOKUP(C224,[1]計算シート!$B$3:$BB$29997,8,FALSE)</f>
        <v>25.15-40.95</v>
      </c>
      <c r="H224" s="109" t="str">
        <f>VLOOKUP(C224,[1]計算シート!$B$3:$BB$29997,9,FALSE)</f>
        <v>○</v>
      </c>
      <c r="I224" s="109" t="str">
        <f>VLOOKUP(C224,[1]計算シート!$B$3:$BB$29997,10,FALSE)</f>
        <v>○</v>
      </c>
      <c r="J224" s="109" t="str">
        <f>VLOOKUP(C224,[1]計算シート!$B$3:$BB$29997,11,FALSE)</f>
        <v>○</v>
      </c>
      <c r="K224" s="109" t="str">
        <f>VLOOKUP(C224,[1]計算シート!$B$3:$BB$29997,12,FALSE)</f>
        <v>○</v>
      </c>
      <c r="L224" s="109" t="str">
        <f>VLOOKUP(C224,[1]計算シート!$B$3:$BB$29997,13,FALSE)</f>
        <v>○</v>
      </c>
      <c r="M224" s="109" t="str">
        <f>IF(VLOOKUP(C224,[1]計算シート!$B$3:$BB$29997,26,FALSE)&gt;0,"○","×")</f>
        <v>×</v>
      </c>
      <c r="N224" s="109" t="str">
        <f>IF(VLOOKUP(C224,[1]計算シート!$B$3:$BB$29997,27,FALSE)&gt;0,"○","×")</f>
        <v>○</v>
      </c>
      <c r="O224" s="110" t="str">
        <f>VLOOKUP(C224,[1]計算シート!$B$3:$BB$29997,29,FALSE)</f>
        <v>社会福祉法人　サンライズ</v>
      </c>
      <c r="P224" s="110" t="str">
        <f>VLOOKUP(C224,[1]計算シート!$B$3:$BB$29997,30,FALSE)</f>
        <v>042-597-2021</v>
      </c>
      <c r="Q224" s="77">
        <f>VLOOKUP(C224,[1]計算シート!$B$3:$BB$29997,32,FALSE)</f>
        <v>18</v>
      </c>
      <c r="R224" s="111">
        <f>VLOOKUP(C224,[1]計算シート!$B$3:$BB$29997,31,FALSE)</f>
        <v>42110</v>
      </c>
      <c r="S224" s="112" t="str">
        <f>VLOOKUP(C224,[1]計算シート!$B$3:$BB$29997,34,FALSE)</f>
        <v>入居開始済み</v>
      </c>
      <c r="T224" s="109" t="str">
        <f>VLOOKUP(C224,[1]計算シート!$B$3:$BB$29997,33,FALSE)</f>
        <v>○</v>
      </c>
      <c r="U224" s="111">
        <v>42461</v>
      </c>
      <c r="V224" s="77"/>
      <c r="W224" s="115" t="str">
        <f>VLOOKUP(C224,[1]計算シート!$B$3:$BH$2997,59,FALSE)&amp;CHAR(10)&amp;IF(VLOOKUP(C224,[1]計算シート!$B$3:$BH$2997,59,FALSE)="特定","("&amp;VLOOKUP(C224,[1]指定一覧!$B$3:$C235,2,FALSE)&amp;")","")</f>
        <v xml:space="preserve">利用権
</v>
      </c>
      <c r="X224" s="113" t="s">
        <v>36</v>
      </c>
    </row>
    <row r="225" spans="2:24" s="114" customFormat="1" ht="42" customHeight="1">
      <c r="B225" s="108">
        <v>218</v>
      </c>
      <c r="C225" s="109">
        <v>14010</v>
      </c>
      <c r="D225" s="110" t="str">
        <f>VLOOKUP(C225,[1]計算シート!$B$3:$F$29997,5,FALSE)</f>
        <v>マザーズハウス瑞穂</v>
      </c>
      <c r="E225" s="110" t="str">
        <f>VLOOKUP(C225,[1]計算シート!$B$3:$BB$29997,6,FALSE)</f>
        <v>西多摩郡瑞穂町大字武蔵203-1</v>
      </c>
      <c r="F225" s="109">
        <f>VLOOKUP(C225,[1]計算シート!$B$3:$BB$29997,7,FALSE)</f>
        <v>5.37</v>
      </c>
      <c r="G225" s="109">
        <f>VLOOKUP(C225,[1]計算シート!$B$3:$BB$29997,8,FALSE)</f>
        <v>19.28</v>
      </c>
      <c r="H225" s="109" t="str">
        <f>VLOOKUP(C225,[1]計算シート!$B$3:$BB$29997,9,FALSE)</f>
        <v>○</v>
      </c>
      <c r="I225" s="109" t="str">
        <f>VLOOKUP(C225,[1]計算シート!$B$3:$BB$29997,10,FALSE)</f>
        <v>×</v>
      </c>
      <c r="J225" s="109" t="str">
        <f>VLOOKUP(C225,[1]計算シート!$B$3:$BB$29997,11,FALSE)</f>
        <v>×</v>
      </c>
      <c r="K225" s="109" t="str">
        <f>VLOOKUP(C225,[1]計算シート!$B$3:$BB$29997,12,FALSE)</f>
        <v>×</v>
      </c>
      <c r="L225" s="109" t="str">
        <f>VLOOKUP(C225,[1]計算シート!$B$3:$BB$29997,13,FALSE)</f>
        <v>×</v>
      </c>
      <c r="M225" s="109" t="str">
        <f>IF(VLOOKUP(C225,[1]計算シート!$B$3:$BB$29997,26,FALSE)&gt;0,"○","×")</f>
        <v>×</v>
      </c>
      <c r="N225" s="109" t="str">
        <f>IF(VLOOKUP(C225,[1]計算シート!$B$3:$BB$29997,27,FALSE)&gt;0,"○","×")</f>
        <v>○</v>
      </c>
      <c r="O225" s="110" t="str">
        <f>VLOOKUP(C225,[1]計算シート!$B$3:$BB$29997,29,FALSE)</f>
        <v>株式会社マザーズハウス</v>
      </c>
      <c r="P225" s="110" t="str">
        <f>VLOOKUP(C225,[1]計算シート!$B$3:$BB$29997,30,FALSE)</f>
        <v>042-519-3871</v>
      </c>
      <c r="Q225" s="77">
        <f>VLOOKUP(C225,[1]計算シート!$B$3:$BB$29997,32,FALSE)</f>
        <v>22</v>
      </c>
      <c r="R225" s="111">
        <f>VLOOKUP(C225,[1]計算シート!$B$3:$BB$29997,31,FALSE)</f>
        <v>41845</v>
      </c>
      <c r="S225" s="112" t="str">
        <f>VLOOKUP(C225,[1]計算シート!$B$3:$BB$29997,34,FALSE)</f>
        <v>入居開始済み</v>
      </c>
      <c r="T225" s="109" t="str">
        <f>VLOOKUP(C225,[1]計算シート!$B$3:$BB$29997,33,FALSE)</f>
        <v>○</v>
      </c>
      <c r="U225" s="111">
        <v>41845</v>
      </c>
      <c r="V225" s="77"/>
      <c r="W225" s="115" t="str">
        <f>VLOOKUP(C225,[1]計算シート!$B$3:$BH$2997,59,FALSE)&amp;CHAR(10)&amp;IF(VLOOKUP(C225,[1]計算シート!$B$3:$BH$2997,59,FALSE)="特定","("&amp;VLOOKUP(C225,[1]指定一覧!$B$3:$C236,2,FALSE)&amp;")","")</f>
        <v xml:space="preserve">利用権
</v>
      </c>
      <c r="X225" s="113" t="s">
        <v>36</v>
      </c>
    </row>
    <row r="226" spans="2:24" s="114" customFormat="1" ht="42" customHeight="1">
      <c r="B226" s="108">
        <v>219</v>
      </c>
      <c r="C226" s="109">
        <v>16005</v>
      </c>
      <c r="D226" s="110" t="str">
        <f>VLOOKUP(C226,[1]計算シート!$B$3:$F$29997,5,FALSE)</f>
        <v>フォレスト・イン・エステート谷戸沢</v>
      </c>
      <c r="E226" s="110" t="str">
        <f>VLOOKUP(C226,[1]計算シート!$B$3:$BB$29997,6,FALSE)</f>
        <v>西多摩郡日の出町大字平井3026番地</v>
      </c>
      <c r="F226" s="109" t="str">
        <f>VLOOKUP(C226,[1]計算シート!$B$3:$BB$29997,7,FALSE)</f>
        <v>7-11</v>
      </c>
      <c r="G226" s="109" t="str">
        <f>VLOOKUP(C226,[1]計算シート!$B$3:$BB$29997,8,FALSE)</f>
        <v>27.79-27.83</v>
      </c>
      <c r="H226" s="109" t="str">
        <f>VLOOKUP(C226,[1]計算シート!$B$3:$BB$29997,9,FALSE)</f>
        <v>○</v>
      </c>
      <c r="I226" s="109" t="str">
        <f>VLOOKUP(C226,[1]計算シート!$B$3:$BB$29997,10,FALSE)</f>
        <v>○</v>
      </c>
      <c r="J226" s="109" t="str">
        <f>VLOOKUP(C226,[1]計算シート!$B$3:$BB$29997,11,FALSE)</f>
        <v>○</v>
      </c>
      <c r="K226" s="109" t="str">
        <f>VLOOKUP(C226,[1]計算シート!$B$3:$BB$29997,12,FALSE)</f>
        <v>○</v>
      </c>
      <c r="L226" s="109" t="str">
        <f>VLOOKUP(C226,[1]計算シート!$B$3:$BB$29997,13,FALSE)</f>
        <v>○</v>
      </c>
      <c r="M226" s="109" t="str">
        <f>IF(VLOOKUP(C226,[1]計算シート!$B$3:$BB$29997,26,FALSE)&gt;0,"○","×")</f>
        <v>×</v>
      </c>
      <c r="N226" s="109" t="str">
        <f>IF(VLOOKUP(C226,[1]計算シート!$B$3:$BB$29997,27,FALSE)&gt;0,"○","×")</f>
        <v>○</v>
      </c>
      <c r="O226" s="110" t="str">
        <f>VLOOKUP(C226,[1]計算シート!$B$3:$BB$29997,29,FALSE)</f>
        <v>フォレスト・イン・エステート谷戸沢</v>
      </c>
      <c r="P226" s="110" t="str">
        <f>VLOOKUP(C226,[1]計算シート!$B$3:$BB$29997,30,FALSE)</f>
        <v>042-588-8300</v>
      </c>
      <c r="Q226" s="77">
        <f>VLOOKUP(C226,[1]計算シート!$B$3:$BB$29997,32,FALSE)</f>
        <v>24</v>
      </c>
      <c r="R226" s="111">
        <f>VLOOKUP(C226,[1]計算シート!$B$3:$BB$29997,31,FALSE)</f>
        <v>42573</v>
      </c>
      <c r="S226" s="112" t="str">
        <f>VLOOKUP(C226,[1]計算シート!$B$3:$BB$29997,34,FALSE)</f>
        <v>入居開始済み</v>
      </c>
      <c r="T226" s="109" t="str">
        <f>VLOOKUP(C226,[1]計算シート!$B$3:$BB$29997,33,FALSE)</f>
        <v>○</v>
      </c>
      <c r="U226" s="111">
        <v>42802</v>
      </c>
      <c r="V226" s="77"/>
      <c r="W226" s="115" t="str">
        <f>VLOOKUP(C226,[1]計算シート!$B$3:$BH$2997,59,FALSE)&amp;CHAR(10)&amp;IF(VLOOKUP(C226,[1]計算シート!$B$3:$BH$2997,59,FALSE)="特定","("&amp;VLOOKUP(C226,[1]指定一覧!$B$3:$C237,2,FALSE)&amp;")","")</f>
        <v xml:space="preserve">
</v>
      </c>
      <c r="X226" s="113" t="s">
        <v>36</v>
      </c>
    </row>
    <row r="227" spans="2:24" s="114" customFormat="1" ht="42" customHeight="1">
      <c r="B227" s="108">
        <v>220</v>
      </c>
      <c r="C227" s="109">
        <v>11010</v>
      </c>
      <c r="D227" s="110" t="str">
        <f>VLOOKUP(C227,[1]計算シート!$B$3:$F$29997,5,FALSE)</f>
        <v>ケアリゾート宮下町</v>
      </c>
      <c r="E227" s="110" t="str">
        <f>VLOOKUP(C227,[1]計算シート!$B$3:$BB$29997,6,FALSE)</f>
        <v>八王子市宮下町41-1</v>
      </c>
      <c r="F227" s="109" t="str">
        <f>VLOOKUP(C227,[1]計算シート!$B$3:$BB$29997,7,FALSE)</f>
        <v>5.37-6.4</v>
      </c>
      <c r="G227" s="109" t="str">
        <f>VLOOKUP(C227,[1]計算シート!$B$3:$BB$29997,8,FALSE)</f>
        <v>18.09-25.38</v>
      </c>
      <c r="H227" s="109" t="str">
        <f>VLOOKUP(C227,[1]計算シート!$B$3:$BB$29997,9,FALSE)</f>
        <v>○</v>
      </c>
      <c r="I227" s="109" t="str">
        <f>VLOOKUP(C227,[1]計算シート!$B$3:$BB$29997,10,FALSE)</f>
        <v>×</v>
      </c>
      <c r="J227" s="109" t="str">
        <f>VLOOKUP(C227,[1]計算シート!$B$3:$BB$29997,11,FALSE)</f>
        <v>×</v>
      </c>
      <c r="K227" s="109" t="str">
        <f>VLOOKUP(C227,[1]計算シート!$B$3:$BB$29997,12,FALSE)</f>
        <v>×</v>
      </c>
      <c r="L227" s="109" t="str">
        <f>VLOOKUP(C227,[1]計算シート!$B$3:$BB$29997,13,FALSE)</f>
        <v>×</v>
      </c>
      <c r="M227" s="109" t="str">
        <f>IF(VLOOKUP(C227,[1]計算シート!$B$3:$BB$29997,26,FALSE)&gt;0,"○","×")</f>
        <v>×</v>
      </c>
      <c r="N227" s="109" t="str">
        <f>IF(VLOOKUP(C227,[1]計算シート!$B$3:$BB$29997,27,FALSE)&gt;0,"○","×")</f>
        <v>×</v>
      </c>
      <c r="O227" s="110" t="str">
        <f>VLOOKUP(C227,[1]計算シート!$B$3:$BB$29997,29,FALSE)</f>
        <v>株式会社ケアエステート</v>
      </c>
      <c r="P227" s="110" t="str">
        <f>VLOOKUP(C227,[1]計算シート!$B$3:$BB$29997,30,FALSE)</f>
        <v>042-655-6323</v>
      </c>
      <c r="Q227" s="77">
        <f>VLOOKUP(C227,[1]計算シート!$B$3:$BB$29997,32,FALSE)</f>
        <v>25</v>
      </c>
      <c r="R227" s="111">
        <f>VLOOKUP(C227,[1]計算シート!$B$3:$BB$29997,31,FALSE)</f>
        <v>40925</v>
      </c>
      <c r="S227" s="112" t="str">
        <f>VLOOKUP(C227,[1]計算シート!$B$3:$BB$29997,34,FALSE)</f>
        <v>入居開始済み</v>
      </c>
      <c r="T227" s="109" t="str">
        <f>VLOOKUP(C227,[1]計算シート!$B$3:$BB$29997,33,FALSE)</f>
        <v>○</v>
      </c>
      <c r="U227" s="111">
        <v>42095</v>
      </c>
      <c r="V227" s="77"/>
      <c r="W227" s="115" t="str">
        <f>VLOOKUP(C227,[1]計算シート!$B$3:$BH$2997,59,FALSE)&amp;CHAR(10)&amp;IF(VLOOKUP(C227,[1]計算シート!$B$3:$BH$2997,59,FALSE)="特定","("&amp;VLOOKUP(C227,[1]指定一覧!$B$3:$C238,2,FALSE)&amp;")","")</f>
        <v xml:space="preserve">
</v>
      </c>
      <c r="X227" s="113" t="s">
        <v>36</v>
      </c>
    </row>
    <row r="228" spans="2:24" s="114" customFormat="1" ht="42" customHeight="1">
      <c r="B228" s="108">
        <v>221</v>
      </c>
      <c r="C228" s="109">
        <v>11012</v>
      </c>
      <c r="D228" s="110" t="str">
        <f>VLOOKUP(C228,[1]計算シート!$B$3:$F$29997,5,FALSE)</f>
        <v>ココファン西八王子</v>
      </c>
      <c r="E228" s="110" t="str">
        <f>VLOOKUP(C228,[1]計算シート!$B$3:$BB$29997,6,FALSE)</f>
        <v>八王子市千人町3-17-5</v>
      </c>
      <c r="F228" s="109" t="str">
        <f>VLOOKUP(C228,[1]計算シート!$B$3:$BB$29997,7,FALSE)</f>
        <v>7.2-10.3</v>
      </c>
      <c r="G228" s="109" t="str">
        <f>VLOOKUP(C228,[1]計算シート!$B$3:$BB$29997,8,FALSE)</f>
        <v>18.06-27.18</v>
      </c>
      <c r="H228" s="109" t="str">
        <f>VLOOKUP(C228,[1]計算シート!$B$3:$BB$29997,9,FALSE)</f>
        <v>○</v>
      </c>
      <c r="I228" s="109" t="str">
        <f>VLOOKUP(C228,[1]計算シート!$B$3:$BB$29997,10,FALSE)</f>
        <v>○</v>
      </c>
      <c r="J228" s="109" t="str">
        <f>VLOOKUP(C228,[1]計算シート!$B$3:$BB$29997,11,FALSE)</f>
        <v>○</v>
      </c>
      <c r="K228" s="109" t="str">
        <f>VLOOKUP(C228,[1]計算シート!$B$3:$BB$29997,12,FALSE)</f>
        <v>○</v>
      </c>
      <c r="L228" s="109" t="str">
        <f>VLOOKUP(C228,[1]計算シート!$B$3:$BB$29997,13,FALSE)</f>
        <v>○</v>
      </c>
      <c r="M228" s="109" t="str">
        <f>IF(VLOOKUP(C228,[1]計算シート!$B$3:$BB$29997,26,FALSE)&gt;0,"○","×")</f>
        <v>×</v>
      </c>
      <c r="N228" s="109" t="str">
        <f>IF(VLOOKUP(C228,[1]計算シート!$B$3:$BB$29997,27,FALSE)&gt;0,"○","×")</f>
        <v>○</v>
      </c>
      <c r="O228" s="110" t="str">
        <f>VLOOKUP(C228,[1]計算シート!$B$3:$BB$29997,29,FALSE)</f>
        <v>株式会社　学研ココファン</v>
      </c>
      <c r="P228" s="110" t="str">
        <f>VLOOKUP(C228,[1]計算シート!$B$3:$BB$29997,30,FALSE)</f>
        <v>03-6431-1860</v>
      </c>
      <c r="Q228" s="77">
        <f>VLOOKUP(C228,[1]計算シート!$B$3:$BB$29997,32,FALSE)</f>
        <v>54</v>
      </c>
      <c r="R228" s="111">
        <f>VLOOKUP(C228,[1]計算シート!$B$3:$BB$29997,31,FALSE)</f>
        <v>40928</v>
      </c>
      <c r="S228" s="112" t="str">
        <f>VLOOKUP(C228,[1]計算シート!$B$3:$BB$29997,34,FALSE)</f>
        <v>入居開始済み</v>
      </c>
      <c r="T228" s="109" t="str">
        <f>VLOOKUP(C228,[1]計算シート!$B$3:$BB$29997,33,FALSE)</f>
        <v>○</v>
      </c>
      <c r="U228" s="111">
        <v>42095</v>
      </c>
      <c r="V228" s="77"/>
      <c r="W228" s="115" t="str">
        <f>VLOOKUP(C228,[1]計算シート!$B$3:$BH$2997,59,FALSE)&amp;CHAR(10)&amp;IF(VLOOKUP(C228,[1]計算シート!$B$3:$BH$2997,59,FALSE)="特定","("&amp;VLOOKUP(C228,[1]指定一覧!$B$3:$C239,2,FALSE)&amp;")","")</f>
        <v xml:space="preserve">
</v>
      </c>
      <c r="X228" s="113" t="s">
        <v>36</v>
      </c>
    </row>
    <row r="229" spans="2:24" s="114" customFormat="1" ht="42" customHeight="1">
      <c r="B229" s="108">
        <v>222</v>
      </c>
      <c r="C229" s="109">
        <v>11032</v>
      </c>
      <c r="D229" s="110" t="str">
        <f>VLOOKUP(C229,[1]計算シート!$B$3:$F$29997,5,FALSE)</f>
        <v>ミモザ白寿庵京王堀之内</v>
      </c>
      <c r="E229" s="110" t="str">
        <f>VLOOKUP(C229,[1]計算シート!$B$3:$BB$29997,6,FALSE)</f>
        <v>八王子市堀之内3丁目35番11号</v>
      </c>
      <c r="F229" s="109" t="str">
        <f>VLOOKUP(C229,[1]計算シート!$B$3:$BB$29997,7,FALSE)</f>
        <v>8.05-8.9</v>
      </c>
      <c r="G229" s="109" t="str">
        <f>VLOOKUP(C229,[1]計算シート!$B$3:$BB$29997,8,FALSE)</f>
        <v>25.42-25.94</v>
      </c>
      <c r="H229" s="109" t="str">
        <f>VLOOKUP(C229,[1]計算シート!$B$3:$BB$29997,9,FALSE)</f>
        <v>○</v>
      </c>
      <c r="I229" s="109" t="str">
        <f>VLOOKUP(C229,[1]計算シート!$B$3:$BB$29997,10,FALSE)</f>
        <v>○</v>
      </c>
      <c r="J229" s="109" t="str">
        <f>VLOOKUP(C229,[1]計算シート!$B$3:$BB$29997,11,FALSE)</f>
        <v>○</v>
      </c>
      <c r="K229" s="109" t="str">
        <f>VLOOKUP(C229,[1]計算シート!$B$3:$BB$29997,12,FALSE)</f>
        <v>○</v>
      </c>
      <c r="L229" s="109" t="str">
        <f>VLOOKUP(C229,[1]計算シート!$B$3:$BB$29997,13,FALSE)</f>
        <v>○</v>
      </c>
      <c r="M229" s="109" t="str">
        <f>IF(VLOOKUP(C229,[1]計算シート!$B$3:$BB$29997,26,FALSE)&gt;0,"○","×")</f>
        <v>×</v>
      </c>
      <c r="N229" s="109" t="str">
        <f>IF(VLOOKUP(C229,[1]計算シート!$B$3:$BB$29997,27,FALSE)&gt;0,"○","×")</f>
        <v>○</v>
      </c>
      <c r="O229" s="110" t="str">
        <f>VLOOKUP(C229,[1]計算シート!$B$3:$BB$29997,29,FALSE)</f>
        <v>ミモザお客様センター</v>
      </c>
      <c r="P229" s="110" t="str">
        <f>VLOOKUP(C229,[1]計算シート!$B$3:$BB$29997,30,FALSE)</f>
        <v>0120-081-303</v>
      </c>
      <c r="Q229" s="77">
        <f>VLOOKUP(C229,[1]計算シート!$B$3:$BB$29997,32,FALSE)</f>
        <v>28</v>
      </c>
      <c r="R229" s="111">
        <f>VLOOKUP(C229,[1]計算シート!$B$3:$BB$29997,31,FALSE)</f>
        <v>40938</v>
      </c>
      <c r="S229" s="112" t="str">
        <f>VLOOKUP(C229,[1]計算シート!$B$3:$BB$29997,34,FALSE)</f>
        <v>入居開始済み</v>
      </c>
      <c r="T229" s="109" t="str">
        <f>VLOOKUP(C229,[1]計算シート!$B$3:$BB$29997,33,FALSE)</f>
        <v>○</v>
      </c>
      <c r="U229" s="111">
        <v>42095</v>
      </c>
      <c r="V229" s="77"/>
      <c r="W229" s="115" t="str">
        <f>VLOOKUP(C229,[1]計算シート!$B$3:$BH$2997,59,FALSE)&amp;CHAR(10)&amp;IF(VLOOKUP(C229,[1]計算シート!$B$3:$BH$2997,59,FALSE)="特定","("&amp;VLOOKUP(C229,[1]指定一覧!$B$3:$C240,2,FALSE)&amp;")","")</f>
        <v xml:space="preserve">
</v>
      </c>
      <c r="X229" s="113" t="s">
        <v>36</v>
      </c>
    </row>
    <row r="230" spans="2:24" s="114" customFormat="1" ht="42" customHeight="1">
      <c r="B230" s="108">
        <v>223</v>
      </c>
      <c r="C230" s="109">
        <v>11051</v>
      </c>
      <c r="D230" s="110" t="str">
        <f>VLOOKUP(C230,[1]計算シート!$B$3:$F$29997,5,FALSE)</f>
        <v>福寿はちおうじ美山</v>
      </c>
      <c r="E230" s="110" t="str">
        <f>VLOOKUP(C230,[1]計算シート!$B$3:$BB$29997,6,FALSE)</f>
        <v>八王子市美山町1272-1</v>
      </c>
      <c r="F230" s="109">
        <f>VLOOKUP(C230,[1]計算シート!$B$3:$BB$29997,7,FALSE)</f>
        <v>5.37</v>
      </c>
      <c r="G230" s="109">
        <f>VLOOKUP(C230,[1]計算シート!$B$3:$BB$29997,8,FALSE)</f>
        <v>18.899999999999999</v>
      </c>
      <c r="H230" s="109" t="str">
        <f>VLOOKUP(C230,[1]計算シート!$B$3:$BB$29997,9,FALSE)</f>
        <v>○</v>
      </c>
      <c r="I230" s="109" t="str">
        <f>VLOOKUP(C230,[1]計算シート!$B$3:$BB$29997,10,FALSE)</f>
        <v>○</v>
      </c>
      <c r="J230" s="109" t="str">
        <f>VLOOKUP(C230,[1]計算シート!$B$3:$BB$29997,11,FALSE)</f>
        <v>○</v>
      </c>
      <c r="K230" s="109" t="str">
        <f>VLOOKUP(C230,[1]計算シート!$B$3:$BB$29997,12,FALSE)</f>
        <v>○</v>
      </c>
      <c r="L230" s="109" t="str">
        <f>VLOOKUP(C230,[1]計算シート!$B$3:$BB$29997,13,FALSE)</f>
        <v>○</v>
      </c>
      <c r="M230" s="109" t="str">
        <f>IF(VLOOKUP(C230,[1]計算シート!$B$3:$BB$29997,26,FALSE)&gt;0,"○","×")</f>
        <v>○</v>
      </c>
      <c r="N230" s="109" t="str">
        <f>IF(VLOOKUP(C230,[1]計算シート!$B$3:$BB$29997,27,FALSE)&gt;0,"○","×")</f>
        <v>○</v>
      </c>
      <c r="O230" s="110" t="str">
        <f>VLOOKUP(C230,[1]計算シート!$B$3:$BB$29997,29,FALSE)</f>
        <v>株式会社日本アメニティライフ協会</v>
      </c>
      <c r="P230" s="110" t="str">
        <f>VLOOKUP(C230,[1]計算シート!$B$3:$BB$29997,30,FALSE)</f>
        <v>045-978-5051</v>
      </c>
      <c r="Q230" s="77">
        <f>VLOOKUP(C230,[1]計算シート!$B$3:$BB$29997,32,FALSE)</f>
        <v>30</v>
      </c>
      <c r="R230" s="111">
        <f>VLOOKUP(C230,[1]計算シート!$B$3:$BB$29997,31,FALSE)</f>
        <v>40962</v>
      </c>
      <c r="S230" s="112" t="str">
        <f>VLOOKUP(C230,[1]計算シート!$B$3:$BB$29997,34,FALSE)</f>
        <v>入居開始済み</v>
      </c>
      <c r="T230" s="109" t="str">
        <f>VLOOKUP(C230,[1]計算シート!$B$3:$BB$29997,33,FALSE)</f>
        <v>○</v>
      </c>
      <c r="U230" s="111">
        <v>42095</v>
      </c>
      <c r="V230" s="77"/>
      <c r="W230" s="115" t="str">
        <f>VLOOKUP(C230,[1]計算シート!$B$3:$BH$2997,59,FALSE)&amp;CHAR(10)&amp;IF(VLOOKUP(C230,[1]計算シート!$B$3:$BH$2997,59,FALSE)="特定","("&amp;VLOOKUP(C230,[1]指定一覧!$B$3:$C241,2,FALSE)&amp;")","")</f>
        <v xml:space="preserve">
</v>
      </c>
      <c r="X230" s="113" t="s">
        <v>36</v>
      </c>
    </row>
    <row r="231" spans="2:24" s="114" customFormat="1" ht="42" customHeight="1">
      <c r="B231" s="108">
        <v>224</v>
      </c>
      <c r="C231" s="109">
        <v>12014</v>
      </c>
      <c r="D231" s="110" t="str">
        <f>VLOOKUP(C231,[1]計算シート!$B$3:$F$29997,5,FALSE)</f>
        <v>さくらの郷中野山王</v>
      </c>
      <c r="E231" s="110" t="str">
        <f>VLOOKUP(C231,[1]計算シート!$B$3:$BB$29997,6,FALSE)</f>
        <v>八王子市中野山王</v>
      </c>
      <c r="F231" s="109">
        <f>VLOOKUP(C231,[1]計算シート!$B$3:$BB$29997,7,FALSE)</f>
        <v>6.4</v>
      </c>
      <c r="G231" s="109" t="str">
        <f>VLOOKUP(C231,[1]計算シート!$B$3:$BB$29997,8,FALSE)</f>
        <v>24.51-25.4</v>
      </c>
      <c r="H231" s="109" t="str">
        <f>VLOOKUP(C231,[1]計算シート!$B$3:$BB$29997,9,FALSE)</f>
        <v>○</v>
      </c>
      <c r="I231" s="109" t="str">
        <f>VLOOKUP(C231,[1]計算シート!$B$3:$BB$29997,10,FALSE)</f>
        <v>×</v>
      </c>
      <c r="J231" s="109" t="str">
        <f>VLOOKUP(C231,[1]計算シート!$B$3:$BB$29997,11,FALSE)</f>
        <v>×</v>
      </c>
      <c r="K231" s="109" t="str">
        <f>VLOOKUP(C231,[1]計算シート!$B$3:$BB$29997,12,FALSE)</f>
        <v>×</v>
      </c>
      <c r="L231" s="109" t="str">
        <f>VLOOKUP(C231,[1]計算シート!$B$3:$BB$29997,13,FALSE)</f>
        <v>○</v>
      </c>
      <c r="M231" s="109" t="str">
        <f>IF(VLOOKUP(C231,[1]計算シート!$B$3:$BB$29997,26,FALSE)&gt;0,"○","×")</f>
        <v>×</v>
      </c>
      <c r="N231" s="109" t="str">
        <f>IF(VLOOKUP(C231,[1]計算シート!$B$3:$BB$29997,27,FALSE)&gt;0,"○","×")</f>
        <v>×</v>
      </c>
      <c r="O231" s="110" t="str">
        <f>VLOOKUP(C231,[1]計算シート!$B$3:$BB$29997,29,FALSE)</f>
        <v>株式会社Ｍａｒｖｅｌｉｘ</v>
      </c>
      <c r="P231" s="110" t="str">
        <f>VLOOKUP(C231,[1]計算シート!$B$3:$BB$29997,30,FALSE)</f>
        <v>03-5807-2220</v>
      </c>
      <c r="Q231" s="77">
        <f>VLOOKUP(C231,[1]計算シート!$B$3:$BB$29997,32,FALSE)</f>
        <v>99</v>
      </c>
      <c r="R231" s="111">
        <f>VLOOKUP(C231,[1]計算シート!$B$3:$BB$29997,31,FALSE)</f>
        <v>41075</v>
      </c>
      <c r="S231" s="112" t="str">
        <f>VLOOKUP(C231,[1]計算シート!$B$3:$BB$29997,34,FALSE)</f>
        <v>入居開始済み</v>
      </c>
      <c r="T231" s="109" t="str">
        <f>VLOOKUP(C231,[1]計算シート!$B$3:$BB$29997,33,FALSE)</f>
        <v>○</v>
      </c>
      <c r="U231" s="111">
        <v>42095</v>
      </c>
      <c r="V231" s="77"/>
      <c r="W231" s="115" t="str">
        <f>VLOOKUP(C231,[1]計算シート!$B$3:$BH$2997,59,FALSE)&amp;CHAR(10)&amp;IF(VLOOKUP(C231,[1]計算シート!$B$3:$BH$2997,59,FALSE)="特定","("&amp;VLOOKUP(C231,[1]指定一覧!$B$3:$C242,2,FALSE)&amp;")","")</f>
        <v xml:space="preserve">
</v>
      </c>
      <c r="X231" s="113" t="s">
        <v>36</v>
      </c>
    </row>
    <row r="232" spans="2:24" s="114" customFormat="1" ht="42" customHeight="1">
      <c r="B232" s="108">
        <v>225</v>
      </c>
      <c r="C232" s="109">
        <v>12019</v>
      </c>
      <c r="D232" s="110" t="str">
        <f>VLOOKUP(C232,[1]計算シート!$B$3:$F$29997,5,FALSE)</f>
        <v>リリーフモア北野</v>
      </c>
      <c r="E232" s="110" t="str">
        <f>VLOOKUP(C232,[1]計算シート!$B$3:$BB$29997,6,FALSE)</f>
        <v>八王子市打越町</v>
      </c>
      <c r="F232" s="109" t="str">
        <f>VLOOKUP(C232,[1]計算シート!$B$3:$BB$29997,7,FALSE)</f>
        <v>6.9-9.8</v>
      </c>
      <c r="G232" s="109" t="str">
        <f>VLOOKUP(C232,[1]計算シート!$B$3:$BB$29997,8,FALSE)</f>
        <v>18.01-25.05</v>
      </c>
      <c r="H232" s="109" t="str">
        <f>VLOOKUP(C232,[1]計算シート!$B$3:$BB$29997,9,FALSE)</f>
        <v>○</v>
      </c>
      <c r="I232" s="109" t="str">
        <f>VLOOKUP(C232,[1]計算シート!$B$3:$BB$29997,10,FALSE)</f>
        <v>×</v>
      </c>
      <c r="J232" s="109" t="str">
        <f>VLOOKUP(C232,[1]計算シート!$B$3:$BB$29997,11,FALSE)</f>
        <v>×</v>
      </c>
      <c r="K232" s="109" t="str">
        <f>VLOOKUP(C232,[1]計算シート!$B$3:$BB$29997,12,FALSE)</f>
        <v>○</v>
      </c>
      <c r="L232" s="109" t="str">
        <f>VLOOKUP(C232,[1]計算シート!$B$3:$BB$29997,13,FALSE)</f>
        <v>×</v>
      </c>
      <c r="M232" s="109" t="str">
        <f>IF(VLOOKUP(C232,[1]計算シート!$B$3:$BB$29997,26,FALSE)&gt;0,"○","×")</f>
        <v>×</v>
      </c>
      <c r="N232" s="109" t="str">
        <f>IF(VLOOKUP(C232,[1]計算シート!$B$3:$BB$29997,27,FALSE)&gt;0,"○","×")</f>
        <v>○</v>
      </c>
      <c r="O232" s="110" t="str">
        <f>VLOOKUP(C232,[1]計算シート!$B$3:$BB$29997,29,FALSE)</f>
        <v>株式会社アイム</v>
      </c>
      <c r="P232" s="110" t="str">
        <f>VLOOKUP(C232,[1]計算シート!$B$3:$BB$29997,30,FALSE)</f>
        <v>042-677-0027</v>
      </c>
      <c r="Q232" s="77">
        <f>VLOOKUP(C232,[1]計算シート!$B$3:$BB$29997,32,FALSE)</f>
        <v>34</v>
      </c>
      <c r="R232" s="111">
        <f>VLOOKUP(C232,[1]計算シート!$B$3:$BB$29997,31,FALSE)</f>
        <v>41145</v>
      </c>
      <c r="S232" s="112" t="str">
        <f>VLOOKUP(C232,[1]計算シート!$B$3:$BB$29997,34,FALSE)</f>
        <v>入居開始済み</v>
      </c>
      <c r="T232" s="109" t="str">
        <f>VLOOKUP(C232,[1]計算シート!$B$3:$BB$29997,33,FALSE)</f>
        <v>○</v>
      </c>
      <c r="U232" s="111">
        <v>42095</v>
      </c>
      <c r="V232" s="77"/>
      <c r="W232" s="115" t="str">
        <f>VLOOKUP(C232,[1]計算シート!$B$3:$BH$2997,59,FALSE)&amp;CHAR(10)&amp;IF(VLOOKUP(C232,[1]計算シート!$B$3:$BH$2997,59,FALSE)="特定","("&amp;VLOOKUP(C232,[1]指定一覧!$B$3:$C243,2,FALSE)&amp;")","")</f>
        <v xml:space="preserve">
</v>
      </c>
      <c r="X232" s="113" t="s">
        <v>36</v>
      </c>
    </row>
    <row r="233" spans="2:24" s="114" customFormat="1" ht="42" customHeight="1">
      <c r="B233" s="108">
        <v>226</v>
      </c>
      <c r="C233" s="109">
        <v>12028</v>
      </c>
      <c r="D233" s="110" t="str">
        <f>VLOOKUP(C233,[1]計算シート!$B$3:$F$29997,5,FALSE)</f>
        <v>あすかの杜めじろ台</v>
      </c>
      <c r="E233" s="110" t="str">
        <f>VLOOKUP(C233,[1]計算シート!$B$3:$BB$29997,6,FALSE)</f>
        <v>八王子市椚田町553-2</v>
      </c>
      <c r="F233" s="109">
        <f>VLOOKUP(C233,[1]計算シート!$B$3:$BB$29997,7,FALSE)</f>
        <v>7.5</v>
      </c>
      <c r="G233" s="109">
        <f>VLOOKUP(C233,[1]計算シート!$B$3:$BB$29997,8,FALSE)</f>
        <v>21.4</v>
      </c>
      <c r="H233" s="109" t="str">
        <f>VLOOKUP(C233,[1]計算シート!$B$3:$BB$29997,9,FALSE)</f>
        <v>○</v>
      </c>
      <c r="I233" s="109" t="str">
        <f>VLOOKUP(C233,[1]計算シート!$B$3:$BB$29997,10,FALSE)</f>
        <v>○</v>
      </c>
      <c r="J233" s="109" t="str">
        <f>VLOOKUP(C233,[1]計算シート!$B$3:$BB$29997,11,FALSE)</f>
        <v>○</v>
      </c>
      <c r="K233" s="109" t="str">
        <f>VLOOKUP(C233,[1]計算シート!$B$3:$BB$29997,12,FALSE)</f>
        <v>○</v>
      </c>
      <c r="L233" s="109" t="str">
        <f>VLOOKUP(C233,[1]計算シート!$B$3:$BB$29997,13,FALSE)</f>
        <v>○</v>
      </c>
      <c r="M233" s="109" t="str">
        <f>IF(VLOOKUP(C233,[1]計算シート!$B$3:$BB$29997,26,FALSE)&gt;0,"○","×")</f>
        <v>×</v>
      </c>
      <c r="N233" s="109" t="str">
        <f>IF(VLOOKUP(C233,[1]計算シート!$B$3:$BB$29997,27,FALSE)&gt;0,"○","×")</f>
        <v>○</v>
      </c>
      <c r="O233" s="110" t="str">
        <f>VLOOKUP(C233,[1]計算シート!$B$3:$BB$29997,29,FALSE)</f>
        <v>あすかの杜めじろ台</v>
      </c>
      <c r="P233" s="110" t="str">
        <f>VLOOKUP(C233,[1]計算シート!$B$3:$BB$29997,30,FALSE)</f>
        <v>042-673-3300</v>
      </c>
      <c r="Q233" s="77">
        <f>VLOOKUP(C233,[1]計算シート!$B$3:$BB$29997,32,FALSE)</f>
        <v>28</v>
      </c>
      <c r="R233" s="111">
        <f>VLOOKUP(C233,[1]計算シート!$B$3:$BB$29997,31,FALSE)</f>
        <v>41187</v>
      </c>
      <c r="S233" s="112" t="str">
        <f>VLOOKUP(C233,[1]計算シート!$B$3:$BB$29997,34,FALSE)</f>
        <v>入居開始済み</v>
      </c>
      <c r="T233" s="109" t="str">
        <f>VLOOKUP(C233,[1]計算シート!$B$3:$BB$29997,33,FALSE)</f>
        <v>○</v>
      </c>
      <c r="U233" s="111">
        <v>42095</v>
      </c>
      <c r="V233" s="77"/>
      <c r="W233" s="115" t="str">
        <f>VLOOKUP(C233,[1]計算シート!$B$3:$BH$2997,59,FALSE)&amp;CHAR(10)&amp;IF(VLOOKUP(C233,[1]計算シート!$B$3:$BH$2997,59,FALSE)="特定","("&amp;VLOOKUP(C233,[1]指定一覧!$B$3:$C244,2,FALSE)&amp;")","")</f>
        <v xml:space="preserve">
</v>
      </c>
      <c r="X233" s="113" t="s">
        <v>36</v>
      </c>
    </row>
    <row r="234" spans="2:24" s="114" customFormat="1" ht="42" customHeight="1">
      <c r="B234" s="108">
        <v>227</v>
      </c>
      <c r="C234" s="109">
        <v>12040</v>
      </c>
      <c r="D234" s="110" t="str">
        <f>VLOOKUP(C234,[1]計算シート!$B$3:$F$29997,5,FALSE)</f>
        <v>ガーデンハウスジュリナ大塚</v>
      </c>
      <c r="E234" s="110" t="str">
        <f>VLOOKUP(C234,[1]計算シート!$B$3:$BB$29997,6,FALSE)</f>
        <v>八王子市東中野55-8</v>
      </c>
      <c r="F234" s="109" t="str">
        <f>VLOOKUP(C234,[1]計算シート!$B$3:$BB$29997,7,FALSE)</f>
        <v>7.5-9.9</v>
      </c>
      <c r="G234" s="109" t="str">
        <f>VLOOKUP(C234,[1]計算シート!$B$3:$BB$29997,8,FALSE)</f>
        <v>25.56-38.98</v>
      </c>
      <c r="H234" s="109" t="str">
        <f>VLOOKUP(C234,[1]計算シート!$B$3:$BB$29997,9,FALSE)</f>
        <v>○</v>
      </c>
      <c r="I234" s="109" t="str">
        <f>VLOOKUP(C234,[1]計算シート!$B$3:$BB$29997,10,FALSE)</f>
        <v>×</v>
      </c>
      <c r="J234" s="109" t="str">
        <f>VLOOKUP(C234,[1]計算シート!$B$3:$BB$29997,11,FALSE)</f>
        <v>○</v>
      </c>
      <c r="K234" s="109" t="str">
        <f>VLOOKUP(C234,[1]計算シート!$B$3:$BB$29997,12,FALSE)</f>
        <v>○</v>
      </c>
      <c r="L234" s="109" t="str">
        <f>VLOOKUP(C234,[1]計算シート!$B$3:$BB$29997,13,FALSE)</f>
        <v>×</v>
      </c>
      <c r="M234" s="109" t="str">
        <f>IF(VLOOKUP(C234,[1]計算シート!$B$3:$BB$29997,26,FALSE)&gt;0,"○","×")</f>
        <v>×</v>
      </c>
      <c r="N234" s="109" t="str">
        <f>IF(VLOOKUP(C234,[1]計算シート!$B$3:$BB$29997,27,FALSE)&gt;0,"○","×")</f>
        <v>○</v>
      </c>
      <c r="O234" s="110" t="str">
        <f>VLOOKUP(C234,[1]計算シート!$B$3:$BB$29997,29,FALSE)</f>
        <v>株式会社ジュリナ</v>
      </c>
      <c r="P234" s="110" t="str">
        <f>VLOOKUP(C234,[1]計算シート!$B$3:$BB$29997,30,FALSE)</f>
        <v>042-682-2290</v>
      </c>
      <c r="Q234" s="77">
        <f>VLOOKUP(C234,[1]計算シート!$B$3:$BB$29997,32,FALSE)</f>
        <v>15</v>
      </c>
      <c r="R234" s="111">
        <f>VLOOKUP(C234,[1]計算シート!$B$3:$BB$29997,31,FALSE)</f>
        <v>41257</v>
      </c>
      <c r="S234" s="112" t="str">
        <f>VLOOKUP(C234,[1]計算シート!$B$3:$BB$29997,34,FALSE)</f>
        <v>入居開始済み</v>
      </c>
      <c r="T234" s="109" t="str">
        <f>VLOOKUP(C234,[1]計算シート!$B$3:$BB$29997,33,FALSE)</f>
        <v>○</v>
      </c>
      <c r="U234" s="111">
        <v>42095</v>
      </c>
      <c r="V234" s="77"/>
      <c r="W234" s="115" t="str">
        <f>VLOOKUP(C234,[1]計算シート!$B$3:$BH$2997,59,FALSE)&amp;CHAR(10)&amp;IF(VLOOKUP(C234,[1]計算シート!$B$3:$BH$2997,59,FALSE)="特定","("&amp;VLOOKUP(C234,[1]指定一覧!$B$3:$C245,2,FALSE)&amp;")","")</f>
        <v xml:space="preserve">
</v>
      </c>
      <c r="X234" s="113" t="s">
        <v>36</v>
      </c>
    </row>
    <row r="235" spans="2:24" s="114" customFormat="1" ht="42" customHeight="1">
      <c r="B235" s="108">
        <v>228</v>
      </c>
      <c r="C235" s="109">
        <v>12050</v>
      </c>
      <c r="D235" s="110" t="str">
        <f>VLOOKUP(C235,[1]計算シート!$B$3:$F$29997,5,FALSE)</f>
        <v>そんぽの家Ｓ高尾</v>
      </c>
      <c r="E235" s="110" t="str">
        <f>VLOOKUP(C235,[1]計算シート!$B$3:$BB$29997,6,FALSE)</f>
        <v>八王子市初沢町1464-3</v>
      </c>
      <c r="F235" s="109">
        <f>VLOOKUP(C235,[1]計算シート!$B$3:$BB$29997,7,FALSE)</f>
        <v>9.75</v>
      </c>
      <c r="G235" s="109">
        <f>VLOOKUP(C235,[1]計算シート!$B$3:$BB$29997,8,FALSE)</f>
        <v>25.17</v>
      </c>
      <c r="H235" s="109" t="str">
        <f>VLOOKUP(C235,[1]計算シート!$B$3:$BB$29997,9,FALSE)</f>
        <v>○</v>
      </c>
      <c r="I235" s="109" t="str">
        <f>VLOOKUP(C235,[1]計算シート!$B$3:$BB$29997,10,FALSE)</f>
        <v>×</v>
      </c>
      <c r="J235" s="109" t="str">
        <f>VLOOKUP(C235,[1]計算シート!$B$3:$BB$29997,11,FALSE)</f>
        <v>×</v>
      </c>
      <c r="K235" s="109" t="str">
        <f>VLOOKUP(C235,[1]計算シート!$B$3:$BB$29997,12,FALSE)</f>
        <v>×</v>
      </c>
      <c r="L235" s="109" t="str">
        <f>VLOOKUP(C235,[1]計算シート!$B$3:$BB$29997,13,FALSE)</f>
        <v>○</v>
      </c>
      <c r="M235" s="109" t="str">
        <f>IF(VLOOKUP(C235,[1]計算シート!$B$3:$BB$29997,26,FALSE)&gt;0,"○","×")</f>
        <v>×</v>
      </c>
      <c r="N235" s="109" t="str">
        <f>IF(VLOOKUP(C235,[1]計算シート!$B$3:$BB$29997,27,FALSE)&gt;0,"○","×")</f>
        <v>○</v>
      </c>
      <c r="O235" s="110" t="str">
        <f>VLOOKUP(C235,[1]計算シート!$B$3:$BB$29997,29,FALSE)</f>
        <v>そんぽの家Ｓ高尾</v>
      </c>
      <c r="P235" s="110" t="str">
        <f>VLOOKUP(C235,[1]計算シート!$B$3:$BB$29997,30,FALSE)</f>
        <v>042-668-8191</v>
      </c>
      <c r="Q235" s="77">
        <f>VLOOKUP(C235,[1]計算シート!$B$3:$BB$29997,32,FALSE)</f>
        <v>60</v>
      </c>
      <c r="R235" s="111">
        <f>VLOOKUP(C235,[1]計算シート!$B$3:$BB$29997,31,FALSE)</f>
        <v>41285</v>
      </c>
      <c r="S235" s="112" t="str">
        <f>VLOOKUP(C235,[1]計算シート!$B$3:$BB$29997,34,FALSE)</f>
        <v>入居開始済み</v>
      </c>
      <c r="T235" s="109" t="str">
        <f>VLOOKUP(C235,[1]計算シート!$B$3:$BB$29997,33,FALSE)</f>
        <v>○</v>
      </c>
      <c r="U235" s="111">
        <v>42095</v>
      </c>
      <c r="V235" s="77"/>
      <c r="W235" s="115" t="str">
        <f>VLOOKUP(C235,[1]計算シート!$B$3:$BH$2997,59,FALSE)&amp;CHAR(10)&amp;IF(VLOOKUP(C235,[1]計算シート!$B$3:$BH$2997,59,FALSE)="特定","("&amp;VLOOKUP(C235,[1]指定一覧!$B$3:$C246,2,FALSE)&amp;")","")</f>
        <v xml:space="preserve">
</v>
      </c>
      <c r="X235" s="113" t="s">
        <v>36</v>
      </c>
    </row>
    <row r="236" spans="2:24" s="114" customFormat="1" ht="42" customHeight="1">
      <c r="B236" s="108">
        <v>229</v>
      </c>
      <c r="C236" s="109">
        <v>13005</v>
      </c>
      <c r="D236" s="110" t="str">
        <f>VLOOKUP(C236,[1]計算シート!$B$3:$F$29997,5,FALSE)</f>
        <v>ゆうらく２番館</v>
      </c>
      <c r="E236" s="110" t="str">
        <f>VLOOKUP(C236,[1]計算シート!$B$3:$BB$29997,6,FALSE)</f>
        <v>八王子市大和田町７丁目8-5</v>
      </c>
      <c r="F236" s="109" t="str">
        <f>VLOOKUP(C236,[1]計算シート!$B$3:$BB$29997,7,FALSE)</f>
        <v>4.35-9</v>
      </c>
      <c r="G236" s="109" t="str">
        <f>VLOOKUP(C236,[1]計算シート!$B$3:$BB$29997,8,FALSE)</f>
        <v>16.7-25.92</v>
      </c>
      <c r="H236" s="109" t="str">
        <f>VLOOKUP(C236,[1]計算シート!$B$3:$BB$29997,9,FALSE)</f>
        <v>○</v>
      </c>
      <c r="I236" s="109" t="str">
        <f>VLOOKUP(C236,[1]計算シート!$B$3:$BB$29997,10,FALSE)</f>
        <v>×</v>
      </c>
      <c r="J236" s="109" t="str">
        <f>VLOOKUP(C236,[1]計算シート!$B$3:$BB$29997,11,FALSE)</f>
        <v>×</v>
      </c>
      <c r="K236" s="109" t="str">
        <f>VLOOKUP(C236,[1]計算シート!$B$3:$BB$29997,12,FALSE)</f>
        <v>○</v>
      </c>
      <c r="L236" s="109" t="str">
        <f>VLOOKUP(C236,[1]計算シート!$B$3:$BB$29997,13,FALSE)</f>
        <v>○</v>
      </c>
      <c r="M236" s="109" t="str">
        <f>IF(VLOOKUP(C236,[1]計算シート!$B$3:$BB$29997,26,FALSE)&gt;0,"○","×")</f>
        <v>×</v>
      </c>
      <c r="N236" s="109" t="str">
        <f>IF(VLOOKUP(C236,[1]計算シート!$B$3:$BB$29997,27,FALSE)&gt;0,"○","×")</f>
        <v>○</v>
      </c>
      <c r="O236" s="110" t="str">
        <f>VLOOKUP(C236,[1]計算シート!$B$3:$BB$29997,29,FALSE)</f>
        <v>株式会社　大協</v>
      </c>
      <c r="P236" s="110" t="str">
        <f>VLOOKUP(C236,[1]計算シート!$B$3:$BB$29997,30,FALSE)</f>
        <v>042-627-0180</v>
      </c>
      <c r="Q236" s="77">
        <f>VLOOKUP(C236,[1]計算シート!$B$3:$BB$29997,32,FALSE)</f>
        <v>27</v>
      </c>
      <c r="R236" s="111">
        <f>VLOOKUP(C236,[1]計算シート!$B$3:$BB$29997,31,FALSE)</f>
        <v>41432</v>
      </c>
      <c r="S236" s="112" t="str">
        <f>VLOOKUP(C236,[1]計算シート!$B$3:$BB$29997,34,FALSE)</f>
        <v>入居開始済み</v>
      </c>
      <c r="T236" s="109" t="str">
        <f>VLOOKUP(C236,[1]計算シート!$B$3:$BB$29997,33,FALSE)</f>
        <v>○</v>
      </c>
      <c r="U236" s="111">
        <v>42095</v>
      </c>
      <c r="V236" s="77"/>
      <c r="W236" s="115" t="str">
        <f>VLOOKUP(C236,[1]計算シート!$B$3:$BH$2997,59,FALSE)&amp;CHAR(10)&amp;IF(VLOOKUP(C236,[1]計算シート!$B$3:$BH$2997,59,FALSE)="特定","("&amp;VLOOKUP(C236,[1]指定一覧!$B$3:$C247,2,FALSE)&amp;")","")</f>
        <v xml:space="preserve">
</v>
      </c>
      <c r="X236" s="113" t="s">
        <v>36</v>
      </c>
    </row>
    <row r="237" spans="2:24" s="114" customFormat="1" ht="42" customHeight="1">
      <c r="B237" s="108">
        <v>230</v>
      </c>
      <c r="C237" s="109">
        <v>13030</v>
      </c>
      <c r="D237" s="110" t="str">
        <f>VLOOKUP(C237,[1]計算シート!$B$3:$F$29997,5,FALSE)</f>
        <v>ガーデンテラス　富士森公園</v>
      </c>
      <c r="E237" s="110" t="str">
        <f>VLOOKUP(C237,[1]計算シート!$B$3:$BB$29997,6,FALSE)</f>
        <v>八王子市台町2丁目22番22号</v>
      </c>
      <c r="F237" s="109" t="str">
        <f>VLOOKUP(C237,[1]計算シート!$B$3:$BB$29997,7,FALSE)</f>
        <v>6.5-6.6</v>
      </c>
      <c r="G237" s="109" t="str">
        <f>VLOOKUP(C237,[1]計算シート!$B$3:$BB$29997,8,FALSE)</f>
        <v>18.49-18.75</v>
      </c>
      <c r="H237" s="109" t="str">
        <f>VLOOKUP(C237,[1]計算シート!$B$3:$BB$29997,9,FALSE)</f>
        <v>○</v>
      </c>
      <c r="I237" s="109" t="str">
        <f>VLOOKUP(C237,[1]計算シート!$B$3:$BB$29997,10,FALSE)</f>
        <v>○</v>
      </c>
      <c r="J237" s="109" t="str">
        <f>VLOOKUP(C237,[1]計算シート!$B$3:$BB$29997,11,FALSE)</f>
        <v>○</v>
      </c>
      <c r="K237" s="109" t="str">
        <f>VLOOKUP(C237,[1]計算シート!$B$3:$BB$29997,12,FALSE)</f>
        <v>○</v>
      </c>
      <c r="L237" s="109" t="str">
        <f>VLOOKUP(C237,[1]計算シート!$B$3:$BB$29997,13,FALSE)</f>
        <v>○</v>
      </c>
      <c r="M237" s="109" t="str">
        <f>IF(VLOOKUP(C237,[1]計算シート!$B$3:$BB$29997,26,FALSE)&gt;0,"○","×")</f>
        <v>×</v>
      </c>
      <c r="N237" s="109" t="str">
        <f>IF(VLOOKUP(C237,[1]計算シート!$B$3:$BB$29997,27,FALSE)&gt;0,"○","×")</f>
        <v>○</v>
      </c>
      <c r="O237" s="110" t="str">
        <f>VLOOKUP(C237,[1]計算シート!$B$3:$BB$29997,29,FALSE)</f>
        <v>コミュニティコネクト株式会社</v>
      </c>
      <c r="P237" s="110">
        <f>VLOOKUP(C237,[1]計算シート!$B$3:$BB$29997,30,FALSE)</f>
        <v>426861267</v>
      </c>
      <c r="Q237" s="77">
        <f>VLOOKUP(C237,[1]計算シート!$B$3:$BB$29997,32,FALSE)</f>
        <v>18</v>
      </c>
      <c r="R237" s="111">
        <f>VLOOKUP(C237,[1]計算シート!$B$3:$BB$29997,31,FALSE)</f>
        <v>41600</v>
      </c>
      <c r="S237" s="112" t="str">
        <f>VLOOKUP(C237,[1]計算シート!$B$3:$BB$29997,34,FALSE)</f>
        <v>入居開始済み</v>
      </c>
      <c r="T237" s="109" t="str">
        <f>VLOOKUP(C237,[1]計算シート!$B$3:$BB$29997,33,FALSE)</f>
        <v>○</v>
      </c>
      <c r="U237" s="111">
        <v>42095</v>
      </c>
      <c r="V237" s="77"/>
      <c r="W237" s="115" t="str">
        <f>VLOOKUP(C237,[1]計算シート!$B$3:$BH$2997,59,FALSE)&amp;CHAR(10)&amp;IF(VLOOKUP(C237,[1]計算シート!$B$3:$BH$2997,59,FALSE)="特定","("&amp;VLOOKUP(C237,[1]指定一覧!$B$3:$C248,2,FALSE)&amp;")","")</f>
        <v xml:space="preserve">
</v>
      </c>
      <c r="X237" s="113" t="s">
        <v>36</v>
      </c>
    </row>
    <row r="238" spans="2:24" s="114" customFormat="1" ht="42" customHeight="1">
      <c r="B238" s="108">
        <v>231</v>
      </c>
      <c r="C238" s="109">
        <v>14016</v>
      </c>
      <c r="D238" s="110" t="str">
        <f>VLOOKUP(C238,[1]計算シート!$B$3:$F$29997,5,FALSE)</f>
        <v>Sakura　Town　西寺方</v>
      </c>
      <c r="E238" s="110" t="str">
        <f>VLOOKUP(C238,[1]計算シート!$B$3:$BB$29997,6,FALSE)</f>
        <v>八王子市西寺方町372-1</v>
      </c>
      <c r="F238" s="109">
        <f>VLOOKUP(C238,[1]計算シート!$B$3:$BB$29997,7,FALSE)</f>
        <v>7</v>
      </c>
      <c r="G238" s="109" t="str">
        <f>VLOOKUP(C238,[1]計算シート!$B$3:$BB$29997,8,FALSE)</f>
        <v>21.74-26.5</v>
      </c>
      <c r="H238" s="109" t="str">
        <f>VLOOKUP(C238,[1]計算シート!$B$3:$BB$29997,9,FALSE)</f>
        <v>○</v>
      </c>
      <c r="I238" s="109" t="str">
        <f>VLOOKUP(C238,[1]計算シート!$B$3:$BB$29997,10,FALSE)</f>
        <v>×</v>
      </c>
      <c r="J238" s="109" t="str">
        <f>VLOOKUP(C238,[1]計算シート!$B$3:$BB$29997,11,FALSE)</f>
        <v>○</v>
      </c>
      <c r="K238" s="109" t="str">
        <f>VLOOKUP(C238,[1]計算シート!$B$3:$BB$29997,12,FALSE)</f>
        <v>○</v>
      </c>
      <c r="L238" s="109" t="str">
        <f>VLOOKUP(C238,[1]計算シート!$B$3:$BB$29997,13,FALSE)</f>
        <v>○</v>
      </c>
      <c r="M238" s="109" t="str">
        <f>IF(VLOOKUP(C238,[1]計算シート!$B$3:$BB$29997,26,FALSE)&gt;0,"○","×")</f>
        <v>×</v>
      </c>
      <c r="N238" s="109" t="str">
        <f>IF(VLOOKUP(C238,[1]計算シート!$B$3:$BB$29997,27,FALSE)&gt;0,"○","×")</f>
        <v>×</v>
      </c>
      <c r="O238" s="110" t="str">
        <f>VLOOKUP(C238,[1]計算シート!$B$3:$BB$29997,29,FALSE)</f>
        <v>株式会社ライフケア・桜</v>
      </c>
      <c r="P238" s="110" t="str">
        <f>VLOOKUP(C238,[1]計算シート!$B$3:$BB$29997,30,FALSE)</f>
        <v>042-659-0215</v>
      </c>
      <c r="Q238" s="77">
        <f>VLOOKUP(C238,[1]計算シート!$B$3:$BB$29997,32,FALSE)</f>
        <v>24</v>
      </c>
      <c r="R238" s="111">
        <f>VLOOKUP(C238,[1]計算シート!$B$3:$BB$29997,31,FALSE)</f>
        <v>41878</v>
      </c>
      <c r="S238" s="112" t="str">
        <f>VLOOKUP(C238,[1]計算シート!$B$3:$BB$29997,34,FALSE)</f>
        <v>入居開始済み</v>
      </c>
      <c r="T238" s="109" t="str">
        <f>VLOOKUP(C238,[1]計算シート!$B$3:$BB$29997,33,FALSE)</f>
        <v>○</v>
      </c>
      <c r="U238" s="111">
        <v>42309</v>
      </c>
      <c r="V238" s="77"/>
      <c r="W238" s="115" t="str">
        <f>VLOOKUP(C238,[1]計算シート!$B$3:$BH$2997,59,FALSE)&amp;CHAR(10)&amp;IF(VLOOKUP(C238,[1]計算シート!$B$3:$BH$2997,59,FALSE)="特定","("&amp;VLOOKUP(C238,[1]指定一覧!$B$3:$C249,2,FALSE)&amp;")","")</f>
        <v xml:space="preserve">
</v>
      </c>
      <c r="X238" s="113" t="s">
        <v>36</v>
      </c>
    </row>
    <row r="239" spans="2:24" s="114" customFormat="1" ht="42" customHeight="1">
      <c r="B239" s="108">
        <v>232</v>
      </c>
      <c r="C239" s="109">
        <v>14019</v>
      </c>
      <c r="D239" s="110" t="str">
        <f>VLOOKUP(C239,[1]計算シート!$B$3:$F$29997,5,FALSE)</f>
        <v>ディーフェスタ高尾</v>
      </c>
      <c r="E239" s="110" t="str">
        <f>VLOOKUP(C239,[1]計算シート!$B$3:$BB$29997,6,FALSE)</f>
        <v>八王子市川町 843-4</v>
      </c>
      <c r="F239" s="109" t="str">
        <f>VLOOKUP(C239,[1]計算シート!$B$3:$BB$29997,7,FALSE)</f>
        <v>6-7</v>
      </c>
      <c r="G239" s="109" t="str">
        <f>VLOOKUP(C239,[1]計算シート!$B$3:$BB$29997,8,FALSE)</f>
        <v>18-24.86</v>
      </c>
      <c r="H239" s="109" t="str">
        <f>VLOOKUP(C239,[1]計算シート!$B$3:$BB$29997,9,FALSE)</f>
        <v>○</v>
      </c>
      <c r="I239" s="109" t="str">
        <f>VLOOKUP(C239,[1]計算シート!$B$3:$BB$29997,10,FALSE)</f>
        <v>×</v>
      </c>
      <c r="J239" s="109" t="str">
        <f>VLOOKUP(C239,[1]計算シート!$B$3:$BB$29997,11,FALSE)</f>
        <v>×</v>
      </c>
      <c r="K239" s="109" t="str">
        <f>VLOOKUP(C239,[1]計算シート!$B$3:$BB$29997,12,FALSE)</f>
        <v>×</v>
      </c>
      <c r="L239" s="109" t="str">
        <f>VLOOKUP(C239,[1]計算シート!$B$3:$BB$29997,13,FALSE)</f>
        <v>○</v>
      </c>
      <c r="M239" s="109" t="str">
        <f>IF(VLOOKUP(C239,[1]計算シート!$B$3:$BB$29997,26,FALSE)&gt;0,"○","×")</f>
        <v>○</v>
      </c>
      <c r="N239" s="109" t="str">
        <f>IF(VLOOKUP(C239,[1]計算シート!$B$3:$BB$29997,27,FALSE)&gt;0,"○","×")</f>
        <v>○</v>
      </c>
      <c r="O239" s="110" t="str">
        <f>VLOOKUP(C239,[1]計算シート!$B$3:$BB$29997,29,FALSE)</f>
        <v>大和リビングケア株式会社　シニアライフ事業部</v>
      </c>
      <c r="P239" s="110" t="str">
        <f>VLOOKUP(C239,[1]計算シート!$B$3:$BB$29997,30,FALSE)</f>
        <v>03-5908-0890</v>
      </c>
      <c r="Q239" s="77">
        <f>VLOOKUP(C239,[1]計算シート!$B$3:$BB$29997,32,FALSE)</f>
        <v>30</v>
      </c>
      <c r="R239" s="111">
        <f>VLOOKUP(C239,[1]計算シート!$B$3:$BB$29997,31,FALSE)</f>
        <v>41887</v>
      </c>
      <c r="S239" s="112" t="str">
        <f>VLOOKUP(C239,[1]計算シート!$B$3:$BB$29997,34,FALSE)</f>
        <v>入居開始済み</v>
      </c>
      <c r="T239" s="109" t="str">
        <f>VLOOKUP(C239,[1]計算シート!$B$3:$BB$29997,33,FALSE)</f>
        <v>○</v>
      </c>
      <c r="U239" s="111">
        <v>42095</v>
      </c>
      <c r="V239" s="77"/>
      <c r="W239" s="115" t="str">
        <f>VLOOKUP(C239,[1]計算シート!$B$3:$BH$2997,59,FALSE)&amp;CHAR(10)&amp;IF(VLOOKUP(C239,[1]計算シート!$B$3:$BH$2997,59,FALSE)="特定","("&amp;VLOOKUP(C239,[1]指定一覧!$B$3:$C250,2,FALSE)&amp;")","")</f>
        <v xml:space="preserve">
</v>
      </c>
      <c r="X239" s="113" t="s">
        <v>36</v>
      </c>
    </row>
    <row r="240" spans="2:24" s="114" customFormat="1" ht="42" customHeight="1">
      <c r="B240" s="108">
        <v>233</v>
      </c>
      <c r="C240" s="109">
        <v>14038</v>
      </c>
      <c r="D240" s="110" t="str">
        <f>VLOOKUP(C240,[1]計算シート!$B$3:$F$29997,5,FALSE)</f>
        <v>エイジフリー ハウス 八王子並木町</v>
      </c>
      <c r="E240" s="110" t="str">
        <f>VLOOKUP(C240,[1]計算シート!$B$3:$BB$29997,6,FALSE)</f>
        <v>八王子市並木町23番22号</v>
      </c>
      <c r="F240" s="109" t="str">
        <f>VLOOKUP(C240,[1]計算シート!$B$3:$BB$29997,7,FALSE)</f>
        <v>7.5-8.3</v>
      </c>
      <c r="G240" s="109" t="str">
        <f>VLOOKUP(C240,[1]計算シート!$B$3:$BB$29997,8,FALSE)</f>
        <v>18.2-18.42</v>
      </c>
      <c r="H240" s="109" t="str">
        <f>VLOOKUP(C240,[1]計算シート!$B$3:$BB$29997,9,FALSE)</f>
        <v>○</v>
      </c>
      <c r="I240" s="109" t="str">
        <f>VLOOKUP(C240,[1]計算シート!$B$3:$BB$29997,10,FALSE)</f>
        <v>○</v>
      </c>
      <c r="J240" s="109" t="str">
        <f>VLOOKUP(C240,[1]計算シート!$B$3:$BB$29997,11,FALSE)</f>
        <v>○</v>
      </c>
      <c r="K240" s="109" t="str">
        <f>VLOOKUP(C240,[1]計算シート!$B$3:$BB$29997,12,FALSE)</f>
        <v>○</v>
      </c>
      <c r="L240" s="109" t="str">
        <f>VLOOKUP(C240,[1]計算シート!$B$3:$BB$29997,13,FALSE)</f>
        <v>○</v>
      </c>
      <c r="M240" s="109" t="str">
        <f>IF(VLOOKUP(C240,[1]計算シート!$B$3:$BB$29997,26,FALSE)&gt;0,"○","×")</f>
        <v>×</v>
      </c>
      <c r="N240" s="109" t="str">
        <f>IF(VLOOKUP(C240,[1]計算シート!$B$3:$BB$29997,27,FALSE)&gt;0,"○","×")</f>
        <v>○</v>
      </c>
      <c r="O240" s="110" t="str">
        <f>VLOOKUP(C240,[1]計算シート!$B$3:$BB$29997,29,FALSE)</f>
        <v>パナソニック エイジフリー株式会社</v>
      </c>
      <c r="P240" s="110" t="str">
        <f>VLOOKUP(C240,[1]計算シート!$B$3:$BB$29997,30,FALSE)</f>
        <v>06-6900-9831</v>
      </c>
      <c r="Q240" s="77">
        <f>VLOOKUP(C240,[1]計算シート!$B$3:$BB$29997,32,FALSE)</f>
        <v>20</v>
      </c>
      <c r="R240" s="111">
        <f>VLOOKUP(C240,[1]計算シート!$B$3:$BB$29997,31,FALSE)</f>
        <v>42039</v>
      </c>
      <c r="S240" s="112" t="str">
        <f>VLOOKUP(C240,[1]計算シート!$B$3:$BB$29997,34,FALSE)</f>
        <v>入居開始済み</v>
      </c>
      <c r="T240" s="109" t="str">
        <f>VLOOKUP(C240,[1]計算シート!$B$3:$BB$29997,33,FALSE)</f>
        <v>○</v>
      </c>
      <c r="U240" s="111">
        <v>42370</v>
      </c>
      <c r="V240" s="77"/>
      <c r="W240" s="115" t="str">
        <f>VLOOKUP(C240,[1]計算シート!$B$3:$BH$2997,59,FALSE)&amp;CHAR(10)&amp;IF(VLOOKUP(C240,[1]計算シート!$B$3:$BH$2997,59,FALSE)="特定","("&amp;VLOOKUP(C240,[1]指定一覧!$B$3:$C251,2,FALSE)&amp;")","")</f>
        <v xml:space="preserve">
</v>
      </c>
      <c r="X240" s="113" t="s">
        <v>36</v>
      </c>
    </row>
    <row r="241" spans="2:24" s="114" customFormat="1" ht="42" customHeight="1">
      <c r="B241" s="108">
        <v>234</v>
      </c>
      <c r="C241" s="109">
        <v>14040</v>
      </c>
      <c r="D241" s="110" t="str">
        <f>VLOOKUP(C241,[1]計算シート!$B$3:$F$29997,5,FALSE)</f>
        <v>エイジフリー ハウス 八王子元横山町</v>
      </c>
      <c r="E241" s="110" t="str">
        <f>VLOOKUP(C241,[1]計算シート!$B$3:$BB$29997,6,FALSE)</f>
        <v>八王子市元横山町２丁目21番6号</v>
      </c>
      <c r="F241" s="109" t="str">
        <f>VLOOKUP(C241,[1]計算シート!$B$3:$BB$29997,7,FALSE)</f>
        <v>7.95-8.25</v>
      </c>
      <c r="G241" s="109" t="str">
        <f>VLOOKUP(C241,[1]計算シート!$B$3:$BB$29997,8,FALSE)</f>
        <v>18-18.9</v>
      </c>
      <c r="H241" s="109" t="str">
        <f>VLOOKUP(C241,[1]計算シート!$B$3:$BB$29997,9,FALSE)</f>
        <v>○</v>
      </c>
      <c r="I241" s="109" t="str">
        <f>VLOOKUP(C241,[1]計算シート!$B$3:$BB$29997,10,FALSE)</f>
        <v>○</v>
      </c>
      <c r="J241" s="109" t="str">
        <f>VLOOKUP(C241,[1]計算シート!$B$3:$BB$29997,11,FALSE)</f>
        <v>○</v>
      </c>
      <c r="K241" s="109" t="str">
        <f>VLOOKUP(C241,[1]計算シート!$B$3:$BB$29997,12,FALSE)</f>
        <v>○</v>
      </c>
      <c r="L241" s="109" t="str">
        <f>VLOOKUP(C241,[1]計算シート!$B$3:$BB$29997,13,FALSE)</f>
        <v>○</v>
      </c>
      <c r="M241" s="109" t="str">
        <f>IF(VLOOKUP(C241,[1]計算シート!$B$3:$BB$29997,26,FALSE)&gt;0,"○","×")</f>
        <v>×</v>
      </c>
      <c r="N241" s="109" t="str">
        <f>IF(VLOOKUP(C241,[1]計算シート!$B$3:$BB$29997,27,FALSE)&gt;0,"○","×")</f>
        <v>○</v>
      </c>
      <c r="O241" s="110" t="str">
        <f>VLOOKUP(C241,[1]計算シート!$B$3:$BB$29997,29,FALSE)</f>
        <v>パナソニック エイジフリー株式会社</v>
      </c>
      <c r="P241" s="110" t="str">
        <f>VLOOKUP(C241,[1]計算シート!$B$3:$BB$29997,30,FALSE)</f>
        <v>06-6900-9831</v>
      </c>
      <c r="Q241" s="77">
        <f>VLOOKUP(C241,[1]計算シート!$B$3:$BB$29997,32,FALSE)</f>
        <v>20</v>
      </c>
      <c r="R241" s="111">
        <f>VLOOKUP(C241,[1]計算シート!$B$3:$BB$29997,31,FALSE)</f>
        <v>42048</v>
      </c>
      <c r="S241" s="112" t="str">
        <f>VLOOKUP(C241,[1]計算シート!$B$3:$BB$29997,34,FALSE)</f>
        <v>入居開始済み</v>
      </c>
      <c r="T241" s="109" t="str">
        <f>VLOOKUP(C241,[1]計算シート!$B$3:$BB$29997,33,FALSE)</f>
        <v>○</v>
      </c>
      <c r="U241" s="111">
        <v>42278</v>
      </c>
      <c r="V241" s="77"/>
      <c r="W241" s="115" t="str">
        <f>VLOOKUP(C241,[1]計算シート!$B$3:$BH$2997,59,FALSE)&amp;CHAR(10)&amp;IF(VLOOKUP(C241,[1]計算シート!$B$3:$BH$2997,59,FALSE)="特定","("&amp;VLOOKUP(C241,[1]指定一覧!$B$3:$C252,2,FALSE)&amp;")","")</f>
        <v xml:space="preserve">
</v>
      </c>
      <c r="X241" s="113" t="s">
        <v>36</v>
      </c>
    </row>
    <row r="242" spans="2:24" s="114" customFormat="1" ht="42" customHeight="1">
      <c r="B242" s="108">
        <v>235</v>
      </c>
      <c r="C242" s="109" t="s">
        <v>38</v>
      </c>
      <c r="D242" s="110" t="str">
        <f>VLOOKUP(C242,[1]計算シート!$B$3:$F$29997,5,FALSE)</f>
        <v>天文館元八</v>
      </c>
      <c r="E242" s="110" t="str">
        <f>VLOOKUP(C242,[1]計算シート!$B$3:$BB$29997,6,FALSE)</f>
        <v>八王子市元八王子町2-1132-6</v>
      </c>
      <c r="F242" s="109">
        <f>VLOOKUP(C242,[1]計算シート!$B$3:$BB$29997,7,FALSE)</f>
        <v>5.3</v>
      </c>
      <c r="G242" s="109">
        <f>VLOOKUP(C242,[1]計算シート!$B$3:$BB$29997,8,FALSE)</f>
        <v>25</v>
      </c>
      <c r="H242" s="109" t="str">
        <f>VLOOKUP(C242,[1]計算シート!$B$3:$BB$29997,9,FALSE)</f>
        <v>○</v>
      </c>
      <c r="I242" s="109" t="str">
        <f>VLOOKUP(C242,[1]計算シート!$B$3:$BB$29997,10,FALSE)</f>
        <v>×</v>
      </c>
      <c r="J242" s="109" t="str">
        <f>VLOOKUP(C242,[1]計算シート!$B$3:$BB$29997,11,FALSE)</f>
        <v>○</v>
      </c>
      <c r="K242" s="109" t="str">
        <f>VLOOKUP(C242,[1]計算シート!$B$3:$BB$29997,12,FALSE)</f>
        <v>×</v>
      </c>
      <c r="L242" s="109" t="str">
        <f>VLOOKUP(C242,[1]計算シート!$B$3:$BB$29997,13,FALSE)</f>
        <v>○</v>
      </c>
      <c r="M242" s="109" t="str">
        <f>IF(VLOOKUP(C242,[1]計算シート!$B$3:$BB$29997,26,FALSE)&gt;0,"○","×")</f>
        <v>×</v>
      </c>
      <c r="N242" s="109" t="str">
        <f>IF(VLOOKUP(C242,[1]計算シート!$B$3:$BB$29997,27,FALSE)&gt;0,"○","×")</f>
        <v>×</v>
      </c>
      <c r="O242" s="110" t="str">
        <f>VLOOKUP(C242,[1]計算シート!$B$3:$BB$29997,29,FALSE)</f>
        <v>株式会社母の手</v>
      </c>
      <c r="P242" s="110" t="str">
        <f>VLOOKUP(C242,[1]計算シート!$B$3:$BB$29997,30,FALSE)</f>
        <v>042-652-9042</v>
      </c>
      <c r="Q242" s="77">
        <f>VLOOKUP(C242,[1]計算シート!$B$3:$BB$29997,32,FALSE)</f>
        <v>10</v>
      </c>
      <c r="R242" s="111">
        <f>VLOOKUP(C242,[1]計算シート!$B$3:$BB$29997,31,FALSE)</f>
        <v>42207</v>
      </c>
      <c r="S242" s="112" t="str">
        <f>VLOOKUP(C242,[1]計算シート!$B$3:$BB$29997,34,FALSE)</f>
        <v>入居開始済み</v>
      </c>
      <c r="T242" s="109" t="str">
        <f>VLOOKUP(C242,[1]計算シート!$B$3:$BB$29997,33,FALSE)</f>
        <v>○</v>
      </c>
      <c r="U242" s="111">
        <v>42583</v>
      </c>
      <c r="V242" s="77"/>
      <c r="W242" s="115" t="str">
        <f>VLOOKUP(C242,[1]計算シート!$B$3:$BH$2997,59,FALSE)&amp;CHAR(10)&amp;IF(VLOOKUP(C242,[1]計算シート!$B$3:$BH$2997,59,FALSE)="特定","("&amp;VLOOKUP(C242,[1]指定一覧!$B$3:$C253,2,FALSE)&amp;")","")</f>
        <v xml:space="preserve">
</v>
      </c>
      <c r="X242" s="113" t="s">
        <v>36</v>
      </c>
    </row>
    <row r="243" spans="2:24" s="114" customFormat="1" ht="42" customHeight="1">
      <c r="B243" s="108">
        <v>236</v>
      </c>
      <c r="C243" s="109">
        <v>14051</v>
      </c>
      <c r="D243" s="110" t="str">
        <f>VLOOKUP(C243,[1]計算シート!$B$3:$F$29997,5,FALSE)</f>
        <v>シルバーヒルズ八王子</v>
      </c>
      <c r="E243" s="110" t="str">
        <f>VLOOKUP(C243,[1]計算シート!$B$3:$BB$29997,6,FALSE)</f>
        <v>八王子市新町</v>
      </c>
      <c r="F243" s="109">
        <f>VLOOKUP(C243,[1]計算シート!$B$3:$BB$29997,7,FALSE)</f>
        <v>10</v>
      </c>
      <c r="G243" s="109" t="str">
        <f>VLOOKUP(C243,[1]計算シート!$B$3:$BB$29997,8,FALSE)</f>
        <v>24.21-30.52</v>
      </c>
      <c r="H243" s="109" t="str">
        <f>VLOOKUP(C243,[1]計算シート!$B$3:$BB$29997,9,FALSE)</f>
        <v>○</v>
      </c>
      <c r="I243" s="109" t="str">
        <f>VLOOKUP(C243,[1]計算シート!$B$3:$BB$29997,10,FALSE)</f>
        <v>×</v>
      </c>
      <c r="J243" s="109" t="str">
        <f>VLOOKUP(C243,[1]計算シート!$B$3:$BB$29997,11,FALSE)</f>
        <v>×</v>
      </c>
      <c r="K243" s="109" t="str">
        <f>VLOOKUP(C243,[1]計算シート!$B$3:$BB$29997,12,FALSE)</f>
        <v>×</v>
      </c>
      <c r="L243" s="109" t="str">
        <f>VLOOKUP(C243,[1]計算シート!$B$3:$BB$29997,13,FALSE)</f>
        <v>×</v>
      </c>
      <c r="M243" s="109" t="str">
        <f>IF(VLOOKUP(C243,[1]計算シート!$B$3:$BB$29997,26,FALSE)&gt;0,"○","×")</f>
        <v>×</v>
      </c>
      <c r="N243" s="109" t="str">
        <f>IF(VLOOKUP(C243,[1]計算シート!$B$3:$BB$29997,27,FALSE)&gt;0,"○","×")</f>
        <v>○</v>
      </c>
      <c r="O243" s="110" t="str">
        <f>VLOOKUP(C243,[1]計算シート!$B$3:$BB$29997,29,FALSE)</f>
        <v>株式会社　斗南堂</v>
      </c>
      <c r="P243" s="110" t="str">
        <f>VLOOKUP(C243,[1]計算シート!$B$3:$BB$29997,30,FALSE)</f>
        <v>042-643-1322</v>
      </c>
      <c r="Q243" s="77">
        <f>VLOOKUP(C243,[1]計算シート!$B$3:$BB$29997,32,FALSE)</f>
        <v>29</v>
      </c>
      <c r="R243" s="111">
        <f>VLOOKUP(C243,[1]計算シート!$B$3:$BB$29997,31,FALSE)</f>
        <v>42058</v>
      </c>
      <c r="S243" s="112" t="str">
        <f>VLOOKUP(C243,[1]計算シート!$B$3:$BB$29997,34,FALSE)</f>
        <v>入居開始済み</v>
      </c>
      <c r="T243" s="109" t="str">
        <f>VLOOKUP(C243,[1]計算シート!$B$3:$BB$29997,33,FALSE)</f>
        <v>○</v>
      </c>
      <c r="U243" s="111">
        <v>42095</v>
      </c>
      <c r="V243" s="77"/>
      <c r="W243" s="115" t="str">
        <f>VLOOKUP(C243,[1]計算シート!$B$3:$BH$2997,59,FALSE)&amp;CHAR(10)&amp;IF(VLOOKUP(C243,[1]計算シート!$B$3:$BH$2997,59,FALSE)="特定","("&amp;VLOOKUP(C243,[1]指定一覧!$B$3:$C254,2,FALSE)&amp;")","")</f>
        <v xml:space="preserve">
</v>
      </c>
      <c r="X243" s="113" t="s">
        <v>36</v>
      </c>
    </row>
    <row r="244" spans="2:24" s="114" customFormat="1" ht="42" customHeight="1">
      <c r="B244" s="108">
        <v>237</v>
      </c>
      <c r="C244" s="109" t="s">
        <v>44</v>
      </c>
      <c r="D244" s="110" t="str">
        <f>VLOOKUP(C244,[1]計算シート!$B$3:$F$29997,5,FALSE)</f>
        <v>エイジフリー ハウス 八王子高倉町</v>
      </c>
      <c r="E244" s="110" t="str">
        <f>VLOOKUP(C244,[1]計算シート!$B$3:$BB$29997,6,FALSE)</f>
        <v>八王子市高倉町18番34</v>
      </c>
      <c r="F244" s="109" t="str">
        <f>VLOOKUP(C244,[1]計算シート!$B$3:$BB$29997,7,FALSE)</f>
        <v>7.65-9.3</v>
      </c>
      <c r="G244" s="109" t="str">
        <f>VLOOKUP(C244,[1]計算シート!$B$3:$BB$29997,8,FALSE)</f>
        <v>18.4-24.94</v>
      </c>
      <c r="H244" s="109" t="str">
        <f>VLOOKUP(C244,[1]計算シート!$B$3:$BB$29997,9,FALSE)</f>
        <v>○</v>
      </c>
      <c r="I244" s="109" t="str">
        <f>VLOOKUP(C244,[1]計算シート!$B$3:$BB$29997,10,FALSE)</f>
        <v>○</v>
      </c>
      <c r="J244" s="109" t="str">
        <f>VLOOKUP(C244,[1]計算シート!$B$3:$BB$29997,11,FALSE)</f>
        <v>○</v>
      </c>
      <c r="K244" s="109" t="str">
        <f>VLOOKUP(C244,[1]計算シート!$B$3:$BB$29997,12,FALSE)</f>
        <v>○</v>
      </c>
      <c r="L244" s="109" t="str">
        <f>VLOOKUP(C244,[1]計算シート!$B$3:$BB$29997,13,FALSE)</f>
        <v>○</v>
      </c>
      <c r="M244" s="109" t="str">
        <f>IF(VLOOKUP(C244,[1]計算シート!$B$3:$BB$29997,26,FALSE)&gt;0,"○","×")</f>
        <v>×</v>
      </c>
      <c r="N244" s="109" t="str">
        <f>IF(VLOOKUP(C244,[1]計算シート!$B$3:$BB$29997,27,FALSE)&gt;0,"○","×")</f>
        <v>○</v>
      </c>
      <c r="O244" s="110" t="str">
        <f>VLOOKUP(C244,[1]計算シート!$B$3:$BB$29997,29,FALSE)</f>
        <v>パナソニック エイジフリー株式会社</v>
      </c>
      <c r="P244" s="110" t="str">
        <f>VLOOKUP(C244,[1]計算シート!$B$3:$BB$29997,30,FALSE)</f>
        <v>06-6900-9831</v>
      </c>
      <c r="Q244" s="77">
        <f>VLOOKUP(C244,[1]計算シート!$B$3:$BB$29997,32,FALSE)</f>
        <v>19</v>
      </c>
      <c r="R244" s="111">
        <f>VLOOKUP(C244,[1]計算シート!$B$3:$BB$29997,31,FALSE)</f>
        <v>42412</v>
      </c>
      <c r="S244" s="112">
        <f>VLOOKUP(C244,[1]計算シート!$B$3:$BB$29997,34,FALSE)</f>
        <v>42795</v>
      </c>
      <c r="T244" s="109" t="str">
        <f>VLOOKUP(C244,[1]計算シート!$B$3:$BB$29997,33,FALSE)</f>
        <v>○</v>
      </c>
      <c r="U244" s="111">
        <v>42795</v>
      </c>
      <c r="V244" s="77"/>
      <c r="W244" s="115" t="str">
        <f>VLOOKUP(C244,[1]計算シート!$B$3:$BH$2997,59,FALSE)&amp;CHAR(10)&amp;IF(VLOOKUP(C244,[1]計算シート!$B$3:$BH$2997,59,FALSE)="特定","("&amp;VLOOKUP(C244,[1]指定一覧!$B$3:$C255,2,FALSE)&amp;")","")</f>
        <v xml:space="preserve">
</v>
      </c>
      <c r="X244" s="113" t="s">
        <v>36</v>
      </c>
    </row>
    <row r="245" spans="2:24" s="114" customFormat="1" ht="42" customHeight="1">
      <c r="B245" s="108">
        <v>238</v>
      </c>
      <c r="C245" s="109" t="s">
        <v>45</v>
      </c>
      <c r="D245" s="110" t="str">
        <f>VLOOKUP(C245,[1]計算シート!$B$3:$F$29997,5,FALSE)</f>
        <v>いちょう家族Ⅰ</v>
      </c>
      <c r="E245" s="110" t="str">
        <f>VLOOKUP(C245,[1]計算シート!$B$3:$BB$29997,6,FALSE)</f>
        <v>八王子市東浅川町</v>
      </c>
      <c r="F245" s="109" t="str">
        <f>VLOOKUP(C245,[1]計算シート!$B$3:$BB$29997,7,FALSE)</f>
        <v>7-9</v>
      </c>
      <c r="G245" s="109" t="str">
        <f>VLOOKUP(C245,[1]計算シート!$B$3:$BB$29997,8,FALSE)</f>
        <v>21-28</v>
      </c>
      <c r="H245" s="109" t="str">
        <f>VLOOKUP(C245,[1]計算シート!$B$3:$BB$29997,9,FALSE)</f>
        <v>○</v>
      </c>
      <c r="I245" s="109" t="str">
        <f>VLOOKUP(C245,[1]計算シート!$B$3:$BB$29997,10,FALSE)</f>
        <v>×</v>
      </c>
      <c r="J245" s="109" t="str">
        <f>VLOOKUP(C245,[1]計算シート!$B$3:$BB$29997,11,FALSE)</f>
        <v>×</v>
      </c>
      <c r="K245" s="109" t="str">
        <f>VLOOKUP(C245,[1]計算シート!$B$3:$BB$29997,12,FALSE)</f>
        <v>×</v>
      </c>
      <c r="L245" s="109" t="str">
        <f>VLOOKUP(C245,[1]計算シート!$B$3:$BB$29997,13,FALSE)</f>
        <v>○</v>
      </c>
      <c r="M245" s="109" t="str">
        <f>IF(VLOOKUP(C245,[1]計算シート!$B$3:$BB$29997,26,FALSE)&gt;0,"○","×")</f>
        <v>×</v>
      </c>
      <c r="N245" s="109" t="str">
        <f>IF(VLOOKUP(C245,[1]計算シート!$B$3:$BB$29997,27,FALSE)&gt;0,"○","×")</f>
        <v>○</v>
      </c>
      <c r="O245" s="110" t="str">
        <f>VLOOKUP(C245,[1]計算シート!$B$3:$BB$29997,29,FALSE)</f>
        <v>株式会社　タクト</v>
      </c>
      <c r="P245" s="110" t="str">
        <f>VLOOKUP(C245,[1]計算シート!$B$3:$BB$29997,30,FALSE)</f>
        <v>042-666-5885</v>
      </c>
      <c r="Q245" s="77">
        <f>VLOOKUP(C245,[1]計算シート!$B$3:$BB$29997,32,FALSE)</f>
        <v>52</v>
      </c>
      <c r="R245" s="111">
        <f>VLOOKUP(C245,[1]計算シート!$B$3:$BB$29997,31,FALSE)</f>
        <v>42556</v>
      </c>
      <c r="S245" s="112" t="str">
        <f>VLOOKUP(C245,[1]計算シート!$B$3:$BB$29997,34,FALSE)</f>
        <v>入居開始済み</v>
      </c>
      <c r="T245" s="109" t="str">
        <f>VLOOKUP(C245,[1]計算シート!$B$3:$BB$29997,33,FALSE)</f>
        <v>○</v>
      </c>
      <c r="U245" s="111">
        <v>42840</v>
      </c>
      <c r="V245" s="77"/>
      <c r="W245" s="115" t="str">
        <f>VLOOKUP(C245,[1]計算シート!$B$3:$BH$2997,59,FALSE)&amp;CHAR(10)&amp;IF(VLOOKUP(C245,[1]計算シート!$B$3:$BH$2997,59,FALSE)="特定","("&amp;VLOOKUP(C245,[1]指定一覧!$B$3:$C256,2,FALSE)&amp;")","")</f>
        <v xml:space="preserve">
</v>
      </c>
      <c r="X245" s="113" t="s">
        <v>36</v>
      </c>
    </row>
    <row r="246" spans="2:24" s="114" customFormat="1" ht="42" customHeight="1">
      <c r="B246" s="108">
        <v>239</v>
      </c>
      <c r="C246" s="109" t="s">
        <v>46</v>
      </c>
      <c r="D246" s="110" t="str">
        <f>VLOOKUP(C246,[1]計算シート!$B$3:$F$29997,5,FALSE)</f>
        <v>サルビア園 八王子</v>
      </c>
      <c r="E246" s="110" t="str">
        <f>VLOOKUP(C246,[1]計算シート!$B$3:$BB$29997,6,FALSE)</f>
        <v>八王子市川口町1417-1</v>
      </c>
      <c r="F246" s="109" t="str">
        <f>VLOOKUP(C246,[1]計算シート!$B$3:$BB$29997,7,FALSE)</f>
        <v>5-8.5</v>
      </c>
      <c r="G246" s="109" t="str">
        <f>VLOOKUP(C246,[1]計算シート!$B$3:$BB$29997,8,FALSE)</f>
        <v>18.29-36.58</v>
      </c>
      <c r="H246" s="109" t="str">
        <f>VLOOKUP(C246,[1]計算シート!$B$3:$BB$29997,9,FALSE)</f>
        <v>○</v>
      </c>
      <c r="I246" s="109" t="str">
        <f>VLOOKUP(C246,[1]計算シート!$B$3:$BB$29997,10,FALSE)</f>
        <v>×</v>
      </c>
      <c r="J246" s="109" t="str">
        <f>VLOOKUP(C246,[1]計算シート!$B$3:$BB$29997,11,FALSE)</f>
        <v>×</v>
      </c>
      <c r="K246" s="109" t="str">
        <f>VLOOKUP(C246,[1]計算シート!$B$3:$BB$29997,12,FALSE)</f>
        <v>×</v>
      </c>
      <c r="L246" s="109" t="str">
        <f>VLOOKUP(C246,[1]計算シート!$B$3:$BB$29997,13,FALSE)</f>
        <v>×</v>
      </c>
      <c r="M246" s="109" t="str">
        <f>IF(VLOOKUP(C246,[1]計算シート!$B$3:$BB$29997,26,FALSE)&gt;0,"○","×")</f>
        <v>×</v>
      </c>
      <c r="N246" s="109" t="str">
        <f>IF(VLOOKUP(C246,[1]計算シート!$B$3:$BB$29997,27,FALSE)&gt;0,"○","×")</f>
        <v>×</v>
      </c>
      <c r="O246" s="110" t="str">
        <f>VLOOKUP(C246,[1]計算シート!$B$3:$BB$29997,29,FALSE)</f>
        <v>サルビア園 八王子</v>
      </c>
      <c r="P246" s="110" t="str">
        <f>VLOOKUP(C246,[1]計算シート!$B$3:$BB$29997,30,FALSE)</f>
        <v>042-659-0087</v>
      </c>
      <c r="Q246" s="77">
        <f>VLOOKUP(C246,[1]計算シート!$B$3:$BB$29997,32,FALSE)</f>
        <v>39</v>
      </c>
      <c r="R246" s="111">
        <f>VLOOKUP(C246,[1]計算シート!$B$3:$BB$29997,31,FALSE)</f>
        <v>42606</v>
      </c>
      <c r="S246" s="112" t="str">
        <f>VLOOKUP(C246,[1]計算シート!$B$3:$BB$29997,34,FALSE)</f>
        <v>入居開始済み</v>
      </c>
      <c r="T246" s="109" t="str">
        <f>VLOOKUP(C246,[1]計算シート!$B$3:$BB$29997,33,FALSE)</f>
        <v>○</v>
      </c>
      <c r="U246" s="111">
        <v>44013</v>
      </c>
      <c r="V246" s="77"/>
      <c r="W246" s="115" t="str">
        <f>VLOOKUP(C246,[1]計算シート!$B$3:$BH$2997,59,FALSE)&amp;CHAR(10)&amp;IF(VLOOKUP(C246,[1]計算シート!$B$3:$BH$2997,59,FALSE)="特定","("&amp;VLOOKUP(C246,[1]指定一覧!$B$3:$C257,2,FALSE)&amp;")","")</f>
        <v xml:space="preserve">
</v>
      </c>
      <c r="X246" s="113" t="s">
        <v>36</v>
      </c>
    </row>
    <row r="247" spans="2:24" s="114" customFormat="1" ht="42" customHeight="1">
      <c r="B247" s="108">
        <v>240</v>
      </c>
      <c r="C247" s="109" t="s">
        <v>47</v>
      </c>
      <c r="D247" s="110" t="str">
        <f>VLOOKUP(C247,[1]計算シート!$B$3:$F$29997,5,FALSE)</f>
        <v>シニアハウスほほえみ</v>
      </c>
      <c r="E247" s="110" t="str">
        <f>VLOOKUP(C247,[1]計算シート!$B$3:$BB$29997,6,FALSE)</f>
        <v>八王子市犬目町１０３－２４</v>
      </c>
      <c r="F247" s="109">
        <f>VLOOKUP(C247,[1]計算シート!$B$3:$BB$29997,7,FALSE)</f>
        <v>6</v>
      </c>
      <c r="G247" s="109">
        <f>VLOOKUP(C247,[1]計算シート!$B$3:$BB$29997,8,FALSE)</f>
        <v>18.63</v>
      </c>
      <c r="H247" s="109" t="str">
        <f>VLOOKUP(C247,[1]計算シート!$B$3:$BB$29997,9,FALSE)</f>
        <v>○</v>
      </c>
      <c r="I247" s="109" t="str">
        <f>VLOOKUP(C247,[1]計算シート!$B$3:$BB$29997,10,FALSE)</f>
        <v>×</v>
      </c>
      <c r="J247" s="109" t="str">
        <f>VLOOKUP(C247,[1]計算シート!$B$3:$BB$29997,11,FALSE)</f>
        <v>×</v>
      </c>
      <c r="K247" s="109" t="str">
        <f>VLOOKUP(C247,[1]計算シート!$B$3:$BB$29997,12,FALSE)</f>
        <v>×</v>
      </c>
      <c r="L247" s="109" t="str">
        <f>VLOOKUP(C247,[1]計算シート!$B$3:$BB$29997,13,FALSE)</f>
        <v>×</v>
      </c>
      <c r="M247" s="109" t="str">
        <f>IF(VLOOKUP(C247,[1]計算シート!$B$3:$BB$29997,26,FALSE)&gt;0,"○","×")</f>
        <v>×</v>
      </c>
      <c r="N247" s="109" t="str">
        <f>IF(VLOOKUP(C247,[1]計算シート!$B$3:$BB$29997,27,FALSE)&gt;0,"○","×")</f>
        <v>○</v>
      </c>
      <c r="O247" s="110" t="str">
        <f>VLOOKUP(C247,[1]計算シート!$B$3:$BB$29997,29,FALSE)</f>
        <v>有限会社サポートスタッフほほえみ</v>
      </c>
      <c r="P247" s="110" t="str">
        <f>VLOOKUP(C247,[1]計算シート!$B$3:$BB$29997,30,FALSE)</f>
        <v>042-655-1561</v>
      </c>
      <c r="Q247" s="77">
        <f>VLOOKUP(C247,[1]計算シート!$B$3:$BB$29997,32,FALSE)</f>
        <v>6</v>
      </c>
      <c r="R247" s="111">
        <f>VLOOKUP(C247,[1]計算シート!$B$3:$BB$29997,31,FALSE)</f>
        <v>42639</v>
      </c>
      <c r="S247" s="112" t="str">
        <f>VLOOKUP(C247,[1]計算シート!$B$3:$BB$29997,34,FALSE)</f>
        <v>入居開始済み</v>
      </c>
      <c r="T247" s="109" t="str">
        <f>VLOOKUP(C247,[1]計算シート!$B$3:$BB$29997,33,FALSE)</f>
        <v>○</v>
      </c>
      <c r="U247" s="111">
        <v>42948</v>
      </c>
      <c r="V247" s="77"/>
      <c r="W247" s="115" t="str">
        <f>VLOOKUP(C247,[1]計算シート!$B$3:$BH$2997,59,FALSE)&amp;CHAR(10)&amp;IF(VLOOKUP(C247,[1]計算シート!$B$3:$BH$2997,59,FALSE)="特定","("&amp;VLOOKUP(C247,[1]指定一覧!$B$3:$C258,2,FALSE)&amp;")","")</f>
        <v xml:space="preserve">
</v>
      </c>
      <c r="X247" s="113" t="s">
        <v>36</v>
      </c>
    </row>
    <row r="248" spans="2:24" s="114" customFormat="1" ht="42" customHeight="1">
      <c r="B248" s="108">
        <v>241</v>
      </c>
      <c r="C248" s="109" t="s">
        <v>39</v>
      </c>
      <c r="D248" s="110" t="str">
        <f>VLOOKUP(C248,[1]計算シート!$B$3:$F$29997,5,FALSE)</f>
        <v>天文館　諏訪</v>
      </c>
      <c r="E248" s="110" t="str">
        <f>VLOOKUP(C248,[1]計算シート!$B$3:$BB$29997,6,FALSE)</f>
        <v>八王子市諏訪町398</v>
      </c>
      <c r="F248" s="109">
        <f>VLOOKUP(C248,[1]計算シート!$B$3:$BB$29997,7,FALSE)</f>
        <v>5.3</v>
      </c>
      <c r="G248" s="109">
        <f>VLOOKUP(C248,[1]計算シート!$B$3:$BB$29997,8,FALSE)</f>
        <v>18.96</v>
      </c>
      <c r="H248" s="109" t="str">
        <f>VLOOKUP(C248,[1]計算シート!$B$3:$BB$29997,9,FALSE)</f>
        <v>○</v>
      </c>
      <c r="I248" s="109" t="str">
        <f>VLOOKUP(C248,[1]計算シート!$B$3:$BB$29997,10,FALSE)</f>
        <v>×</v>
      </c>
      <c r="J248" s="109" t="str">
        <f>VLOOKUP(C248,[1]計算シート!$B$3:$BB$29997,11,FALSE)</f>
        <v>×</v>
      </c>
      <c r="K248" s="109" t="str">
        <f>VLOOKUP(C248,[1]計算シート!$B$3:$BB$29997,12,FALSE)</f>
        <v>×</v>
      </c>
      <c r="L248" s="109" t="str">
        <f>VLOOKUP(C248,[1]計算シート!$B$3:$BB$29997,13,FALSE)</f>
        <v>○</v>
      </c>
      <c r="M248" s="109" t="str">
        <f>IF(VLOOKUP(C248,[1]計算シート!$B$3:$BB$29997,26,FALSE)&gt;0,"○","×")</f>
        <v>×</v>
      </c>
      <c r="N248" s="109" t="str">
        <f>IF(VLOOKUP(C248,[1]計算シート!$B$3:$BB$29997,27,FALSE)&gt;0,"○","×")</f>
        <v>×</v>
      </c>
      <c r="O248" s="110" t="str">
        <f>VLOOKUP(C248,[1]計算シート!$B$3:$BB$29997,29,FALSE)</f>
        <v>株式会社母の手</v>
      </c>
      <c r="P248" s="110" t="str">
        <f>VLOOKUP(C248,[1]計算シート!$B$3:$BB$29997,30,FALSE)</f>
        <v>042-652-9042</v>
      </c>
      <c r="Q248" s="77">
        <f>VLOOKUP(C248,[1]計算シート!$B$3:$BB$29997,32,FALSE)</f>
        <v>30</v>
      </c>
      <c r="R248" s="111">
        <f>VLOOKUP(C248,[1]計算シート!$B$3:$BB$29997,31,FALSE)</f>
        <v>42954</v>
      </c>
      <c r="S248" s="112">
        <f>VLOOKUP(C248,[1]計算シート!$B$3:$BB$29997,34,FALSE)</f>
        <v>43277</v>
      </c>
      <c r="T248" s="109" t="str">
        <f>VLOOKUP(C248,[1]計算シート!$B$3:$BB$29997,33,FALSE)</f>
        <v>○</v>
      </c>
      <c r="U248" s="111">
        <v>43277</v>
      </c>
      <c r="V248" s="77"/>
      <c r="W248" s="115" t="str">
        <f>VLOOKUP(C248,[1]計算シート!$B$3:$BH$2997,59,FALSE)&amp;CHAR(10)&amp;IF(VLOOKUP(C248,[1]計算シート!$B$3:$BH$2997,59,FALSE)="特定","("&amp;VLOOKUP(C248,[1]指定一覧!$B$3:$C259,2,FALSE)&amp;")","")</f>
        <v xml:space="preserve">
</v>
      </c>
      <c r="X248" s="113"/>
    </row>
    <row r="249" spans="2:24" s="114" customFormat="1" ht="42" customHeight="1">
      <c r="B249" s="108">
        <v>242</v>
      </c>
      <c r="C249" s="109" t="s">
        <v>40</v>
      </c>
      <c r="D249" s="110" t="str">
        <f>VLOOKUP(C249,[1]計算シート!$B$3:$F$29997,5,FALSE)</f>
        <v>第二偕楽園ホーム　サービス付き高齢者向け住宅　</v>
      </c>
      <c r="E249" s="116" t="str">
        <f>VLOOKUP(C249,[1]計算シート!$B$3:$BB$29997,6,FALSE)</f>
        <v>八王子市加住町1丁目18番地</v>
      </c>
      <c r="F249" s="109">
        <f>VLOOKUP(C249,[1]計算シート!$B$3:$BB$29997,7,FALSE)</f>
        <v>6</v>
      </c>
      <c r="G249" s="109">
        <f>VLOOKUP(C249,[1]計算シート!$B$3:$BB$29997,8,FALSE)</f>
        <v>18.63</v>
      </c>
      <c r="H249" s="109" t="str">
        <f>VLOOKUP(C249,[1]計算シート!$B$3:$BB$29997,9,FALSE)</f>
        <v>○</v>
      </c>
      <c r="I249" s="109" t="str">
        <f>VLOOKUP(C249,[1]計算シート!$B$3:$BB$29997,10,FALSE)</f>
        <v>×</v>
      </c>
      <c r="J249" s="109" t="str">
        <f>VLOOKUP(C249,[1]計算シート!$B$3:$BB$29997,11,FALSE)</f>
        <v>○</v>
      </c>
      <c r="K249" s="109" t="str">
        <f>VLOOKUP(C249,[1]計算シート!$B$3:$BB$29997,12,FALSE)</f>
        <v>○</v>
      </c>
      <c r="L249" s="109" t="str">
        <f>VLOOKUP(C249,[1]計算シート!$B$3:$BB$29997,13,FALSE)</f>
        <v>○</v>
      </c>
      <c r="M249" s="109" t="str">
        <f>IF(VLOOKUP(C249,[1]計算シート!$B$3:$BB$29997,26,FALSE)&gt;0,"○","×")</f>
        <v>○</v>
      </c>
      <c r="N249" s="109" t="str">
        <f>IF(VLOOKUP(C249,[1]計算シート!$B$3:$BB$29997,27,FALSE)&gt;0,"○","×")</f>
        <v>○</v>
      </c>
      <c r="O249" s="110" t="str">
        <f>VLOOKUP(C249,[1]計算シート!$B$3:$BB$29997,29,FALSE)</f>
        <v>社会福祉法人一誠会</v>
      </c>
      <c r="P249" s="110" t="str">
        <f>VLOOKUP(C249,[1]計算シート!$B$3:$BB$29997,30,FALSE)</f>
        <v>042-691-2830</v>
      </c>
      <c r="Q249" s="77">
        <f>VLOOKUP(C249,[1]計算シート!$B$3:$BB$29997,32,FALSE)</f>
        <v>12</v>
      </c>
      <c r="R249" s="111">
        <f>VLOOKUP(C249,[1]計算シート!$B$3:$BB$29997,31,FALSE)</f>
        <v>43012</v>
      </c>
      <c r="S249" s="112" t="str">
        <f>VLOOKUP(C249,[1]計算シート!$B$3:$BB$29997,34,FALSE)</f>
        <v>入居開始済み</v>
      </c>
      <c r="T249" s="109" t="str">
        <f>VLOOKUP(C249,[1]計算シート!$B$3:$BB$29997,33,FALSE)</f>
        <v>○</v>
      </c>
      <c r="U249" s="111">
        <v>43356</v>
      </c>
      <c r="V249" s="77"/>
      <c r="W249" s="115" t="str">
        <f>VLOOKUP(C249,[1]計算シート!$B$3:$BH$2997,59,FALSE)&amp;CHAR(10)&amp;IF(VLOOKUP(C249,[1]計算シート!$B$3:$BH$2997,59,FALSE)="特定","("&amp;VLOOKUP(C249,[1]指定一覧!$B$3:$C377,2,FALSE)&amp;")","")</f>
        <v xml:space="preserve">
</v>
      </c>
      <c r="X249" s="113" t="s">
        <v>36</v>
      </c>
    </row>
    <row r="250" spans="2:24" s="114" customFormat="1" ht="42" customHeight="1">
      <c r="B250" s="108">
        <v>243</v>
      </c>
      <c r="C250" s="109" t="s">
        <v>48</v>
      </c>
      <c r="D250" s="110" t="str">
        <f>VLOOKUP(C250,[1]計算シート!$B$3:$F$29997,5,FALSE)</f>
        <v>ディーフェスタ　めじろ台</v>
      </c>
      <c r="E250" s="110" t="str">
        <f>VLOOKUP(C250,[1]計算シート!$B$3:$BB$29997,6,FALSE)</f>
        <v>八王子市東浅川町514番9</v>
      </c>
      <c r="F250" s="109" t="str">
        <f>VLOOKUP(C250,[1]計算シート!$B$3:$BB$29997,7,FALSE)</f>
        <v>6.6-8.3</v>
      </c>
      <c r="G250" s="109" t="str">
        <f>VLOOKUP(C250,[1]計算シート!$B$3:$BB$29997,8,FALSE)</f>
        <v>19-25</v>
      </c>
      <c r="H250" s="109" t="str">
        <f>VLOOKUP(C250,[1]計算シート!$B$3:$BB$29997,9,FALSE)</f>
        <v>○</v>
      </c>
      <c r="I250" s="109" t="str">
        <f>VLOOKUP(C250,[1]計算シート!$B$3:$BB$29997,10,FALSE)</f>
        <v>×</v>
      </c>
      <c r="J250" s="109" t="str">
        <f>VLOOKUP(C250,[1]計算シート!$B$3:$BB$29997,11,FALSE)</f>
        <v>×</v>
      </c>
      <c r="K250" s="109" t="str">
        <f>VLOOKUP(C250,[1]計算シート!$B$3:$BB$29997,12,FALSE)</f>
        <v>×</v>
      </c>
      <c r="L250" s="109" t="str">
        <f>VLOOKUP(C250,[1]計算シート!$B$3:$BB$29997,13,FALSE)</f>
        <v>○</v>
      </c>
      <c r="M250" s="109" t="str">
        <f>IF(VLOOKUP(C250,[1]計算シート!$B$3:$BB$29997,26,FALSE)&gt;0,"○","×")</f>
        <v>○</v>
      </c>
      <c r="N250" s="109" t="str">
        <f>IF(VLOOKUP(C250,[1]計算シート!$B$3:$BB$29997,27,FALSE)&gt;0,"○","×")</f>
        <v>○</v>
      </c>
      <c r="O250" s="110" t="str">
        <f>VLOOKUP(C250,[1]計算シート!$B$3:$BB$29997,29,FALSE)</f>
        <v>大和リビングケア株式会社　シニアライフ事業部</v>
      </c>
      <c r="P250" s="110" t="str">
        <f>VLOOKUP(C250,[1]計算シート!$B$3:$BB$29997,30,FALSE)</f>
        <v>03-5908-0890</v>
      </c>
      <c r="Q250" s="77">
        <f>VLOOKUP(C250,[1]計算シート!$B$3:$BB$29997,32,FALSE)</f>
        <v>30</v>
      </c>
      <c r="R250" s="111">
        <f>VLOOKUP(C250,[1]計算シート!$B$3:$BB$29997,31,FALSE)</f>
        <v>43460</v>
      </c>
      <c r="S250" s="112" t="str">
        <f>VLOOKUP(C250,[1]計算シート!$B$3:$BB$29997,34,FALSE)</f>
        <v>入居開始済み</v>
      </c>
      <c r="T250" s="109" t="str">
        <f>VLOOKUP(C250,[1]計算シート!$B$3:$BB$29997,33,FALSE)</f>
        <v>○</v>
      </c>
      <c r="U250" s="111">
        <v>43739</v>
      </c>
      <c r="V250" s="77"/>
      <c r="W250" s="115" t="str">
        <f>VLOOKUP(C250,[1]計算シート!$B$3:$BH$2997,59,FALSE)&amp;CHAR(10)&amp;IF(VLOOKUP(C250,[1]計算シート!$B$3:$BH$2997,59,FALSE)="特定","("&amp;VLOOKUP(C250,[1]指定一覧!$B$3:$C376,2,FALSE)&amp;")","")</f>
        <v xml:space="preserve">
</v>
      </c>
      <c r="X250" s="113" t="s">
        <v>36</v>
      </c>
    </row>
    <row r="251" spans="2:24" s="114" customFormat="1" ht="42" customHeight="1">
      <c r="B251" s="108">
        <v>244</v>
      </c>
      <c r="C251" s="109" t="s">
        <v>49</v>
      </c>
      <c r="D251" s="110" t="str">
        <f>VLOOKUP(C251,[1]計算シート!$B$3:$F$29997,5,FALSE)</f>
        <v>エクラシア八王子</v>
      </c>
      <c r="E251" s="110" t="str">
        <f>VLOOKUP(C251,[1]計算シート!$B$3:$BB$29997,6,FALSE)</f>
        <v>八王子市東京都八王子市北野町523-3</v>
      </c>
      <c r="F251" s="109">
        <f>VLOOKUP(C251,[1]計算シート!$B$3:$BB$29997,7,FALSE)</f>
        <v>5</v>
      </c>
      <c r="G251" s="109" t="str">
        <f>VLOOKUP(C251,[1]計算シート!$B$3:$BB$29997,8,FALSE)</f>
        <v>18.3-20.1</v>
      </c>
      <c r="H251" s="109" t="str">
        <f>VLOOKUP(C251,[1]計算シート!$B$3:$BB$29997,9,FALSE)</f>
        <v>○</v>
      </c>
      <c r="I251" s="109" t="str">
        <f>VLOOKUP(C251,[1]計算シート!$B$3:$BB$29997,10,FALSE)</f>
        <v>×</v>
      </c>
      <c r="J251" s="109" t="str">
        <f>VLOOKUP(C251,[1]計算シート!$B$3:$BB$29997,11,FALSE)</f>
        <v>○</v>
      </c>
      <c r="K251" s="109" t="str">
        <f>VLOOKUP(C251,[1]計算シート!$B$3:$BB$29997,12,FALSE)</f>
        <v>×</v>
      </c>
      <c r="L251" s="109" t="str">
        <f>VLOOKUP(C251,[1]計算シート!$B$3:$BB$29997,13,FALSE)</f>
        <v>○</v>
      </c>
      <c r="M251" s="109" t="str">
        <f>IF(VLOOKUP(C251,[1]計算シート!$B$3:$BB$29997,26,FALSE)&gt;0,"○","×")</f>
        <v>×</v>
      </c>
      <c r="N251" s="109" t="str">
        <f>IF(VLOOKUP(C251,[1]計算シート!$B$3:$BB$29997,27,FALSE)&gt;0,"○","×")</f>
        <v>○</v>
      </c>
      <c r="O251" s="110" t="str">
        <f>VLOOKUP(C251,[1]計算シート!$B$3:$BB$29997,29,FALSE)</f>
        <v>株式会社エクラシア</v>
      </c>
      <c r="P251" s="110" t="str">
        <f>VLOOKUP(C251,[1]計算シート!$B$3:$BB$29997,30,FALSE)</f>
        <v>050-6861-5201</v>
      </c>
      <c r="Q251" s="77">
        <f>VLOOKUP(C251,[1]計算シート!$B$3:$BB$29997,32,FALSE)</f>
        <v>35</v>
      </c>
      <c r="R251" s="111">
        <f>VLOOKUP(C251,[1]計算シート!$B$3:$BB$29997,31,FALSE)</f>
        <v>43845</v>
      </c>
      <c r="S251" s="112">
        <f>VLOOKUP(C251,[1]計算シート!$B$3:$BB$29997,34,FALSE)</f>
        <v>44136</v>
      </c>
      <c r="T251" s="109" t="str">
        <f>VLOOKUP(C251,[1]計算シート!$B$3:$BB$29997,33,FALSE)</f>
        <v>○</v>
      </c>
      <c r="U251" s="111">
        <v>43740</v>
      </c>
      <c r="V251" s="77"/>
      <c r="W251" s="115" t="str">
        <f>VLOOKUP(C251,[1]計算シート!$B$3:$BH$2997,59,FALSE)&amp;CHAR(10)&amp;IF(VLOOKUP(C251,[1]計算シート!$B$3:$BH$2997,59,FALSE)="特定","("&amp;VLOOKUP(C251,[1]指定一覧!$B$3:$C377,2,FALSE)&amp;")","")</f>
        <v xml:space="preserve">
</v>
      </c>
      <c r="X251" s="113" t="s">
        <v>36</v>
      </c>
    </row>
    <row r="252" spans="2:24" s="114" customFormat="1" ht="42" customHeight="1">
      <c r="B252" s="108">
        <v>245</v>
      </c>
      <c r="C252" s="109" t="s">
        <v>51</v>
      </c>
      <c r="D252" s="110" t="str">
        <f>VLOOKUP(C252,[1]計算シート!$B$3:$F$29997,5,FALSE)</f>
        <v>＆ケアホーム館ヶ丘</v>
      </c>
      <c r="E252" s="110" t="str">
        <f>VLOOKUP(C252,[1]計算シート!$B$3:$BB$29997,6,FALSE)</f>
        <v>八王子市館町1097-204</v>
      </c>
      <c r="F252" s="109">
        <f>VLOOKUP(C252,[1]計算シート!$B$3:$BB$29997,7,FALSE)</f>
        <v>7</v>
      </c>
      <c r="G252" s="109">
        <f>VLOOKUP(C252,[1]計算シート!$B$3:$BB$29997,8,FALSE)</f>
        <v>18</v>
      </c>
      <c r="H252" s="109" t="str">
        <f>VLOOKUP(C252,[1]計算シート!$B$3:$BB$29997,9,FALSE)</f>
        <v>○</v>
      </c>
      <c r="I252" s="109" t="str">
        <f>VLOOKUP(C252,[1]計算シート!$B$3:$BB$29997,10,FALSE)</f>
        <v>×</v>
      </c>
      <c r="J252" s="109" t="str">
        <f>VLOOKUP(C252,[1]計算シート!$B$3:$BB$29997,11,FALSE)</f>
        <v>×</v>
      </c>
      <c r="K252" s="109" t="str">
        <f>VLOOKUP(C252,[1]計算シート!$B$3:$BB$29997,12,FALSE)</f>
        <v>×</v>
      </c>
      <c r="L252" s="109" t="str">
        <f>VLOOKUP(C252,[1]計算シート!$B$3:$BB$29997,13,FALSE)</f>
        <v>×</v>
      </c>
      <c r="M252" s="109" t="str">
        <f>IF(VLOOKUP(C252,[1]計算シート!$B$3:$BB$29997,26,FALSE)&gt;0,"○","×")</f>
        <v>○</v>
      </c>
      <c r="N252" s="109" t="str">
        <f>IF(VLOOKUP(C252,[1]計算シート!$B$3:$BB$29997,27,FALSE)&gt;0,"○","×")</f>
        <v>○</v>
      </c>
      <c r="O252" s="110" t="str">
        <f>VLOOKUP(C252,[1]計算シート!$B$3:$BB$29997,29,FALSE)</f>
        <v>株式会社ASMILE</v>
      </c>
      <c r="P252" s="110">
        <f>VLOOKUP(C252,[1]計算シート!$B$3:$BB$29997,30,FALSE)</f>
        <v>426735815</v>
      </c>
      <c r="Q252" s="77">
        <f>VLOOKUP(C252,[1]計算シート!$B$3:$BB$29997,32,FALSE)</f>
        <v>32</v>
      </c>
      <c r="R252" s="111">
        <f>VLOOKUP(C252,[1]計算シート!$B$3:$BB$29997,31,FALSE)</f>
        <v>44620</v>
      </c>
      <c r="S252" s="112">
        <f>VLOOKUP(C252,[1]計算シート!$B$3:$BB$29997,34,FALSE)</f>
        <v>44986</v>
      </c>
      <c r="T252" s="109" t="s">
        <v>35</v>
      </c>
      <c r="U252" s="111">
        <f>S252</f>
        <v>44986</v>
      </c>
      <c r="V252" s="77"/>
      <c r="W252" s="115" t="str">
        <f>VLOOKUP(C252,[1]計算シート!$B$3:$BH$2997,59,FALSE)&amp;CHAR(10)&amp;IF(VLOOKUP(C252,[1]計算シート!$B$3:$BH$2997,59,FALSE)="特定","("&amp;VLOOKUP(C252,[1]指定一覧!$B$3:$C369,2,FALSE)&amp;")","")</f>
        <v xml:space="preserve">
</v>
      </c>
      <c r="X252" s="113" t="s">
        <v>36</v>
      </c>
    </row>
    <row r="253" spans="2:24" s="114" customFormat="1" ht="42" customHeight="1">
      <c r="B253" s="108">
        <v>246</v>
      </c>
      <c r="C253" s="109" t="s">
        <v>52</v>
      </c>
      <c r="D253" s="110" t="str">
        <f>VLOOKUP(C253,[1]計算シート!$B$3:$F$29997,5,FALSE)</f>
        <v>ファミリー・ホスピス片倉ハウス</v>
      </c>
      <c r="E253" s="110" t="str">
        <f>VLOOKUP(C253,[1]計算シート!$B$3:$BB$29997,6,FALSE)</f>
        <v>八王子市片倉町451番10</v>
      </c>
      <c r="F253" s="109" t="str">
        <f>VLOOKUP(C253,[1]計算シート!$B$3:$BB$29997,7,FALSE)</f>
        <v>5.2-8</v>
      </c>
      <c r="G253" s="109" t="str">
        <f>VLOOKUP(C253,[1]計算シート!$B$3:$BB$29997,8,FALSE)</f>
        <v>18.69-25.88</v>
      </c>
      <c r="H253" s="109" t="str">
        <f>VLOOKUP(C253,[1]計算シート!$B$3:$BB$29997,9,FALSE)</f>
        <v>○</v>
      </c>
      <c r="I253" s="109" t="str">
        <f>VLOOKUP(C253,[1]計算シート!$B$3:$BB$29997,10,FALSE)</f>
        <v>×</v>
      </c>
      <c r="J253" s="109" t="str">
        <f>VLOOKUP(C253,[1]計算シート!$B$3:$BB$29997,11,FALSE)</f>
        <v>×</v>
      </c>
      <c r="K253" s="109" t="str">
        <f>VLOOKUP(C253,[1]計算シート!$B$3:$BB$29997,12,FALSE)</f>
        <v>×</v>
      </c>
      <c r="L253" s="109" t="str">
        <f>VLOOKUP(C253,[1]計算シート!$B$3:$BB$29997,13,FALSE)</f>
        <v>○</v>
      </c>
      <c r="M253" s="109" t="str">
        <f>IF(VLOOKUP(C253,[1]計算シート!$B$3:$BB$29997,26,FALSE)&gt;0,"○","×")</f>
        <v>○</v>
      </c>
      <c r="N253" s="109" t="str">
        <f>IF(VLOOKUP(C253,[1]計算シート!$B$3:$BB$29997,27,FALSE)&gt;0,"○","×")</f>
        <v>○</v>
      </c>
      <c r="O253" s="110" t="str">
        <f>VLOOKUP(C253,[1]計算シート!$B$3:$BB$29997,29,FALSE)</f>
        <v>ファミリー・ホスピス株式会社　入居相談窓口</v>
      </c>
      <c r="P253" s="110" t="str">
        <f>VLOOKUP(C253,[1]計算シート!$B$3:$BB$29997,30,FALSE)</f>
        <v>0120-777-160</v>
      </c>
      <c r="Q253" s="77">
        <f>VLOOKUP(C253,[1]計算シート!$B$3:$BB$29997,32,FALSE)</f>
        <v>41</v>
      </c>
      <c r="R253" s="111">
        <f>VLOOKUP(C253,[1]計算シート!$B$3:$BB$29997,31,FALSE)</f>
        <v>44727</v>
      </c>
      <c r="S253" s="112">
        <f>VLOOKUP(C253,[1]計算シート!$B$3:$BB$29997,34,FALSE)</f>
        <v>45170</v>
      </c>
      <c r="T253" s="109" t="s">
        <v>35</v>
      </c>
      <c r="U253" s="111">
        <f>S253</f>
        <v>45170</v>
      </c>
      <c r="V253" s="77"/>
      <c r="W253" s="115" t="str">
        <f>VLOOKUP(C253,[1]計算シート!$B$3:$BH$2997,59,FALSE)&amp;CHAR(10)&amp;IF(VLOOKUP(C253,[1]計算シート!$B$3:$BH$2997,59,FALSE)="特定","("&amp;VLOOKUP(C253,[1]指定一覧!$B$3:$C370,2,FALSE)&amp;")","")</f>
        <v xml:space="preserve">
</v>
      </c>
      <c r="X253" s="113" t="s">
        <v>36</v>
      </c>
    </row>
    <row r="254" spans="2:24" s="114" customFormat="1" ht="42" customHeight="1">
      <c r="B254" s="108">
        <v>247</v>
      </c>
      <c r="C254" s="109" t="s">
        <v>53</v>
      </c>
      <c r="D254" s="110" t="str">
        <f>VLOOKUP(C254,[1]計算シート!$B$3:$F$29997,5,FALSE)</f>
        <v>天文館大楽寺</v>
      </c>
      <c r="E254" s="110" t="str">
        <f>VLOOKUP(C254,[1]計算シート!$B$3:$BB$29997,6,FALSE)</f>
        <v>八王子市大楽寺町264-1</v>
      </c>
      <c r="F254" s="109">
        <f>VLOOKUP(C254,[1]計算シート!$B$3:$BB$29997,7,FALSE)</f>
        <v>5.3</v>
      </c>
      <c r="G254" s="109" t="str">
        <f>VLOOKUP(C254,[1]計算シート!$B$3:$BB$29997,8,FALSE)</f>
        <v>18.11-21.29</v>
      </c>
      <c r="H254" s="109" t="str">
        <f>VLOOKUP(C254,[1]計算シート!$B$3:$BB$29997,9,FALSE)</f>
        <v>○</v>
      </c>
      <c r="I254" s="109" t="str">
        <f>VLOOKUP(C254,[1]計算シート!$B$3:$BB$29997,10,FALSE)</f>
        <v>×</v>
      </c>
      <c r="J254" s="109" t="str">
        <f>VLOOKUP(C254,[1]計算シート!$B$3:$BB$29997,11,FALSE)</f>
        <v>○</v>
      </c>
      <c r="K254" s="109" t="str">
        <f>VLOOKUP(C254,[1]計算シート!$B$3:$BB$29997,12,FALSE)</f>
        <v>×</v>
      </c>
      <c r="L254" s="109" t="str">
        <f>VLOOKUP(C254,[1]計算シート!$B$3:$BB$29997,13,FALSE)</f>
        <v>○</v>
      </c>
      <c r="M254" s="109" t="str">
        <f>IF(VLOOKUP(C254,[1]計算シート!$B$3:$BB$29997,26,FALSE)&gt;0,"○","×")</f>
        <v>×</v>
      </c>
      <c r="N254" s="109" t="str">
        <f>IF(VLOOKUP(C254,[1]計算シート!$B$3:$BB$29997,27,FALSE)&gt;0,"○","×")</f>
        <v>×</v>
      </c>
      <c r="O254" s="110" t="str">
        <f>VLOOKUP(C254,[1]計算シート!$B$3:$BB$29997,29,FALSE)</f>
        <v>株式会社　母の手</v>
      </c>
      <c r="P254" s="110" t="str">
        <f>VLOOKUP(C254,[1]計算シート!$B$3:$BB$29997,30,FALSE)</f>
        <v>042-652-9042</v>
      </c>
      <c r="Q254" s="77">
        <f>VLOOKUP(C254,[1]計算シート!$B$3:$BB$29997,32,FALSE)</f>
        <v>30</v>
      </c>
      <c r="R254" s="111">
        <f>VLOOKUP(C254,[1]計算シート!$B$3:$BB$29997,31,FALSE)</f>
        <v>45009</v>
      </c>
      <c r="S254" s="112">
        <f>VLOOKUP(C254,[1]計算シート!$B$3:$BB$29997,34,FALSE)</f>
        <v>45462</v>
      </c>
      <c r="T254" s="109" t="s">
        <v>35</v>
      </c>
      <c r="U254" s="111">
        <f>S254</f>
        <v>45462</v>
      </c>
      <c r="V254" s="77"/>
      <c r="W254" s="115" t="str">
        <f>VLOOKUP(C254,[1]計算シート!$B$3:$BH$2997,59,FALSE)&amp;CHAR(10)&amp;IF(VLOOKUP(C254,[1]計算シート!$B$3:$BH$2997,59,FALSE)="特定","("&amp;VLOOKUP(C254,[1]指定一覧!$B$3:$C371,2,FALSE)&amp;")","")</f>
        <v xml:space="preserve">
</v>
      </c>
      <c r="X254" s="113" t="s">
        <v>36</v>
      </c>
    </row>
    <row r="255" spans="2:24" s="114" customFormat="1" ht="42" customHeight="1">
      <c r="B255" s="108">
        <v>248</v>
      </c>
      <c r="C255" s="109" t="s">
        <v>54</v>
      </c>
      <c r="D255" s="110" t="str">
        <f>VLOOKUP(C255,[1]計算シート!$B$3:$F$29997,5,FALSE)</f>
        <v>アンジェス八王子</v>
      </c>
      <c r="E255" s="110" t="str">
        <f>VLOOKUP(C255,[1]計算シート!$B$3:$BB$29997,6,FALSE)</f>
        <v>八王子市大船町</v>
      </c>
      <c r="F255" s="109" t="str">
        <f>VLOOKUP(C255,[1]計算シート!$B$3:$BB$29997,7,FALSE)</f>
        <v>6.7-8.5</v>
      </c>
      <c r="G255" s="109" t="str">
        <f>VLOOKUP(C255,[1]計算シート!$B$3:$BB$29997,8,FALSE)</f>
        <v>18.12-26.35</v>
      </c>
      <c r="H255" s="109" t="str">
        <f>VLOOKUP(C255,[1]計算シート!$B$3:$BB$29997,9,FALSE)</f>
        <v>○</v>
      </c>
      <c r="I255" s="109" t="str">
        <f>VLOOKUP(C255,[1]計算シート!$B$3:$BB$29997,10,FALSE)</f>
        <v>○</v>
      </c>
      <c r="J255" s="109" t="str">
        <f>VLOOKUP(C255,[1]計算シート!$B$3:$BB$29997,11,FALSE)</f>
        <v>○</v>
      </c>
      <c r="K255" s="109" t="str">
        <f>VLOOKUP(C255,[1]計算シート!$B$3:$BB$29997,12,FALSE)</f>
        <v>○</v>
      </c>
      <c r="L255" s="109" t="str">
        <f>VLOOKUP(C255,[1]計算シート!$B$3:$BB$29997,13,FALSE)</f>
        <v>○</v>
      </c>
      <c r="M255" s="109" t="str">
        <f>IF(VLOOKUP(C255,[1]計算シート!$B$3:$BB$29997,26,FALSE)&gt;0,"○","×")</f>
        <v>○</v>
      </c>
      <c r="N255" s="109" t="str">
        <f>IF(VLOOKUP(C255,[1]計算シート!$B$3:$BB$29997,27,FALSE)&gt;0,"○","×")</f>
        <v>○</v>
      </c>
      <c r="O255" s="110" t="str">
        <f>VLOOKUP(C255,[1]計算シート!$B$3:$BB$29997,29,FALSE)</f>
        <v>株式会社T.S.I</v>
      </c>
      <c r="P255" s="110" t="str">
        <f>VLOOKUP(C255,[1]計算シート!$B$3:$BB$29997,30,FALSE)</f>
        <v>075-393-7177</v>
      </c>
      <c r="Q255" s="77">
        <f>VLOOKUP(C255,[1]計算シート!$B$3:$BB$29997,32,FALSE)</f>
        <v>50</v>
      </c>
      <c r="R255" s="111">
        <f>VLOOKUP(C255,[1]計算シート!$B$3:$BB$29997,31,FALSE)</f>
        <v>45057</v>
      </c>
      <c r="S255" s="112">
        <f>VLOOKUP(C255,[1]計算シート!$B$3:$BB$29997,34,FALSE)</f>
        <v>45717</v>
      </c>
      <c r="T255" s="109" t="s">
        <v>35</v>
      </c>
      <c r="U255" s="111">
        <f>S255</f>
        <v>45717</v>
      </c>
      <c r="V255" s="77"/>
      <c r="W255" s="115" t="str">
        <f>VLOOKUP(C255,[1]計算シート!$B$3:$BH$2997,59,FALSE)&amp;CHAR(10)&amp;IF(VLOOKUP(C255,[1]計算シート!$B$3:$BH$2997,59,FALSE)="特定","("&amp;VLOOKUP(C255,[1]指定一覧!$B$3:$C372,2,FALSE)&amp;")","")</f>
        <v xml:space="preserve">
</v>
      </c>
      <c r="X255" s="113" t="s">
        <v>36</v>
      </c>
    </row>
    <row r="256" spans="2:24" s="114" customFormat="1" ht="42" customHeight="1">
      <c r="B256" s="108">
        <v>249</v>
      </c>
      <c r="C256" s="109" t="s">
        <v>55</v>
      </c>
      <c r="D256" s="110" t="str">
        <f>VLOOKUP(C256,[1]計算シート!$B$3:$F$29997,5,FALSE)</f>
        <v>アンジェス八王子高尾</v>
      </c>
      <c r="E256" s="110" t="str">
        <f>VLOOKUP(C256,[1]計算シート!$B$3:$BB$29997,6,FALSE)</f>
        <v>八王子市館町559番10</v>
      </c>
      <c r="F256" s="109" t="str">
        <f>VLOOKUP(C256,[1]計算シート!$B$3:$BB$29997,7,FALSE)</f>
        <v>5.37-6.7</v>
      </c>
      <c r="G256" s="109" t="str">
        <f>VLOOKUP(C256,[1]計算シート!$B$3:$BB$29997,8,FALSE)</f>
        <v>18.2-18.4</v>
      </c>
      <c r="H256" s="109" t="str">
        <f>VLOOKUP(C256,[1]計算シート!$B$3:$BB$29997,9,FALSE)</f>
        <v>○</v>
      </c>
      <c r="I256" s="109" t="str">
        <f>VLOOKUP(C256,[1]計算シート!$B$3:$BB$29997,10,FALSE)</f>
        <v>○</v>
      </c>
      <c r="J256" s="109" t="str">
        <f>VLOOKUP(C256,[1]計算シート!$B$3:$BB$29997,11,FALSE)</f>
        <v>○</v>
      </c>
      <c r="K256" s="109" t="str">
        <f>VLOOKUP(C256,[1]計算シート!$B$3:$BB$29997,12,FALSE)</f>
        <v>○</v>
      </c>
      <c r="L256" s="109" t="str">
        <f>VLOOKUP(C256,[1]計算シート!$B$3:$BB$29997,13,FALSE)</f>
        <v>○</v>
      </c>
      <c r="M256" s="109" t="str">
        <f>IF(VLOOKUP(C256,[1]計算シート!$B$3:$BB$29997,26,FALSE)&gt;0,"○","×")</f>
        <v>×</v>
      </c>
      <c r="N256" s="109" t="str">
        <f>IF(VLOOKUP(C256,[1]計算シート!$B$3:$BB$29997,27,FALSE)&gt;0,"○","×")</f>
        <v>○</v>
      </c>
      <c r="O256" s="110" t="str">
        <f>VLOOKUP(C256,[1]計算シート!$B$3:$BB$29997,29,FALSE)</f>
        <v>アンジェス八王子高尾</v>
      </c>
      <c r="P256" s="110">
        <f>VLOOKUP(C256,[1]計算シート!$B$3:$BB$29997,30,FALSE)</f>
        <v>753937177</v>
      </c>
      <c r="Q256" s="77">
        <f>VLOOKUP(C256,[1]計算シート!$B$3:$BB$29997,32,FALSE)</f>
        <v>29</v>
      </c>
      <c r="R256" s="111">
        <f>VLOOKUP(C256,[1]計算シート!$B$3:$BB$29997,31,FALSE)</f>
        <v>45338</v>
      </c>
      <c r="S256" s="112">
        <f>VLOOKUP(C256,[1]計算シート!$B$3:$BB$29997,34,FALSE)</f>
        <v>45627</v>
      </c>
      <c r="T256" s="109" t="s">
        <v>35</v>
      </c>
      <c r="U256" s="111">
        <f>S256</f>
        <v>45627</v>
      </c>
      <c r="V256" s="77"/>
      <c r="W256" s="115" t="str">
        <f>VLOOKUP(C256,[1]計算シート!$B$3:$BH$2997,59,FALSE)&amp;CHAR(10)&amp;IF(VLOOKUP(C256,[1]計算シート!$B$3:$BH$2997,59,FALSE)="特定","("&amp;VLOOKUP(C256,[1]指定一覧!$B$3:$C373,2,FALSE)&amp;")","")</f>
        <v xml:space="preserve">
</v>
      </c>
      <c r="X256" s="113" t="s">
        <v>36</v>
      </c>
    </row>
    <row r="257" spans="2:24" s="114" customFormat="1" ht="42" customHeight="1">
      <c r="B257" s="108">
        <v>250</v>
      </c>
      <c r="C257" s="109">
        <v>12006</v>
      </c>
      <c r="D257" s="110" t="str">
        <f>VLOOKUP(C257,[1]計算シート!$B$3:$F$29997,5,FALSE)</f>
        <v>ココファンまちだ鶴川</v>
      </c>
      <c r="E257" s="110" t="str">
        <f>VLOOKUP(C257,[1]計算シート!$B$3:$BB$29997,6,FALSE)</f>
        <v>町田市鶴川三丁目4番地</v>
      </c>
      <c r="F257" s="109" t="str">
        <f>VLOOKUP(C257,[1]計算シート!$B$3:$BB$29997,7,FALSE)</f>
        <v>7.2-19.5</v>
      </c>
      <c r="G257" s="109" t="str">
        <f>VLOOKUP(C257,[1]計算シート!$B$3:$BB$29997,8,FALSE)</f>
        <v>18.76-50.55</v>
      </c>
      <c r="H257" s="109" t="str">
        <f>VLOOKUP(C257,[1]計算シート!$B$3:$BB$29997,9,FALSE)</f>
        <v>○</v>
      </c>
      <c r="I257" s="109" t="str">
        <f>VLOOKUP(C257,[1]計算シート!$B$3:$BB$29997,10,FALSE)</f>
        <v>○</v>
      </c>
      <c r="J257" s="109" t="str">
        <f>VLOOKUP(C257,[1]計算シート!$B$3:$BB$29997,11,FALSE)</f>
        <v>○</v>
      </c>
      <c r="K257" s="109" t="str">
        <f>VLOOKUP(C257,[1]計算シート!$B$3:$BB$29997,12,FALSE)</f>
        <v>○</v>
      </c>
      <c r="L257" s="109" t="str">
        <f>VLOOKUP(C257,[1]計算シート!$B$3:$BB$29997,13,FALSE)</f>
        <v>○</v>
      </c>
      <c r="M257" s="109" t="str">
        <f>IF(VLOOKUP(C257,[1]計算シート!$B$3:$BB$29997,26,FALSE)&gt;0,"○","×")</f>
        <v>×</v>
      </c>
      <c r="N257" s="109" t="str">
        <f>IF(VLOOKUP(C257,[1]計算シート!$B$3:$BB$29997,27,FALSE)&gt;0,"○","×")</f>
        <v>○</v>
      </c>
      <c r="O257" s="110" t="str">
        <f>VLOOKUP(C257,[1]計算シート!$B$3:$BB$29997,29,FALSE)</f>
        <v>株式会社学研ココファン</v>
      </c>
      <c r="P257" s="110" t="str">
        <f>VLOOKUP(C257,[1]計算シート!$B$3:$BB$29997,30,FALSE)</f>
        <v>03-6431-1860</v>
      </c>
      <c r="Q257" s="77">
        <f>VLOOKUP(C257,[1]計算シート!$B$3:$BB$29997,32,FALSE)</f>
        <v>72</v>
      </c>
      <c r="R257" s="111">
        <f>VLOOKUP(C257,[1]計算シート!$B$3:$BB$29997,31,FALSE)</f>
        <v>41038</v>
      </c>
      <c r="S257" s="112" t="str">
        <f>VLOOKUP(C257,[1]計算シート!$B$3:$BB$29997,34,FALSE)</f>
        <v>入居開始済み</v>
      </c>
      <c r="T257" s="109" t="str">
        <f>VLOOKUP(C257,[1]計算シート!$B$3:$BB$29997,33,FALSE)</f>
        <v>○</v>
      </c>
      <c r="U257" s="111">
        <v>42095</v>
      </c>
      <c r="V257" s="77"/>
      <c r="W257" s="115" t="str">
        <f>VLOOKUP(C257,[1]計算シート!$B$3:$BH$2997,59,FALSE)&amp;CHAR(10)&amp;IF(VLOOKUP(C257,[1]計算シート!$B$3:$BH$2997,59,FALSE)="特定","("&amp;VLOOKUP(C257,[1]指定一覧!$B$3:$C260,2,FALSE)&amp;")","")</f>
        <v xml:space="preserve">
</v>
      </c>
      <c r="X257" s="113" t="s">
        <v>36</v>
      </c>
    </row>
    <row r="258" spans="2:24" s="114" customFormat="1" ht="42" customHeight="1">
      <c r="B258" s="108">
        <v>251</v>
      </c>
      <c r="C258" s="109">
        <v>13006</v>
      </c>
      <c r="D258" s="110" t="str">
        <f>VLOOKUP(C258,[1]計算シート!$B$3:$F$29997,5,FALSE)</f>
        <v>医療対応住宅ケアホスピス根岸</v>
      </c>
      <c r="E258" s="110" t="str">
        <f>VLOOKUP(C258,[1]計算シート!$B$3:$BB$29997,6,FALSE)</f>
        <v>町田市根岸2‐30‐10</v>
      </c>
      <c r="F258" s="109">
        <f>VLOOKUP(C258,[1]計算シート!$B$3:$BB$29997,7,FALSE)</f>
        <v>5.37</v>
      </c>
      <c r="G258" s="109">
        <f>VLOOKUP(C258,[1]計算シート!$B$3:$BB$29997,8,FALSE)</f>
        <v>25.18</v>
      </c>
      <c r="H258" s="109" t="str">
        <f>VLOOKUP(C258,[1]計算シート!$B$3:$BB$29997,9,FALSE)</f>
        <v>○</v>
      </c>
      <c r="I258" s="109" t="str">
        <f>VLOOKUP(C258,[1]計算シート!$B$3:$BB$29997,10,FALSE)</f>
        <v>○</v>
      </c>
      <c r="J258" s="109" t="str">
        <f>VLOOKUP(C258,[1]計算シート!$B$3:$BB$29997,11,FALSE)</f>
        <v>○</v>
      </c>
      <c r="K258" s="109" t="str">
        <f>VLOOKUP(C258,[1]計算シート!$B$3:$BB$29997,12,FALSE)</f>
        <v>×</v>
      </c>
      <c r="L258" s="109" t="str">
        <f>VLOOKUP(C258,[1]計算シート!$B$3:$BB$29997,13,FALSE)</f>
        <v>×</v>
      </c>
      <c r="M258" s="109" t="str">
        <f>IF(VLOOKUP(C258,[1]計算シート!$B$3:$BB$29997,26,FALSE)&gt;0,"○","×")</f>
        <v>○</v>
      </c>
      <c r="N258" s="109" t="str">
        <f>IF(VLOOKUP(C258,[1]計算シート!$B$3:$BB$29997,27,FALSE)&gt;0,"○","×")</f>
        <v>○</v>
      </c>
      <c r="O258" s="110" t="str">
        <f>VLOOKUP(C258,[1]計算シート!$B$3:$BB$29997,29,FALSE)</f>
        <v>株式会社ＡＴ</v>
      </c>
      <c r="P258" s="110" t="str">
        <f>VLOOKUP(C258,[1]計算シート!$B$3:$BB$29997,30,FALSE)</f>
        <v>044-322-9288</v>
      </c>
      <c r="Q258" s="77">
        <f>VLOOKUP(C258,[1]計算シート!$B$3:$BB$29997,32,FALSE)</f>
        <v>48</v>
      </c>
      <c r="R258" s="111">
        <f>VLOOKUP(C258,[1]計算シート!$B$3:$BB$29997,31,FALSE)</f>
        <v>41432</v>
      </c>
      <c r="S258" s="112" t="str">
        <f>VLOOKUP(C258,[1]計算シート!$B$3:$BB$29997,34,FALSE)</f>
        <v>入居開始済み</v>
      </c>
      <c r="T258" s="109" t="str">
        <f>VLOOKUP(C258,[1]計算シート!$B$3:$BB$29997,33,FALSE)</f>
        <v>○</v>
      </c>
      <c r="U258" s="111">
        <v>42095</v>
      </c>
      <c r="V258" s="77"/>
      <c r="W258" s="115" t="str">
        <f>VLOOKUP(C258,[1]計算シート!$B$3:$BH$2997,59,FALSE)&amp;CHAR(10)&amp;IF(VLOOKUP(C258,[1]計算シート!$B$3:$BH$2997,59,FALSE)="特定","("&amp;VLOOKUP(C258,[1]指定一覧!$B$3:$C261,2,FALSE)&amp;")","")</f>
        <v xml:space="preserve">
</v>
      </c>
      <c r="X258" s="113" t="s">
        <v>36</v>
      </c>
    </row>
    <row r="259" spans="2:24" s="114" customFormat="1" ht="42" customHeight="1">
      <c r="B259" s="108">
        <v>252</v>
      </c>
      <c r="C259" s="109">
        <v>13026</v>
      </c>
      <c r="D259" s="110" t="str">
        <f>VLOOKUP(C259,[1]計算シート!$B$3:$F$29997,5,FALSE)</f>
        <v>福寿まちだ野津田町</v>
      </c>
      <c r="E259" s="110" t="str">
        <f>VLOOKUP(C259,[1]計算シート!$B$3:$BB$29997,6,FALSE)</f>
        <v>町田市野津田町2543-9</v>
      </c>
      <c r="F259" s="109">
        <f>VLOOKUP(C259,[1]計算シート!$B$3:$BB$29997,7,FALSE)</f>
        <v>9.4</v>
      </c>
      <c r="G259" s="109" t="str">
        <f>VLOOKUP(C259,[1]計算シート!$B$3:$BB$29997,8,FALSE)</f>
        <v>25.56-28.08</v>
      </c>
      <c r="H259" s="109" t="str">
        <f>VLOOKUP(C259,[1]計算シート!$B$3:$BB$29997,9,FALSE)</f>
        <v>○</v>
      </c>
      <c r="I259" s="109" t="str">
        <f>VLOOKUP(C259,[1]計算シート!$B$3:$BB$29997,10,FALSE)</f>
        <v>○</v>
      </c>
      <c r="J259" s="109" t="str">
        <f>VLOOKUP(C259,[1]計算シート!$B$3:$BB$29997,11,FALSE)</f>
        <v>○</v>
      </c>
      <c r="K259" s="109" t="str">
        <f>VLOOKUP(C259,[1]計算シート!$B$3:$BB$29997,12,FALSE)</f>
        <v>×</v>
      </c>
      <c r="L259" s="109" t="str">
        <f>VLOOKUP(C259,[1]計算シート!$B$3:$BB$29997,13,FALSE)</f>
        <v>×</v>
      </c>
      <c r="M259" s="109" t="str">
        <f>IF(VLOOKUP(C259,[1]計算シート!$B$3:$BB$29997,26,FALSE)&gt;0,"○","×")</f>
        <v>×</v>
      </c>
      <c r="N259" s="109" t="str">
        <f>IF(VLOOKUP(C259,[1]計算シート!$B$3:$BB$29997,27,FALSE)&gt;0,"○","×")</f>
        <v>○</v>
      </c>
      <c r="O259" s="110" t="str">
        <f>VLOOKUP(C259,[1]計算シート!$B$3:$BB$29997,29,FALSE)</f>
        <v>株式会社日本アメニティライフ協会</v>
      </c>
      <c r="P259" s="110" t="str">
        <f>VLOOKUP(C259,[1]計算シート!$B$3:$BB$29997,30,FALSE)</f>
        <v>045-978-5051</v>
      </c>
      <c r="Q259" s="77">
        <f>VLOOKUP(C259,[1]計算シート!$B$3:$BB$29997,32,FALSE)</f>
        <v>36</v>
      </c>
      <c r="R259" s="111">
        <f>VLOOKUP(C259,[1]計算シート!$B$3:$BB$29997,31,FALSE)</f>
        <v>41558</v>
      </c>
      <c r="S259" s="112" t="str">
        <f>VLOOKUP(C259,[1]計算シート!$B$3:$BB$29997,34,FALSE)</f>
        <v>入居開始済み</v>
      </c>
      <c r="T259" s="109" t="str">
        <f>VLOOKUP(C259,[1]計算シート!$B$3:$BB$29997,33,FALSE)</f>
        <v>○</v>
      </c>
      <c r="U259" s="111">
        <v>42095</v>
      </c>
      <c r="V259" s="77"/>
      <c r="W259" s="115" t="str">
        <f>VLOOKUP(C259,[1]計算シート!$B$3:$BH$2997,59,FALSE)&amp;CHAR(10)&amp;IF(VLOOKUP(C259,[1]計算シート!$B$3:$BH$2997,59,FALSE)="特定","("&amp;VLOOKUP(C259,[1]指定一覧!$B$3:$C262,2,FALSE)&amp;")","")</f>
        <v xml:space="preserve">
</v>
      </c>
      <c r="X259" s="113" t="s">
        <v>36</v>
      </c>
    </row>
    <row r="260" spans="2:24" s="114" customFormat="1" ht="42" customHeight="1">
      <c r="B260" s="108">
        <v>253</v>
      </c>
      <c r="C260" s="109">
        <v>13037</v>
      </c>
      <c r="D260" s="110" t="str">
        <f>VLOOKUP(C260,[1]計算シート!$B$3:$F$29997,5,FALSE)</f>
        <v>リリィパワーズレジデンス町田</v>
      </c>
      <c r="E260" s="110" t="str">
        <f>VLOOKUP(C260,[1]計算シート!$B$3:$BB$29997,6,FALSE)</f>
        <v>町田市原町田１丁目２番８号</v>
      </c>
      <c r="F260" s="109" t="str">
        <f>VLOOKUP(C260,[1]計算シート!$B$3:$BB$29997,7,FALSE)</f>
        <v>9.5-21.7</v>
      </c>
      <c r="G260" s="109" t="str">
        <f>VLOOKUP(C260,[1]計算シート!$B$3:$BB$29997,8,FALSE)</f>
        <v>31.21-67.33</v>
      </c>
      <c r="H260" s="109" t="str">
        <f>VLOOKUP(C260,[1]計算シート!$B$3:$BB$29997,9,FALSE)</f>
        <v>○</v>
      </c>
      <c r="I260" s="109" t="str">
        <f>VLOOKUP(C260,[1]計算シート!$B$3:$BB$29997,10,FALSE)</f>
        <v>×</v>
      </c>
      <c r="J260" s="109" t="str">
        <f>VLOOKUP(C260,[1]計算シート!$B$3:$BB$29997,11,FALSE)</f>
        <v>○</v>
      </c>
      <c r="K260" s="109" t="str">
        <f>VLOOKUP(C260,[1]計算シート!$B$3:$BB$29997,12,FALSE)</f>
        <v>×</v>
      </c>
      <c r="L260" s="109" t="str">
        <f>VLOOKUP(C260,[1]計算シート!$B$3:$BB$29997,13,FALSE)</f>
        <v>×</v>
      </c>
      <c r="M260" s="109" t="str">
        <f>IF(VLOOKUP(C260,[1]計算シート!$B$3:$BB$29997,26,FALSE)&gt;0,"○","×")</f>
        <v>○</v>
      </c>
      <c r="N260" s="109" t="str">
        <f>IF(VLOOKUP(C260,[1]計算シート!$B$3:$BB$29997,27,FALSE)&gt;0,"○","×")</f>
        <v>×</v>
      </c>
      <c r="O260" s="110" t="str">
        <f>VLOOKUP(C260,[1]計算シート!$B$3:$BB$29997,29,FALSE)</f>
        <v>リリィパワーズレジデンス町田</v>
      </c>
      <c r="P260" s="110" t="str">
        <f>VLOOKUP(C260,[1]計算シート!$B$3:$BB$29997,30,FALSE)</f>
        <v>042-860-6175</v>
      </c>
      <c r="Q260" s="77">
        <f>VLOOKUP(C260,[1]計算シート!$B$3:$BB$29997,32,FALSE)</f>
        <v>59</v>
      </c>
      <c r="R260" s="111">
        <f>VLOOKUP(C260,[1]計算シート!$B$3:$BB$29997,31,FALSE)</f>
        <v>41656</v>
      </c>
      <c r="S260" s="112" t="str">
        <f>VLOOKUP(C260,[1]計算シート!$B$3:$BB$29997,34,FALSE)</f>
        <v>入居開始済み</v>
      </c>
      <c r="T260" s="109" t="str">
        <f>VLOOKUP(C260,[1]計算シート!$B$3:$BB$29997,33,FALSE)</f>
        <v>○</v>
      </c>
      <c r="U260" s="111">
        <v>42217</v>
      </c>
      <c r="V260" s="77"/>
      <c r="W260" s="115" t="str">
        <f>VLOOKUP(C260,[1]計算シート!$B$3:$BH$2997,59,FALSE)&amp;CHAR(10)&amp;IF(VLOOKUP(C260,[1]計算シート!$B$3:$BH$2997,59,FALSE)="特定","("&amp;VLOOKUP(C260,[1]指定一覧!$B$3:$C263,2,FALSE)&amp;")","")</f>
        <v xml:space="preserve">
</v>
      </c>
      <c r="X260" s="113" t="s">
        <v>36</v>
      </c>
    </row>
    <row r="261" spans="2:24" s="114" customFormat="1" ht="42" customHeight="1">
      <c r="B261" s="108">
        <v>254</v>
      </c>
      <c r="C261" s="109">
        <v>14011</v>
      </c>
      <c r="D261" s="110" t="str">
        <f>VLOOKUP(C261,[1]計算シート!$B$3:$F$29997,5,FALSE)</f>
        <v>清風ヒルズ金井</v>
      </c>
      <c r="E261" s="110" t="str">
        <f>VLOOKUP(C261,[1]計算シート!$B$3:$BB$29997,6,FALSE)</f>
        <v>町田市金井7-17-20</v>
      </c>
      <c r="F261" s="109" t="str">
        <f>VLOOKUP(C261,[1]計算シート!$B$3:$BB$29997,7,FALSE)</f>
        <v>8.65-15.65</v>
      </c>
      <c r="G261" s="109" t="str">
        <f>VLOOKUP(C261,[1]計算シート!$B$3:$BB$29997,8,FALSE)</f>
        <v>19-38.97</v>
      </c>
      <c r="H261" s="109" t="str">
        <f>VLOOKUP(C261,[1]計算シート!$B$3:$BB$29997,9,FALSE)</f>
        <v>○</v>
      </c>
      <c r="I261" s="109" t="str">
        <f>VLOOKUP(C261,[1]計算シート!$B$3:$BB$29997,10,FALSE)</f>
        <v>×</v>
      </c>
      <c r="J261" s="109" t="str">
        <f>VLOOKUP(C261,[1]計算シート!$B$3:$BB$29997,11,FALSE)</f>
        <v>○</v>
      </c>
      <c r="K261" s="109" t="str">
        <f>VLOOKUP(C261,[1]計算シート!$B$3:$BB$29997,12,FALSE)</f>
        <v>×</v>
      </c>
      <c r="L261" s="109" t="str">
        <f>VLOOKUP(C261,[1]計算シート!$B$3:$BB$29997,13,FALSE)</f>
        <v>×</v>
      </c>
      <c r="M261" s="109" t="str">
        <f>IF(VLOOKUP(C261,[1]計算シート!$B$3:$BB$29997,26,FALSE)&gt;0,"○","×")</f>
        <v>○</v>
      </c>
      <c r="N261" s="109" t="str">
        <f>IF(VLOOKUP(C261,[1]計算シート!$B$3:$BB$29997,27,FALSE)&gt;0,"○","×")</f>
        <v>○</v>
      </c>
      <c r="O261" s="110" t="str">
        <f>VLOOKUP(C261,[1]計算シート!$B$3:$BB$29997,29,FALSE)</f>
        <v>清風ヒルズ金井</v>
      </c>
      <c r="P261" s="110" t="str">
        <f>VLOOKUP(C261,[1]計算シート!$B$3:$BB$29997,30,FALSE)</f>
        <v>042-708-1400</v>
      </c>
      <c r="Q261" s="77">
        <f>VLOOKUP(C261,[1]計算シート!$B$3:$BB$29997,32,FALSE)</f>
        <v>43</v>
      </c>
      <c r="R261" s="111">
        <f>VLOOKUP(C261,[1]計算シート!$B$3:$BB$29997,31,FALSE)</f>
        <v>41836</v>
      </c>
      <c r="S261" s="112" t="str">
        <f>VLOOKUP(C261,[1]計算シート!$B$3:$BB$29997,34,FALSE)</f>
        <v>入居開始済み</v>
      </c>
      <c r="T261" s="109" t="str">
        <f>VLOOKUP(C261,[1]計算シート!$B$3:$BB$29997,33,FALSE)</f>
        <v>○</v>
      </c>
      <c r="U261" s="111">
        <v>42419</v>
      </c>
      <c r="V261" s="77"/>
      <c r="W261" s="115" t="str">
        <f>VLOOKUP(C261,[1]計算シート!$B$3:$BH$2997,59,FALSE)&amp;CHAR(10)&amp;IF(VLOOKUP(C261,[1]計算シート!$B$3:$BH$2997,59,FALSE)="特定","("&amp;VLOOKUP(C261,[1]指定一覧!$B$3:$C264,2,FALSE)&amp;")","")</f>
        <v xml:space="preserve">
</v>
      </c>
      <c r="X261" s="113" t="s">
        <v>36</v>
      </c>
    </row>
    <row r="262" spans="2:24" s="114" customFormat="1" ht="42" customHeight="1">
      <c r="B262" s="108">
        <v>255</v>
      </c>
      <c r="C262" s="109">
        <v>14015</v>
      </c>
      <c r="D262" s="110" t="str">
        <f>VLOOKUP(C262,[1]計算シート!$B$3:$F$29997,5,FALSE)</f>
        <v>ひだまりガーデン南町田</v>
      </c>
      <c r="E262" s="110" t="str">
        <f>VLOOKUP(C262,[1]計算シート!$B$3:$BB$29997,6,FALSE)</f>
        <v>町田市鶴間４－１４－１</v>
      </c>
      <c r="F262" s="109" t="str">
        <f>VLOOKUP(C262,[1]計算シート!$B$3:$BB$29997,7,FALSE)</f>
        <v>12.6-25.2</v>
      </c>
      <c r="G262" s="109" t="str">
        <f>VLOOKUP(C262,[1]計算シート!$B$3:$BB$29997,8,FALSE)</f>
        <v>20.09-40.48</v>
      </c>
      <c r="H262" s="109" t="str">
        <f>VLOOKUP(C262,[1]計算シート!$B$3:$BB$29997,9,FALSE)</f>
        <v>○</v>
      </c>
      <c r="I262" s="109" t="str">
        <f>VLOOKUP(C262,[1]計算シート!$B$3:$BB$29997,10,FALSE)</f>
        <v>○</v>
      </c>
      <c r="J262" s="109" t="str">
        <f>VLOOKUP(C262,[1]計算シート!$B$3:$BB$29997,11,FALSE)</f>
        <v>○</v>
      </c>
      <c r="K262" s="109" t="str">
        <f>VLOOKUP(C262,[1]計算シート!$B$3:$BB$29997,12,FALSE)</f>
        <v>○</v>
      </c>
      <c r="L262" s="109" t="str">
        <f>VLOOKUP(C262,[1]計算シート!$B$3:$BB$29997,13,FALSE)</f>
        <v>○</v>
      </c>
      <c r="M262" s="109" t="str">
        <f>IF(VLOOKUP(C262,[1]計算シート!$B$3:$BB$29997,26,FALSE)&gt;0,"○","×")</f>
        <v>×</v>
      </c>
      <c r="N262" s="109" t="str">
        <f>IF(VLOOKUP(C262,[1]計算シート!$B$3:$BB$29997,27,FALSE)&gt;0,"○","×")</f>
        <v>×</v>
      </c>
      <c r="O262" s="110" t="str">
        <f>VLOOKUP(C262,[1]計算シート!$B$3:$BB$29997,29,FALSE)</f>
        <v>医療法人社団はなまる会</v>
      </c>
      <c r="P262" s="110" t="str">
        <f>VLOOKUP(C262,[1]計算シート!$B$3:$BB$29997,30,FALSE)</f>
        <v>03-5490-7061</v>
      </c>
      <c r="Q262" s="77">
        <f>VLOOKUP(C262,[1]計算シート!$B$3:$BB$29997,32,FALSE)</f>
        <v>89</v>
      </c>
      <c r="R262" s="111">
        <f>VLOOKUP(C262,[1]計算シート!$B$3:$BB$29997,31,FALSE)</f>
        <v>41863</v>
      </c>
      <c r="S262" s="112" t="str">
        <f>VLOOKUP(C262,[1]計算シート!$B$3:$BB$29997,34,FALSE)</f>
        <v>入居開始済み</v>
      </c>
      <c r="T262" s="109" t="str">
        <f>VLOOKUP(C262,[1]計算シート!$B$3:$BB$29997,33,FALSE)</f>
        <v>○</v>
      </c>
      <c r="U262" s="111">
        <v>42186</v>
      </c>
      <c r="V262" s="77"/>
      <c r="W262" s="115" t="str">
        <f>VLOOKUP(C262,[1]計算シート!$B$3:$BH$2997,59,FALSE)&amp;CHAR(10)&amp;IF(VLOOKUP(C262,[1]計算シート!$B$3:$BH$2997,59,FALSE)="特定・利用権","("&amp;VLOOKUP(C262,[1]指定一覧!$B$3:$C265,2,FALSE)&amp;")","")</f>
        <v>特定・利用権
(1373205523)</v>
      </c>
      <c r="X262" s="113" t="s">
        <v>36</v>
      </c>
    </row>
    <row r="263" spans="2:24" s="114" customFormat="1" ht="42" customHeight="1">
      <c r="B263" s="108">
        <v>256</v>
      </c>
      <c r="C263" s="109">
        <v>14023</v>
      </c>
      <c r="D263" s="110" t="str">
        <f>VLOOKUP(C263,[1]計算シート!$B$3:$F$29997,5,FALSE)</f>
        <v>ヘーベルVillageやまだい中町</v>
      </c>
      <c r="E263" s="110" t="str">
        <f>VLOOKUP(C263,[1]計算シート!$B$3:$BB$29997,6,FALSE)</f>
        <v>町田市中町2-4-5</v>
      </c>
      <c r="F263" s="109" t="str">
        <f>VLOOKUP(C263,[1]計算シート!$B$3:$BB$29997,7,FALSE)</f>
        <v>9.6-15.9</v>
      </c>
      <c r="G263" s="109" t="str">
        <f>VLOOKUP(C263,[1]計算シート!$B$3:$BB$29997,8,FALSE)</f>
        <v>35.15-59.29</v>
      </c>
      <c r="H263" s="109" t="str">
        <f>VLOOKUP(C263,[1]計算シート!$B$3:$BB$29997,9,FALSE)</f>
        <v>○</v>
      </c>
      <c r="I263" s="109" t="str">
        <f>VLOOKUP(C263,[1]計算シート!$B$3:$BB$29997,10,FALSE)</f>
        <v>×</v>
      </c>
      <c r="J263" s="109" t="str">
        <f>VLOOKUP(C263,[1]計算シート!$B$3:$BB$29997,11,FALSE)</f>
        <v>○</v>
      </c>
      <c r="K263" s="109" t="str">
        <f>VLOOKUP(C263,[1]計算シート!$B$3:$BB$29997,12,FALSE)</f>
        <v>○</v>
      </c>
      <c r="L263" s="109" t="str">
        <f>VLOOKUP(C263,[1]計算シート!$B$3:$BB$29997,13,FALSE)</f>
        <v>×</v>
      </c>
      <c r="M263" s="109" t="str">
        <f>IF(VLOOKUP(C263,[1]計算シート!$B$3:$BB$29997,26,FALSE)&gt;0,"○","×")</f>
        <v>×</v>
      </c>
      <c r="N263" s="109" t="str">
        <f>IF(VLOOKUP(C263,[1]計算シート!$B$3:$BB$29997,27,FALSE)&gt;0,"○","×")</f>
        <v>○</v>
      </c>
      <c r="O263" s="110" t="str">
        <f>VLOOKUP(C263,[1]計算シート!$B$3:$BB$29997,29,FALSE)</f>
        <v>旭化成ホームズ株式会社</v>
      </c>
      <c r="P263" s="110" t="str">
        <f>VLOOKUP(C263,[1]計算シート!$B$3:$BB$29997,30,FALSE)</f>
        <v>03-6899-3181</v>
      </c>
      <c r="Q263" s="77">
        <f>VLOOKUP(C263,[1]計算シート!$B$3:$BB$29997,32,FALSE)</f>
        <v>20</v>
      </c>
      <c r="R263" s="111">
        <f>VLOOKUP(C263,[1]計算シート!$B$3:$BB$29997,31,FALSE)</f>
        <v>41950</v>
      </c>
      <c r="S263" s="112" t="str">
        <f>VLOOKUP(C263,[1]計算シート!$B$3:$BB$29997,34,FALSE)</f>
        <v>入居開始済み</v>
      </c>
      <c r="T263" s="109" t="str">
        <f>VLOOKUP(C263,[1]計算シート!$B$3:$BB$29997,33,FALSE)</f>
        <v>○</v>
      </c>
      <c r="U263" s="111">
        <v>42430</v>
      </c>
      <c r="V263" s="77"/>
      <c r="W263" s="115" t="str">
        <f>VLOOKUP(C263,[1]計算シート!$B$3:$BH$2997,59,FALSE)&amp;CHAR(10)&amp;IF(VLOOKUP(C263,[1]計算シート!$B$3:$BH$2997,59,FALSE)="特定","("&amp;VLOOKUP(C263,[1]指定一覧!$B$3:$C266,2,FALSE)&amp;")","")</f>
        <v xml:space="preserve">
</v>
      </c>
      <c r="X263" s="113" t="s">
        <v>36</v>
      </c>
    </row>
    <row r="264" spans="2:24" s="114" customFormat="1" ht="42" customHeight="1">
      <c r="B264" s="108">
        <v>257</v>
      </c>
      <c r="C264" s="109">
        <v>14027</v>
      </c>
      <c r="D264" s="110" t="str">
        <f>VLOOKUP(C264,[1]計算シート!$B$3:$F$29997,5,FALSE)</f>
        <v>サンスマイル町田駅前</v>
      </c>
      <c r="E264" s="110" t="str">
        <f>VLOOKUP(C264,[1]計算シート!$B$3:$BB$29997,6,FALSE)</f>
        <v>町田市原町田5-5-3</v>
      </c>
      <c r="F264" s="109" t="str">
        <f>VLOOKUP(C264,[1]計算シート!$B$3:$BB$29997,7,FALSE)</f>
        <v>7.9-12.3</v>
      </c>
      <c r="G264" s="109" t="str">
        <f>VLOOKUP(C264,[1]計算シート!$B$3:$BB$29997,8,FALSE)</f>
        <v>25.1-50.2</v>
      </c>
      <c r="H264" s="109" t="str">
        <f>VLOOKUP(C264,[1]計算シート!$B$3:$BB$29997,9,FALSE)</f>
        <v>○</v>
      </c>
      <c r="I264" s="109" t="str">
        <f>VLOOKUP(C264,[1]計算シート!$B$3:$BB$29997,10,FALSE)</f>
        <v>×</v>
      </c>
      <c r="J264" s="109" t="str">
        <f>VLOOKUP(C264,[1]計算シート!$B$3:$BB$29997,11,FALSE)</f>
        <v>×</v>
      </c>
      <c r="K264" s="109" t="str">
        <f>VLOOKUP(C264,[1]計算シート!$B$3:$BB$29997,12,FALSE)</f>
        <v>○</v>
      </c>
      <c r="L264" s="109" t="str">
        <f>VLOOKUP(C264,[1]計算シート!$B$3:$BB$29997,13,FALSE)</f>
        <v>○</v>
      </c>
      <c r="M264" s="109" t="str">
        <f>IF(VLOOKUP(C264,[1]計算シート!$B$3:$BB$29997,26,FALSE)&gt;0,"○","×")</f>
        <v>×</v>
      </c>
      <c r="N264" s="109" t="str">
        <f>IF(VLOOKUP(C264,[1]計算シート!$B$3:$BB$29997,27,FALSE)&gt;0,"○","×")</f>
        <v>○</v>
      </c>
      <c r="O264" s="110" t="str">
        <f>VLOOKUP(C264,[1]計算シート!$B$3:$BB$29997,29,FALSE)</f>
        <v>株式会社ピースファミリー</v>
      </c>
      <c r="P264" s="110" t="str">
        <f>VLOOKUP(C264,[1]計算シート!$B$3:$BB$29997,30,FALSE)</f>
        <v>042-860-3661</v>
      </c>
      <c r="Q264" s="77">
        <f>VLOOKUP(C264,[1]計算シート!$B$3:$BB$29997,32,FALSE)</f>
        <v>23</v>
      </c>
      <c r="R264" s="111">
        <f>VLOOKUP(C264,[1]計算シート!$B$3:$BB$29997,31,FALSE)</f>
        <v>41971</v>
      </c>
      <c r="S264" s="112" t="str">
        <f>VLOOKUP(C264,[1]計算シート!$B$3:$BB$29997,34,FALSE)</f>
        <v>入居開始済み</v>
      </c>
      <c r="T264" s="109" t="str">
        <f>VLOOKUP(C264,[1]計算シート!$B$3:$BB$29997,33,FALSE)</f>
        <v>○</v>
      </c>
      <c r="U264" s="111">
        <v>42461</v>
      </c>
      <c r="V264" s="77"/>
      <c r="W264" s="115" t="str">
        <f>VLOOKUP(C264,[1]計算シート!$B$3:$BH$2997,59,FALSE)&amp;CHAR(10)&amp;IF(VLOOKUP(C264,[1]計算シート!$B$3:$BH$2997,59,FALSE)="特定","("&amp;VLOOKUP(C264,[1]指定一覧!$B$3:$C267,2,FALSE)&amp;")","")</f>
        <v xml:space="preserve">
</v>
      </c>
      <c r="X264" s="113" t="s">
        <v>36</v>
      </c>
    </row>
    <row r="265" spans="2:24" s="114" customFormat="1" ht="42" customHeight="1">
      <c r="B265" s="108">
        <v>258</v>
      </c>
      <c r="C265" s="109">
        <v>14030</v>
      </c>
      <c r="D265" s="110" t="str">
        <f>VLOOKUP(C265,[1]計算シート!$B$3:$F$29997,5,FALSE)</f>
        <v>清住の杜　町田</v>
      </c>
      <c r="E265" s="110" t="str">
        <f>VLOOKUP(C265,[1]計算シート!$B$3:$BB$29997,6,FALSE)</f>
        <v>町田市下小山田町2735-4</v>
      </c>
      <c r="F265" s="109" t="str">
        <f>VLOOKUP(C265,[1]計算シート!$B$3:$BB$29997,7,FALSE)</f>
        <v>7.8-8.4</v>
      </c>
      <c r="G265" s="109" t="str">
        <f>VLOOKUP(C265,[1]計算シート!$B$3:$BB$29997,8,FALSE)</f>
        <v>25.16-28.12</v>
      </c>
      <c r="H265" s="109" t="str">
        <f>VLOOKUP(C265,[1]計算シート!$B$3:$BB$29997,9,FALSE)</f>
        <v>○</v>
      </c>
      <c r="I265" s="109" t="str">
        <f>VLOOKUP(C265,[1]計算シート!$B$3:$BB$29997,10,FALSE)</f>
        <v>○</v>
      </c>
      <c r="J265" s="109" t="str">
        <f>VLOOKUP(C265,[1]計算シート!$B$3:$BB$29997,11,FALSE)</f>
        <v>○</v>
      </c>
      <c r="K265" s="109" t="str">
        <f>VLOOKUP(C265,[1]計算シート!$B$3:$BB$29997,12,FALSE)</f>
        <v>○</v>
      </c>
      <c r="L265" s="109" t="str">
        <f>VLOOKUP(C265,[1]計算シート!$B$3:$BB$29997,13,FALSE)</f>
        <v>○</v>
      </c>
      <c r="M265" s="109" t="str">
        <f>IF(VLOOKUP(C265,[1]計算シート!$B$3:$BB$29997,26,FALSE)&gt;0,"○","×")</f>
        <v>×</v>
      </c>
      <c r="N265" s="109" t="str">
        <f>IF(VLOOKUP(C265,[1]計算シート!$B$3:$BB$29997,27,FALSE)&gt;0,"○","×")</f>
        <v>○</v>
      </c>
      <c r="O265" s="110" t="str">
        <f>VLOOKUP(C265,[1]計算シート!$B$3:$BB$29997,29,FALSE)</f>
        <v>社会福祉法人　嘉祥会</v>
      </c>
      <c r="P265" s="110" t="str">
        <f>VLOOKUP(C265,[1]計算シート!$B$3:$BB$29997,30,FALSE)</f>
        <v>042-798-7232</v>
      </c>
      <c r="Q265" s="77">
        <f>VLOOKUP(C265,[1]計算シート!$B$3:$BB$29997,32,FALSE)</f>
        <v>34</v>
      </c>
      <c r="R265" s="111">
        <f>VLOOKUP(C265,[1]計算シート!$B$3:$BB$29997,31,FALSE)</f>
        <v>41985</v>
      </c>
      <c r="S265" s="112" t="str">
        <f>VLOOKUP(C265,[1]計算シート!$B$3:$BB$29997,34,FALSE)</f>
        <v>入居開始済み</v>
      </c>
      <c r="T265" s="109" t="str">
        <f>VLOOKUP(C265,[1]計算シート!$B$3:$BB$29997,33,FALSE)</f>
        <v>○</v>
      </c>
      <c r="U265" s="111">
        <v>42430</v>
      </c>
      <c r="V265" s="77"/>
      <c r="W265" s="115" t="str">
        <f>VLOOKUP(C265,[1]計算シート!$B$3:$BH$2997,59,FALSE)&amp;CHAR(10)&amp;IF(VLOOKUP(C265,[1]計算シート!$B$3:$BH$2997,59,FALSE)="特定","("&amp;VLOOKUP(C265,[1]指定一覧!$B$3:$C268,2,FALSE)&amp;")","")</f>
        <v xml:space="preserve">
</v>
      </c>
      <c r="X265" s="113" t="s">
        <v>36</v>
      </c>
    </row>
    <row r="266" spans="2:24" s="114" customFormat="1" ht="42" customHeight="1">
      <c r="B266" s="108">
        <v>259</v>
      </c>
      <c r="C266" s="109">
        <v>14045</v>
      </c>
      <c r="D266" s="110" t="str">
        <f>VLOOKUP(C266,[1]計算シート!$B$3:$F$29997,5,FALSE)</f>
        <v>ホームステーションらいふ町田</v>
      </c>
      <c r="E266" s="110" t="str">
        <f>VLOOKUP(C266,[1]計算シート!$B$3:$BB$29997,6,FALSE)</f>
        <v>町田市南町田1-7-1</v>
      </c>
      <c r="F266" s="109">
        <f>VLOOKUP(C266,[1]計算シート!$B$3:$BB$29997,7,FALSE)</f>
        <v>8.9700000000000006</v>
      </c>
      <c r="G266" s="109" t="str">
        <f>VLOOKUP(C266,[1]計算シート!$B$3:$BB$29997,8,FALSE)</f>
        <v>18-18.87</v>
      </c>
      <c r="H266" s="109" t="str">
        <f>VLOOKUP(C266,[1]計算シート!$B$3:$BB$29997,9,FALSE)</f>
        <v>○</v>
      </c>
      <c r="I266" s="109" t="str">
        <f>VLOOKUP(C266,[1]計算シート!$B$3:$BB$29997,10,FALSE)</f>
        <v>○</v>
      </c>
      <c r="J266" s="109" t="str">
        <f>VLOOKUP(C266,[1]計算シート!$B$3:$BB$29997,11,FALSE)</f>
        <v>○</v>
      </c>
      <c r="K266" s="109" t="str">
        <f>VLOOKUP(C266,[1]計算シート!$B$3:$BB$29997,12,FALSE)</f>
        <v>○</v>
      </c>
      <c r="L266" s="109" t="str">
        <f>VLOOKUP(C266,[1]計算シート!$B$3:$BB$29997,13,FALSE)</f>
        <v>○</v>
      </c>
      <c r="M266" s="109" t="str">
        <f>IF(VLOOKUP(C266,[1]計算シート!$B$3:$BB$29997,26,FALSE)&gt;0,"○","×")</f>
        <v>×</v>
      </c>
      <c r="N266" s="109" t="str">
        <f>IF(VLOOKUP(C266,[1]計算シート!$B$3:$BB$29997,27,FALSE)&gt;0,"○","×")</f>
        <v>×</v>
      </c>
      <c r="O266" s="110" t="str">
        <f>VLOOKUP(C266,[1]計算シート!$B$3:$BB$29997,29,FALSE)</f>
        <v>株式会社らいふ</v>
      </c>
      <c r="P266" s="110" t="str">
        <f>VLOOKUP(C266,[1]計算シート!$B$3:$BB$29997,30,FALSE)</f>
        <v>03-5769-7268</v>
      </c>
      <c r="Q266" s="77">
        <f>VLOOKUP(C266,[1]計算シート!$B$3:$BB$29997,32,FALSE)</f>
        <v>45</v>
      </c>
      <c r="R266" s="111">
        <f>VLOOKUP(C266,[1]計算シート!$B$3:$BB$29997,31,FALSE)</f>
        <v>42051</v>
      </c>
      <c r="S266" s="112" t="str">
        <f>VLOOKUP(C266,[1]計算シート!$B$3:$BB$29997,34,FALSE)</f>
        <v>入居開始済み</v>
      </c>
      <c r="T266" s="109" t="str">
        <f>VLOOKUP(C266,[1]計算シート!$B$3:$BB$29997,33,FALSE)</f>
        <v>○</v>
      </c>
      <c r="U266" s="111">
        <v>42461</v>
      </c>
      <c r="V266" s="77"/>
      <c r="W266" s="115" t="str">
        <f>VLOOKUP(C266,[1]計算シート!$B$3:$BH$2997,59,FALSE)&amp;CHAR(10)&amp;IF(VLOOKUP(C266,[1]計算シート!$B$3:$BH$2997,59,FALSE)="特定","("&amp;VLOOKUP(C266,[1]指定一覧!$B$3:$C269,2,FALSE)&amp;")","")</f>
        <v>特定
(1373205713)</v>
      </c>
      <c r="X266" s="113" t="s">
        <v>36</v>
      </c>
    </row>
    <row r="267" spans="2:24" s="114" customFormat="1" ht="42" customHeight="1">
      <c r="B267" s="108">
        <v>260</v>
      </c>
      <c r="C267" s="109">
        <v>15026</v>
      </c>
      <c r="D267" s="110" t="str">
        <f>VLOOKUP(C267,[1]計算シート!$B$3:$F$29997,5,FALSE)</f>
        <v>リリィパワーズレジデンスまちだ森野</v>
      </c>
      <c r="E267" s="110" t="str">
        <f>VLOOKUP(C267,[1]計算シート!$B$3:$BB$29997,6,FALSE)</f>
        <v>町田市森野1丁目29番23号</v>
      </c>
      <c r="F267" s="109" t="str">
        <f>VLOOKUP(C267,[1]計算シート!$B$3:$BB$29997,7,FALSE)</f>
        <v>8.8-20</v>
      </c>
      <c r="G267" s="109" t="str">
        <f>VLOOKUP(C267,[1]計算シート!$B$3:$BB$29997,8,FALSE)</f>
        <v>32.4-59.84</v>
      </c>
      <c r="H267" s="109" t="str">
        <f>VLOOKUP(C267,[1]計算シート!$B$3:$BB$29997,9,FALSE)</f>
        <v>○</v>
      </c>
      <c r="I267" s="109" t="str">
        <f>VLOOKUP(C267,[1]計算シート!$B$3:$BB$29997,10,FALSE)</f>
        <v>×</v>
      </c>
      <c r="J267" s="109" t="str">
        <f>VLOOKUP(C267,[1]計算シート!$B$3:$BB$29997,11,FALSE)</f>
        <v>○</v>
      </c>
      <c r="K267" s="109" t="str">
        <f>VLOOKUP(C267,[1]計算シート!$B$3:$BB$29997,12,FALSE)</f>
        <v>×</v>
      </c>
      <c r="L267" s="109" t="str">
        <f>VLOOKUP(C267,[1]計算シート!$B$3:$BB$29997,13,FALSE)</f>
        <v>×</v>
      </c>
      <c r="M267" s="109" t="str">
        <f>IF(VLOOKUP(C267,[1]計算シート!$B$3:$BB$29997,26,FALSE)&gt;0,"○","×")</f>
        <v>×</v>
      </c>
      <c r="N267" s="109" t="str">
        <f>IF(VLOOKUP(C267,[1]計算シート!$B$3:$BB$29997,27,FALSE)&gt;0,"○","×")</f>
        <v>×</v>
      </c>
      <c r="O267" s="110" t="str">
        <f>VLOOKUP(C267,[1]計算シート!$B$3:$BB$29997,29,FALSE)</f>
        <v>リリィパワーズレジデンスまちだ森野</v>
      </c>
      <c r="P267" s="110" t="str">
        <f>VLOOKUP(C267,[1]計算シート!$B$3:$BB$29997,30,FALSE)</f>
        <v>042-851-8175</v>
      </c>
      <c r="Q267" s="77">
        <f>VLOOKUP(C267,[1]計算シート!$B$3:$BB$29997,32,FALSE)</f>
        <v>50</v>
      </c>
      <c r="R267" s="111">
        <f>VLOOKUP(C267,[1]計算シート!$B$3:$BB$29997,31,FALSE)</f>
        <v>42396</v>
      </c>
      <c r="S267" s="112" t="str">
        <f>VLOOKUP(C267,[1]計算シート!$B$3:$BB$29997,34,FALSE)</f>
        <v>入居開始済み</v>
      </c>
      <c r="T267" s="109" t="str">
        <f>VLOOKUP(C267,[1]計算シート!$B$3:$BB$29997,33,FALSE)</f>
        <v>○</v>
      </c>
      <c r="U267" s="111">
        <v>42968</v>
      </c>
      <c r="V267" s="77"/>
      <c r="W267" s="115" t="str">
        <f>VLOOKUP(C267,[1]計算シート!$B$3:$BH$2997,59,FALSE)&amp;CHAR(10)&amp;IF(VLOOKUP(C267,[1]計算シート!$B$3:$BH$2997,59,FALSE)="特定","("&amp;VLOOKUP(C267,[1]指定一覧!$B$3:$C270,2,FALSE)&amp;")","")</f>
        <v xml:space="preserve">
</v>
      </c>
      <c r="X267" s="113" t="s">
        <v>36</v>
      </c>
    </row>
    <row r="268" spans="2:24" s="114" customFormat="1" ht="42" customHeight="1">
      <c r="B268" s="108">
        <v>261</v>
      </c>
      <c r="C268" s="109">
        <v>15024</v>
      </c>
      <c r="D268" s="110" t="str">
        <f>VLOOKUP(C268,[1]計算シート!$B$3:$F$29997,5,FALSE)</f>
        <v>桜美林ガーデンヒルズ（Ｃ棟）</v>
      </c>
      <c r="E268" s="110" t="str">
        <f>VLOOKUP(C268,[1]計算シート!$B$3:$BB$29997,6,FALSE)</f>
        <v>町田市小山ヶ丘1-14-1</v>
      </c>
      <c r="F268" s="109" t="str">
        <f>VLOOKUP(C268,[1]計算シート!$B$3:$BB$29997,7,FALSE)</f>
        <v>16.12-17.23</v>
      </c>
      <c r="G268" s="109">
        <f>VLOOKUP(C268,[1]計算シート!$B$3:$BB$29997,8,FALSE)</f>
        <v>49.25</v>
      </c>
      <c r="H268" s="109" t="str">
        <f>VLOOKUP(C268,[1]計算シート!$B$3:$BB$29997,9,FALSE)</f>
        <v>○</v>
      </c>
      <c r="I268" s="109" t="str">
        <f>VLOOKUP(C268,[1]計算シート!$B$3:$BB$29997,10,FALSE)</f>
        <v>×</v>
      </c>
      <c r="J268" s="109" t="str">
        <f>VLOOKUP(C268,[1]計算シート!$B$3:$BB$29997,11,FALSE)</f>
        <v>○</v>
      </c>
      <c r="K268" s="109" t="str">
        <f>VLOOKUP(C268,[1]計算シート!$B$3:$BB$29997,12,FALSE)</f>
        <v>○</v>
      </c>
      <c r="L268" s="109" t="str">
        <f>VLOOKUP(C268,[1]計算シート!$B$3:$BB$29997,13,FALSE)</f>
        <v>○</v>
      </c>
      <c r="M268" s="109" t="str">
        <f>IF(VLOOKUP(C268,[1]計算シート!$B$3:$BB$29997,26,FALSE)&gt;0,"○","×")</f>
        <v>×</v>
      </c>
      <c r="N268" s="109" t="str">
        <f>IF(VLOOKUP(C268,[1]計算シート!$B$3:$BB$29997,27,FALSE)&gt;0,"○","×")</f>
        <v>○</v>
      </c>
      <c r="O268" s="110" t="str">
        <f>VLOOKUP(C268,[1]計算シート!$B$3:$BB$29997,29,FALSE)</f>
        <v>桜美林パートナーズ株式会社</v>
      </c>
      <c r="P268" s="110" t="str">
        <f>VLOOKUP(C268,[1]計算シート!$B$3:$BB$29997,30,FALSE)</f>
        <v>042-797-9944</v>
      </c>
      <c r="Q268" s="77">
        <f>VLOOKUP(C268,[1]計算シート!$B$3:$BB$29997,32,FALSE)</f>
        <v>24</v>
      </c>
      <c r="R268" s="111">
        <f>VLOOKUP(C268,[1]計算シート!$B$3:$BB$29997,31,FALSE)</f>
        <v>42402</v>
      </c>
      <c r="S268" s="112" t="str">
        <f>VLOOKUP(C268,[1]計算シート!$B$3:$BB$29997,34,FALSE)</f>
        <v>入居開始済み</v>
      </c>
      <c r="T268" s="109" t="str">
        <f>VLOOKUP(C268,[1]計算シート!$B$3:$BB$29997,33,FALSE)</f>
        <v>○</v>
      </c>
      <c r="U268" s="111">
        <v>42845</v>
      </c>
      <c r="V268" s="77"/>
      <c r="W268" s="115" t="str">
        <f>VLOOKUP(C268,[1]計算シート!$B$3:$BH$2997,59,FALSE)&amp;CHAR(10)&amp;IF(VLOOKUP(C268,[1]計算シート!$B$3:$BH$2997,59,FALSE)="特定","("&amp;VLOOKUP(C268,[1]指定一覧!$B$3:$C271,2,FALSE)&amp;")","")</f>
        <v xml:space="preserve">
</v>
      </c>
      <c r="X268" s="113" t="s">
        <v>36</v>
      </c>
    </row>
    <row r="269" spans="2:24" s="114" customFormat="1" ht="42" customHeight="1">
      <c r="B269" s="108">
        <v>262</v>
      </c>
      <c r="C269" s="109">
        <v>15025</v>
      </c>
      <c r="D269" s="110" t="str">
        <f>VLOOKUP(C269,[1]計算シート!$B$3:$F$29997,5,FALSE)</f>
        <v>桜美林ガーデンヒルズ（Ｄ棟）</v>
      </c>
      <c r="E269" s="110" t="str">
        <f>VLOOKUP(C269,[1]計算シート!$B$3:$BB$29997,6,FALSE)</f>
        <v>町田市小山ヶ丘1-14-1</v>
      </c>
      <c r="F269" s="109" t="str">
        <f>VLOOKUP(C269,[1]計算シート!$B$3:$BB$29997,7,FALSE)</f>
        <v>8.42-10.24</v>
      </c>
      <c r="G269" s="109">
        <f>VLOOKUP(C269,[1]計算シート!$B$3:$BB$29997,8,FALSE)</f>
        <v>29.37</v>
      </c>
      <c r="H269" s="109" t="str">
        <f>VLOOKUP(C269,[1]計算シート!$B$3:$BB$29997,9,FALSE)</f>
        <v>○</v>
      </c>
      <c r="I269" s="109" t="str">
        <f>VLOOKUP(C269,[1]計算シート!$B$3:$BB$29997,10,FALSE)</f>
        <v>×</v>
      </c>
      <c r="J269" s="109" t="str">
        <f>VLOOKUP(C269,[1]計算シート!$B$3:$BB$29997,11,FALSE)</f>
        <v>○</v>
      </c>
      <c r="K269" s="109" t="str">
        <f>VLOOKUP(C269,[1]計算シート!$B$3:$BB$29997,12,FALSE)</f>
        <v>○</v>
      </c>
      <c r="L269" s="109" t="str">
        <f>VLOOKUP(C269,[1]計算シート!$B$3:$BB$29997,13,FALSE)</f>
        <v>○</v>
      </c>
      <c r="M269" s="109" t="str">
        <f>IF(VLOOKUP(C269,[1]計算シート!$B$3:$BB$29997,26,FALSE)&gt;0,"○","×")</f>
        <v>×</v>
      </c>
      <c r="N269" s="109" t="str">
        <f>IF(VLOOKUP(C269,[1]計算シート!$B$3:$BB$29997,27,FALSE)&gt;0,"○","×")</f>
        <v>○</v>
      </c>
      <c r="O269" s="110" t="str">
        <f>VLOOKUP(C269,[1]計算シート!$B$3:$BB$29997,29,FALSE)</f>
        <v>桜美林パートナーズ株式会社</v>
      </c>
      <c r="P269" s="110" t="str">
        <f>VLOOKUP(C269,[1]計算シート!$B$3:$BB$29997,30,FALSE)</f>
        <v>042-797-9944</v>
      </c>
      <c r="Q269" s="77">
        <f>VLOOKUP(C269,[1]計算シート!$B$3:$BB$29997,32,FALSE)</f>
        <v>36</v>
      </c>
      <c r="R269" s="111">
        <f>VLOOKUP(C269,[1]計算シート!$B$3:$BB$29997,31,FALSE)</f>
        <v>42402</v>
      </c>
      <c r="S269" s="112" t="str">
        <f>VLOOKUP(C269,[1]計算シート!$B$3:$BB$29997,34,FALSE)</f>
        <v>入居開始済み</v>
      </c>
      <c r="T269" s="109" t="str">
        <f>VLOOKUP(C269,[1]計算シート!$B$3:$BB$29997,33,FALSE)</f>
        <v>○</v>
      </c>
      <c r="U269" s="111">
        <v>42845</v>
      </c>
      <c r="V269" s="77"/>
      <c r="W269" s="115" t="str">
        <f>VLOOKUP(C269,[1]計算シート!$B$3:$BH$2997,59,FALSE)&amp;CHAR(10)&amp;IF(VLOOKUP(C269,[1]計算シート!$B$3:$BH$2997,59,FALSE)="特定","("&amp;VLOOKUP(C269,[1]指定一覧!$B$3:$C272,2,FALSE)&amp;")","")</f>
        <v xml:space="preserve">
</v>
      </c>
      <c r="X269" s="113" t="s">
        <v>36</v>
      </c>
    </row>
    <row r="270" spans="2:24" s="114" customFormat="1" ht="42" customHeight="1">
      <c r="B270" s="108">
        <v>263</v>
      </c>
      <c r="C270" s="109">
        <v>15030</v>
      </c>
      <c r="D270" s="110" t="str">
        <f>VLOOKUP(C270,[1]計算シート!$B$3:$F$29997,5,FALSE)</f>
        <v>住まいるＣｌａｓｓ本町田</v>
      </c>
      <c r="E270" s="110" t="str">
        <f>VLOOKUP(C270,[1]計算シート!$B$3:$BB$29997,6,FALSE)</f>
        <v>町田市本町田1747番地1</v>
      </c>
      <c r="F270" s="109">
        <f>VLOOKUP(C270,[1]計算シート!$B$3:$BB$29997,7,FALSE)</f>
        <v>7.8</v>
      </c>
      <c r="G270" s="109">
        <f>VLOOKUP(C270,[1]計算シート!$B$3:$BB$29997,8,FALSE)</f>
        <v>18.079999999999998</v>
      </c>
      <c r="H270" s="109" t="str">
        <f>VLOOKUP(C270,[1]計算シート!$B$3:$BB$29997,9,FALSE)</f>
        <v>○</v>
      </c>
      <c r="I270" s="109" t="str">
        <f>VLOOKUP(C270,[1]計算シート!$B$3:$BB$29997,10,FALSE)</f>
        <v>○</v>
      </c>
      <c r="J270" s="109" t="str">
        <f>VLOOKUP(C270,[1]計算シート!$B$3:$BB$29997,11,FALSE)</f>
        <v>○</v>
      </c>
      <c r="K270" s="109" t="str">
        <f>VLOOKUP(C270,[1]計算シート!$B$3:$BB$29997,12,FALSE)</f>
        <v>○</v>
      </c>
      <c r="L270" s="109" t="str">
        <f>VLOOKUP(C270,[1]計算シート!$B$3:$BB$29997,13,FALSE)</f>
        <v>○</v>
      </c>
      <c r="M270" s="109" t="str">
        <f>IF(VLOOKUP(C270,[1]計算シート!$B$3:$BB$29997,26,FALSE)&gt;0,"○","×")</f>
        <v>○</v>
      </c>
      <c r="N270" s="109" t="str">
        <f>IF(VLOOKUP(C270,[1]計算シート!$B$3:$BB$29997,27,FALSE)&gt;0,"○","×")</f>
        <v>○</v>
      </c>
      <c r="O270" s="110" t="str">
        <f>VLOOKUP(C270,[1]計算シート!$B$3:$BB$29997,29,FALSE)</f>
        <v>株式会社スマイル 営業本部</v>
      </c>
      <c r="P270" s="110" t="str">
        <f>VLOOKUP(C270,[1]計算シート!$B$3:$BB$29997,30,FALSE)</f>
        <v>045-312-0600</v>
      </c>
      <c r="Q270" s="77">
        <f>VLOOKUP(C270,[1]計算シート!$B$3:$BB$29997,32,FALSE)</f>
        <v>22</v>
      </c>
      <c r="R270" s="111">
        <f>VLOOKUP(C270,[1]計算シート!$B$3:$BB$29997,31,FALSE)</f>
        <v>42457</v>
      </c>
      <c r="S270" s="112" t="str">
        <f>VLOOKUP(C270,[1]計算シート!$B$3:$BB$29997,34,FALSE)</f>
        <v>入居開始済み</v>
      </c>
      <c r="T270" s="109" t="str">
        <f>VLOOKUP(C270,[1]計算シート!$B$3:$BB$29997,33,FALSE)</f>
        <v>○</v>
      </c>
      <c r="U270" s="111">
        <v>42522</v>
      </c>
      <c r="V270" s="77"/>
      <c r="W270" s="115" t="str">
        <f>VLOOKUP(C270,[1]計算シート!$B$3:$BH$2997,59,FALSE)&amp;CHAR(10)&amp;IF(VLOOKUP(C270,[1]計算シート!$B$3:$BH$2997,59,FALSE)="特定","("&amp;VLOOKUP(C270,[1]指定一覧!$B$3:$C273,2,FALSE)&amp;")","")</f>
        <v xml:space="preserve">
</v>
      </c>
      <c r="X270" s="113" t="s">
        <v>36</v>
      </c>
    </row>
    <row r="271" spans="2:24" s="114" customFormat="1" ht="42" customHeight="1">
      <c r="B271" s="108">
        <v>264</v>
      </c>
      <c r="C271" s="109">
        <v>16001</v>
      </c>
      <c r="D271" s="110" t="str">
        <f>VLOOKUP(C271,[1]計算シート!$B$3:$F$29997,5,FALSE)</f>
        <v>ウエリスオリーブ町田中町</v>
      </c>
      <c r="E271" s="110" t="str">
        <f>VLOOKUP(C271,[1]計算シート!$B$3:$BB$29997,6,FALSE)</f>
        <v>町田市中町一丁目１１番１２号</v>
      </c>
      <c r="F271" s="109" t="str">
        <f>VLOOKUP(C271,[1]計算シート!$B$3:$BB$29997,7,FALSE)</f>
        <v>10.5-21</v>
      </c>
      <c r="G271" s="109" t="str">
        <f>VLOOKUP(C271,[1]計算シート!$B$3:$BB$29997,8,FALSE)</f>
        <v>20.16-56.4</v>
      </c>
      <c r="H271" s="109" t="str">
        <f>VLOOKUP(C271,[1]計算シート!$B$3:$BB$29997,9,FALSE)</f>
        <v>○</v>
      </c>
      <c r="I271" s="109" t="str">
        <f>VLOOKUP(C271,[1]計算シート!$B$3:$BB$29997,10,FALSE)</f>
        <v>○</v>
      </c>
      <c r="J271" s="109" t="str">
        <f>VLOOKUP(C271,[1]計算シート!$B$3:$BB$29997,11,FALSE)</f>
        <v>○</v>
      </c>
      <c r="K271" s="109" t="str">
        <f>VLOOKUP(C271,[1]計算シート!$B$3:$BB$29997,12,FALSE)</f>
        <v>×</v>
      </c>
      <c r="L271" s="109" t="str">
        <f>VLOOKUP(C271,[1]計算シート!$B$3:$BB$29997,13,FALSE)</f>
        <v>○</v>
      </c>
      <c r="M271" s="109" t="str">
        <f>IF(VLOOKUP(C271,[1]計算シート!$B$3:$BB$29997,26,FALSE)&gt;0,"○","×")</f>
        <v>×</v>
      </c>
      <c r="N271" s="109" t="str">
        <f>IF(VLOOKUP(C271,[1]計算シート!$B$3:$BB$29997,27,FALSE)&gt;0,"○","×")</f>
        <v>○</v>
      </c>
      <c r="O271" s="110" t="str">
        <f>VLOOKUP(C271,[1]計算シート!$B$3:$BB$29997,29,FALSE)</f>
        <v>ＮＴＴアーバンバリューサポート株式式会社</v>
      </c>
      <c r="P271" s="110" t="str">
        <f>VLOOKUP(C271,[1]計算シート!$B$3:$BB$29997,30,FALSE)</f>
        <v>03-6811-6465</v>
      </c>
      <c r="Q271" s="77">
        <f>VLOOKUP(C271,[1]計算シート!$B$3:$BB$29997,32,FALSE)</f>
        <v>66</v>
      </c>
      <c r="R271" s="111">
        <f>VLOOKUP(C271,[1]計算シート!$B$3:$BB$29997,31,FALSE)</f>
        <v>42529</v>
      </c>
      <c r="S271" s="112" t="str">
        <f>VLOOKUP(C271,[1]計算シート!$B$3:$BB$29997,34,FALSE)</f>
        <v>入居開始済み</v>
      </c>
      <c r="T271" s="109" t="str">
        <f>VLOOKUP(C271,[1]計算シート!$B$3:$BB$29997,33,FALSE)</f>
        <v>○</v>
      </c>
      <c r="U271" s="111">
        <v>43174</v>
      </c>
      <c r="V271" s="77"/>
      <c r="W271" s="115" t="str">
        <f>VLOOKUP(C271,[1]計算シート!$B$3:$BH$2997,59,FALSE)&amp;CHAR(10)&amp;IF(VLOOKUP(C271,[1]計算シート!$B$3:$BH$2997,59,FALSE)="特定","("&amp;VLOOKUP(C271,[1]指定一覧!$B$3:$C274,2,FALSE)&amp;")","")</f>
        <v xml:space="preserve">
</v>
      </c>
      <c r="X271" s="113" t="s">
        <v>36</v>
      </c>
    </row>
    <row r="272" spans="2:24" s="114" customFormat="1" ht="42" customHeight="1">
      <c r="B272" s="108">
        <v>265</v>
      </c>
      <c r="C272" s="109">
        <v>16008</v>
      </c>
      <c r="D272" s="110" t="str">
        <f>VLOOKUP(C272,[1]計算シート!$B$3:$F$29997,5,FALSE)</f>
        <v>なごやかレジデンス町田</v>
      </c>
      <c r="E272" s="110" t="str">
        <f>VLOOKUP(C272,[1]計算シート!$B$3:$BB$29997,6,FALSE)</f>
        <v>町田市原町田3-19-1</v>
      </c>
      <c r="F272" s="109" t="str">
        <f>VLOOKUP(C272,[1]計算シート!$B$3:$BB$29997,7,FALSE)</f>
        <v>6.8-7.4</v>
      </c>
      <c r="G272" s="109" t="str">
        <f>VLOOKUP(C272,[1]計算シート!$B$3:$BB$29997,8,FALSE)</f>
        <v>19.84-20.47</v>
      </c>
      <c r="H272" s="109" t="str">
        <f>VLOOKUP(C272,[1]計算シート!$B$3:$BB$29997,9,FALSE)</f>
        <v>○</v>
      </c>
      <c r="I272" s="109" t="str">
        <f>VLOOKUP(C272,[1]計算シート!$B$3:$BB$29997,10,FALSE)</f>
        <v>○</v>
      </c>
      <c r="J272" s="109" t="str">
        <f>VLOOKUP(C272,[1]計算シート!$B$3:$BB$29997,11,FALSE)</f>
        <v>○</v>
      </c>
      <c r="K272" s="109" t="str">
        <f>VLOOKUP(C272,[1]計算シート!$B$3:$BB$29997,12,FALSE)</f>
        <v>○</v>
      </c>
      <c r="L272" s="109" t="str">
        <f>VLOOKUP(C272,[1]計算シート!$B$3:$BB$29997,13,FALSE)</f>
        <v>○</v>
      </c>
      <c r="M272" s="109" t="str">
        <f>IF(VLOOKUP(C272,[1]計算シート!$B$3:$BB$29997,26,FALSE)&gt;0,"○","×")</f>
        <v>×</v>
      </c>
      <c r="N272" s="109" t="str">
        <f>IF(VLOOKUP(C272,[1]計算シート!$B$3:$BB$29997,27,FALSE)&gt;0,"○","×")</f>
        <v>○</v>
      </c>
      <c r="O272" s="110" t="str">
        <f>VLOOKUP(C272,[1]計算シート!$B$3:$BB$29997,29,FALSE)</f>
        <v>株式会社やまねメディカル</v>
      </c>
      <c r="P272" s="110" t="str">
        <f>VLOOKUP(C272,[1]計算シート!$B$3:$BB$29997,30,FALSE)</f>
        <v>03-5201-3995</v>
      </c>
      <c r="Q272" s="77">
        <f>VLOOKUP(C272,[1]計算シート!$B$3:$BB$29997,32,FALSE)</f>
        <v>31</v>
      </c>
      <c r="R272" s="111">
        <f>VLOOKUP(C272,[1]計算シート!$B$3:$BB$29997,31,FALSE)</f>
        <v>42661</v>
      </c>
      <c r="S272" s="112" t="str">
        <f>VLOOKUP(C272,[1]計算シート!$B$3:$BB$29997,34,FALSE)</f>
        <v>入居開始済み</v>
      </c>
      <c r="T272" s="109" t="str">
        <f>VLOOKUP(C272,[1]計算シート!$B$3:$BB$29997,33,FALSE)</f>
        <v>○</v>
      </c>
      <c r="U272" s="111">
        <v>42887</v>
      </c>
      <c r="V272" s="77"/>
      <c r="W272" s="115" t="str">
        <f>VLOOKUP(C272,[1]計算シート!$B$3:$BH$2997,59,FALSE)&amp;CHAR(10)&amp;IF(VLOOKUP(C272,[1]計算シート!$B$3:$BH$2997,59,FALSE)="特定","("&amp;VLOOKUP(C272,[1]指定一覧!$B$3:$C275,2,FALSE)&amp;")","")</f>
        <v xml:space="preserve">
</v>
      </c>
      <c r="X272" s="113" t="s">
        <v>36</v>
      </c>
    </row>
    <row r="273" spans="2:24" s="114" customFormat="1" ht="42" customHeight="1">
      <c r="B273" s="108">
        <v>266</v>
      </c>
      <c r="C273" s="109">
        <v>16011</v>
      </c>
      <c r="D273" s="110" t="str">
        <f>VLOOKUP(C273,[1]計算シート!$B$3:$F$29997,5,FALSE)</f>
        <v>生活クラブ・サービス付き高齢者向け住宅センテナル町田</v>
      </c>
      <c r="E273" s="110" t="str">
        <f>VLOOKUP(C273,[1]計算シート!$B$3:$BB$29997,6,FALSE)</f>
        <v>町田市旭町1丁目23番2号生活クラブ館まちだ　センテナル町田</v>
      </c>
      <c r="F273" s="109">
        <f>VLOOKUP(C273,[1]計算シート!$B$3:$BB$29997,7,FALSE)</f>
        <v>9.5</v>
      </c>
      <c r="G273" s="109">
        <f>VLOOKUP(C273,[1]計算シート!$B$3:$BB$29997,8,FALSE)</f>
        <v>30</v>
      </c>
      <c r="H273" s="109" t="str">
        <f>VLOOKUP(C273,[1]計算シート!$B$3:$BB$29997,9,FALSE)</f>
        <v>○</v>
      </c>
      <c r="I273" s="109" t="str">
        <f>VLOOKUP(C273,[1]計算シート!$B$3:$BB$29997,10,FALSE)</f>
        <v>○</v>
      </c>
      <c r="J273" s="109" t="str">
        <f>VLOOKUP(C273,[1]計算シート!$B$3:$BB$29997,11,FALSE)</f>
        <v>○</v>
      </c>
      <c r="K273" s="109" t="str">
        <f>VLOOKUP(C273,[1]計算シート!$B$3:$BB$29997,12,FALSE)</f>
        <v>○</v>
      </c>
      <c r="L273" s="109" t="str">
        <f>VLOOKUP(C273,[1]計算シート!$B$3:$BB$29997,13,FALSE)</f>
        <v>×</v>
      </c>
      <c r="M273" s="109" t="str">
        <f>IF(VLOOKUP(C273,[1]計算シート!$B$3:$BB$29997,26,FALSE)&gt;0,"○","×")</f>
        <v>×</v>
      </c>
      <c r="N273" s="109" t="str">
        <f>IF(VLOOKUP(C273,[1]計算シート!$B$3:$BB$29997,27,FALSE)&gt;0,"○","×")</f>
        <v>○</v>
      </c>
      <c r="O273" s="110" t="str">
        <f>VLOOKUP(C273,[1]計算シート!$B$3:$BB$29997,29,FALSE)</f>
        <v>生活クラブ生活協同組合・東京　たすけあいネットワーク事業部事業管理課</v>
      </c>
      <c r="P273" s="110" t="str">
        <f>VLOOKUP(C273,[1]計算シート!$B$3:$BB$29997,30,FALSE)</f>
        <v>03-5426-5207</v>
      </c>
      <c r="Q273" s="77">
        <f>VLOOKUP(C273,[1]計算シート!$B$3:$BB$29997,32,FALSE)</f>
        <v>38</v>
      </c>
      <c r="R273" s="111">
        <f>VLOOKUP(C273,[1]計算シート!$B$3:$BB$29997,31,FALSE)</f>
        <v>42681</v>
      </c>
      <c r="S273" s="112" t="str">
        <f>VLOOKUP(C273,[1]計算シート!$B$3:$BB$29997,34,FALSE)</f>
        <v>入居開始済み</v>
      </c>
      <c r="T273" s="109" t="str">
        <f>VLOOKUP(C273,[1]計算シート!$B$3:$BB$29997,33,FALSE)</f>
        <v>○</v>
      </c>
      <c r="U273" s="111">
        <v>43132</v>
      </c>
      <c r="V273" s="77"/>
      <c r="W273" s="115" t="str">
        <f>VLOOKUP(C273,[1]計算シート!$B$3:$BH$2997,59,FALSE)&amp;CHAR(10)&amp;IF(VLOOKUP(C273,[1]計算シート!$B$3:$BH$2997,59,FALSE)="特定","("&amp;VLOOKUP(C273,[1]指定一覧!$B$3:$C276,2,FALSE)&amp;")","")</f>
        <v xml:space="preserve">
</v>
      </c>
      <c r="X273" s="113" t="s">
        <v>36</v>
      </c>
    </row>
    <row r="274" spans="2:24" s="114" customFormat="1" ht="42" customHeight="1">
      <c r="B274" s="108">
        <v>267</v>
      </c>
      <c r="C274" s="109">
        <v>17002</v>
      </c>
      <c r="D274" s="110" t="str">
        <f>VLOOKUP(C274,[1]計算シート!$B$3:$F$29997,5,FALSE)</f>
        <v>ファミリー・ホスピス成瀬ハウス</v>
      </c>
      <c r="E274" s="110" t="str">
        <f>VLOOKUP(C274,[1]計算シート!$B$3:$BB$29997,6,FALSE)</f>
        <v>町田市金森東四丁目1番36号</v>
      </c>
      <c r="F274" s="109" t="str">
        <f>VLOOKUP(C274,[1]計算シート!$B$3:$BB$29997,7,FALSE)</f>
        <v>5.2-15</v>
      </c>
      <c r="G274" s="109" t="str">
        <f>VLOOKUP(C274,[1]計算シート!$B$3:$BB$29997,8,FALSE)</f>
        <v>18.21-27.32</v>
      </c>
      <c r="H274" s="109" t="str">
        <f>VLOOKUP(C274,[1]計算シート!$B$3:$BB$29997,9,FALSE)</f>
        <v>○</v>
      </c>
      <c r="I274" s="109" t="str">
        <f>VLOOKUP(C274,[1]計算シート!$B$3:$BB$29997,10,FALSE)</f>
        <v>○</v>
      </c>
      <c r="J274" s="109" t="str">
        <f>VLOOKUP(C274,[1]計算シート!$B$3:$BB$29997,11,FALSE)</f>
        <v>○</v>
      </c>
      <c r="K274" s="109" t="str">
        <f>VLOOKUP(C274,[1]計算シート!$B$3:$BB$29997,12,FALSE)</f>
        <v>×</v>
      </c>
      <c r="L274" s="109" t="str">
        <f>VLOOKUP(C274,[1]計算シート!$B$3:$BB$29997,13,FALSE)</f>
        <v>○</v>
      </c>
      <c r="M274" s="109" t="str">
        <f>IF(VLOOKUP(C274,[1]計算シート!$B$3:$BB$29997,26,FALSE)&gt;0,"○","×")</f>
        <v>○</v>
      </c>
      <c r="N274" s="109" t="str">
        <f>IF(VLOOKUP(C274,[1]計算シート!$B$3:$BB$29997,27,FALSE)&gt;0,"○","×")</f>
        <v>○</v>
      </c>
      <c r="O274" s="110" t="str">
        <f>VLOOKUP(C274,[1]計算シート!$B$3:$BB$29997,29,FALSE)</f>
        <v>ファミリー・ホスピス株式会社</v>
      </c>
      <c r="P274" s="110" t="str">
        <f>VLOOKUP(C274,[1]計算シート!$B$3:$BB$29997,30,FALSE)</f>
        <v>03-6368-4160</v>
      </c>
      <c r="Q274" s="77">
        <f>VLOOKUP(C274,[1]計算シート!$B$3:$BB$29997,32,FALSE)</f>
        <v>20</v>
      </c>
      <c r="R274" s="111">
        <f>VLOOKUP(C274,[1]計算シート!$B$3:$BB$29997,31,FALSE)</f>
        <v>42891</v>
      </c>
      <c r="S274" s="112" t="str">
        <f>VLOOKUP(C274,[1]計算シート!$B$3:$BB$29997,34,FALSE)</f>
        <v>入居開始済み</v>
      </c>
      <c r="T274" s="109" t="str">
        <f>VLOOKUP(C274,[1]計算シート!$B$3:$BB$29997,33,FALSE)</f>
        <v>○</v>
      </c>
      <c r="U274" s="111">
        <v>43191</v>
      </c>
      <c r="V274" s="77"/>
      <c r="W274" s="115" t="str">
        <f>VLOOKUP(C274,[1]計算シート!$B$3:$BH$2997,59,FALSE)&amp;CHAR(10)&amp;IF(VLOOKUP(C274,[1]計算シート!$B$3:$BH$2997,59,FALSE)="特定","("&amp;VLOOKUP(C274,[1]指定一覧!$B$3:$C277,2,FALSE)&amp;")","")</f>
        <v xml:space="preserve">
</v>
      </c>
      <c r="X274" s="113" t="s">
        <v>36</v>
      </c>
    </row>
    <row r="275" spans="2:24" s="114" customFormat="1" ht="42" customHeight="1">
      <c r="B275" s="108">
        <v>268</v>
      </c>
      <c r="C275" s="109">
        <v>18012</v>
      </c>
      <c r="D275" s="110" t="str">
        <f>VLOOKUP(C275,[1]計算シート!$B$3:$F$29997,5,FALSE)</f>
        <v>ココファン鶴川駅前</v>
      </c>
      <c r="E275" s="110" t="str">
        <f>VLOOKUP(C275,[1]計算シート!$B$3:$BB$29997,6,FALSE)</f>
        <v>町田市能ヶ谷1-8-3</v>
      </c>
      <c r="F275" s="109" t="str">
        <f>VLOOKUP(C275,[1]計算シート!$B$3:$BB$29997,7,FALSE)</f>
        <v>7.7-17.1</v>
      </c>
      <c r="G275" s="109" t="str">
        <f>VLOOKUP(C275,[1]計算シート!$B$3:$BB$29997,8,FALSE)</f>
        <v>18-35.3</v>
      </c>
      <c r="H275" s="109" t="str">
        <f>VLOOKUP(C275,[1]計算シート!$B$3:$BB$29997,9,FALSE)</f>
        <v>○</v>
      </c>
      <c r="I275" s="109" t="str">
        <f>VLOOKUP(C275,[1]計算シート!$B$3:$BB$29997,10,FALSE)</f>
        <v>○</v>
      </c>
      <c r="J275" s="109" t="str">
        <f>VLOOKUP(C275,[1]計算シート!$B$3:$BB$29997,11,FALSE)</f>
        <v>○</v>
      </c>
      <c r="K275" s="109" t="str">
        <f>VLOOKUP(C275,[1]計算シート!$B$3:$BB$29997,12,FALSE)</f>
        <v>○</v>
      </c>
      <c r="L275" s="109" t="str">
        <f>VLOOKUP(C275,[1]計算シート!$B$3:$BB$29997,13,FALSE)</f>
        <v>○</v>
      </c>
      <c r="M275" s="109" t="str">
        <f>IF(VLOOKUP(C275,[1]計算シート!$B$3:$BB$29997,26,FALSE)&gt;0,"○","×")</f>
        <v>×</v>
      </c>
      <c r="N275" s="109" t="str">
        <f>IF(VLOOKUP(C275,[1]計算シート!$B$3:$BB$29997,27,FALSE)&gt;0,"○","×")</f>
        <v>○</v>
      </c>
      <c r="O275" s="110" t="str">
        <f>VLOOKUP(C275,[1]計算シート!$B$3:$BB$29997,29,FALSE)</f>
        <v>株式会社学研ココファン</v>
      </c>
      <c r="P275" s="110" t="str">
        <f>VLOOKUP(C275,[1]計算シート!$B$3:$BB$29997,30,FALSE)</f>
        <v>03-6431-1860</v>
      </c>
      <c r="Q275" s="77">
        <f>VLOOKUP(C275,[1]計算シート!$B$3:$BB$29997,32,FALSE)</f>
        <v>56</v>
      </c>
      <c r="R275" s="111">
        <f>VLOOKUP(C275,[1]計算シート!$B$3:$BB$29997,31,FALSE)</f>
        <v>43488</v>
      </c>
      <c r="S275" s="112" t="str">
        <f>VLOOKUP(C275,[1]計算シート!$B$3:$BB$29997,34,FALSE)</f>
        <v>入居開始済み</v>
      </c>
      <c r="T275" s="109" t="str">
        <f>VLOOKUP(C275,[1]計算シート!$B$3:$BB$29997,33,FALSE)</f>
        <v>○</v>
      </c>
      <c r="U275" s="111">
        <v>43770</v>
      </c>
      <c r="V275" s="77"/>
      <c r="W275" s="115" t="str">
        <f>VLOOKUP(C275,[1]計算シート!$B$3:$BH$2997,59,FALSE)&amp;CHAR(10)&amp;IF(VLOOKUP(C275,[1]計算シート!$B$3:$BH$2997,59,FALSE)="特定","("&amp;VLOOKUP(C275,[1]指定一覧!$B$3:$C387,2,FALSE)&amp;")","")</f>
        <v xml:space="preserve">
</v>
      </c>
      <c r="X275" s="113" t="s">
        <v>36</v>
      </c>
    </row>
    <row r="276" spans="2:24" s="114" customFormat="1" ht="42" customHeight="1">
      <c r="B276" s="108">
        <v>269</v>
      </c>
      <c r="C276" s="109">
        <v>18016</v>
      </c>
      <c r="D276" s="110" t="str">
        <f>VLOOKUP(C276,[1]計算シート!$B$3:$F$29997,5,FALSE)</f>
        <v>エルダーガーデン南つくし野</v>
      </c>
      <c r="E276" s="110" t="str">
        <f>VLOOKUP(C276,[1]計算シート!$B$3:$BB$29997,6,FALSE)</f>
        <v>町田市南つくし野２丁目８-１</v>
      </c>
      <c r="F276" s="109" t="str">
        <f>VLOOKUP(C276,[1]計算シート!$B$3:$BB$29997,7,FALSE)</f>
        <v>8.8-9.3</v>
      </c>
      <c r="G276" s="109" t="str">
        <f>VLOOKUP(C276,[1]計算シート!$B$3:$BB$29997,8,FALSE)</f>
        <v>26.21-28.87</v>
      </c>
      <c r="H276" s="109" t="str">
        <f>VLOOKUP(C276,[1]計算シート!$B$3:$BB$29997,9,FALSE)</f>
        <v>○</v>
      </c>
      <c r="I276" s="109" t="str">
        <f>VLOOKUP(C276,[1]計算シート!$B$3:$BB$29997,10,FALSE)</f>
        <v>×</v>
      </c>
      <c r="J276" s="109" t="str">
        <f>VLOOKUP(C276,[1]計算シート!$B$3:$BB$29997,11,FALSE)</f>
        <v>×</v>
      </c>
      <c r="K276" s="109" t="str">
        <f>VLOOKUP(C276,[1]計算シート!$B$3:$BB$29997,12,FALSE)</f>
        <v>×</v>
      </c>
      <c r="L276" s="109" t="str">
        <f>VLOOKUP(C276,[1]計算シート!$B$3:$BB$29997,13,FALSE)</f>
        <v>○</v>
      </c>
      <c r="M276" s="109" t="str">
        <f>IF(VLOOKUP(C276,[1]計算シート!$B$3:$BB$29997,26,FALSE)&gt;0,"○","×")</f>
        <v>×</v>
      </c>
      <c r="N276" s="109" t="str">
        <f>IF(VLOOKUP(C276,[1]計算シート!$B$3:$BB$29997,27,FALSE)&gt;0,"○","×")</f>
        <v>○</v>
      </c>
      <c r="O276" s="110" t="str">
        <f>VLOOKUP(C276,[1]計算シート!$B$3:$BB$29997,29,FALSE)</f>
        <v>大東建託パートナーズ株式会社</v>
      </c>
      <c r="P276" s="110" t="str">
        <f>VLOOKUP(C276,[1]計算シート!$B$3:$BB$29997,30,FALSE)</f>
        <v>03-6718-9102</v>
      </c>
      <c r="Q276" s="77">
        <f>VLOOKUP(C276,[1]計算シート!$B$3:$BB$29997,32,FALSE)</f>
        <v>26</v>
      </c>
      <c r="R276" s="111">
        <f>VLOOKUP(C276,[1]計算シート!$B$3:$BB$29997,31,FALSE)</f>
        <v>43501</v>
      </c>
      <c r="S276" s="112" t="str">
        <f>VLOOKUP(C276,[1]計算シート!$B$3:$BB$29997,34,FALSE)</f>
        <v>入居開始済み</v>
      </c>
      <c r="T276" s="109" t="str">
        <f>VLOOKUP(C276,[1]計算シート!$B$3:$BB$29997,33,FALSE)</f>
        <v>○</v>
      </c>
      <c r="U276" s="111">
        <v>43952</v>
      </c>
      <c r="V276" s="77"/>
      <c r="W276" s="115" t="str">
        <f>VLOOKUP(C276,[1]計算シート!$B$3:$BH$2997,59,FALSE)&amp;CHAR(10)&amp;IF(VLOOKUP(C276,[1]計算シート!$B$3:$BH$2997,59,FALSE)="特定","("&amp;VLOOKUP(C276,[1]指定一覧!$B$3:$C388,2,FALSE)&amp;")","")</f>
        <v xml:space="preserve">
</v>
      </c>
      <c r="X276" s="113" t="s">
        <v>36</v>
      </c>
    </row>
    <row r="277" spans="2:24" s="114" customFormat="1" ht="42" customHeight="1">
      <c r="B277" s="108">
        <v>270</v>
      </c>
      <c r="C277" s="109">
        <v>19013</v>
      </c>
      <c r="D277" s="110" t="str">
        <f>VLOOKUP(C277,[1]計算シート!$B$3:$F$29997,5,FALSE)</f>
        <v>エクラシア町田</v>
      </c>
      <c r="E277" s="110" t="str">
        <f>VLOOKUP(C277,[1]計算シート!$B$3:$BB$29997,6,FALSE)</f>
        <v>町田市広袴町521-2</v>
      </c>
      <c r="F277" s="109">
        <f>VLOOKUP(C277,[1]計算シート!$B$3:$BB$29997,7,FALSE)</f>
        <v>5.5</v>
      </c>
      <c r="G277" s="109" t="str">
        <f>VLOOKUP(C277,[1]計算シート!$B$3:$BB$29997,8,FALSE)</f>
        <v>18-18.6</v>
      </c>
      <c r="H277" s="109" t="str">
        <f>VLOOKUP(C277,[1]計算シート!$B$3:$BB$29997,9,FALSE)</f>
        <v>○</v>
      </c>
      <c r="I277" s="109" t="str">
        <f>VLOOKUP(C277,[1]計算シート!$B$3:$BB$29997,10,FALSE)</f>
        <v>×</v>
      </c>
      <c r="J277" s="109" t="str">
        <f>VLOOKUP(C277,[1]計算シート!$B$3:$BB$29997,11,FALSE)</f>
        <v>○</v>
      </c>
      <c r="K277" s="109" t="str">
        <f>VLOOKUP(C277,[1]計算シート!$B$3:$BB$29997,12,FALSE)</f>
        <v>×</v>
      </c>
      <c r="L277" s="109" t="str">
        <f>VLOOKUP(C277,[1]計算シート!$B$3:$BB$29997,13,FALSE)</f>
        <v>○</v>
      </c>
      <c r="M277" s="109" t="str">
        <f>IF(VLOOKUP(C277,[1]計算シート!$B$3:$BB$29997,26,FALSE)&gt;0,"○","×")</f>
        <v>×</v>
      </c>
      <c r="N277" s="109" t="str">
        <f>IF(VLOOKUP(C277,[1]計算シート!$B$3:$BB$29997,27,FALSE)&gt;0,"○","×")</f>
        <v>○</v>
      </c>
      <c r="O277" s="110" t="str">
        <f>VLOOKUP(C277,[1]計算シート!$B$3:$BB$29997,29,FALSE)</f>
        <v>株式会社エクラシア</v>
      </c>
      <c r="P277" s="110" t="str">
        <f>VLOOKUP(C277,[1]計算シート!$B$3:$BB$29997,30,FALSE)</f>
        <v>050-6861-5201</v>
      </c>
      <c r="Q277" s="77">
        <f>VLOOKUP(C277,[1]計算シート!$B$3:$BB$29997,32,FALSE)</f>
        <v>47</v>
      </c>
      <c r="R277" s="111">
        <f>VLOOKUP(C277,[1]計算シート!$B$3:$BB$29997,31,FALSE)</f>
        <v>43838</v>
      </c>
      <c r="S277" s="112" t="str">
        <f>VLOOKUP(C277,[1]計算シート!$B$3:$BB$29997,34,FALSE)</f>
        <v>入居開始済み</v>
      </c>
      <c r="T277" s="109" t="str">
        <f>VLOOKUP(C277,[1]計算シート!$B$3:$BB$29997,33,FALSE)</f>
        <v>○</v>
      </c>
      <c r="U277" s="111">
        <v>44256</v>
      </c>
      <c r="V277" s="77"/>
      <c r="W277" s="115" t="str">
        <f>VLOOKUP(C277,[1]計算シート!$B$3:$BH$2997,59,FALSE)&amp;CHAR(10)&amp;IF(VLOOKUP(C277,[1]計算シート!$B$3:$BH$2997,59,FALSE)="特定","("&amp;VLOOKUP(C277,[1]指定一覧!$B$3:$C387,2,FALSE)&amp;")","")</f>
        <v xml:space="preserve">
</v>
      </c>
      <c r="X277" s="113" t="s">
        <v>36</v>
      </c>
    </row>
    <row r="278" spans="2:24" s="114" customFormat="1" ht="42" customHeight="1">
      <c r="B278" s="108">
        <v>271</v>
      </c>
      <c r="C278" s="109">
        <v>19017</v>
      </c>
      <c r="D278" s="110" t="str">
        <f>VLOOKUP(C278,[1]計算シート!$B$3:$F$29997,5,FALSE)</f>
        <v>ココファン成瀬</v>
      </c>
      <c r="E278" s="110" t="str">
        <f>VLOOKUP(C278,[1]計算シート!$B$3:$BB$29997,6,FALSE)</f>
        <v>町田市南成瀬1-24-5</v>
      </c>
      <c r="F278" s="109" t="str">
        <f>VLOOKUP(C278,[1]計算シート!$B$3:$BB$29997,7,FALSE)</f>
        <v>7.7-17.9</v>
      </c>
      <c r="G278" s="109" t="str">
        <f>VLOOKUP(C278,[1]計算シート!$B$3:$BB$29997,8,FALSE)</f>
        <v>18-52.8</v>
      </c>
      <c r="H278" s="109" t="str">
        <f>VLOOKUP(C278,[1]計算シート!$B$3:$BB$29997,9,FALSE)</f>
        <v>○</v>
      </c>
      <c r="I278" s="109" t="str">
        <f>VLOOKUP(C278,[1]計算シート!$B$3:$BB$29997,10,FALSE)</f>
        <v>○</v>
      </c>
      <c r="J278" s="109" t="str">
        <f>VLOOKUP(C278,[1]計算シート!$B$3:$BB$29997,11,FALSE)</f>
        <v>○</v>
      </c>
      <c r="K278" s="109" t="str">
        <f>VLOOKUP(C278,[1]計算シート!$B$3:$BB$29997,12,FALSE)</f>
        <v>○</v>
      </c>
      <c r="L278" s="109" t="str">
        <f>VLOOKUP(C278,[1]計算シート!$B$3:$BB$29997,13,FALSE)</f>
        <v>○</v>
      </c>
      <c r="M278" s="109" t="str">
        <f>IF(VLOOKUP(C278,[1]計算シート!$B$3:$BB$29997,26,FALSE)&gt;0,"○","×")</f>
        <v>×</v>
      </c>
      <c r="N278" s="109" t="str">
        <f>IF(VLOOKUP(C278,[1]計算シート!$B$3:$BB$29997,27,FALSE)&gt;0,"○","×")</f>
        <v>○</v>
      </c>
      <c r="O278" s="110" t="str">
        <f>VLOOKUP(C278,[1]計算シート!$B$3:$BB$29997,29,FALSE)</f>
        <v>株式会社学研ココファン</v>
      </c>
      <c r="P278" s="110" t="str">
        <f>VLOOKUP(C278,[1]計算シート!$B$3:$BB$29997,30,FALSE)</f>
        <v>03-6431-1860</v>
      </c>
      <c r="Q278" s="77">
        <f>VLOOKUP(C278,[1]計算シート!$B$3:$BB$29997,32,FALSE)</f>
        <v>71</v>
      </c>
      <c r="R278" s="111">
        <f>VLOOKUP(C278,[1]計算シート!$B$3:$BB$29997,31,FALSE)</f>
        <v>43865</v>
      </c>
      <c r="S278" s="112" t="str">
        <f>VLOOKUP(C278,[1]計算シート!$B$3:$BB$29997,34,FALSE)</f>
        <v>入居開始済み</v>
      </c>
      <c r="T278" s="109" t="str">
        <f>VLOOKUP(C278,[1]計算シート!$B$3:$BB$29997,33,FALSE)</f>
        <v>○</v>
      </c>
      <c r="U278" s="111">
        <v>44166</v>
      </c>
      <c r="V278" s="77"/>
      <c r="W278" s="115" t="str">
        <f>VLOOKUP(C278,[1]計算シート!$B$3:$BH$2997,59,FALSE)&amp;CHAR(10)&amp;IF(VLOOKUP(C278,[1]計算シート!$B$3:$BH$2997,59,FALSE)="特定","("&amp;VLOOKUP(C278,[1]指定一覧!$B$3:$C388,2,FALSE)&amp;")","")</f>
        <v xml:space="preserve">
</v>
      </c>
      <c r="X278" s="113" t="s">
        <v>36</v>
      </c>
    </row>
    <row r="279" spans="2:24" s="114" customFormat="1" ht="42" customHeight="1">
      <c r="B279" s="108">
        <v>272</v>
      </c>
      <c r="C279" s="109">
        <v>20002</v>
      </c>
      <c r="D279" s="110" t="str">
        <f>VLOOKUP(C279,[1]計算シート!$B$3:$F$29997,5,FALSE)</f>
        <v>エクラシア玉川学園</v>
      </c>
      <c r="E279" s="110" t="str">
        <f>VLOOKUP(C279,[1]計算シート!$B$3:$BB$29997,6,FALSE)</f>
        <v>町田市南大谷3-21-21</v>
      </c>
      <c r="F279" s="109">
        <f>VLOOKUP(C279,[1]計算シート!$B$3:$BB$29997,7,FALSE)</f>
        <v>5.5</v>
      </c>
      <c r="G279" s="109" t="str">
        <f>VLOOKUP(C279,[1]計算シート!$B$3:$BB$29997,8,FALSE)</f>
        <v>18-18.6</v>
      </c>
      <c r="H279" s="109" t="str">
        <f>VLOOKUP(C279,[1]計算シート!$B$3:$BB$29997,9,FALSE)</f>
        <v>○</v>
      </c>
      <c r="I279" s="109" t="str">
        <f>VLOOKUP(C279,[1]計算シート!$B$3:$BB$29997,10,FALSE)</f>
        <v>×</v>
      </c>
      <c r="J279" s="109" t="str">
        <f>VLOOKUP(C279,[1]計算シート!$B$3:$BB$29997,11,FALSE)</f>
        <v>○</v>
      </c>
      <c r="K279" s="109" t="str">
        <f>VLOOKUP(C279,[1]計算シート!$B$3:$BB$29997,12,FALSE)</f>
        <v>×</v>
      </c>
      <c r="L279" s="109" t="str">
        <f>VLOOKUP(C279,[1]計算シート!$B$3:$BB$29997,13,FALSE)</f>
        <v>○</v>
      </c>
      <c r="M279" s="109" t="str">
        <f>IF(VLOOKUP(C279,[1]計算シート!$B$3:$BB$29997,26,FALSE)&gt;0,"○","×")</f>
        <v>×</v>
      </c>
      <c r="N279" s="109" t="str">
        <f>IF(VLOOKUP(C279,[1]計算シート!$B$3:$BB$29997,27,FALSE)&gt;0,"○","×")</f>
        <v>○</v>
      </c>
      <c r="O279" s="110" t="str">
        <f>VLOOKUP(C279,[1]計算シート!$B$3:$BB$29997,29,FALSE)</f>
        <v>株式会社エクラシア</v>
      </c>
      <c r="P279" s="110" t="str">
        <f>VLOOKUP(C279,[1]計算シート!$B$3:$BB$29997,30,FALSE)</f>
        <v>050-6861-5201</v>
      </c>
      <c r="Q279" s="77">
        <f>VLOOKUP(C279,[1]計算シート!$B$3:$BB$29997,32,FALSE)</f>
        <v>55</v>
      </c>
      <c r="R279" s="111">
        <f>VLOOKUP(C279,[1]計算シート!$B$3:$BB$29997,31,FALSE)</f>
        <v>44021</v>
      </c>
      <c r="S279" s="112" t="str">
        <f>VLOOKUP(C279,[1]計算シート!$B$3:$BB$29997,34,FALSE)</f>
        <v>入居開始済み</v>
      </c>
      <c r="T279" s="109" t="str">
        <f>VLOOKUP(C279,[1]計算シート!$B$3:$BB$29997,33,FALSE)</f>
        <v>○</v>
      </c>
      <c r="U279" s="111">
        <v>44287</v>
      </c>
      <c r="V279" s="77"/>
      <c r="W279" s="115" t="str">
        <f>VLOOKUP(C279,[1]計算シート!$B$3:$BH$2997,59,FALSE)&amp;CHAR(10)&amp;IF(VLOOKUP(C279,[1]計算シート!$B$3:$BH$2997,59,FALSE)="特定","("&amp;VLOOKUP(C279,[1]指定一覧!$B$3:$C389,2,FALSE)&amp;")","")</f>
        <v xml:space="preserve">
</v>
      </c>
      <c r="X279" s="113" t="s">
        <v>36</v>
      </c>
    </row>
    <row r="280" spans="2:24" s="114" customFormat="1" ht="42" customHeight="1">
      <c r="B280" s="108">
        <v>273</v>
      </c>
      <c r="C280" s="109">
        <v>20012</v>
      </c>
      <c r="D280" s="110" t="str">
        <f>VLOOKUP(C280,[1]計算シート!$B$3:$F$29997,5,FALSE)</f>
        <v>エクラシア町田小山</v>
      </c>
      <c r="E280" s="110" t="str">
        <f>VLOOKUP(C280,[1]計算シート!$B$3:$BB$29997,6,FALSE)</f>
        <v>町田市小山町1507</v>
      </c>
      <c r="F280" s="109">
        <f>VLOOKUP(C280,[1]計算シート!$B$3:$BB$29997,7,FALSE)</f>
        <v>5.5</v>
      </c>
      <c r="G280" s="109" t="str">
        <f>VLOOKUP(C280,[1]計算シート!$B$3:$BB$29997,8,FALSE)</f>
        <v>18.3-18.91</v>
      </c>
      <c r="H280" s="109" t="str">
        <f>VLOOKUP(C280,[1]計算シート!$B$3:$BB$29997,9,FALSE)</f>
        <v>○</v>
      </c>
      <c r="I280" s="109" t="str">
        <f>VLOOKUP(C280,[1]計算シート!$B$3:$BB$29997,10,FALSE)</f>
        <v>×</v>
      </c>
      <c r="J280" s="109" t="str">
        <f>VLOOKUP(C280,[1]計算シート!$B$3:$BB$29997,11,FALSE)</f>
        <v>○</v>
      </c>
      <c r="K280" s="109" t="str">
        <f>VLOOKUP(C280,[1]計算シート!$B$3:$BB$29997,12,FALSE)</f>
        <v>×</v>
      </c>
      <c r="L280" s="109" t="str">
        <f>VLOOKUP(C280,[1]計算シート!$B$3:$BB$29997,13,FALSE)</f>
        <v>○</v>
      </c>
      <c r="M280" s="109" t="str">
        <f>IF(VLOOKUP(C280,[1]計算シート!$B$3:$BB$29997,26,FALSE)&gt;0,"○","×")</f>
        <v>×</v>
      </c>
      <c r="N280" s="109" t="str">
        <f>IF(VLOOKUP(C280,[1]計算シート!$B$3:$BB$29997,27,FALSE)&gt;0,"○","×")</f>
        <v>○</v>
      </c>
      <c r="O280" s="110" t="str">
        <f>VLOOKUP(C280,[1]計算シート!$B$3:$BB$29997,29,FALSE)</f>
        <v>株式会社エクラシア</v>
      </c>
      <c r="P280" s="110" t="str">
        <f>VLOOKUP(C280,[1]計算シート!$B$3:$BB$29997,30,FALSE)</f>
        <v>050-6861-5201</v>
      </c>
      <c r="Q280" s="77">
        <f>VLOOKUP(C280,[1]計算シート!$B$3:$BB$29997,32,FALSE)</f>
        <v>51</v>
      </c>
      <c r="R280" s="111">
        <f>VLOOKUP(C280,[1]計算シート!$B$3:$BB$29997,31,FALSE)</f>
        <v>44190</v>
      </c>
      <c r="S280" s="112" t="str">
        <f>VLOOKUP(C280,[1]計算シート!$B$3:$BB$29997,34,FALSE)</f>
        <v>入居開始済み</v>
      </c>
      <c r="T280" s="109" t="str">
        <f>VLOOKUP(C280,[1]計算シート!$B$3:$BB$29997,33,FALSE)</f>
        <v>○</v>
      </c>
      <c r="U280" s="111" t="str">
        <f>S280</f>
        <v>入居開始済み</v>
      </c>
      <c r="V280" s="77"/>
      <c r="W280" s="115" t="str">
        <f>VLOOKUP(C280,[1]計算シート!$B$3:$BH$2997,59,FALSE)&amp;CHAR(10)&amp;IF(VLOOKUP(C280,[1]計算シート!$B$3:$BH$2997,59,FALSE)="特定","("&amp;VLOOKUP(C280,[1]指定一覧!$B$3:$C390,2,FALSE)&amp;")","")</f>
        <v xml:space="preserve">
</v>
      </c>
      <c r="X280" s="113" t="s">
        <v>36</v>
      </c>
    </row>
    <row r="281" spans="2:24" s="114" customFormat="1" ht="42" customHeight="1">
      <c r="B281" s="108">
        <v>274</v>
      </c>
      <c r="C281" s="109">
        <v>20019</v>
      </c>
      <c r="D281" s="110" t="str">
        <f>VLOOKUP(C281,[1]計算シート!$B$3:$F$29997,5,FALSE)</f>
        <v>エクラシア町田相原</v>
      </c>
      <c r="E281" s="110" t="str">
        <f>VLOOKUP(C281,[1]計算シート!$B$3:$BB$29997,6,FALSE)</f>
        <v>町田市相原町395-1</v>
      </c>
      <c r="F281" s="109">
        <f>VLOOKUP(C281,[1]計算シート!$B$3:$BB$29997,7,FALSE)</f>
        <v>5.5</v>
      </c>
      <c r="G281" s="109" t="str">
        <f>VLOOKUP(C281,[1]計算シート!$B$3:$BB$29997,8,FALSE)</f>
        <v>18-21</v>
      </c>
      <c r="H281" s="109" t="str">
        <f>VLOOKUP(C281,[1]計算シート!$B$3:$BB$29997,9,FALSE)</f>
        <v>○</v>
      </c>
      <c r="I281" s="109" t="str">
        <f>VLOOKUP(C281,[1]計算シート!$B$3:$BB$29997,10,FALSE)</f>
        <v>×</v>
      </c>
      <c r="J281" s="109" t="str">
        <f>VLOOKUP(C281,[1]計算シート!$B$3:$BB$29997,11,FALSE)</f>
        <v>○</v>
      </c>
      <c r="K281" s="109" t="str">
        <f>VLOOKUP(C281,[1]計算シート!$B$3:$BB$29997,12,FALSE)</f>
        <v>×</v>
      </c>
      <c r="L281" s="109" t="str">
        <f>VLOOKUP(C281,[1]計算シート!$B$3:$BB$29997,13,FALSE)</f>
        <v>○</v>
      </c>
      <c r="M281" s="109" t="str">
        <f>IF(VLOOKUP(C281,[1]計算シート!$B$3:$BB$29997,26,FALSE)&gt;0,"○","×")</f>
        <v>×</v>
      </c>
      <c r="N281" s="109" t="str">
        <f>IF(VLOOKUP(C281,[1]計算シート!$B$3:$BB$29997,27,FALSE)&gt;0,"○","×")</f>
        <v>○</v>
      </c>
      <c r="O281" s="110" t="str">
        <f>VLOOKUP(C281,[1]計算シート!$B$3:$BB$29997,29,FALSE)</f>
        <v>株式会社エクラシア</v>
      </c>
      <c r="P281" s="110" t="str">
        <f>VLOOKUP(C281,[1]計算シート!$B$3:$BB$29997,30,FALSE)</f>
        <v>050-6861-5201</v>
      </c>
      <c r="Q281" s="77">
        <f>VLOOKUP(C281,[1]計算シート!$B$3:$BB$29997,32,FALSE)</f>
        <v>46</v>
      </c>
      <c r="R281" s="111">
        <f>VLOOKUP(C281,[1]計算シート!$B$3:$BB$29997,31,FALSE)</f>
        <v>44242</v>
      </c>
      <c r="S281" s="112" t="str">
        <f>VLOOKUP(C281,[1]計算シート!$B$3:$BB$29997,34,FALSE)</f>
        <v>入居開始済み</v>
      </c>
      <c r="T281" s="109" t="str">
        <f>VLOOKUP(C281,[1]計算シート!$B$3:$BB$29997,33,FALSE)</f>
        <v>○</v>
      </c>
      <c r="U281" s="111" t="str">
        <f>S281</f>
        <v>入居開始済み</v>
      </c>
      <c r="V281" s="77"/>
      <c r="W281" s="115" t="str">
        <f>VLOOKUP(C281,[1]計算シート!$B$3:$BH$2997,59,FALSE)&amp;CHAR(10)&amp;IF(VLOOKUP(C281,[1]計算シート!$B$3:$BH$2997,59,FALSE)="特定","("&amp;VLOOKUP(C281,[1]指定一覧!$B$3:$C391,2,FALSE)&amp;")","")</f>
        <v xml:space="preserve">
</v>
      </c>
      <c r="X281" s="113" t="s">
        <v>36</v>
      </c>
    </row>
    <row r="282" spans="2:24" s="114" customFormat="1" ht="42" customHeight="1">
      <c r="B282" s="108">
        <v>275</v>
      </c>
      <c r="C282" s="109">
        <v>21003</v>
      </c>
      <c r="D282" s="110" t="str">
        <f>VLOOKUP(C282,[1]計算シート!$B$3:$F$29997,5,FALSE)</f>
        <v>エクラシア町田森野</v>
      </c>
      <c r="E282" s="110" t="str">
        <f>VLOOKUP(C282,[1]計算シート!$B$3:$BB$29997,6,FALSE)</f>
        <v>町田市森野3-10-37</v>
      </c>
      <c r="F282" s="109">
        <f>VLOOKUP(C282,[1]計算シート!$B$3:$BB$29997,7,FALSE)</f>
        <v>5.5</v>
      </c>
      <c r="G282" s="109" t="str">
        <f>VLOOKUP(C282,[1]計算シート!$B$3:$BB$29997,8,FALSE)</f>
        <v>18-18.6</v>
      </c>
      <c r="H282" s="109" t="str">
        <f>VLOOKUP(C282,[1]計算シート!$B$3:$BB$29997,9,FALSE)</f>
        <v>○</v>
      </c>
      <c r="I282" s="109" t="str">
        <f>VLOOKUP(C282,[1]計算シート!$B$3:$BB$29997,10,FALSE)</f>
        <v>×</v>
      </c>
      <c r="J282" s="109" t="str">
        <f>VLOOKUP(C282,[1]計算シート!$B$3:$BB$29997,11,FALSE)</f>
        <v>○</v>
      </c>
      <c r="K282" s="109" t="str">
        <f>VLOOKUP(C282,[1]計算シート!$B$3:$BB$29997,12,FALSE)</f>
        <v>×</v>
      </c>
      <c r="L282" s="109" t="str">
        <f>VLOOKUP(C282,[1]計算シート!$B$3:$BB$29997,13,FALSE)</f>
        <v>○</v>
      </c>
      <c r="M282" s="109" t="str">
        <f>IF(VLOOKUP(C282,[1]計算シート!$B$3:$BB$29997,26,FALSE)&gt;0,"○","×")</f>
        <v>×</v>
      </c>
      <c r="N282" s="109" t="str">
        <f>IF(VLOOKUP(C282,[1]計算シート!$B$3:$BB$29997,27,FALSE)&gt;0,"○","×")</f>
        <v>○</v>
      </c>
      <c r="O282" s="110" t="str">
        <f>VLOOKUP(C282,[1]計算シート!$B$3:$BB$29997,29,FALSE)</f>
        <v>株式会社エクラシア</v>
      </c>
      <c r="P282" s="110" t="str">
        <f>VLOOKUP(C282,[1]計算シート!$B$3:$BB$29997,30,FALSE)</f>
        <v>050-6861-5201</v>
      </c>
      <c r="Q282" s="77">
        <f>VLOOKUP(C282,[1]計算シート!$B$3:$BB$29997,32,FALSE)</f>
        <v>55</v>
      </c>
      <c r="R282" s="111">
        <f>VLOOKUP(C282,[1]計算シート!$B$3:$BB$29997,31,FALSE)</f>
        <v>44385</v>
      </c>
      <c r="S282" s="112" t="str">
        <f>VLOOKUP(C282,[1]計算シート!$B$3:$BB$29997,34,FALSE)</f>
        <v>入居開始済み</v>
      </c>
      <c r="T282" s="109" t="str">
        <f>VLOOKUP(C282,[1]計算シート!$B$3:$BB$29997,33,FALSE)</f>
        <v>○</v>
      </c>
      <c r="U282" s="111" t="str">
        <f>S282</f>
        <v>入居開始済み</v>
      </c>
      <c r="V282" s="77"/>
      <c r="W282" s="115" t="str">
        <f>VLOOKUP(C282,[1]計算シート!$B$3:$BH$2997,59,FALSE)&amp;CHAR(10)&amp;IF(VLOOKUP(C282,[1]計算シート!$B$3:$BH$2997,59,FALSE)="特定","("&amp;VLOOKUP(C282,[1]指定一覧!$B$3:$C392,2,FALSE)&amp;")","")</f>
        <v xml:space="preserve">
</v>
      </c>
      <c r="X282" s="113" t="s">
        <v>36</v>
      </c>
    </row>
    <row r="283" spans="2:24" s="114" customFormat="1" ht="42" customHeight="1">
      <c r="B283" s="108">
        <v>276</v>
      </c>
      <c r="C283" s="109">
        <v>11067</v>
      </c>
      <c r="D283" s="110" t="str">
        <f>VLOOKUP(C283,[1]計算シート!$B$3:$F$29997,5,FALSE)</f>
        <v>風のガーデンひの</v>
      </c>
      <c r="E283" s="110" t="str">
        <f>VLOOKUP(C283,[1]計算シート!$B$3:$BB$29997,6,FALSE)</f>
        <v>日野市程久保8-5-5</v>
      </c>
      <c r="F283" s="109" t="str">
        <f>VLOOKUP(C283,[1]計算シート!$B$3:$BB$29997,7,FALSE)</f>
        <v>8.35-10</v>
      </c>
      <c r="G283" s="109" t="str">
        <f>VLOOKUP(C283,[1]計算シート!$B$3:$BB$29997,8,FALSE)</f>
        <v>25.81-30.86</v>
      </c>
      <c r="H283" s="109" t="str">
        <f>VLOOKUP(C283,[1]計算シート!$B$3:$BB$29997,9,FALSE)</f>
        <v>○</v>
      </c>
      <c r="I283" s="109" t="str">
        <f>VLOOKUP(C283,[1]計算シート!$B$3:$BB$29997,10,FALSE)</f>
        <v>○</v>
      </c>
      <c r="J283" s="109" t="str">
        <f>VLOOKUP(C283,[1]計算シート!$B$3:$BB$29997,11,FALSE)</f>
        <v>○</v>
      </c>
      <c r="K283" s="109" t="str">
        <f>VLOOKUP(C283,[1]計算シート!$B$3:$BB$29997,12,FALSE)</f>
        <v>○</v>
      </c>
      <c r="L283" s="109" t="str">
        <f>VLOOKUP(C283,[1]計算シート!$B$3:$BB$29997,13,FALSE)</f>
        <v>○</v>
      </c>
      <c r="M283" s="109" t="str">
        <f>IF(VLOOKUP(C283,[1]計算シート!$B$3:$BB$29997,26,FALSE)&gt;0,"○","×")</f>
        <v>×</v>
      </c>
      <c r="N283" s="109" t="str">
        <f>IF(VLOOKUP(C283,[1]計算シート!$B$3:$BB$29997,27,FALSE)&gt;0,"○","×")</f>
        <v>×</v>
      </c>
      <c r="O283" s="110" t="str">
        <f>VLOOKUP(C283,[1]計算シート!$B$3:$BB$29997,29,FALSE)</f>
        <v>医療法人社団康明会　風のガーデンひの</v>
      </c>
      <c r="P283" s="110" t="str">
        <f>VLOOKUP(C283,[1]計算シート!$B$3:$BB$29997,30,FALSE)</f>
        <v>042-594-9621</v>
      </c>
      <c r="Q283" s="77">
        <f>VLOOKUP(C283,[1]計算シート!$B$3:$BB$29997,32,FALSE)</f>
        <v>21</v>
      </c>
      <c r="R283" s="111">
        <f>VLOOKUP(C283,[1]計算シート!$B$3:$BB$29997,31,FALSE)</f>
        <v>40996</v>
      </c>
      <c r="S283" s="112" t="str">
        <f>VLOOKUP(C283,[1]計算シート!$B$3:$BB$29997,34,FALSE)</f>
        <v>入居開始済み</v>
      </c>
      <c r="T283" s="109" t="str">
        <f>VLOOKUP(C283,[1]計算シート!$B$3:$BB$29997,33,FALSE)</f>
        <v>○</v>
      </c>
      <c r="U283" s="111">
        <v>42095</v>
      </c>
      <c r="V283" s="77"/>
      <c r="W283" s="115" t="str">
        <f>VLOOKUP(C283,[1]計算シート!$B$3:$BH$2997,59,FALSE)&amp;CHAR(10)&amp;IF(VLOOKUP(C283,[1]計算シート!$B$3:$BH$2997,59,FALSE)="特定","("&amp;VLOOKUP(C283,[1]指定一覧!$B$3:$C277,2,FALSE)&amp;")","")</f>
        <v>特定
(1373503240)</v>
      </c>
      <c r="X283" s="113" t="s">
        <v>36</v>
      </c>
    </row>
    <row r="284" spans="2:24" s="114" customFormat="1" ht="42" customHeight="1">
      <c r="B284" s="108">
        <v>277</v>
      </c>
      <c r="C284" s="109">
        <v>11070</v>
      </c>
      <c r="D284" s="110" t="str">
        <f>VLOOKUP(C284,[1]計算シート!$B$3:$F$29997,5,FALSE)</f>
        <v>サービス付き高齢者向け住宅あすなろ</v>
      </c>
      <c r="E284" s="110" t="str">
        <f>VLOOKUP(C284,[1]計算シート!$B$3:$BB$29997,6,FALSE)</f>
        <v>日野市百草1042番地の21</v>
      </c>
      <c r="F284" s="109" t="str">
        <f>VLOOKUP(C284,[1]計算シート!$B$3:$BB$29997,7,FALSE)</f>
        <v>5.37-6.9</v>
      </c>
      <c r="G284" s="109" t="str">
        <f>VLOOKUP(C284,[1]計算シート!$B$3:$BB$29997,8,FALSE)</f>
        <v>18.6-28.52</v>
      </c>
      <c r="H284" s="109" t="str">
        <f>VLOOKUP(C284,[1]計算シート!$B$3:$BB$29997,9,FALSE)</f>
        <v>○</v>
      </c>
      <c r="I284" s="109" t="str">
        <f>VLOOKUP(C284,[1]計算シート!$B$3:$BB$29997,10,FALSE)</f>
        <v>○</v>
      </c>
      <c r="J284" s="109" t="str">
        <f>VLOOKUP(C284,[1]計算シート!$B$3:$BB$29997,11,FALSE)</f>
        <v>○</v>
      </c>
      <c r="K284" s="109" t="str">
        <f>VLOOKUP(C284,[1]計算シート!$B$3:$BB$29997,12,FALSE)</f>
        <v>○</v>
      </c>
      <c r="L284" s="109" t="str">
        <f>VLOOKUP(C284,[1]計算シート!$B$3:$BB$29997,13,FALSE)</f>
        <v>○</v>
      </c>
      <c r="M284" s="109" t="str">
        <f>IF(VLOOKUP(C284,[1]計算シート!$B$3:$BB$29997,26,FALSE)&gt;0,"○","×")</f>
        <v>×</v>
      </c>
      <c r="N284" s="109" t="str">
        <f>IF(VLOOKUP(C284,[1]計算シート!$B$3:$BB$29997,27,FALSE)&gt;0,"○","×")</f>
        <v>○</v>
      </c>
      <c r="O284" s="110" t="str">
        <f>VLOOKUP(C284,[1]計算シート!$B$3:$BB$29997,29,FALSE)</f>
        <v>サービス付き高齢者向け住宅あすなろ</v>
      </c>
      <c r="P284" s="110" t="str">
        <f>VLOOKUP(C284,[1]計算シート!$B$3:$BB$29997,30,FALSE)</f>
        <v>042-599-1440</v>
      </c>
      <c r="Q284" s="77">
        <f>VLOOKUP(C284,[1]計算シート!$B$3:$BB$29997,32,FALSE)</f>
        <v>38</v>
      </c>
      <c r="R284" s="111">
        <f>VLOOKUP(C284,[1]計算シート!$B$3:$BB$29997,31,FALSE)</f>
        <v>40996</v>
      </c>
      <c r="S284" s="112" t="str">
        <f>VLOOKUP(C284,[1]計算シート!$B$3:$BB$29997,34,FALSE)</f>
        <v>入居開始済み</v>
      </c>
      <c r="T284" s="109" t="str">
        <f>VLOOKUP(C284,[1]計算シート!$B$3:$BB$29997,33,FALSE)</f>
        <v>○</v>
      </c>
      <c r="U284" s="111">
        <v>39661</v>
      </c>
      <c r="V284" s="77"/>
      <c r="W284" s="115" t="str">
        <f>VLOOKUP(C284,[1]計算シート!$B$3:$BH$2997,59,FALSE)&amp;CHAR(10)&amp;IF(VLOOKUP(C284,[1]計算シート!$B$3:$BH$2997,59,FALSE)="特定","("&amp;VLOOKUP(C284,[1]指定一覧!$B$3:$C278,2,FALSE)&amp;")","")</f>
        <v>特定
(1373502978)</v>
      </c>
      <c r="X284" s="113" t="s">
        <v>36</v>
      </c>
    </row>
    <row r="285" spans="2:24" s="114" customFormat="1" ht="42" customHeight="1">
      <c r="B285" s="108">
        <v>278</v>
      </c>
      <c r="C285" s="109">
        <v>11084</v>
      </c>
      <c r="D285" s="110" t="str">
        <f>VLOOKUP(C285,[1]計算シート!$B$3:$F$29997,5,FALSE)</f>
        <v>高齢者専用賃貸住宅　豊かな里</v>
      </c>
      <c r="E285" s="110" t="str">
        <f>VLOOKUP(C285,[1]計算シート!$B$3:$BB$29997,6,FALSE)</f>
        <v>日野市豊田1-22-2</v>
      </c>
      <c r="F285" s="109" t="str">
        <f>VLOOKUP(C285,[1]計算シート!$B$3:$BB$29997,7,FALSE)</f>
        <v>7.3-12</v>
      </c>
      <c r="G285" s="109" t="str">
        <f>VLOOKUP(C285,[1]計算シート!$B$3:$BB$29997,8,FALSE)</f>
        <v>26.5-53</v>
      </c>
      <c r="H285" s="109" t="str">
        <f>VLOOKUP(C285,[1]計算シート!$B$3:$BB$29997,9,FALSE)</f>
        <v>○</v>
      </c>
      <c r="I285" s="109" t="str">
        <f>VLOOKUP(C285,[1]計算シート!$B$3:$BB$29997,10,FALSE)</f>
        <v>○</v>
      </c>
      <c r="J285" s="109" t="str">
        <f>VLOOKUP(C285,[1]計算シート!$B$3:$BB$29997,11,FALSE)</f>
        <v>○</v>
      </c>
      <c r="K285" s="109" t="str">
        <f>VLOOKUP(C285,[1]計算シート!$B$3:$BB$29997,12,FALSE)</f>
        <v>○</v>
      </c>
      <c r="L285" s="109" t="str">
        <f>VLOOKUP(C285,[1]計算シート!$B$3:$BB$29997,13,FALSE)</f>
        <v>○</v>
      </c>
      <c r="M285" s="109" t="str">
        <f>IF(VLOOKUP(C285,[1]計算シート!$B$3:$BB$29997,26,FALSE)&gt;0,"○","×")</f>
        <v>×</v>
      </c>
      <c r="N285" s="109" t="str">
        <f>IF(VLOOKUP(C285,[1]計算シート!$B$3:$BB$29997,27,FALSE)&gt;0,"○","×")</f>
        <v>○</v>
      </c>
      <c r="O285" s="110" t="str">
        <f>VLOOKUP(C285,[1]計算シート!$B$3:$BB$29997,29,FALSE)</f>
        <v>高齢者専用賃貸住宅　豊かな里</v>
      </c>
      <c r="P285" s="110" t="str">
        <f>VLOOKUP(C285,[1]計算シート!$B$3:$BB$29997,30,FALSE)</f>
        <v>042-589-2366</v>
      </c>
      <c r="Q285" s="77">
        <f>VLOOKUP(C285,[1]計算シート!$B$3:$BB$29997,32,FALSE)</f>
        <v>11</v>
      </c>
      <c r="R285" s="111">
        <f>VLOOKUP(C285,[1]計算シート!$B$3:$BB$29997,31,FALSE)</f>
        <v>40998</v>
      </c>
      <c r="S285" s="112" t="str">
        <f>VLOOKUP(C285,[1]計算シート!$B$3:$BB$29997,34,FALSE)</f>
        <v>入居開始済み</v>
      </c>
      <c r="T285" s="109" t="str">
        <f>VLOOKUP(C285,[1]計算シート!$B$3:$BB$29997,33,FALSE)</f>
        <v>○</v>
      </c>
      <c r="U285" s="111">
        <v>39417</v>
      </c>
      <c r="V285" s="77"/>
      <c r="W285" s="115" t="str">
        <f>VLOOKUP(C285,[1]計算シート!$B$3:$BH$2997,59,FALSE)&amp;CHAR(10)&amp;IF(VLOOKUP(C285,[1]計算シート!$B$3:$BH$2997,59,FALSE)="特定","("&amp;VLOOKUP(C285,[1]指定一覧!$B$3:$C279,2,FALSE)&amp;")","")</f>
        <v xml:space="preserve">
</v>
      </c>
      <c r="X285" s="113" t="s">
        <v>36</v>
      </c>
    </row>
    <row r="286" spans="2:24" s="114" customFormat="1" ht="42" customHeight="1">
      <c r="B286" s="108">
        <v>279</v>
      </c>
      <c r="C286" s="109">
        <v>12049</v>
      </c>
      <c r="D286" s="110" t="str">
        <f>VLOOKUP(C286,[1]計算シート!$B$3:$F$29997,5,FALSE)</f>
        <v>ゆいま～る多摩平の森　弐番館</v>
      </c>
      <c r="E286" s="110" t="str">
        <f>VLOOKUP(C286,[1]計算シート!$B$3:$BB$29997,6,FALSE)</f>
        <v>日野市多摩平3-1-6</v>
      </c>
      <c r="F286" s="109" t="str">
        <f>VLOOKUP(C286,[1]計算シート!$B$3:$BB$29997,7,FALSE)</f>
        <v>11.8-15.4</v>
      </c>
      <c r="G286" s="109">
        <f>VLOOKUP(C286,[1]計算シート!$B$3:$BB$29997,8,FALSE)</f>
        <v>41.96</v>
      </c>
      <c r="H286" s="109" t="str">
        <f>VLOOKUP(C286,[1]計算シート!$B$3:$BB$29997,9,FALSE)</f>
        <v>○</v>
      </c>
      <c r="I286" s="109" t="str">
        <f>VLOOKUP(C286,[1]計算シート!$B$3:$BB$29997,10,FALSE)</f>
        <v>×</v>
      </c>
      <c r="J286" s="109" t="str">
        <f>VLOOKUP(C286,[1]計算シート!$B$3:$BB$29997,11,FALSE)</f>
        <v>○</v>
      </c>
      <c r="K286" s="109" t="str">
        <f>VLOOKUP(C286,[1]計算シート!$B$3:$BB$29997,12,FALSE)</f>
        <v>○</v>
      </c>
      <c r="L286" s="109" t="str">
        <f>VLOOKUP(C286,[1]計算シート!$B$3:$BB$29997,13,FALSE)</f>
        <v>○</v>
      </c>
      <c r="M286" s="109" t="str">
        <f>IF(VLOOKUP(C286,[1]計算シート!$B$3:$BB$29997,26,FALSE)&gt;0,"○","×")</f>
        <v>×</v>
      </c>
      <c r="N286" s="109" t="str">
        <f>IF(VLOOKUP(C286,[1]計算シート!$B$3:$BB$29997,27,FALSE)&gt;0,"○","×")</f>
        <v>○</v>
      </c>
      <c r="O286" s="110" t="str">
        <f>VLOOKUP(C286,[1]計算シート!$B$3:$BB$29997,29,FALSE)</f>
        <v>株式会社コミュニティネット</v>
      </c>
      <c r="P286" s="110" t="str">
        <f>VLOOKUP(C286,[1]計算シート!$B$3:$BB$29997,30,FALSE)</f>
        <v>03-6256-0574</v>
      </c>
      <c r="Q286" s="77">
        <f>VLOOKUP(C286,[1]計算シート!$B$3:$BB$29997,32,FALSE)</f>
        <v>32</v>
      </c>
      <c r="R286" s="111">
        <f>VLOOKUP(C286,[1]計算シート!$B$3:$BB$29997,31,FALSE)</f>
        <v>41285</v>
      </c>
      <c r="S286" s="112" t="str">
        <f>VLOOKUP(C286,[1]計算シート!$B$3:$BB$29997,34,FALSE)</f>
        <v>入居開始済み</v>
      </c>
      <c r="T286" s="109" t="str">
        <f>VLOOKUP(C286,[1]計算シート!$B$3:$BB$29997,33,FALSE)</f>
        <v>○</v>
      </c>
      <c r="U286" s="111">
        <v>42095</v>
      </c>
      <c r="V286" s="77"/>
      <c r="W286" s="115" t="str">
        <f>VLOOKUP(C286,[1]計算シート!$B$3:$BH$2997,59,FALSE)&amp;CHAR(10)&amp;IF(VLOOKUP(C286,[1]計算シート!$B$3:$BH$2997,59,FALSE)="特定","("&amp;VLOOKUP(C286,[1]指定一覧!$B$3:$C280,2,FALSE)&amp;")","")</f>
        <v xml:space="preserve">
</v>
      </c>
      <c r="X286" s="113" t="s">
        <v>36</v>
      </c>
    </row>
    <row r="287" spans="2:24" s="114" customFormat="1" ht="42" customHeight="1">
      <c r="B287" s="108">
        <v>280</v>
      </c>
      <c r="C287" s="109">
        <v>13007</v>
      </c>
      <c r="D287" s="110" t="str">
        <f>VLOOKUP(C287,[1]計算シート!$B$3:$F$29997,5,FALSE)</f>
        <v>ディーフェスタ日野</v>
      </c>
      <c r="E287" s="110" t="str">
        <f>VLOOKUP(C287,[1]計算シート!$B$3:$BB$29997,6,FALSE)</f>
        <v xml:space="preserve">日野市南平４丁目４０－５ </v>
      </c>
      <c r="F287" s="109">
        <f>VLOOKUP(C287,[1]計算シート!$B$3:$BB$29997,7,FALSE)</f>
        <v>6.3</v>
      </c>
      <c r="G287" s="109" t="str">
        <f>VLOOKUP(C287,[1]計算シート!$B$3:$BB$29997,8,FALSE)</f>
        <v>18.11-19.5</v>
      </c>
      <c r="H287" s="109" t="str">
        <f>VLOOKUP(C287,[1]計算シート!$B$3:$BB$29997,9,FALSE)</f>
        <v>○</v>
      </c>
      <c r="I287" s="109" t="str">
        <f>VLOOKUP(C287,[1]計算シート!$B$3:$BB$29997,10,FALSE)</f>
        <v>×</v>
      </c>
      <c r="J287" s="109" t="str">
        <f>VLOOKUP(C287,[1]計算シート!$B$3:$BB$29997,11,FALSE)</f>
        <v>×</v>
      </c>
      <c r="K287" s="109" t="str">
        <f>VLOOKUP(C287,[1]計算シート!$B$3:$BB$29997,12,FALSE)</f>
        <v>×</v>
      </c>
      <c r="L287" s="109" t="str">
        <f>VLOOKUP(C287,[1]計算シート!$B$3:$BB$29997,13,FALSE)</f>
        <v>○</v>
      </c>
      <c r="M287" s="109" t="str">
        <f>IF(VLOOKUP(C287,[1]計算シート!$B$3:$BB$29997,26,FALSE)&gt;0,"○","×")</f>
        <v>○</v>
      </c>
      <c r="N287" s="109" t="str">
        <f>IF(VLOOKUP(C287,[1]計算シート!$B$3:$BB$29997,27,FALSE)&gt;0,"○","×")</f>
        <v>○</v>
      </c>
      <c r="O287" s="110" t="str">
        <f>VLOOKUP(C287,[1]計算シート!$B$3:$BB$29997,29,FALSE)</f>
        <v>大和リビングケア株式会社　シニアライフ事業部</v>
      </c>
      <c r="P287" s="110" t="str">
        <f>VLOOKUP(C287,[1]計算シート!$B$3:$BB$29997,30,FALSE)</f>
        <v>03-5908-0890</v>
      </c>
      <c r="Q287" s="77">
        <f>VLOOKUP(C287,[1]計算シート!$B$3:$BB$29997,32,FALSE)</f>
        <v>30</v>
      </c>
      <c r="R287" s="111">
        <f>VLOOKUP(C287,[1]計算シート!$B$3:$BB$29997,31,FALSE)</f>
        <v>41446</v>
      </c>
      <c r="S287" s="112" t="str">
        <f>VLOOKUP(C287,[1]計算シート!$B$3:$BB$29997,34,FALSE)</f>
        <v>入居開始済み</v>
      </c>
      <c r="T287" s="109" t="str">
        <f>VLOOKUP(C287,[1]計算シート!$B$3:$BB$29997,33,FALSE)</f>
        <v>○</v>
      </c>
      <c r="U287" s="111">
        <v>42095</v>
      </c>
      <c r="V287" s="77"/>
      <c r="W287" s="115" t="str">
        <f>VLOOKUP(C287,[1]計算シート!$B$3:$BH$2997,59,FALSE)&amp;CHAR(10)&amp;IF(VLOOKUP(C287,[1]計算シート!$B$3:$BH$2997,59,FALSE)="特定","("&amp;VLOOKUP(C287,[1]指定一覧!$B$3:$C281,2,FALSE)&amp;")","")</f>
        <v xml:space="preserve">
</v>
      </c>
      <c r="X287" s="113" t="s">
        <v>36</v>
      </c>
    </row>
    <row r="288" spans="2:24" s="114" customFormat="1" ht="42" customHeight="1">
      <c r="B288" s="108">
        <v>281</v>
      </c>
      <c r="C288" s="109">
        <v>17015</v>
      </c>
      <c r="D288" s="110" t="str">
        <f>VLOOKUP(C288,[1]計算シート!$B$3:$F$29997,5,FALSE)</f>
        <v>ホームステーションらいふ日野</v>
      </c>
      <c r="E288" s="110" t="str">
        <f>VLOOKUP(C288,[1]計算シート!$B$3:$BB$29997,6,FALSE)</f>
        <v>日野市大字日野1048-1</v>
      </c>
      <c r="F288" s="109">
        <f>VLOOKUP(C288,[1]計算シート!$B$3:$BB$29997,7,FALSE)</f>
        <v>10.26</v>
      </c>
      <c r="G288" s="109" t="str">
        <f>VLOOKUP(C288,[1]計算シート!$B$3:$BB$29997,8,FALSE)</f>
        <v>18.72-19.47</v>
      </c>
      <c r="H288" s="109" t="str">
        <f>VLOOKUP(C288,[1]計算シート!$B$3:$BB$29997,9,FALSE)</f>
        <v>○</v>
      </c>
      <c r="I288" s="109" t="str">
        <f>VLOOKUP(C288,[1]計算シート!$B$3:$BB$29997,10,FALSE)</f>
        <v>○</v>
      </c>
      <c r="J288" s="109" t="str">
        <f>VLOOKUP(C288,[1]計算シート!$B$3:$BB$29997,11,FALSE)</f>
        <v>○</v>
      </c>
      <c r="K288" s="109" t="str">
        <f>VLOOKUP(C288,[1]計算シート!$B$3:$BB$29997,12,FALSE)</f>
        <v>○</v>
      </c>
      <c r="L288" s="109" t="str">
        <f>VLOOKUP(C288,[1]計算シート!$B$3:$BB$29997,13,FALSE)</f>
        <v>○</v>
      </c>
      <c r="M288" s="109" t="str">
        <f>IF(VLOOKUP(C288,[1]計算シート!$B$3:$BB$29997,26,FALSE)&gt;0,"○","×")</f>
        <v>×</v>
      </c>
      <c r="N288" s="109" t="str">
        <f>IF(VLOOKUP(C288,[1]計算シート!$B$3:$BB$29997,27,FALSE)&gt;0,"○","×")</f>
        <v>×</v>
      </c>
      <c r="O288" s="110" t="str">
        <f>VLOOKUP(C288,[1]計算シート!$B$3:$BB$29997,29,FALSE)</f>
        <v>株式会社らいふ</v>
      </c>
      <c r="P288" s="110" t="str">
        <f>VLOOKUP(C288,[1]計算シート!$B$3:$BB$29997,30,FALSE)</f>
        <v>03-5769-7268</v>
      </c>
      <c r="Q288" s="77">
        <f>VLOOKUP(C288,[1]計算シート!$B$3:$BB$29997,32,FALSE)</f>
        <v>50</v>
      </c>
      <c r="R288" s="111">
        <f>VLOOKUP(C288,[1]計算シート!$B$3:$BB$29997,31,FALSE)</f>
        <v>43116</v>
      </c>
      <c r="S288" s="112" t="str">
        <f>VLOOKUP(C288,[1]計算シート!$B$3:$BB$29997,34,FALSE)</f>
        <v>入居開始済み</v>
      </c>
      <c r="T288" s="109" t="str">
        <f>VLOOKUP(C288,[1]計算シート!$B$3:$BB$29997,33,FALSE)</f>
        <v>○</v>
      </c>
      <c r="U288" s="111">
        <v>43374</v>
      </c>
      <c r="V288" s="77"/>
      <c r="W288" s="115" t="str">
        <f>VLOOKUP(C288,[1]計算シート!$B$3:$BH$2997,59,FALSE)&amp;CHAR(10)&amp;IF(VLOOKUP(C288,[1]計算シート!$B$3:$BH$2997,59,FALSE)="特定","("&amp;VLOOKUP(C288,[1]指定一覧!$B$3:$C282,2,FALSE)&amp;")","")</f>
        <v>特定
(1373502820)</v>
      </c>
      <c r="X288" s="113" t="s">
        <v>36</v>
      </c>
    </row>
    <row r="289" spans="2:24" s="114" customFormat="1" ht="42" customHeight="1">
      <c r="B289" s="108">
        <v>282</v>
      </c>
      <c r="C289" s="109">
        <v>12074</v>
      </c>
      <c r="D289" s="110" t="str">
        <f>VLOOKUP(C289,[1]計算シート!$B$3:$F$29997,5,FALSE)</f>
        <v>ゆいま～る中沢</v>
      </c>
      <c r="E289" s="110" t="str">
        <f>VLOOKUP(C289,[1]計算シート!$B$3:$BB$29997,6,FALSE)</f>
        <v>多摩市中沢２－５－３</v>
      </c>
      <c r="F289" s="109" t="str">
        <f>VLOOKUP(C289,[1]計算シート!$B$3:$BB$29997,7,FALSE)</f>
        <v>13.7-24.3</v>
      </c>
      <c r="G289" s="109" t="str">
        <f>VLOOKUP(C289,[1]計算シート!$B$3:$BB$29997,8,FALSE)</f>
        <v>39.4-66.1</v>
      </c>
      <c r="H289" s="109" t="str">
        <f>VLOOKUP(C289,[1]計算シート!$B$3:$BB$29997,9,FALSE)</f>
        <v>○</v>
      </c>
      <c r="I289" s="109" t="str">
        <f>VLOOKUP(C289,[1]計算シート!$B$3:$BB$29997,10,FALSE)</f>
        <v>×</v>
      </c>
      <c r="J289" s="109" t="str">
        <f>VLOOKUP(C289,[1]計算シート!$B$3:$BB$29997,11,FALSE)</f>
        <v>×</v>
      </c>
      <c r="K289" s="109" t="str">
        <f>VLOOKUP(C289,[1]計算シート!$B$3:$BB$29997,12,FALSE)</f>
        <v>○</v>
      </c>
      <c r="L289" s="109" t="str">
        <f>VLOOKUP(C289,[1]計算シート!$B$3:$BB$29997,13,FALSE)</f>
        <v>○</v>
      </c>
      <c r="M289" s="109" t="str">
        <f>IF(VLOOKUP(C289,[1]計算シート!$B$3:$BB$29997,26,FALSE)&gt;0,"○","×")</f>
        <v>○</v>
      </c>
      <c r="N289" s="109" t="str">
        <f>IF(VLOOKUP(C289,[1]計算シート!$B$3:$BB$29997,27,FALSE)&gt;0,"○","×")</f>
        <v>○</v>
      </c>
      <c r="O289" s="110" t="str">
        <f>VLOOKUP(C289,[1]計算シート!$B$3:$BB$29997,29,FALSE)</f>
        <v>ゆいま～る中沢</v>
      </c>
      <c r="P289" s="110" t="str">
        <f>VLOOKUP(C289,[1]計算シート!$B$3:$BB$29997,30,FALSE)</f>
        <v>042-400-7402</v>
      </c>
      <c r="Q289" s="77">
        <f>VLOOKUP(C289,[1]計算シート!$B$3:$BB$29997,32,FALSE)</f>
        <v>57</v>
      </c>
      <c r="R289" s="111">
        <f>VLOOKUP(C289,[1]計算シート!$B$3:$BB$29997,31,FALSE)</f>
        <v>41352</v>
      </c>
      <c r="S289" s="112" t="str">
        <f>VLOOKUP(C289,[1]計算シート!$B$3:$BB$29997,34,FALSE)</f>
        <v>入居開始済み</v>
      </c>
      <c r="T289" s="109" t="str">
        <f>VLOOKUP(C289,[1]計算シート!$B$3:$BB$29997,33,FALSE)</f>
        <v>○</v>
      </c>
      <c r="U289" s="111">
        <v>41352</v>
      </c>
      <c r="V289" s="77"/>
      <c r="W289" s="115" t="str">
        <f>VLOOKUP(C289,[1]計算シート!$B$3:$BH$2997,59,FALSE)&amp;CHAR(10)&amp;IF(VLOOKUP(C289,[1]計算シート!$B$3:$BH$2997,59,FALSE)="特定","("&amp;VLOOKUP(C289,[1]指定一覧!$B$3:$C282,2,FALSE)&amp;")","")</f>
        <v xml:space="preserve">利用権
</v>
      </c>
      <c r="X289" s="113" t="s">
        <v>36</v>
      </c>
    </row>
    <row r="290" spans="2:24" s="114" customFormat="1" ht="42" customHeight="1">
      <c r="B290" s="108">
        <v>283</v>
      </c>
      <c r="C290" s="109">
        <v>13038</v>
      </c>
      <c r="D290" s="110" t="str">
        <f>VLOOKUP(C290,[1]計算シート!$B$3:$F$29997,5,FALSE)</f>
        <v>カーサさくらが丘</v>
      </c>
      <c r="E290" s="110" t="str">
        <f>VLOOKUP(C290,[1]計算シート!$B$3:$BB$29997,6,FALSE)</f>
        <v>多摩市連光寺一丁目1番地1</v>
      </c>
      <c r="F290" s="109">
        <f>VLOOKUP(C290,[1]計算シート!$B$3:$BB$29997,7,FALSE)</f>
        <v>5.37</v>
      </c>
      <c r="G290" s="109">
        <f>VLOOKUP(C290,[1]計算シート!$B$3:$BB$29997,8,FALSE)</f>
        <v>24.86</v>
      </c>
      <c r="H290" s="109" t="str">
        <f>VLOOKUP(C290,[1]計算シート!$B$3:$BB$29997,9,FALSE)</f>
        <v>○</v>
      </c>
      <c r="I290" s="109" t="str">
        <f>VLOOKUP(C290,[1]計算シート!$B$3:$BB$29997,10,FALSE)</f>
        <v>○</v>
      </c>
      <c r="J290" s="109" t="str">
        <f>VLOOKUP(C290,[1]計算シート!$B$3:$BB$29997,11,FALSE)</f>
        <v>○</v>
      </c>
      <c r="K290" s="109" t="str">
        <f>VLOOKUP(C290,[1]計算シート!$B$3:$BB$29997,12,FALSE)</f>
        <v>×</v>
      </c>
      <c r="L290" s="109" t="str">
        <f>VLOOKUP(C290,[1]計算シート!$B$3:$BB$29997,13,FALSE)</f>
        <v>○</v>
      </c>
      <c r="M290" s="109" t="str">
        <f>IF(VLOOKUP(C290,[1]計算シート!$B$3:$BB$29997,26,FALSE)&gt;0,"○","×")</f>
        <v>○</v>
      </c>
      <c r="N290" s="109" t="str">
        <f>IF(VLOOKUP(C290,[1]計算シート!$B$3:$BB$29997,27,FALSE)&gt;0,"○","×")</f>
        <v>○</v>
      </c>
      <c r="O290" s="110" t="str">
        <f>VLOOKUP(C290,[1]計算シート!$B$3:$BB$29997,29,FALSE)</f>
        <v>カーサさくらが丘</v>
      </c>
      <c r="P290" s="110" t="str">
        <f>VLOOKUP(C290,[1]計算シート!$B$3:$BB$29997,30,FALSE)</f>
        <v>042-373-9007</v>
      </c>
      <c r="Q290" s="77">
        <f>VLOOKUP(C290,[1]計算シート!$B$3:$BB$29997,32,FALSE)</f>
        <v>35</v>
      </c>
      <c r="R290" s="111">
        <f>VLOOKUP(C290,[1]計算シート!$B$3:$BB$29997,31,FALSE)</f>
        <v>41670</v>
      </c>
      <c r="S290" s="112" t="str">
        <f>VLOOKUP(C290,[1]計算シート!$B$3:$BB$29997,34,FALSE)</f>
        <v>入居開始済み</v>
      </c>
      <c r="T290" s="109" t="str">
        <f>VLOOKUP(C290,[1]計算シート!$B$3:$BB$29997,33,FALSE)</f>
        <v>○</v>
      </c>
      <c r="U290" s="111">
        <v>41670</v>
      </c>
      <c r="V290" s="77"/>
      <c r="W290" s="115" t="str">
        <f>VLOOKUP(C290,[1]計算シート!$B$3:$BH$2997,59,FALSE)&amp;CHAR(10)&amp;IF(VLOOKUP(C290,[1]計算シート!$B$3:$BH$2997,59,FALSE)="特定","("&amp;VLOOKUP(C290,[1]指定一覧!$B$3:$C283,2,FALSE)&amp;")","")</f>
        <v xml:space="preserve">
</v>
      </c>
      <c r="X290" s="113" t="s">
        <v>36</v>
      </c>
    </row>
    <row r="291" spans="2:24" s="114" customFormat="1" ht="42" customHeight="1">
      <c r="B291" s="108">
        <v>284</v>
      </c>
      <c r="C291" s="109">
        <v>14003</v>
      </c>
      <c r="D291" s="110" t="str">
        <f>VLOOKUP(C291,[1]計算シート!$B$3:$F$29997,5,FALSE)</f>
        <v>なごやかレジデンス多摩</v>
      </c>
      <c r="E291" s="110" t="str">
        <f>VLOOKUP(C291,[1]計算シート!$B$3:$BB$29997,6,FALSE)</f>
        <v>多摩市百草１１２０番地の３</v>
      </c>
      <c r="F291" s="109" t="str">
        <f>VLOOKUP(C291,[1]計算シート!$B$3:$BB$29997,7,FALSE)</f>
        <v>5.37-6.2</v>
      </c>
      <c r="G291" s="109">
        <f>VLOOKUP(C291,[1]計算シート!$B$3:$BB$29997,8,FALSE)</f>
        <v>18.899999999999999</v>
      </c>
      <c r="H291" s="109" t="str">
        <f>VLOOKUP(C291,[1]計算シート!$B$3:$BB$29997,9,FALSE)</f>
        <v>○</v>
      </c>
      <c r="I291" s="109" t="str">
        <f>VLOOKUP(C291,[1]計算シート!$B$3:$BB$29997,10,FALSE)</f>
        <v>○</v>
      </c>
      <c r="J291" s="109" t="str">
        <f>VLOOKUP(C291,[1]計算シート!$B$3:$BB$29997,11,FALSE)</f>
        <v>○</v>
      </c>
      <c r="K291" s="109" t="str">
        <f>VLOOKUP(C291,[1]計算シート!$B$3:$BB$29997,12,FALSE)</f>
        <v>○</v>
      </c>
      <c r="L291" s="109" t="str">
        <f>VLOOKUP(C291,[1]計算シート!$B$3:$BB$29997,13,FALSE)</f>
        <v>×</v>
      </c>
      <c r="M291" s="109" t="str">
        <f>IF(VLOOKUP(C291,[1]計算シート!$B$3:$BB$29997,26,FALSE)&gt;0,"○","×")</f>
        <v>×</v>
      </c>
      <c r="N291" s="109" t="str">
        <f>IF(VLOOKUP(C291,[1]計算シート!$B$3:$BB$29997,27,FALSE)&gt;0,"○","×")</f>
        <v>○</v>
      </c>
      <c r="O291" s="110" t="str">
        <f>VLOOKUP(C291,[1]計算シート!$B$3:$BB$29997,29,FALSE)</f>
        <v>なごやかレジデンス多摩</v>
      </c>
      <c r="P291" s="110" t="str">
        <f>VLOOKUP(C291,[1]計算シート!$B$3:$BB$29997,30,FALSE)</f>
        <v>042-389-7087</v>
      </c>
      <c r="Q291" s="77">
        <f>VLOOKUP(C291,[1]計算シート!$B$3:$BB$29997,32,FALSE)</f>
        <v>29</v>
      </c>
      <c r="R291" s="111">
        <f>VLOOKUP(C291,[1]計算シート!$B$3:$BB$29997,31,FALSE)</f>
        <v>41768</v>
      </c>
      <c r="S291" s="112" t="str">
        <f>VLOOKUP(C291,[1]計算シート!$B$3:$BB$29997,34,FALSE)</f>
        <v>入居開始済み</v>
      </c>
      <c r="T291" s="109" t="str">
        <f>VLOOKUP(C291,[1]計算シート!$B$3:$BB$29997,33,FALSE)</f>
        <v>○</v>
      </c>
      <c r="U291" s="111">
        <v>42095</v>
      </c>
      <c r="V291" s="77"/>
      <c r="W291" s="115" t="str">
        <f>VLOOKUP(C291,[1]計算シート!$B$3:$BH$2997,59,FALSE)&amp;CHAR(10)&amp;IF(VLOOKUP(C291,[1]計算シート!$B$3:$BH$2997,59,FALSE)="特定","("&amp;VLOOKUP(C291,[1]指定一覧!$B$3:$C284,2,FALSE)&amp;")","")</f>
        <v xml:space="preserve">
</v>
      </c>
      <c r="X291" s="113" t="s">
        <v>36</v>
      </c>
    </row>
    <row r="292" spans="2:24" s="114" customFormat="1" ht="42" customHeight="1">
      <c r="B292" s="108">
        <v>285</v>
      </c>
      <c r="C292" s="109">
        <v>15002</v>
      </c>
      <c r="D292" s="110" t="str">
        <f>VLOOKUP(C292,[1]計算シート!$B$3:$F$29997,5,FALSE)</f>
        <v>スマイラス聖蹟桜ヶ丘</v>
      </c>
      <c r="E292" s="110" t="str">
        <f>VLOOKUP(C292,[1]計算シート!$B$3:$BB$29997,6,FALSE)</f>
        <v>多摩市関戸一丁目２番地１１</v>
      </c>
      <c r="F292" s="109" t="str">
        <f>VLOOKUP(C292,[1]計算シート!$B$3:$BB$29997,7,FALSE)</f>
        <v>12.95-28.55</v>
      </c>
      <c r="G292" s="109" t="str">
        <f>VLOOKUP(C292,[1]計算シート!$B$3:$BB$29997,8,FALSE)</f>
        <v>27.72-60.1</v>
      </c>
      <c r="H292" s="109" t="str">
        <f>VLOOKUP(C292,[1]計算シート!$B$3:$BB$29997,9,FALSE)</f>
        <v>○</v>
      </c>
      <c r="I292" s="109" t="str">
        <f>VLOOKUP(C292,[1]計算シート!$B$3:$BB$29997,10,FALSE)</f>
        <v>×</v>
      </c>
      <c r="J292" s="109" t="str">
        <f>VLOOKUP(C292,[1]計算シート!$B$3:$BB$29997,11,FALSE)</f>
        <v>×</v>
      </c>
      <c r="K292" s="109" t="str">
        <f>VLOOKUP(C292,[1]計算シート!$B$3:$BB$29997,12,FALSE)</f>
        <v>×</v>
      </c>
      <c r="L292" s="109" t="str">
        <f>VLOOKUP(C292,[1]計算シート!$B$3:$BB$29997,13,FALSE)</f>
        <v>○</v>
      </c>
      <c r="M292" s="109" t="str">
        <f>IF(VLOOKUP(C292,[1]計算シート!$B$3:$BB$29997,26,FALSE)&gt;0,"○","×")</f>
        <v>○</v>
      </c>
      <c r="N292" s="109" t="str">
        <f>IF(VLOOKUP(C292,[1]計算シート!$B$3:$BB$29997,27,FALSE)&gt;0,"○","×")</f>
        <v>○</v>
      </c>
      <c r="O292" s="110" t="str">
        <f>VLOOKUP(C292,[1]計算シート!$B$3:$BB$29997,29,FALSE)</f>
        <v>京王ウェルシィステージ株式会社</v>
      </c>
      <c r="P292" s="110" t="str">
        <f>VLOOKUP(C292,[1]計算シート!$B$3:$BB$29997,30,FALSE)</f>
        <v>042-337-3351</v>
      </c>
      <c r="Q292" s="77">
        <f>VLOOKUP(C292,[1]計算シート!$B$3:$BB$29997,32,FALSE)</f>
        <v>53</v>
      </c>
      <c r="R292" s="111">
        <f>VLOOKUP(C292,[1]計算シート!$B$3:$BB$29997,31,FALSE)</f>
        <v>42163</v>
      </c>
      <c r="S292" s="112" t="str">
        <f>VLOOKUP(C292,[1]計算シート!$B$3:$BB$29997,34,FALSE)</f>
        <v>入居開始済み</v>
      </c>
      <c r="T292" s="109" t="str">
        <f>VLOOKUP(C292,[1]計算シート!$B$3:$BB$29997,33,FALSE)</f>
        <v>○</v>
      </c>
      <c r="U292" s="111">
        <v>42767</v>
      </c>
      <c r="V292" s="77"/>
      <c r="W292" s="115" t="str">
        <f>VLOOKUP(C292,[1]計算シート!$B$3:$BH$2997,59,FALSE)&amp;CHAR(10)&amp;IF(VLOOKUP(C292,[1]計算シート!$B$3:$BH$2997,59,FALSE)="特定","("&amp;VLOOKUP(C292,[1]指定一覧!$B$3:$C285,2,FALSE)&amp;")","")</f>
        <v xml:space="preserve">
</v>
      </c>
      <c r="X292" s="113" t="s">
        <v>36</v>
      </c>
    </row>
    <row r="293" spans="2:24" s="114" customFormat="1" ht="42" customHeight="1">
      <c r="B293" s="108">
        <v>286</v>
      </c>
      <c r="C293" s="109">
        <v>11041</v>
      </c>
      <c r="D293" s="110" t="str">
        <f>VLOOKUP(C293,[1]計算シート!$B$3:$F$29997,5,FALSE)</f>
        <v>そんぽの家Ｓ稲城長沼</v>
      </c>
      <c r="E293" s="110" t="str">
        <f>VLOOKUP(C293,[1]計算シート!$B$3:$BB$29997,6,FALSE)</f>
        <v>稲城市東長沼1124-1</v>
      </c>
      <c r="F293" s="109">
        <f>VLOOKUP(C293,[1]計算シート!$B$3:$BB$29997,7,FALSE)</f>
        <v>10.5</v>
      </c>
      <c r="G293" s="109" t="str">
        <f>VLOOKUP(C293,[1]計算シート!$B$3:$BB$29997,8,FALSE)</f>
        <v>25.17-27.18</v>
      </c>
      <c r="H293" s="109" t="str">
        <f>VLOOKUP(C293,[1]計算シート!$B$3:$BB$29997,9,FALSE)</f>
        <v>○</v>
      </c>
      <c r="I293" s="109" t="str">
        <f>VLOOKUP(C293,[1]計算シート!$B$3:$BB$29997,10,FALSE)</f>
        <v>×</v>
      </c>
      <c r="J293" s="109" t="str">
        <f>VLOOKUP(C293,[1]計算シート!$B$3:$BB$29997,11,FALSE)</f>
        <v>×</v>
      </c>
      <c r="K293" s="109" t="str">
        <f>VLOOKUP(C293,[1]計算シート!$B$3:$BB$29997,12,FALSE)</f>
        <v>×</v>
      </c>
      <c r="L293" s="109" t="str">
        <f>VLOOKUP(C293,[1]計算シート!$B$3:$BB$29997,13,FALSE)</f>
        <v>○</v>
      </c>
      <c r="M293" s="109" t="str">
        <f>IF(VLOOKUP(C293,[1]計算シート!$B$3:$BB$29997,26,FALSE)&gt;0,"○","×")</f>
        <v>×</v>
      </c>
      <c r="N293" s="109" t="str">
        <f>IF(VLOOKUP(C293,[1]計算シート!$B$3:$BB$29997,27,FALSE)&gt;0,"○","×")</f>
        <v>○</v>
      </c>
      <c r="O293" s="110" t="str">
        <f>VLOOKUP(C293,[1]計算シート!$B$3:$BB$29997,29,FALSE)</f>
        <v>そんぽの家Ｓ稲城長沼</v>
      </c>
      <c r="P293" s="110" t="str">
        <f>VLOOKUP(C293,[1]計算シート!$B$3:$BB$29997,30,FALSE)</f>
        <v>042-370-0651</v>
      </c>
      <c r="Q293" s="77">
        <f>VLOOKUP(C293,[1]計算シート!$B$3:$BB$29997,32,FALSE)</f>
        <v>56</v>
      </c>
      <c r="R293" s="111">
        <f>VLOOKUP(C293,[1]計算シート!$B$3:$BB$29997,31,FALSE)</f>
        <v>40942</v>
      </c>
      <c r="S293" s="112" t="str">
        <f>VLOOKUP(C293,[1]計算シート!$B$3:$BB$29997,34,FALSE)</f>
        <v>入居開始済み</v>
      </c>
      <c r="T293" s="109" t="str">
        <f>VLOOKUP(C293,[1]計算シート!$B$3:$BB$29997,33,FALSE)</f>
        <v>○</v>
      </c>
      <c r="U293" s="111">
        <v>42095</v>
      </c>
      <c r="V293" s="77"/>
      <c r="W293" s="115" t="str">
        <f>VLOOKUP(C293,[1]計算シート!$B$3:$BH$2997,59,FALSE)&amp;CHAR(10)&amp;IF(VLOOKUP(C293,[1]計算シート!$B$3:$BH$2997,59,FALSE)="特定","("&amp;VLOOKUP(C293,[1]指定一覧!$B$3:$C286,2,FALSE)&amp;")","")</f>
        <v xml:space="preserve">
</v>
      </c>
      <c r="X293" s="113" t="s">
        <v>36</v>
      </c>
    </row>
    <row r="294" spans="2:24" s="114" customFormat="1" ht="42" customHeight="1">
      <c r="B294" s="108">
        <v>287</v>
      </c>
      <c r="C294" s="109">
        <v>12059</v>
      </c>
      <c r="D294" s="110" t="str">
        <f>VLOOKUP(C294,[1]計算シート!$B$3:$F$29997,5,FALSE)</f>
        <v>そんぽの家Ｓ稲城</v>
      </c>
      <c r="E294" s="110" t="str">
        <f>VLOOKUP(C294,[1]計算シート!$B$3:$BB$29997,6,FALSE)</f>
        <v>稲城市東長沼2430</v>
      </c>
      <c r="F294" s="109">
        <f>VLOOKUP(C294,[1]計算シート!$B$3:$BB$29997,7,FALSE)</f>
        <v>12</v>
      </c>
      <c r="G294" s="109">
        <f>VLOOKUP(C294,[1]計算シート!$B$3:$BB$29997,8,FALSE)</f>
        <v>25.17</v>
      </c>
      <c r="H294" s="109" t="str">
        <f>VLOOKUP(C294,[1]計算シート!$B$3:$BB$29997,9,FALSE)</f>
        <v>○</v>
      </c>
      <c r="I294" s="109" t="str">
        <f>VLOOKUP(C294,[1]計算シート!$B$3:$BB$29997,10,FALSE)</f>
        <v>×</v>
      </c>
      <c r="J294" s="109" t="str">
        <f>VLOOKUP(C294,[1]計算シート!$B$3:$BB$29997,11,FALSE)</f>
        <v>×</v>
      </c>
      <c r="K294" s="109" t="str">
        <f>VLOOKUP(C294,[1]計算シート!$B$3:$BB$29997,12,FALSE)</f>
        <v>×</v>
      </c>
      <c r="L294" s="109" t="str">
        <f>VLOOKUP(C294,[1]計算シート!$B$3:$BB$29997,13,FALSE)</f>
        <v>○</v>
      </c>
      <c r="M294" s="109" t="str">
        <f>IF(VLOOKUP(C294,[1]計算シート!$B$3:$BB$29997,26,FALSE)&gt;0,"○","×")</f>
        <v>×</v>
      </c>
      <c r="N294" s="109" t="str">
        <f>IF(VLOOKUP(C294,[1]計算シート!$B$3:$BB$29997,27,FALSE)&gt;0,"○","×")</f>
        <v>○</v>
      </c>
      <c r="O294" s="110" t="str">
        <f>VLOOKUP(C294,[1]計算シート!$B$3:$BB$29997,29,FALSE)</f>
        <v>そんぽの家Ｓ稲城</v>
      </c>
      <c r="P294" s="110" t="str">
        <f>VLOOKUP(C294,[1]計算シート!$B$3:$BB$29997,30,FALSE)</f>
        <v>042-370-3161</v>
      </c>
      <c r="Q294" s="77">
        <f>VLOOKUP(C294,[1]計算シート!$B$3:$BB$29997,32,FALSE)</f>
        <v>42</v>
      </c>
      <c r="R294" s="111">
        <f>VLOOKUP(C294,[1]計算シート!$B$3:$BB$29997,31,FALSE)</f>
        <v>41306</v>
      </c>
      <c r="S294" s="112" t="str">
        <f>VLOOKUP(C294,[1]計算シート!$B$3:$BB$29997,34,FALSE)</f>
        <v>入居開始済み</v>
      </c>
      <c r="T294" s="109" t="str">
        <f>VLOOKUP(C294,[1]計算シート!$B$3:$BB$29997,33,FALSE)</f>
        <v>○</v>
      </c>
      <c r="U294" s="111">
        <v>42095</v>
      </c>
      <c r="V294" s="77"/>
      <c r="W294" s="115" t="str">
        <f>VLOOKUP(C294,[1]計算シート!$B$3:$BH$2997,59,FALSE)&amp;CHAR(10)&amp;IF(VLOOKUP(C294,[1]計算シート!$B$3:$BH$2997,59,FALSE)="特定","("&amp;VLOOKUP(C294,[1]指定一覧!$B$3:$C287,2,FALSE)&amp;")","")</f>
        <v xml:space="preserve">
</v>
      </c>
      <c r="X294" s="113" t="s">
        <v>36</v>
      </c>
    </row>
    <row r="295" spans="2:24" s="114" customFormat="1" ht="42" customHeight="1">
      <c r="B295" s="108">
        <v>288</v>
      </c>
      <c r="C295" s="109">
        <v>15003</v>
      </c>
      <c r="D295" s="110" t="str">
        <f>VLOOKUP(C295,[1]計算シート!$B$3:$F$29997,5,FALSE)</f>
        <v>コーシャハイム平尾　サービス付き高齢者向け住宅</v>
      </c>
      <c r="E295" s="110" t="str">
        <f>VLOOKUP(C295,[1]計算シート!$B$3:$BB$29997,6,FALSE)</f>
        <v>稲城市平尾三丁目7番4</v>
      </c>
      <c r="F295" s="109" t="str">
        <f>VLOOKUP(C295,[1]計算シート!$B$3:$BB$29997,7,FALSE)</f>
        <v>4.66-18.41</v>
      </c>
      <c r="G295" s="109" t="str">
        <f>VLOOKUP(C295,[1]計算シート!$B$3:$BB$29997,8,FALSE)</f>
        <v>20.23-55.23</v>
      </c>
      <c r="H295" s="109" t="str">
        <f>VLOOKUP(C295,[1]計算シート!$B$3:$BB$29997,9,FALSE)</f>
        <v>○</v>
      </c>
      <c r="I295" s="109" t="str">
        <f>VLOOKUP(C295,[1]計算シート!$B$3:$BB$29997,10,FALSE)</f>
        <v>×</v>
      </c>
      <c r="J295" s="109" t="str">
        <f>VLOOKUP(C295,[1]計算シート!$B$3:$BB$29997,11,FALSE)</f>
        <v>×</v>
      </c>
      <c r="K295" s="109" t="str">
        <f>VLOOKUP(C295,[1]計算シート!$B$3:$BB$29997,12,FALSE)</f>
        <v>○</v>
      </c>
      <c r="L295" s="109" t="str">
        <f>VLOOKUP(C295,[1]計算シート!$B$3:$BB$29997,13,FALSE)</f>
        <v>○</v>
      </c>
      <c r="M295" s="109" t="str">
        <f>IF(VLOOKUP(C295,[1]計算シート!$B$3:$BB$29997,26,FALSE)&gt;0,"○","×")</f>
        <v>○</v>
      </c>
      <c r="N295" s="109" t="str">
        <f>IF(VLOOKUP(C295,[1]計算シート!$B$3:$BB$29997,27,FALSE)&gt;0,"○","×")</f>
        <v>○</v>
      </c>
      <c r="O295" s="110" t="str">
        <f>VLOOKUP(C295,[1]計算シート!$B$3:$BB$29997,29,FALSE)</f>
        <v>ＳＯＭＰＯケア株式会社</v>
      </c>
      <c r="P295" s="110" t="str">
        <f>VLOOKUP(C295,[1]計算シート!$B$3:$BB$29997,30,FALSE)</f>
        <v>03-6455-8560</v>
      </c>
      <c r="Q295" s="77">
        <f>VLOOKUP(C295,[1]計算シート!$B$3:$BB$29997,32,FALSE)</f>
        <v>65</v>
      </c>
      <c r="R295" s="111">
        <f>VLOOKUP(C295,[1]計算シート!$B$3:$BB$29997,31,FALSE)</f>
        <v>42178</v>
      </c>
      <c r="S295" s="112" t="str">
        <f>VLOOKUP(C295,[1]計算シート!$B$3:$BB$29997,34,FALSE)</f>
        <v>入居開始済み</v>
      </c>
      <c r="T295" s="109" t="str">
        <f>VLOOKUP(C295,[1]計算シート!$B$3:$BB$29997,33,FALSE)</f>
        <v>○</v>
      </c>
      <c r="U295" s="111">
        <v>42877</v>
      </c>
      <c r="V295" s="77"/>
      <c r="W295" s="115" t="str">
        <f>VLOOKUP(C295,[1]計算シート!$B$3:$BH$2997,59,FALSE)&amp;CHAR(10)&amp;IF(VLOOKUP(C295,[1]計算シート!$B$3:$BH$2997,59,FALSE)="特定","("&amp;VLOOKUP(C295,[1]指定一覧!$B$3:$C288,2,FALSE)&amp;")","")</f>
        <v xml:space="preserve">
</v>
      </c>
      <c r="X295" s="113" t="s">
        <v>36</v>
      </c>
    </row>
    <row r="296" spans="2:24" s="114" customFormat="1" ht="42" customHeight="1">
      <c r="B296" s="108">
        <v>289</v>
      </c>
      <c r="C296" s="109">
        <v>11009</v>
      </c>
      <c r="D296" s="110" t="str">
        <f>VLOOKUP(C296,[1]計算シート!$B$3:$F$29997,5,FALSE)</f>
        <v>そんぽの家Ｓ玉川上水</v>
      </c>
      <c r="E296" s="110" t="str">
        <f>VLOOKUP(C296,[1]計算シート!$B$3:$BB$29997,6,FALSE)</f>
        <v>立川市柏町4丁目75-3</v>
      </c>
      <c r="F296" s="109">
        <f>VLOOKUP(C296,[1]計算シート!$B$3:$BB$29997,7,FALSE)</f>
        <v>10.6</v>
      </c>
      <c r="G296" s="109" t="str">
        <f>VLOOKUP(C296,[1]計算シート!$B$3:$BB$29997,8,FALSE)</f>
        <v>25.1-26.95</v>
      </c>
      <c r="H296" s="109" t="str">
        <f>VLOOKUP(C296,[1]計算シート!$B$3:$BB$29997,9,FALSE)</f>
        <v>○</v>
      </c>
      <c r="I296" s="109" t="str">
        <f>VLOOKUP(C296,[1]計算シート!$B$3:$BB$29997,10,FALSE)</f>
        <v>×</v>
      </c>
      <c r="J296" s="109" t="str">
        <f>VLOOKUP(C296,[1]計算シート!$B$3:$BB$29997,11,FALSE)</f>
        <v>×</v>
      </c>
      <c r="K296" s="109" t="str">
        <f>VLOOKUP(C296,[1]計算シート!$B$3:$BB$29997,12,FALSE)</f>
        <v>×</v>
      </c>
      <c r="L296" s="109" t="str">
        <f>VLOOKUP(C296,[1]計算シート!$B$3:$BB$29997,13,FALSE)</f>
        <v>○</v>
      </c>
      <c r="M296" s="109" t="str">
        <f>IF(VLOOKUP(C296,[1]計算シート!$B$3:$BB$29997,26,FALSE)&gt;0,"○","×")</f>
        <v>○</v>
      </c>
      <c r="N296" s="109" t="str">
        <f>IF(VLOOKUP(C296,[1]計算シート!$B$3:$BB$29997,27,FALSE)&gt;0,"○","×")</f>
        <v>○</v>
      </c>
      <c r="O296" s="110" t="str">
        <f>VLOOKUP(C296,[1]計算シート!$B$3:$BB$29997,29,FALSE)</f>
        <v>そんぽの家Ｓ玉川上水</v>
      </c>
      <c r="P296" s="110" t="str">
        <f>VLOOKUP(C296,[1]計算シート!$B$3:$BB$29997,30,FALSE)</f>
        <v>042-538-3751</v>
      </c>
      <c r="Q296" s="77">
        <f>VLOOKUP(C296,[1]計算シート!$B$3:$BB$29997,32,FALSE)</f>
        <v>58</v>
      </c>
      <c r="R296" s="111">
        <f>VLOOKUP(C296,[1]計算シート!$B$3:$BB$29997,31,FALSE)</f>
        <v>40925</v>
      </c>
      <c r="S296" s="112" t="str">
        <f>VLOOKUP(C296,[1]計算シート!$B$3:$BB$29997,34,FALSE)</f>
        <v>入居開始済み</v>
      </c>
      <c r="T296" s="109" t="str">
        <f>VLOOKUP(C296,[1]計算シート!$B$3:$BB$29997,33,FALSE)</f>
        <v>○</v>
      </c>
      <c r="U296" s="111">
        <v>42095</v>
      </c>
      <c r="V296" s="77"/>
      <c r="W296" s="115" t="str">
        <f>VLOOKUP(C296,[1]計算シート!$B$3:$BH$2997,59,FALSE)&amp;CHAR(10)&amp;IF(VLOOKUP(C296,[1]計算シート!$B$3:$BH$2997,59,FALSE)="特定","("&amp;VLOOKUP(C296,[1]指定一覧!$B$3:$C289,2,FALSE)&amp;")","")</f>
        <v xml:space="preserve">
</v>
      </c>
      <c r="X296" s="113" t="s">
        <v>36</v>
      </c>
    </row>
    <row r="297" spans="2:24" s="114" customFormat="1" ht="42" customHeight="1">
      <c r="B297" s="108">
        <v>290</v>
      </c>
      <c r="C297" s="109">
        <v>11068</v>
      </c>
      <c r="D297" s="110" t="str">
        <f>VLOOKUP(C297,[1]計算シート!$B$3:$F$29997,5,FALSE)</f>
        <v>グランマリバーサイド立川</v>
      </c>
      <c r="E297" s="110" t="str">
        <f>VLOOKUP(C297,[1]計算シート!$B$3:$BB$29997,6,FALSE)</f>
        <v>立川市富士見町７－３６－９</v>
      </c>
      <c r="F297" s="109" t="str">
        <f>VLOOKUP(C297,[1]計算シート!$B$3:$BB$29997,7,FALSE)</f>
        <v>9.3-10.3</v>
      </c>
      <c r="G297" s="109">
        <f>VLOOKUP(C297,[1]計算シート!$B$3:$BB$29997,8,FALSE)</f>
        <v>49.4</v>
      </c>
      <c r="H297" s="109" t="str">
        <f>VLOOKUP(C297,[1]計算シート!$B$3:$BB$29997,9,FALSE)</f>
        <v>○</v>
      </c>
      <c r="I297" s="109" t="str">
        <f>VLOOKUP(C297,[1]計算シート!$B$3:$BB$29997,10,FALSE)</f>
        <v>×</v>
      </c>
      <c r="J297" s="109" t="str">
        <f>VLOOKUP(C297,[1]計算シート!$B$3:$BB$29997,11,FALSE)</f>
        <v>○</v>
      </c>
      <c r="K297" s="109" t="str">
        <f>VLOOKUP(C297,[1]計算シート!$B$3:$BB$29997,12,FALSE)</f>
        <v>×</v>
      </c>
      <c r="L297" s="109" t="str">
        <f>VLOOKUP(C297,[1]計算シート!$B$3:$BB$29997,13,FALSE)</f>
        <v>×</v>
      </c>
      <c r="M297" s="109" t="str">
        <f>IF(VLOOKUP(C297,[1]計算シート!$B$3:$BB$29997,26,FALSE)&gt;0,"○","×")</f>
        <v>×</v>
      </c>
      <c r="N297" s="109" t="str">
        <f>IF(VLOOKUP(C297,[1]計算シート!$B$3:$BB$29997,27,FALSE)&gt;0,"○","×")</f>
        <v>×</v>
      </c>
      <c r="O297" s="110" t="str">
        <f>VLOOKUP(C297,[1]計算シート!$B$3:$BB$29997,29,FALSE)</f>
        <v>株式会社日本トータルライフ</v>
      </c>
      <c r="P297" s="110" t="str">
        <f>VLOOKUP(C297,[1]計算シート!$B$3:$BB$29997,30,FALSE)</f>
        <v>042-595-8666</v>
      </c>
      <c r="Q297" s="77">
        <f>VLOOKUP(C297,[1]計算シート!$B$3:$BB$29997,32,FALSE)</f>
        <v>32</v>
      </c>
      <c r="R297" s="111">
        <f>VLOOKUP(C297,[1]計算シート!$B$3:$BB$29997,31,FALSE)</f>
        <v>40996</v>
      </c>
      <c r="S297" s="112" t="str">
        <f>VLOOKUP(C297,[1]計算シート!$B$3:$BB$29997,34,FALSE)</f>
        <v>入居開始済み</v>
      </c>
      <c r="T297" s="109" t="str">
        <f>VLOOKUP(C297,[1]計算シート!$B$3:$BB$29997,33,FALSE)</f>
        <v>○</v>
      </c>
      <c r="U297" s="111">
        <v>42095</v>
      </c>
      <c r="V297" s="77"/>
      <c r="W297" s="115" t="str">
        <f>VLOOKUP(C297,[1]計算シート!$B$3:$BH$2997,59,FALSE)&amp;CHAR(10)&amp;IF(VLOOKUP(C297,[1]計算シート!$B$3:$BH$2997,59,FALSE)="特定","("&amp;VLOOKUP(C297,[1]指定一覧!$B$3:$C290,2,FALSE)&amp;")","")</f>
        <v xml:space="preserve">
</v>
      </c>
      <c r="X297" s="113" t="s">
        <v>36</v>
      </c>
    </row>
    <row r="298" spans="2:24" s="114" customFormat="1" ht="42" customHeight="1">
      <c r="B298" s="108">
        <v>291</v>
      </c>
      <c r="C298" s="109">
        <v>11080</v>
      </c>
      <c r="D298" s="110" t="str">
        <f>VLOOKUP(C298,[1]計算シート!$B$3:$F$29997,5,FALSE)</f>
        <v>高齢者向け住宅せせらぎ</v>
      </c>
      <c r="E298" s="110" t="str">
        <f>VLOOKUP(C298,[1]計算シート!$B$3:$BB$29997,6,FALSE)</f>
        <v>立川市錦町6－28－33</v>
      </c>
      <c r="F298" s="109">
        <f>VLOOKUP(C298,[1]計算シート!$B$3:$BB$29997,7,FALSE)</f>
        <v>6</v>
      </c>
      <c r="G298" s="109">
        <f>VLOOKUP(C298,[1]計算シート!$B$3:$BB$29997,8,FALSE)</f>
        <v>34.36</v>
      </c>
      <c r="H298" s="109" t="str">
        <f>VLOOKUP(C298,[1]計算シート!$B$3:$BB$29997,9,FALSE)</f>
        <v>○</v>
      </c>
      <c r="I298" s="109" t="str">
        <f>VLOOKUP(C298,[1]計算シート!$B$3:$BB$29997,10,FALSE)</f>
        <v>×</v>
      </c>
      <c r="J298" s="109" t="str">
        <f>VLOOKUP(C298,[1]計算シート!$B$3:$BB$29997,11,FALSE)</f>
        <v>×</v>
      </c>
      <c r="K298" s="109" t="str">
        <f>VLOOKUP(C298,[1]計算シート!$B$3:$BB$29997,12,FALSE)</f>
        <v>×</v>
      </c>
      <c r="L298" s="109" t="str">
        <f>VLOOKUP(C298,[1]計算シート!$B$3:$BB$29997,13,FALSE)</f>
        <v>×</v>
      </c>
      <c r="M298" s="109" t="str">
        <f>IF(VLOOKUP(C298,[1]計算シート!$B$3:$BB$29997,26,FALSE)&gt;0,"○","×")</f>
        <v>○</v>
      </c>
      <c r="N298" s="109" t="str">
        <f>IF(VLOOKUP(C298,[1]計算シート!$B$3:$BB$29997,27,FALSE)&gt;0,"○","×")</f>
        <v>○</v>
      </c>
      <c r="O298" s="110" t="str">
        <f>VLOOKUP(C298,[1]計算シート!$B$3:$BB$29997,29,FALSE)</f>
        <v>社会福祉法人至誠学舎立川至誠ホームスオミ</v>
      </c>
      <c r="P298" s="110" t="str">
        <f>VLOOKUP(C298,[1]計算シート!$B$3:$BB$29997,30,FALSE)</f>
        <v>042-527-0033</v>
      </c>
      <c r="Q298" s="77">
        <f>VLOOKUP(C298,[1]計算シート!$B$3:$BB$29997,32,FALSE)</f>
        <v>15</v>
      </c>
      <c r="R298" s="111">
        <f>VLOOKUP(C298,[1]計算シート!$B$3:$BB$29997,31,FALSE)</f>
        <v>40998</v>
      </c>
      <c r="S298" s="112" t="str">
        <f>VLOOKUP(C298,[1]計算シート!$B$3:$BB$29997,34,FALSE)</f>
        <v>入居開始済み</v>
      </c>
      <c r="T298" s="109" t="str">
        <f>VLOOKUP(C298,[1]計算シート!$B$3:$BB$29997,33,FALSE)</f>
        <v>○</v>
      </c>
      <c r="U298" s="111">
        <v>42095</v>
      </c>
      <c r="V298" s="77"/>
      <c r="W298" s="115" t="str">
        <f>VLOOKUP(C298,[1]計算シート!$B$3:$BH$2997,59,FALSE)&amp;CHAR(10)&amp;IF(VLOOKUP(C298,[1]計算シート!$B$3:$BH$2997,59,FALSE)="特定","("&amp;VLOOKUP(C298,[1]指定一覧!$B$3:$C291,2,FALSE)&amp;")","")</f>
        <v xml:space="preserve">
</v>
      </c>
      <c r="X298" s="113" t="s">
        <v>36</v>
      </c>
    </row>
    <row r="299" spans="2:24" s="114" customFormat="1" ht="42" customHeight="1">
      <c r="B299" s="108">
        <v>292</v>
      </c>
      <c r="C299" s="109">
        <v>12011</v>
      </c>
      <c r="D299" s="110" t="str">
        <f>VLOOKUP(C299,[1]計算シート!$B$3:$F$29997,5,FALSE)</f>
        <v>そんぽの家Ｓ武蔵砂川</v>
      </c>
      <c r="E299" s="110" t="str">
        <f>VLOOKUP(C299,[1]計算シート!$B$3:$BB$29997,6,FALSE)</f>
        <v>立川市上砂町3丁目20-1</v>
      </c>
      <c r="F299" s="109">
        <f>VLOOKUP(C299,[1]計算シート!$B$3:$BB$29997,7,FALSE)</f>
        <v>9.4499999999999993</v>
      </c>
      <c r="G299" s="109" t="str">
        <f>VLOOKUP(C299,[1]計算シート!$B$3:$BB$29997,8,FALSE)</f>
        <v>25.35-25.59</v>
      </c>
      <c r="H299" s="109" t="str">
        <f>VLOOKUP(C299,[1]計算シート!$B$3:$BB$29997,9,FALSE)</f>
        <v>○</v>
      </c>
      <c r="I299" s="109" t="str">
        <f>VLOOKUP(C299,[1]計算シート!$B$3:$BB$29997,10,FALSE)</f>
        <v>×</v>
      </c>
      <c r="J299" s="109" t="str">
        <f>VLOOKUP(C299,[1]計算シート!$B$3:$BB$29997,11,FALSE)</f>
        <v>×</v>
      </c>
      <c r="K299" s="109" t="str">
        <f>VLOOKUP(C299,[1]計算シート!$B$3:$BB$29997,12,FALSE)</f>
        <v>×</v>
      </c>
      <c r="L299" s="109" t="str">
        <f>VLOOKUP(C299,[1]計算シート!$B$3:$BB$29997,13,FALSE)</f>
        <v>○</v>
      </c>
      <c r="M299" s="109" t="str">
        <f>IF(VLOOKUP(C299,[1]計算シート!$B$3:$BB$29997,26,FALSE)&gt;0,"○","×")</f>
        <v>○</v>
      </c>
      <c r="N299" s="109" t="str">
        <f>IF(VLOOKUP(C299,[1]計算シート!$B$3:$BB$29997,27,FALSE)&gt;0,"○","×")</f>
        <v>○</v>
      </c>
      <c r="O299" s="110" t="str">
        <f>VLOOKUP(C299,[1]計算シート!$B$3:$BB$29997,29,FALSE)</f>
        <v>そんぽの家Ｓ武蔵砂川</v>
      </c>
      <c r="P299" s="110" t="str">
        <f>VLOOKUP(C299,[1]計算シート!$B$3:$BB$29997,30,FALSE)</f>
        <v>042-538-1103</v>
      </c>
      <c r="Q299" s="77">
        <f>VLOOKUP(C299,[1]計算シート!$B$3:$BB$29997,32,FALSE)</f>
        <v>40</v>
      </c>
      <c r="R299" s="111">
        <f>VLOOKUP(C299,[1]計算シート!$B$3:$BB$29997,31,FALSE)</f>
        <v>41068</v>
      </c>
      <c r="S299" s="112" t="str">
        <f>VLOOKUP(C299,[1]計算シート!$B$3:$BB$29997,34,FALSE)</f>
        <v>入居開始済み</v>
      </c>
      <c r="T299" s="109" t="str">
        <f>VLOOKUP(C299,[1]計算シート!$B$3:$BB$29997,33,FALSE)</f>
        <v>○</v>
      </c>
      <c r="U299" s="111">
        <v>42095</v>
      </c>
      <c r="V299" s="77"/>
      <c r="W299" s="115" t="str">
        <f>VLOOKUP(C299,[1]計算シート!$B$3:$BH$2997,59,FALSE)&amp;CHAR(10)&amp;IF(VLOOKUP(C299,[1]計算シート!$B$3:$BH$2997,59,FALSE)="特定","("&amp;VLOOKUP(C299,[1]指定一覧!$B$3:$C292,2,FALSE)&amp;")","")</f>
        <v xml:space="preserve">
</v>
      </c>
      <c r="X299" s="113" t="s">
        <v>36</v>
      </c>
    </row>
    <row r="300" spans="2:24" s="114" customFormat="1" ht="42" customHeight="1">
      <c r="B300" s="108">
        <v>293</v>
      </c>
      <c r="C300" s="109">
        <v>12027</v>
      </c>
      <c r="D300" s="110" t="str">
        <f>VLOOKUP(C300,[1]計算シート!$B$3:$F$29997,5,FALSE)</f>
        <v>そんぽの家Ｓ立川</v>
      </c>
      <c r="E300" s="110" t="str">
        <f>VLOOKUP(C300,[1]計算シート!$B$3:$BB$29997,6,FALSE)</f>
        <v>立川市高松町３丁目10－1</v>
      </c>
      <c r="F300" s="109">
        <f>VLOOKUP(C300,[1]計算シート!$B$3:$BB$29997,7,FALSE)</f>
        <v>12.9</v>
      </c>
      <c r="G300" s="109" t="str">
        <f>VLOOKUP(C300,[1]計算シート!$B$3:$BB$29997,8,FALSE)</f>
        <v>25.17-25.36</v>
      </c>
      <c r="H300" s="109" t="str">
        <f>VLOOKUP(C300,[1]計算シート!$B$3:$BB$29997,9,FALSE)</f>
        <v>○</v>
      </c>
      <c r="I300" s="109" t="str">
        <f>VLOOKUP(C300,[1]計算シート!$B$3:$BB$29997,10,FALSE)</f>
        <v>×</v>
      </c>
      <c r="J300" s="109" t="str">
        <f>VLOOKUP(C300,[1]計算シート!$B$3:$BB$29997,11,FALSE)</f>
        <v>×</v>
      </c>
      <c r="K300" s="109" t="str">
        <f>VLOOKUP(C300,[1]計算シート!$B$3:$BB$29997,12,FALSE)</f>
        <v>×</v>
      </c>
      <c r="L300" s="109" t="str">
        <f>VLOOKUP(C300,[1]計算シート!$B$3:$BB$29997,13,FALSE)</f>
        <v>○</v>
      </c>
      <c r="M300" s="109" t="str">
        <f>IF(VLOOKUP(C300,[1]計算シート!$B$3:$BB$29997,26,FALSE)&gt;0,"○","×")</f>
        <v>○</v>
      </c>
      <c r="N300" s="109" t="str">
        <f>IF(VLOOKUP(C300,[1]計算シート!$B$3:$BB$29997,27,FALSE)&gt;0,"○","×")</f>
        <v>○</v>
      </c>
      <c r="O300" s="110" t="str">
        <f>VLOOKUP(C300,[1]計算シート!$B$3:$BB$29997,29,FALSE)</f>
        <v>そんぽの家S立川</v>
      </c>
      <c r="P300" s="110" t="str">
        <f>VLOOKUP(C300,[1]計算シート!$B$3:$BB$29997,30,FALSE)</f>
        <v>042-548-3451</v>
      </c>
      <c r="Q300" s="77">
        <f>VLOOKUP(C300,[1]計算シート!$B$3:$BB$29997,32,FALSE)</f>
        <v>64</v>
      </c>
      <c r="R300" s="111">
        <f>VLOOKUP(C300,[1]計算シート!$B$3:$BB$29997,31,FALSE)</f>
        <v>41180</v>
      </c>
      <c r="S300" s="112" t="str">
        <f>VLOOKUP(C300,[1]計算シート!$B$3:$BB$29997,34,FALSE)</f>
        <v>入居開始済み</v>
      </c>
      <c r="T300" s="109" t="str">
        <f>VLOOKUP(C300,[1]計算シート!$B$3:$BB$29997,33,FALSE)</f>
        <v>○</v>
      </c>
      <c r="U300" s="111">
        <v>42095</v>
      </c>
      <c r="V300" s="77"/>
      <c r="W300" s="115" t="str">
        <f>VLOOKUP(C300,[1]計算シート!$B$3:$BH$2997,59,FALSE)&amp;CHAR(10)&amp;IF(VLOOKUP(C300,[1]計算シート!$B$3:$BH$2997,59,FALSE)="特定","("&amp;VLOOKUP(C300,[1]指定一覧!$B$3:$C293,2,FALSE)&amp;")","")</f>
        <v xml:space="preserve">
</v>
      </c>
      <c r="X300" s="113" t="s">
        <v>36</v>
      </c>
    </row>
    <row r="301" spans="2:24" s="114" customFormat="1" ht="42" customHeight="1">
      <c r="B301" s="108">
        <v>294</v>
      </c>
      <c r="C301" s="109">
        <v>12039</v>
      </c>
      <c r="D301" s="110" t="str">
        <f>VLOOKUP(C301,[1]計算シート!$B$3:$F$29997,5,FALSE)</f>
        <v>ココファン立川弐番館</v>
      </c>
      <c r="E301" s="110" t="str">
        <f>VLOOKUP(C301,[1]計算シート!$B$3:$BB$29997,6,FALSE)</f>
        <v>立川市錦町3丁目6番23号</v>
      </c>
      <c r="F301" s="109">
        <f>VLOOKUP(C301,[1]計算シート!$B$3:$BB$29997,7,FALSE)</f>
        <v>7.9</v>
      </c>
      <c r="G301" s="109">
        <f>VLOOKUP(C301,[1]計算シート!$B$3:$BB$29997,8,FALSE)</f>
        <v>18.53</v>
      </c>
      <c r="H301" s="109" t="str">
        <f>VLOOKUP(C301,[1]計算シート!$B$3:$BB$29997,9,FALSE)</f>
        <v>○</v>
      </c>
      <c r="I301" s="109" t="str">
        <f>VLOOKUP(C301,[1]計算シート!$B$3:$BB$29997,10,FALSE)</f>
        <v>○</v>
      </c>
      <c r="J301" s="109" t="str">
        <f>VLOOKUP(C301,[1]計算シート!$B$3:$BB$29997,11,FALSE)</f>
        <v>○</v>
      </c>
      <c r="K301" s="109" t="str">
        <f>VLOOKUP(C301,[1]計算シート!$B$3:$BB$29997,12,FALSE)</f>
        <v>○</v>
      </c>
      <c r="L301" s="109" t="str">
        <f>VLOOKUP(C301,[1]計算シート!$B$3:$BB$29997,13,FALSE)</f>
        <v>○</v>
      </c>
      <c r="M301" s="109" t="str">
        <f>IF(VLOOKUP(C301,[1]計算シート!$B$3:$BB$29997,26,FALSE)&gt;0,"○","×")</f>
        <v>○</v>
      </c>
      <c r="N301" s="109" t="str">
        <f>IF(VLOOKUP(C301,[1]計算シート!$B$3:$BB$29997,27,FALSE)&gt;0,"○","×")</f>
        <v>○</v>
      </c>
      <c r="O301" s="110" t="str">
        <f>VLOOKUP(C301,[1]計算シート!$B$3:$BB$29997,29,FALSE)</f>
        <v>株式会社学研ココファン</v>
      </c>
      <c r="P301" s="110" t="str">
        <f>VLOOKUP(C301,[1]計算シート!$B$3:$BB$29997,30,FALSE)</f>
        <v>03-6431-1860</v>
      </c>
      <c r="Q301" s="77">
        <f>VLOOKUP(C301,[1]計算シート!$B$3:$BB$29997,32,FALSE)</f>
        <v>35</v>
      </c>
      <c r="R301" s="111">
        <f>VLOOKUP(C301,[1]計算シート!$B$3:$BB$29997,31,FALSE)</f>
        <v>41257</v>
      </c>
      <c r="S301" s="112" t="str">
        <f>VLOOKUP(C301,[1]計算シート!$B$3:$BB$29997,34,FALSE)</f>
        <v>入居開始済み</v>
      </c>
      <c r="T301" s="109" t="str">
        <f>VLOOKUP(C301,[1]計算シート!$B$3:$BB$29997,33,FALSE)</f>
        <v>○</v>
      </c>
      <c r="U301" s="111">
        <v>42095</v>
      </c>
      <c r="V301" s="77"/>
      <c r="W301" s="115" t="str">
        <f>VLOOKUP(C301,[1]計算シート!$B$3:$BH$2997,59,FALSE)&amp;CHAR(10)&amp;IF(VLOOKUP(C301,[1]計算シート!$B$3:$BH$2997,59,FALSE)="特定","("&amp;VLOOKUP(C301,[1]指定一覧!$B$3:$C294,2,FALSE)&amp;")","")</f>
        <v xml:space="preserve">
</v>
      </c>
      <c r="X301" s="113" t="s">
        <v>36</v>
      </c>
    </row>
    <row r="302" spans="2:24" s="114" customFormat="1" ht="42" customHeight="1">
      <c r="B302" s="108">
        <v>295</v>
      </c>
      <c r="C302" s="109">
        <v>12054</v>
      </c>
      <c r="D302" s="110" t="str">
        <f>VLOOKUP(C302,[1]計算シート!$B$3:$F$29997,5,FALSE)</f>
        <v>ココファン立川</v>
      </c>
      <c r="E302" s="110" t="str">
        <f>VLOOKUP(C302,[1]計算シート!$B$3:$BB$29997,6,FALSE)</f>
        <v>立川市錦町3-8-22</v>
      </c>
      <c r="F302" s="109" t="str">
        <f>VLOOKUP(C302,[1]計算シート!$B$3:$BB$29997,7,FALSE)</f>
        <v>7.8-11.7</v>
      </c>
      <c r="G302" s="109" t="str">
        <f>VLOOKUP(C302,[1]計算シート!$B$3:$BB$29997,8,FALSE)</f>
        <v>18-27</v>
      </c>
      <c r="H302" s="109" t="str">
        <f>VLOOKUP(C302,[1]計算シート!$B$3:$BB$29997,9,FALSE)</f>
        <v>○</v>
      </c>
      <c r="I302" s="109" t="str">
        <f>VLOOKUP(C302,[1]計算シート!$B$3:$BB$29997,10,FALSE)</f>
        <v>○</v>
      </c>
      <c r="J302" s="109" t="str">
        <f>VLOOKUP(C302,[1]計算シート!$B$3:$BB$29997,11,FALSE)</f>
        <v>○</v>
      </c>
      <c r="K302" s="109" t="str">
        <f>VLOOKUP(C302,[1]計算シート!$B$3:$BB$29997,12,FALSE)</f>
        <v>○</v>
      </c>
      <c r="L302" s="109" t="str">
        <f>VLOOKUP(C302,[1]計算シート!$B$3:$BB$29997,13,FALSE)</f>
        <v>○</v>
      </c>
      <c r="M302" s="109" t="str">
        <f>IF(VLOOKUP(C302,[1]計算シート!$B$3:$BB$29997,26,FALSE)&gt;0,"○","×")</f>
        <v>×</v>
      </c>
      <c r="N302" s="109" t="str">
        <f>IF(VLOOKUP(C302,[1]計算シート!$B$3:$BB$29997,27,FALSE)&gt;0,"○","×")</f>
        <v>○</v>
      </c>
      <c r="O302" s="110" t="str">
        <f>VLOOKUP(C302,[1]計算シート!$B$3:$BB$29997,29,FALSE)</f>
        <v>株式会社学研ココファン</v>
      </c>
      <c r="P302" s="110" t="str">
        <f>VLOOKUP(C302,[1]計算シート!$B$3:$BB$29997,30,FALSE)</f>
        <v>03-6431-1860</v>
      </c>
      <c r="Q302" s="77">
        <f>VLOOKUP(C302,[1]計算シート!$B$3:$BB$29997,32,FALSE)</f>
        <v>39</v>
      </c>
      <c r="R302" s="111">
        <f>VLOOKUP(C302,[1]計算シート!$B$3:$BB$29997,31,FALSE)</f>
        <v>41292</v>
      </c>
      <c r="S302" s="112" t="str">
        <f>VLOOKUP(C302,[1]計算シート!$B$3:$BB$29997,34,FALSE)</f>
        <v>入居開始済み</v>
      </c>
      <c r="T302" s="109" t="str">
        <f>VLOOKUP(C302,[1]計算シート!$B$3:$BB$29997,33,FALSE)</f>
        <v>○</v>
      </c>
      <c r="U302" s="111">
        <v>42095</v>
      </c>
      <c r="V302" s="77"/>
      <c r="W302" s="115" t="str">
        <f>VLOOKUP(C302,[1]計算シート!$B$3:$BH$2997,59,FALSE)&amp;CHAR(10)&amp;IF(VLOOKUP(C302,[1]計算シート!$B$3:$BH$2997,59,FALSE)="特定","("&amp;VLOOKUP(C302,[1]指定一覧!$B$3:$C295,2,FALSE)&amp;")","")</f>
        <v xml:space="preserve">
</v>
      </c>
      <c r="X302" s="113" t="s">
        <v>36</v>
      </c>
    </row>
    <row r="303" spans="2:24" s="114" customFormat="1" ht="42" customHeight="1">
      <c r="B303" s="108">
        <v>296</v>
      </c>
      <c r="C303" s="109">
        <v>13027</v>
      </c>
      <c r="D303" s="110" t="str">
        <f>VLOOKUP(C303,[1]計算シート!$B$3:$F$29997,5,FALSE)</f>
        <v>リアンレーヴ立川</v>
      </c>
      <c r="E303" s="110" t="str">
        <f>VLOOKUP(C303,[1]計算シート!$B$3:$BB$29997,6,FALSE)</f>
        <v>立川市柏町2-12-6</v>
      </c>
      <c r="F303" s="109">
        <f>VLOOKUP(C303,[1]計算シート!$B$3:$BB$29997,7,FALSE)</f>
        <v>10.54</v>
      </c>
      <c r="G303" s="109">
        <f>VLOOKUP(C303,[1]計算シート!$B$3:$BB$29997,8,FALSE)</f>
        <v>18</v>
      </c>
      <c r="H303" s="109" t="str">
        <f>VLOOKUP(C303,[1]計算シート!$B$3:$BB$29997,9,FALSE)</f>
        <v>○</v>
      </c>
      <c r="I303" s="109" t="str">
        <f>VLOOKUP(C303,[1]計算シート!$B$3:$BB$29997,10,FALSE)</f>
        <v>○</v>
      </c>
      <c r="J303" s="109" t="str">
        <f>VLOOKUP(C303,[1]計算シート!$B$3:$BB$29997,11,FALSE)</f>
        <v>○</v>
      </c>
      <c r="K303" s="109" t="str">
        <f>VLOOKUP(C303,[1]計算シート!$B$3:$BB$29997,12,FALSE)</f>
        <v>○</v>
      </c>
      <c r="L303" s="109" t="str">
        <f>VLOOKUP(C303,[1]計算シート!$B$3:$BB$29997,13,FALSE)</f>
        <v>○</v>
      </c>
      <c r="M303" s="109" t="str">
        <f>IF(VLOOKUP(C303,[1]計算シート!$B$3:$BB$29997,26,FALSE)&gt;0,"○","×")</f>
        <v>×</v>
      </c>
      <c r="N303" s="109" t="str">
        <f>IF(VLOOKUP(C303,[1]計算シート!$B$3:$BB$29997,27,FALSE)&gt;0,"○","×")</f>
        <v>×</v>
      </c>
      <c r="O303" s="110" t="str">
        <f>VLOOKUP(C303,[1]計算シート!$B$3:$BB$29997,29,FALSE)</f>
        <v>株式会社木下の介護</v>
      </c>
      <c r="P303" s="110" t="str">
        <f>VLOOKUP(C303,[1]計算シート!$B$3:$BB$29997,30,FALSE)</f>
        <v>03-5908-1310</v>
      </c>
      <c r="Q303" s="77">
        <f>VLOOKUP(C303,[1]計算シート!$B$3:$BB$29997,32,FALSE)</f>
        <v>58</v>
      </c>
      <c r="R303" s="111">
        <f>VLOOKUP(C303,[1]計算シート!$B$3:$BB$29997,31,FALSE)</f>
        <v>41565</v>
      </c>
      <c r="S303" s="112" t="str">
        <f>VLOOKUP(C303,[1]計算シート!$B$3:$BB$29997,34,FALSE)</f>
        <v>入居開始済み</v>
      </c>
      <c r="T303" s="109" t="str">
        <f>VLOOKUP(C303,[1]計算シート!$B$3:$BB$29997,33,FALSE)</f>
        <v>○</v>
      </c>
      <c r="U303" s="111">
        <v>42461</v>
      </c>
      <c r="V303" s="77"/>
      <c r="W303" s="115" t="str">
        <f>VLOOKUP(C303,[1]計算シート!$B$3:$BH$2997,59,FALSE)&amp;CHAR(10)&amp;IF(VLOOKUP(C303,[1]計算シート!$B$3:$BH$2997,59,FALSE)="特定・利用権","("&amp;VLOOKUP(C303,[1]指定一覧!$B$3:$C295,2,FALSE)&amp;")","")</f>
        <v>特定・利用権
(1373003324)</v>
      </c>
      <c r="X303" s="113" t="s">
        <v>36</v>
      </c>
    </row>
    <row r="304" spans="2:24" s="114" customFormat="1" ht="42" customHeight="1">
      <c r="B304" s="108">
        <v>297</v>
      </c>
      <c r="C304" s="109">
        <v>20001</v>
      </c>
      <c r="D304" s="110" t="str">
        <f>VLOOKUP(C304,[1]計算シート!$B$3:$F$29997,5,FALSE)</f>
        <v>エクラシア立川</v>
      </c>
      <c r="E304" s="110" t="str">
        <f>VLOOKUP(C304,[1]計算シート!$B$3:$BB$29997,6,FALSE)</f>
        <v>立川市幸町1-33-22</v>
      </c>
      <c r="F304" s="109">
        <f>VLOOKUP(C304,[1]計算シート!$B$3:$BB$29997,7,FALSE)</f>
        <v>5.5</v>
      </c>
      <c r="G304" s="109" t="str">
        <f>VLOOKUP(C304,[1]計算シート!$B$3:$BB$29997,8,FALSE)</f>
        <v>18.3-20.18</v>
      </c>
      <c r="H304" s="109" t="str">
        <f>VLOOKUP(C304,[1]計算シート!$B$3:$BB$29997,9,FALSE)</f>
        <v>○</v>
      </c>
      <c r="I304" s="109" t="str">
        <f>VLOOKUP(C304,[1]計算シート!$B$3:$BB$29997,10,FALSE)</f>
        <v>×</v>
      </c>
      <c r="J304" s="109" t="str">
        <f>VLOOKUP(C304,[1]計算シート!$B$3:$BB$29997,11,FALSE)</f>
        <v>○</v>
      </c>
      <c r="K304" s="109" t="str">
        <f>VLOOKUP(C304,[1]計算シート!$B$3:$BB$29997,12,FALSE)</f>
        <v>×</v>
      </c>
      <c r="L304" s="109" t="str">
        <f>VLOOKUP(C304,[1]計算シート!$B$3:$BB$29997,13,FALSE)</f>
        <v>○</v>
      </c>
      <c r="M304" s="109" t="str">
        <f>IF(VLOOKUP(C304,[1]計算シート!$B$3:$BB$29997,26,FALSE)&gt;0,"○","×")</f>
        <v>×</v>
      </c>
      <c r="N304" s="109" t="str">
        <f>IF(VLOOKUP(C304,[1]計算シート!$B$3:$BB$29997,27,FALSE)&gt;0,"○","×")</f>
        <v>○</v>
      </c>
      <c r="O304" s="110" t="str">
        <f>VLOOKUP(C304,[1]計算シート!$B$3:$BB$29997,29,FALSE)</f>
        <v>株式会社エクラシア</v>
      </c>
      <c r="P304" s="110" t="str">
        <f>VLOOKUP(C304,[1]計算シート!$B$3:$BB$29997,30,FALSE)</f>
        <v>050-6861-5201</v>
      </c>
      <c r="Q304" s="77">
        <f>VLOOKUP(C304,[1]計算シート!$B$3:$BB$29997,32,FALSE)</f>
        <v>51</v>
      </c>
      <c r="R304" s="111">
        <f>VLOOKUP(C304,[1]計算シート!$B$3:$BB$29997,31,FALSE)</f>
        <v>43970</v>
      </c>
      <c r="S304" s="112" t="str">
        <f>VLOOKUP(C304,[1]計算シート!$B$3:$BB$29997,34,FALSE)</f>
        <v>入居開始済み</v>
      </c>
      <c r="T304" s="109" t="str">
        <f>VLOOKUP(C304,[1]計算シート!$B$3:$BB$29997,33,FALSE)</f>
        <v>○</v>
      </c>
      <c r="U304" s="111" t="str">
        <f>S304</f>
        <v>入居開始済み</v>
      </c>
      <c r="V304" s="77"/>
      <c r="W304" s="115" t="str">
        <f>VLOOKUP(C304,[1]計算シート!$B$3:$BH$2997,59,FALSE)&amp;CHAR(10)&amp;IF(VLOOKUP(C304,[1]計算シート!$B$3:$BH$2997,59,FALSE)="特定","("&amp;VLOOKUP(C304,[1]指定一覧!$B$3:$C296,2,FALSE)&amp;")","")</f>
        <v xml:space="preserve">
</v>
      </c>
      <c r="X304" s="113" t="s">
        <v>36</v>
      </c>
    </row>
    <row r="305" spans="2:24" s="114" customFormat="1" ht="42" customHeight="1">
      <c r="B305" s="108">
        <v>298</v>
      </c>
      <c r="C305" s="109">
        <v>14017</v>
      </c>
      <c r="D305" s="110" t="str">
        <f>VLOOKUP(C305,[1]計算シート!$B$3:$F$29997,5,FALSE)</f>
        <v>ディーフェスタクオーレ立川</v>
      </c>
      <c r="E305" s="110" t="str">
        <f>VLOOKUP(C305,[1]計算シート!$B$3:$BB$29997,6,FALSE)</f>
        <v>立川市幸町二丁目５３－１</v>
      </c>
      <c r="F305" s="109" t="str">
        <f>VLOOKUP(C305,[1]計算シート!$B$3:$BB$29997,7,FALSE)</f>
        <v>9.5-11.9</v>
      </c>
      <c r="G305" s="109" t="str">
        <f>VLOOKUP(C305,[1]計算シート!$B$3:$BB$29997,8,FALSE)</f>
        <v>25-31.85</v>
      </c>
      <c r="H305" s="109" t="str">
        <f>VLOOKUP(C305,[1]計算シート!$B$3:$BB$29997,9,FALSE)</f>
        <v>○</v>
      </c>
      <c r="I305" s="109" t="str">
        <f>VLOOKUP(C305,[1]計算シート!$B$3:$BB$29997,10,FALSE)</f>
        <v>○</v>
      </c>
      <c r="J305" s="109" t="str">
        <f>VLOOKUP(C305,[1]計算シート!$B$3:$BB$29997,11,FALSE)</f>
        <v>○</v>
      </c>
      <c r="K305" s="109" t="str">
        <f>VLOOKUP(C305,[1]計算シート!$B$3:$BB$29997,12,FALSE)</f>
        <v>○</v>
      </c>
      <c r="L305" s="109" t="str">
        <f>VLOOKUP(C305,[1]計算シート!$B$3:$BB$29997,13,FALSE)</f>
        <v>○</v>
      </c>
      <c r="M305" s="109" t="str">
        <f>IF(VLOOKUP(C305,[1]計算シート!$B$3:$BB$29997,26,FALSE)&gt;0,"○","×")</f>
        <v>×</v>
      </c>
      <c r="N305" s="109" t="str">
        <f>IF(VLOOKUP(C305,[1]計算シート!$B$3:$BB$29997,27,FALSE)&gt;0,"○","×")</f>
        <v>○</v>
      </c>
      <c r="O305" s="110" t="str">
        <f>VLOOKUP(C305,[1]計算シート!$B$3:$BB$29997,29,FALSE)</f>
        <v>ディーフェスタクオーレ立川</v>
      </c>
      <c r="P305" s="110" t="str">
        <f>VLOOKUP(C305,[1]計算シート!$B$3:$BB$29997,30,FALSE)</f>
        <v>042-537-8928</v>
      </c>
      <c r="Q305" s="77">
        <f>VLOOKUP(C305,[1]計算シート!$B$3:$BB$29997,32,FALSE)</f>
        <v>48</v>
      </c>
      <c r="R305" s="111">
        <f>VLOOKUP(C305,[1]計算シート!$B$3:$BB$29997,31,FALSE)</f>
        <v>41879</v>
      </c>
      <c r="S305" s="112" t="str">
        <f>VLOOKUP(C305,[1]計算シート!$B$3:$BB$29997,34,FALSE)</f>
        <v>入居開始済み</v>
      </c>
      <c r="T305" s="109" t="str">
        <f>VLOOKUP(C305,[1]計算シート!$B$3:$BB$29997,33,FALSE)</f>
        <v>○</v>
      </c>
      <c r="U305" s="111">
        <v>42125</v>
      </c>
      <c r="V305" s="77"/>
      <c r="W305" s="115" t="str">
        <f>VLOOKUP(C305,[1]計算シート!$B$3:$BH$2997,59,FALSE)&amp;CHAR(10)&amp;IF(VLOOKUP(C305,[1]計算シート!$B$3:$BH$2997,59,FALSE)="特定","("&amp;VLOOKUP(C305,[1]指定一覧!$B$3:$C297,2,FALSE)&amp;")","")</f>
        <v>特定
(1373003357)</v>
      </c>
      <c r="X305" s="113" t="s">
        <v>36</v>
      </c>
    </row>
    <row r="306" spans="2:24" s="114" customFormat="1" ht="42" customHeight="1">
      <c r="B306" s="108">
        <v>299</v>
      </c>
      <c r="C306" s="109">
        <v>14032</v>
      </c>
      <c r="D306" s="110" t="str">
        <f>VLOOKUP(C306,[1]計算シート!$B$3:$F$29997,5,FALSE)</f>
        <v>ハイムガーデン立川幸町</v>
      </c>
      <c r="E306" s="110" t="str">
        <f>VLOOKUP(C306,[1]計算シート!$B$3:$BB$29997,6,FALSE)</f>
        <v>立川市幸町4-17-10</v>
      </c>
      <c r="F306" s="109" t="str">
        <f>VLOOKUP(C306,[1]計算シート!$B$3:$BB$29997,7,FALSE)</f>
        <v>8.8-14.6</v>
      </c>
      <c r="G306" s="109" t="str">
        <f>VLOOKUP(C306,[1]計算シート!$B$3:$BB$29997,8,FALSE)</f>
        <v>25.98-45.5</v>
      </c>
      <c r="H306" s="109" t="str">
        <f>VLOOKUP(C306,[1]計算シート!$B$3:$BB$29997,9,FALSE)</f>
        <v>○</v>
      </c>
      <c r="I306" s="109" t="str">
        <f>VLOOKUP(C306,[1]計算シート!$B$3:$BB$29997,10,FALSE)</f>
        <v>×</v>
      </c>
      <c r="J306" s="109" t="str">
        <f>VLOOKUP(C306,[1]計算シート!$B$3:$BB$29997,11,FALSE)</f>
        <v>×</v>
      </c>
      <c r="K306" s="109" t="str">
        <f>VLOOKUP(C306,[1]計算シート!$B$3:$BB$29997,12,FALSE)</f>
        <v>×</v>
      </c>
      <c r="L306" s="109" t="str">
        <f>VLOOKUP(C306,[1]計算シート!$B$3:$BB$29997,13,FALSE)</f>
        <v>×</v>
      </c>
      <c r="M306" s="109" t="str">
        <f>IF(VLOOKUP(C306,[1]計算シート!$B$3:$BB$29997,26,FALSE)&gt;0,"○","×")</f>
        <v>×</v>
      </c>
      <c r="N306" s="109" t="str">
        <f>IF(VLOOKUP(C306,[1]計算シート!$B$3:$BB$29997,27,FALSE)&gt;0,"○","×")</f>
        <v>○</v>
      </c>
      <c r="O306" s="110" t="str">
        <f>VLOOKUP(C306,[1]計算シート!$B$3:$BB$29997,29,FALSE)</f>
        <v>ハイムガーデン立川幸町</v>
      </c>
      <c r="P306" s="110" t="str">
        <f>VLOOKUP(C306,[1]計算シート!$B$3:$BB$29997,30,FALSE)</f>
        <v>042-537-8644</v>
      </c>
      <c r="Q306" s="77">
        <f>VLOOKUP(C306,[1]計算シート!$B$3:$BB$29997,32,FALSE)</f>
        <v>40</v>
      </c>
      <c r="R306" s="111">
        <f>VLOOKUP(C306,[1]計算シート!$B$3:$BB$29997,31,FALSE)</f>
        <v>41999</v>
      </c>
      <c r="S306" s="112" t="str">
        <f>VLOOKUP(C306,[1]計算シート!$B$3:$BB$29997,34,FALSE)</f>
        <v>入居開始済み</v>
      </c>
      <c r="T306" s="109" t="str">
        <f>VLOOKUP(C306,[1]計算シート!$B$3:$BB$29997,33,FALSE)</f>
        <v>○</v>
      </c>
      <c r="U306" s="111">
        <v>42333</v>
      </c>
      <c r="V306" s="77"/>
      <c r="W306" s="115" t="str">
        <f>VLOOKUP(C306,[1]計算シート!$B$3:$BH$2997,59,FALSE)&amp;CHAR(10)&amp;IF(VLOOKUP(C306,[1]計算シート!$B$3:$BH$2997,59,FALSE)="特定","("&amp;VLOOKUP(C306,[1]指定一覧!$B$3:$C298,2,FALSE)&amp;")","")</f>
        <v xml:space="preserve">
</v>
      </c>
      <c r="X306" s="113" t="s">
        <v>36</v>
      </c>
    </row>
    <row r="307" spans="2:24" s="114" customFormat="1" ht="42" customHeight="1">
      <c r="B307" s="108">
        <v>300</v>
      </c>
      <c r="C307" s="109">
        <v>20011</v>
      </c>
      <c r="D307" s="110" t="str">
        <f>VLOOKUP(C307,[1]計算シート!$B$3:$F$29997,5,FALSE)</f>
        <v>エクラシア立川上砂</v>
      </c>
      <c r="E307" s="110" t="str">
        <f>VLOOKUP(C307,[1]計算シート!$B$3:$BB$29997,6,FALSE)</f>
        <v>立川市上砂町5-79-4</v>
      </c>
      <c r="F307" s="109">
        <f>VLOOKUP(C307,[1]計算シート!$B$3:$BB$29997,7,FALSE)</f>
        <v>5</v>
      </c>
      <c r="G307" s="109" t="str">
        <f>VLOOKUP(C307,[1]計算シート!$B$3:$BB$29997,8,FALSE)</f>
        <v>18.3-18.91</v>
      </c>
      <c r="H307" s="109" t="str">
        <f>VLOOKUP(C307,[1]計算シート!$B$3:$BB$29997,9,FALSE)</f>
        <v>○</v>
      </c>
      <c r="I307" s="109" t="str">
        <f>VLOOKUP(C307,[1]計算シート!$B$3:$BB$29997,10,FALSE)</f>
        <v>×</v>
      </c>
      <c r="J307" s="109" t="str">
        <f>VLOOKUP(C307,[1]計算シート!$B$3:$BB$29997,11,FALSE)</f>
        <v>○</v>
      </c>
      <c r="K307" s="109" t="str">
        <f>VLOOKUP(C307,[1]計算シート!$B$3:$BB$29997,12,FALSE)</f>
        <v>×</v>
      </c>
      <c r="L307" s="109" t="str">
        <f>VLOOKUP(C307,[1]計算シート!$B$3:$BB$29997,13,FALSE)</f>
        <v>○</v>
      </c>
      <c r="M307" s="109" t="str">
        <f>IF(VLOOKUP(C307,[1]計算シート!$B$3:$BB$29997,26,FALSE)&gt;0,"○","×")</f>
        <v>×</v>
      </c>
      <c r="N307" s="109" t="str">
        <f>IF(VLOOKUP(C307,[1]計算シート!$B$3:$BB$29997,27,FALSE)&gt;0,"○","×")</f>
        <v>○</v>
      </c>
      <c r="O307" s="110" t="str">
        <f>VLOOKUP(C307,[1]計算シート!$B$3:$BB$29997,29,FALSE)</f>
        <v>株式会社ウェルオフ西部</v>
      </c>
      <c r="P307" s="110" t="str">
        <f>VLOOKUP(C307,[1]計算シート!$B$3:$BB$29997,30,FALSE)</f>
        <v>050-6861-5201</v>
      </c>
      <c r="Q307" s="77">
        <f>VLOOKUP(C307,[1]計算シート!$B$3:$BB$29997,32,FALSE)</f>
        <v>50</v>
      </c>
      <c r="R307" s="111">
        <f>VLOOKUP(C307,[1]計算シート!$B$3:$BB$29997,31,FALSE)</f>
        <v>44182</v>
      </c>
      <c r="S307" s="112">
        <f>VLOOKUP(C307,[1]計算シート!$B$3:$BB$29997,34,FALSE)</f>
        <v>44470</v>
      </c>
      <c r="T307" s="109" t="str">
        <f>VLOOKUP(C307,[1]計算シート!$B$3:$BB$29997,33,FALSE)</f>
        <v>○</v>
      </c>
      <c r="U307" s="111">
        <f>S307</f>
        <v>44470</v>
      </c>
      <c r="V307" s="77"/>
      <c r="W307" s="115" t="str">
        <f>VLOOKUP(C307,[1]計算シート!$B$3:$BH$2997,59,FALSE)&amp;CHAR(10)&amp;IF(VLOOKUP(C307,[1]計算シート!$B$3:$BH$2997,59,FALSE)="特定","("&amp;VLOOKUP(C307,[1]指定一覧!$B$3:$C300,2,FALSE)&amp;")","")</f>
        <v xml:space="preserve">
</v>
      </c>
      <c r="X307" s="113" t="s">
        <v>36</v>
      </c>
    </row>
    <row r="308" spans="2:24" s="114" customFormat="1" ht="42" customHeight="1">
      <c r="B308" s="108">
        <v>301</v>
      </c>
      <c r="C308" s="109">
        <v>20016</v>
      </c>
      <c r="D308" s="110" t="str">
        <f>VLOOKUP(C308,[1]計算シート!$B$3:$F$29997,5,FALSE)</f>
        <v>ナーシングホーム日和　立川</v>
      </c>
      <c r="E308" s="110" t="str">
        <f>VLOOKUP(C308,[1]計算シート!$B$3:$BB$29997,6,FALSE)</f>
        <v>立川市砂川町四丁目70-4</v>
      </c>
      <c r="F308" s="109">
        <f>VLOOKUP(C308,[1]計算シート!$B$3:$BB$29997,7,FALSE)</f>
        <v>6</v>
      </c>
      <c r="G308" s="109" t="str">
        <f>VLOOKUP(C308,[1]計算シート!$B$3:$BB$29997,8,FALSE)</f>
        <v>18-27.37</v>
      </c>
      <c r="H308" s="109" t="str">
        <f>VLOOKUP(C308,[1]計算シート!$B$3:$BB$29997,9,FALSE)</f>
        <v>○</v>
      </c>
      <c r="I308" s="109" t="str">
        <f>VLOOKUP(C308,[1]計算シート!$B$3:$BB$29997,10,FALSE)</f>
        <v>○</v>
      </c>
      <c r="J308" s="109" t="str">
        <f>VLOOKUP(C308,[1]計算シート!$B$3:$BB$29997,11,FALSE)</f>
        <v>○</v>
      </c>
      <c r="K308" s="109" t="str">
        <f>VLOOKUP(C308,[1]計算シート!$B$3:$BB$29997,12,FALSE)</f>
        <v>○</v>
      </c>
      <c r="L308" s="109" t="str">
        <f>VLOOKUP(C308,[1]計算シート!$B$3:$BB$29997,13,FALSE)</f>
        <v>○</v>
      </c>
      <c r="M308" s="109" t="str">
        <f>IF(VLOOKUP(C308,[1]計算シート!$B$3:$BB$29997,26,FALSE)&gt;0,"○","×")</f>
        <v>○</v>
      </c>
      <c r="N308" s="109" t="str">
        <f>IF(VLOOKUP(C308,[1]計算シート!$B$3:$BB$29997,27,FALSE)&gt;0,"○","×")</f>
        <v>○</v>
      </c>
      <c r="O308" s="110" t="str">
        <f>VLOOKUP(C308,[1]計算シート!$B$3:$BB$29997,29,FALSE)</f>
        <v>株式会社アドバンスケアシステム</v>
      </c>
      <c r="P308" s="110" t="str">
        <f>VLOOKUP(C308,[1]計算シート!$B$3:$BB$29997,30,FALSE)</f>
        <v>03-6421-7898</v>
      </c>
      <c r="Q308" s="77">
        <f>VLOOKUP(C308,[1]計算シート!$B$3:$BB$29997,32,FALSE)</f>
        <v>30</v>
      </c>
      <c r="R308" s="111">
        <f>VLOOKUP(C308,[1]計算シート!$B$3:$BB$29997,31,FALSE)</f>
        <v>44215</v>
      </c>
      <c r="S308" s="112" t="str">
        <f>VLOOKUP(C308,[1]計算シート!$B$3:$BB$29997,34,FALSE)</f>
        <v>入居開始済み</v>
      </c>
      <c r="T308" s="109" t="str">
        <f>VLOOKUP(C308,[1]計算シート!$B$3:$BB$29997,33,FALSE)</f>
        <v>○</v>
      </c>
      <c r="U308" s="111">
        <v>44593</v>
      </c>
      <c r="V308" s="77"/>
      <c r="W308" s="115" t="str">
        <f>VLOOKUP(C308,[1]計算シート!$B$3:$BH$2997,59,FALSE)&amp;CHAR(10)&amp;IF(VLOOKUP(C308,[1]計算シート!$B$3:$BH$2997,59,FALSE)="特定","("&amp;VLOOKUP(C308,[1]指定一覧!$B$3:$C300,2,FALSE)&amp;")","")</f>
        <v xml:space="preserve">
</v>
      </c>
      <c r="X308" s="113" t="s">
        <v>36</v>
      </c>
    </row>
    <row r="309" spans="2:24" s="114" customFormat="1" ht="42" customHeight="1">
      <c r="B309" s="108">
        <v>302</v>
      </c>
      <c r="C309" s="109">
        <v>22005</v>
      </c>
      <c r="D309" s="110" t="str">
        <f>VLOOKUP(C309,[1]計算シート!$B$3:$F$29997,5,FALSE)</f>
        <v>サービス付き高齢者向け住宅 レエンデ敬愛</v>
      </c>
      <c r="E309" s="110" t="str">
        <f>VLOOKUP(C309,[1]計算シート!$B$3:$BB$29997,6,FALSE)</f>
        <v>立川市上砂町2丁目4番地12</v>
      </c>
      <c r="F309" s="109">
        <f>VLOOKUP(C309,[1]計算シート!$B$3:$BB$29997,7,FALSE)</f>
        <v>7.5</v>
      </c>
      <c r="G309" s="109" t="str">
        <f>VLOOKUP(C309,[1]計算シート!$B$3:$BB$29997,8,FALSE)</f>
        <v>18-18.3</v>
      </c>
      <c r="H309" s="109" t="str">
        <f>VLOOKUP(C309,[1]計算シート!$B$3:$BB$29997,9,FALSE)</f>
        <v>○</v>
      </c>
      <c r="I309" s="109" t="str">
        <f>VLOOKUP(C309,[1]計算シート!$B$3:$BB$29997,10,FALSE)</f>
        <v>×</v>
      </c>
      <c r="J309" s="109" t="str">
        <f>VLOOKUP(C309,[1]計算シート!$B$3:$BB$29997,11,FALSE)</f>
        <v>○</v>
      </c>
      <c r="K309" s="109" t="str">
        <f>VLOOKUP(C309,[1]計算シート!$B$3:$BB$29997,12,FALSE)</f>
        <v>○</v>
      </c>
      <c r="L309" s="109" t="str">
        <f>VLOOKUP(C309,[1]計算シート!$B$3:$BB$29997,13,FALSE)</f>
        <v>○</v>
      </c>
      <c r="M309" s="109" t="str">
        <f>IF(VLOOKUP(C309,[1]計算シート!$B$3:$BB$29997,26,FALSE)&gt;0,"○","×")</f>
        <v>○</v>
      </c>
      <c r="N309" s="109" t="str">
        <f>IF(VLOOKUP(C309,[1]計算シート!$B$3:$BB$29997,27,FALSE)&gt;0,"○","×")</f>
        <v>○</v>
      </c>
      <c r="O309" s="110" t="str">
        <f>VLOOKUP(C309,[1]計算シート!$B$3:$BB$29997,29,FALSE)</f>
        <v>社会福祉法人 敬愛会</v>
      </c>
      <c r="P309" s="110" t="str">
        <f>VLOOKUP(C309,[1]計算シート!$B$3:$BB$29997,30,FALSE)</f>
        <v>042-537-5637</v>
      </c>
      <c r="Q309" s="77">
        <f>VLOOKUP(C309,[1]計算シート!$B$3:$BB$29997,32,FALSE)</f>
        <v>14</v>
      </c>
      <c r="R309" s="111">
        <f>VLOOKUP(C309,[1]計算シート!$B$3:$BB$29997,31,FALSE)</f>
        <v>44902</v>
      </c>
      <c r="S309" s="112">
        <f>VLOOKUP(C309,[1]計算シート!$B$3:$BB$29997,34,FALSE)</f>
        <v>45444</v>
      </c>
      <c r="T309" s="109" t="str">
        <f>VLOOKUP(C309,[1]計算シート!$B$3:$BB$29997,33,FALSE)</f>
        <v>○</v>
      </c>
      <c r="U309" s="111">
        <f>S309</f>
        <v>45444</v>
      </c>
      <c r="V309" s="77"/>
      <c r="W309" s="115" t="str">
        <f>VLOOKUP(C309,[1]計算シート!$B$3:$BH$2997,59,FALSE)&amp;CHAR(10)&amp;IF(VLOOKUP(C309,[1]計算シート!$B$3:$BH$2997,59,FALSE)="特定","("&amp;VLOOKUP(C309,[1]指定一覧!$B$3:$C300,2,FALSE)&amp;")","")</f>
        <v xml:space="preserve">
</v>
      </c>
      <c r="X309" s="113" t="s">
        <v>36</v>
      </c>
    </row>
    <row r="310" spans="2:24" s="114" customFormat="1" ht="42" customHeight="1">
      <c r="B310" s="108">
        <v>303</v>
      </c>
      <c r="C310" s="109">
        <v>22008</v>
      </c>
      <c r="D310" s="110" t="str">
        <f>VLOOKUP(C310,[1]計算シート!$B$3:$F$29997,5,FALSE)</f>
        <v>サービス付き高齢者向け住宅 ナウラ敬愛</v>
      </c>
      <c r="E310" s="110" t="str">
        <f>VLOOKUP(C310,[1]計算シート!$B$3:$BB$29997,6,FALSE)</f>
        <v>立川市上砂町2丁目14番地5号</v>
      </c>
      <c r="F310" s="109">
        <f>VLOOKUP(C310,[1]計算シート!$B$3:$BB$29997,7,FALSE)</f>
        <v>7.5</v>
      </c>
      <c r="G310" s="109" t="str">
        <f>VLOOKUP(C310,[1]計算シート!$B$3:$BB$29997,8,FALSE)</f>
        <v>18.48-19.14</v>
      </c>
      <c r="H310" s="109" t="str">
        <f>VLOOKUP(C310,[1]計算シート!$B$3:$BB$29997,9,FALSE)</f>
        <v>○</v>
      </c>
      <c r="I310" s="109" t="str">
        <f>VLOOKUP(C310,[1]計算シート!$B$3:$BB$29997,10,FALSE)</f>
        <v>×</v>
      </c>
      <c r="J310" s="109" t="str">
        <f>VLOOKUP(C310,[1]計算シート!$B$3:$BB$29997,11,FALSE)</f>
        <v>○</v>
      </c>
      <c r="K310" s="109" t="str">
        <f>VLOOKUP(C310,[1]計算シート!$B$3:$BB$29997,12,FALSE)</f>
        <v>○</v>
      </c>
      <c r="L310" s="109" t="str">
        <f>VLOOKUP(C310,[1]計算シート!$B$3:$BB$29997,13,FALSE)</f>
        <v>○</v>
      </c>
      <c r="M310" s="109" t="str">
        <f>IF(VLOOKUP(C310,[1]計算シート!$B$3:$BB$29997,26,FALSE)&gt;0,"○","×")</f>
        <v>×</v>
      </c>
      <c r="N310" s="109" t="str">
        <f>IF(VLOOKUP(C310,[1]計算シート!$B$3:$BB$29997,27,FALSE)&gt;0,"○","×")</f>
        <v>×</v>
      </c>
      <c r="O310" s="110" t="str">
        <f>VLOOKUP(C310,[1]計算シート!$B$3:$BB$29997,29,FALSE)</f>
        <v>社会福祉法人敬愛会</v>
      </c>
      <c r="P310" s="110" t="str">
        <f>VLOOKUP(C310,[1]計算シート!$B$3:$BB$29997,30,FALSE)</f>
        <v>042-536-3912</v>
      </c>
      <c r="Q310" s="77">
        <f>VLOOKUP(C310,[1]計算シート!$B$3:$BB$29997,32,FALSE)</f>
        <v>23</v>
      </c>
      <c r="R310" s="111">
        <f>VLOOKUP(C310,[1]計算シート!$B$3:$BB$29997,31,FALSE)</f>
        <v>44931</v>
      </c>
      <c r="S310" s="112">
        <f>VLOOKUP(C310,[1]計算シート!$B$3:$BB$29997,34,FALSE)</f>
        <v>45352</v>
      </c>
      <c r="T310" s="109" t="str">
        <f>VLOOKUP(C310,[1]計算シート!$B$3:$BB$29997,33,FALSE)</f>
        <v>○</v>
      </c>
      <c r="U310" s="111">
        <f>S310</f>
        <v>45352</v>
      </c>
      <c r="V310" s="77"/>
      <c r="W310" s="115" t="str">
        <f>VLOOKUP(C310,[1]計算シート!$B$3:$BH$2997,59,FALSE)&amp;CHAR(10)&amp;IF(VLOOKUP(C310,[1]計算シート!$B$3:$BH$2997,59,FALSE)="特定","("&amp;VLOOKUP(C310,[1]指定一覧!$B$3:$C301,2,FALSE)&amp;")","")</f>
        <v xml:space="preserve">
</v>
      </c>
      <c r="X310" s="113" t="s">
        <v>36</v>
      </c>
    </row>
    <row r="311" spans="2:24" s="114" customFormat="1" ht="42" customHeight="1">
      <c r="B311" s="108">
        <v>304</v>
      </c>
      <c r="C311" s="109">
        <v>23006</v>
      </c>
      <c r="D311" s="110" t="str">
        <f>VLOOKUP(C311,[1]計算シート!$B$3:$F$29997,5,FALSE)</f>
        <v>エクラシア立川砂川</v>
      </c>
      <c r="E311" s="110" t="str">
        <f>VLOOKUP(C311,[1]計算シート!$B$3:$BB$29997,6,FALSE)</f>
        <v>立川市砂川町8-54-2</v>
      </c>
      <c r="F311" s="109">
        <f>VLOOKUP(C311,[1]計算シート!$B$3:$BB$29997,7,FALSE)</f>
        <v>6</v>
      </c>
      <c r="G311" s="109" t="str">
        <f>VLOOKUP(C311,[1]計算シート!$B$3:$BB$29997,8,FALSE)</f>
        <v>18.08-18.91</v>
      </c>
      <c r="H311" s="109" t="str">
        <f>VLOOKUP(C311,[1]計算シート!$B$3:$BB$29997,9,FALSE)</f>
        <v>○</v>
      </c>
      <c r="I311" s="109" t="str">
        <f>VLOOKUP(C311,[1]計算シート!$B$3:$BB$29997,10,FALSE)</f>
        <v>×</v>
      </c>
      <c r="J311" s="109" t="str">
        <f>VLOOKUP(C311,[1]計算シート!$B$3:$BB$29997,11,FALSE)</f>
        <v>○</v>
      </c>
      <c r="K311" s="109" t="str">
        <f>VLOOKUP(C311,[1]計算シート!$B$3:$BB$29997,12,FALSE)</f>
        <v>×</v>
      </c>
      <c r="L311" s="109" t="str">
        <f>VLOOKUP(C311,[1]計算シート!$B$3:$BB$29997,13,FALSE)</f>
        <v>○</v>
      </c>
      <c r="M311" s="109" t="str">
        <f>IF(VLOOKUP(C311,[1]計算シート!$B$3:$BB$29997,26,FALSE)&gt;0,"○","×")</f>
        <v>×</v>
      </c>
      <c r="N311" s="109" t="str">
        <f>IF(VLOOKUP(C311,[1]計算シート!$B$3:$BB$29997,27,FALSE)&gt;0,"○","×")</f>
        <v>○</v>
      </c>
      <c r="O311" s="110" t="str">
        <f>VLOOKUP(C311,[1]計算シート!$B$3:$BB$29997,29,FALSE)</f>
        <v>株式会社ウェルオフ西部</v>
      </c>
      <c r="P311" s="110" t="str">
        <f>VLOOKUP(C311,[1]計算シート!$B$3:$BB$29997,30,FALSE)</f>
        <v>050-6861-5201</v>
      </c>
      <c r="Q311" s="77">
        <f>VLOOKUP(C311,[1]計算シート!$B$3:$BB$29997,32,FALSE)</f>
        <v>47</v>
      </c>
      <c r="R311" s="111">
        <f>VLOOKUP(C311,[1]計算シート!$B$3:$BB$29997,31,FALSE)</f>
        <v>45198</v>
      </c>
      <c r="S311" s="112">
        <f>VLOOKUP(C311,[1]計算シート!$B$3:$BB$29997,34,FALSE)</f>
        <v>45474</v>
      </c>
      <c r="T311" s="109" t="str">
        <f>VLOOKUP(C311,[1]計算シート!$B$3:$BB$29997,33,FALSE)</f>
        <v>○</v>
      </c>
      <c r="U311" s="111">
        <f>S311</f>
        <v>45474</v>
      </c>
      <c r="V311" s="77"/>
      <c r="W311" s="115" t="str">
        <f>VLOOKUP(C311,[1]計算シート!$B$3:$BH$2997,59,FALSE)&amp;CHAR(10)&amp;IF(VLOOKUP(C311,[1]計算シート!$B$3:$BH$2997,59,FALSE)="特定","("&amp;VLOOKUP(C311,[1]指定一覧!$B$3:$C302,2,FALSE)&amp;")","")</f>
        <v xml:space="preserve">
</v>
      </c>
      <c r="X311" s="113" t="s">
        <v>36</v>
      </c>
    </row>
    <row r="312" spans="2:24" s="114" customFormat="1" ht="42" customHeight="1">
      <c r="B312" s="108">
        <v>305</v>
      </c>
      <c r="C312" s="109">
        <v>23007</v>
      </c>
      <c r="D312" s="110" t="str">
        <f>VLOOKUP(C312,[1]計算シート!$B$3:$F$29997,5,FALSE)</f>
        <v>かがやきレジデンス立川幸</v>
      </c>
      <c r="E312" s="110" t="str">
        <f>VLOOKUP(C312,[1]計算シート!$B$3:$BB$29997,6,FALSE)</f>
        <v>立川市幸町一丁目30番地の44</v>
      </c>
      <c r="F312" s="109" t="str">
        <f>VLOOKUP(C312,[1]計算シート!$B$3:$BB$29997,7,FALSE)</f>
        <v>5.4-6.2</v>
      </c>
      <c r="G312" s="109" t="str">
        <f>VLOOKUP(C312,[1]計算シート!$B$3:$BB$29997,8,FALSE)</f>
        <v>18.9-26.46</v>
      </c>
      <c r="H312" s="109" t="str">
        <f>VLOOKUP(C312,[1]計算シート!$B$3:$BB$29997,9,FALSE)</f>
        <v>○</v>
      </c>
      <c r="I312" s="109" t="str">
        <f>VLOOKUP(C312,[1]計算シート!$B$3:$BB$29997,10,FALSE)</f>
        <v>○</v>
      </c>
      <c r="J312" s="109" t="str">
        <f>VLOOKUP(C312,[1]計算シート!$B$3:$BB$29997,11,FALSE)</f>
        <v>○</v>
      </c>
      <c r="K312" s="109" t="str">
        <f>VLOOKUP(C312,[1]計算シート!$B$3:$BB$29997,12,FALSE)</f>
        <v>○</v>
      </c>
      <c r="L312" s="109" t="str">
        <f>VLOOKUP(C312,[1]計算シート!$B$3:$BB$29997,13,FALSE)</f>
        <v>×</v>
      </c>
      <c r="M312" s="109" t="str">
        <f>IF(VLOOKUP(C312,[1]計算シート!$B$3:$BB$29997,26,FALSE)&gt;0,"○","×")</f>
        <v>×</v>
      </c>
      <c r="N312" s="109" t="str">
        <f>IF(VLOOKUP(C312,[1]計算シート!$B$3:$BB$29997,27,FALSE)&gt;0,"○","×")</f>
        <v>○</v>
      </c>
      <c r="O312" s="110" t="str">
        <f>VLOOKUP(C312,[1]計算シート!$B$3:$BB$29997,29,FALSE)</f>
        <v>株式会社やまねメディカル</v>
      </c>
      <c r="P312" s="110" t="str">
        <f>VLOOKUP(C312,[1]計算シート!$B$3:$BB$29997,30,FALSE)</f>
        <v>03-5201-3995</v>
      </c>
      <c r="Q312" s="77">
        <f>VLOOKUP(C312,[1]計算シート!$B$3:$BB$29997,32,FALSE)</f>
        <v>32</v>
      </c>
      <c r="R312" s="111">
        <f>VLOOKUP(C312,[1]計算シート!$B$3:$BB$29997,31,FALSE)</f>
        <v>45225</v>
      </c>
      <c r="S312" s="112">
        <f>VLOOKUP(C312,[1]計算シート!$B$3:$BB$29997,34,FALSE)</f>
        <v>45809</v>
      </c>
      <c r="T312" s="109" t="str">
        <f>VLOOKUP(C312,[1]計算シート!$B$3:$BB$29997,33,FALSE)</f>
        <v>○</v>
      </c>
      <c r="U312" s="111">
        <f>S312</f>
        <v>45809</v>
      </c>
      <c r="V312" s="77"/>
      <c r="W312" s="115" t="str">
        <f>VLOOKUP(C312,[1]計算シート!$B$3:$BH$2997,59,FALSE)&amp;CHAR(10)&amp;IF(VLOOKUP(C312,[1]計算シート!$B$3:$BH$2997,59,FALSE)="特定","("&amp;VLOOKUP(C312,[1]指定一覧!$B$3:$C303,2,FALSE)&amp;")","")</f>
        <v xml:space="preserve">
</v>
      </c>
      <c r="X312" s="113" t="s">
        <v>36</v>
      </c>
    </row>
    <row r="313" spans="2:24" s="114" customFormat="1" ht="42" customHeight="1">
      <c r="B313" s="108">
        <v>306</v>
      </c>
      <c r="C313" s="109">
        <v>14037</v>
      </c>
      <c r="D313" s="110" t="str">
        <f>VLOOKUP(C313,[1]計算シート!$B$3:$F$29997,5,FALSE)</f>
        <v>なごやかレジデンス武蔵境</v>
      </c>
      <c r="E313" s="110" t="str">
        <f>VLOOKUP(C313,[1]計算シート!$B$3:$BB$29997,6,FALSE)</f>
        <v>武蔵野市境一丁目８番４号</v>
      </c>
      <c r="F313" s="109" t="str">
        <f>VLOOKUP(C313,[1]計算シート!$B$3:$BB$29997,7,FALSE)</f>
        <v>5.37-11</v>
      </c>
      <c r="G313" s="109" t="str">
        <f>VLOOKUP(C313,[1]計算シート!$B$3:$BB$29997,8,FALSE)</f>
        <v>23.1-31.97</v>
      </c>
      <c r="H313" s="109" t="str">
        <f>VLOOKUP(C313,[1]計算シート!$B$3:$BB$29997,9,FALSE)</f>
        <v>○</v>
      </c>
      <c r="I313" s="109" t="str">
        <f>VLOOKUP(C313,[1]計算シート!$B$3:$BB$29997,10,FALSE)</f>
        <v>○</v>
      </c>
      <c r="J313" s="109" t="str">
        <f>VLOOKUP(C313,[1]計算シート!$B$3:$BB$29997,11,FALSE)</f>
        <v>○</v>
      </c>
      <c r="K313" s="109" t="str">
        <f>VLOOKUP(C313,[1]計算シート!$B$3:$BB$29997,12,FALSE)</f>
        <v>○</v>
      </c>
      <c r="L313" s="109" t="str">
        <f>VLOOKUP(C313,[1]計算シート!$B$3:$BB$29997,13,FALSE)</f>
        <v>×</v>
      </c>
      <c r="M313" s="109" t="str">
        <f>IF(VLOOKUP(C313,[1]計算シート!$B$3:$BB$29997,26,FALSE)&gt;0,"○","×")</f>
        <v>×</v>
      </c>
      <c r="N313" s="109" t="str">
        <f>IF(VLOOKUP(C313,[1]計算シート!$B$3:$BB$29997,27,FALSE)&gt;0,"○","×")</f>
        <v>○</v>
      </c>
      <c r="O313" s="110" t="str">
        <f>VLOOKUP(C313,[1]計算シート!$B$3:$BB$29997,29,FALSE)</f>
        <v>なごやかレジデンス武蔵境</v>
      </c>
      <c r="P313" s="110" t="str">
        <f>VLOOKUP(C313,[1]計算シート!$B$3:$BB$29997,30,FALSE)</f>
        <v>0422-60-3912</v>
      </c>
      <c r="Q313" s="77">
        <f>VLOOKUP(C313,[1]計算シート!$B$3:$BB$29997,32,FALSE)</f>
        <v>20</v>
      </c>
      <c r="R313" s="111">
        <f>VLOOKUP(C313,[1]計算シート!$B$3:$BB$29997,31,FALSE)</f>
        <v>42031</v>
      </c>
      <c r="S313" s="112" t="str">
        <f>VLOOKUP(C313,[1]計算シート!$B$3:$BB$29997,34,FALSE)</f>
        <v>入居開始済み</v>
      </c>
      <c r="T313" s="109" t="str">
        <f>VLOOKUP(C313,[1]計算シート!$B$3:$BB$29997,33,FALSE)</f>
        <v>○</v>
      </c>
      <c r="U313" s="111">
        <v>42278</v>
      </c>
      <c r="V313" s="77"/>
      <c r="W313" s="115" t="str">
        <f>VLOOKUP(C313,[1]計算シート!$B$3:$BH$2997,59,FALSE)&amp;CHAR(10)&amp;IF(VLOOKUP(C313,[1]計算シート!$B$3:$BH$2997,59,FALSE)="特定","("&amp;VLOOKUP(C313,[1]指定一覧!$B$3:$C299,2,FALSE)&amp;")","")</f>
        <v xml:space="preserve">
</v>
      </c>
      <c r="X313" s="113" t="s">
        <v>36</v>
      </c>
    </row>
    <row r="314" spans="2:24" s="114" customFormat="1" ht="42" customHeight="1">
      <c r="B314" s="108">
        <v>307</v>
      </c>
      <c r="C314" s="109">
        <v>18011</v>
      </c>
      <c r="D314" s="110" t="str">
        <f>VLOOKUP(C314,[1]計算シート!$B$3:$F$29997,5,FALSE)</f>
        <v>ココファン武蔵境</v>
      </c>
      <c r="E314" s="110" t="str">
        <f>VLOOKUP(C314,[1]計算シート!$B$3:$BB$29997,6,FALSE)</f>
        <v>武蔵野市境1-16-18</v>
      </c>
      <c r="F314" s="109" t="str">
        <f>VLOOKUP(C314,[1]計算シート!$B$3:$BB$29997,7,FALSE)</f>
        <v>9.1-20.1</v>
      </c>
      <c r="G314" s="109" t="str">
        <f>VLOOKUP(C314,[1]計算シート!$B$3:$BB$29997,8,FALSE)</f>
        <v>18-53.9</v>
      </c>
      <c r="H314" s="109" t="str">
        <f>VLOOKUP(C314,[1]計算シート!$B$3:$BB$29997,9,FALSE)</f>
        <v>○</v>
      </c>
      <c r="I314" s="109" t="str">
        <f>VLOOKUP(C314,[1]計算シート!$B$3:$BB$29997,10,FALSE)</f>
        <v>○</v>
      </c>
      <c r="J314" s="109" t="str">
        <f>VLOOKUP(C314,[1]計算シート!$B$3:$BB$29997,11,FALSE)</f>
        <v>○</v>
      </c>
      <c r="K314" s="109" t="str">
        <f>VLOOKUP(C314,[1]計算シート!$B$3:$BB$29997,12,FALSE)</f>
        <v>○</v>
      </c>
      <c r="L314" s="109" t="str">
        <f>VLOOKUP(C314,[1]計算シート!$B$3:$BB$29997,13,FALSE)</f>
        <v>○</v>
      </c>
      <c r="M314" s="109" t="str">
        <f>IF(VLOOKUP(C314,[1]計算シート!$B$3:$BB$29997,26,FALSE)&gt;0,"○","×")</f>
        <v>×</v>
      </c>
      <c r="N314" s="109" t="str">
        <f>IF(VLOOKUP(C314,[1]計算シート!$B$3:$BB$29997,27,FALSE)&gt;0,"○","×")</f>
        <v>○</v>
      </c>
      <c r="O314" s="110" t="str">
        <f>VLOOKUP(C314,[1]計算シート!$B$3:$BB$29997,29,FALSE)</f>
        <v>株式会社学研ココファン</v>
      </c>
      <c r="P314" s="110" t="str">
        <f>VLOOKUP(C314,[1]計算シート!$B$3:$BB$29997,30,FALSE)</f>
        <v>03-6431-1860</v>
      </c>
      <c r="Q314" s="77">
        <f>VLOOKUP(C314,[1]計算シート!$B$3:$BB$29997,32,FALSE)</f>
        <v>70</v>
      </c>
      <c r="R314" s="111">
        <f>VLOOKUP(C314,[1]計算シート!$B$3:$BB$29997,31,FALSE)</f>
        <v>43482</v>
      </c>
      <c r="S314" s="112" t="str">
        <f>VLOOKUP(C314,[1]計算シート!$B$3:$BB$29997,34,FALSE)</f>
        <v>入居開始済み</v>
      </c>
      <c r="T314" s="109" t="str">
        <f>VLOOKUP(C314,[1]計算シート!$B$3:$BB$29997,33,FALSE)</f>
        <v>○</v>
      </c>
      <c r="U314" s="111">
        <v>43770</v>
      </c>
      <c r="V314" s="77"/>
      <c r="W314" s="115" t="str">
        <f>VLOOKUP(C314,[1]計算シート!$B$3:$BH$2997,59,FALSE)&amp;CHAR(10)&amp;IF(VLOOKUP(C314,[1]計算シート!$B$3:$BH$2997,59,FALSE)="特定","("&amp;VLOOKUP(C314,[1]指定一覧!$B$3:$C385,2,FALSE)&amp;")","")</f>
        <v xml:space="preserve">
</v>
      </c>
      <c r="X314" s="113" t="s">
        <v>36</v>
      </c>
    </row>
    <row r="315" spans="2:24" s="114" customFormat="1" ht="42" customHeight="1">
      <c r="B315" s="108">
        <v>308</v>
      </c>
      <c r="C315" s="109">
        <v>21009</v>
      </c>
      <c r="D315" s="110" t="str">
        <f>VLOOKUP(C315,[1]計算シート!$B$3:$F$29997,5,FALSE)</f>
        <v>ココファン武蔵野八幡町</v>
      </c>
      <c r="E315" s="110" t="str">
        <f>VLOOKUP(C315,[1]計算シート!$B$3:$BB$29997,6,FALSE)</f>
        <v>武蔵野市八幡町1-2-6</v>
      </c>
      <c r="F315" s="109" t="str">
        <f>VLOOKUP(C315,[1]計算シート!$B$3:$BB$29997,7,FALSE)</f>
        <v>8.6-18.4</v>
      </c>
      <c r="G315" s="109" t="str">
        <f>VLOOKUP(C315,[1]計算シート!$B$3:$BB$29997,8,FALSE)</f>
        <v>18-48.36</v>
      </c>
      <c r="H315" s="109" t="str">
        <f>VLOOKUP(C315,[1]計算シート!$B$3:$BB$29997,9,FALSE)</f>
        <v>○</v>
      </c>
      <c r="I315" s="109" t="str">
        <f>VLOOKUP(C315,[1]計算シート!$B$3:$BB$29997,10,FALSE)</f>
        <v>○</v>
      </c>
      <c r="J315" s="109" t="str">
        <f>VLOOKUP(C315,[1]計算シート!$B$3:$BB$29997,11,FALSE)</f>
        <v>○</v>
      </c>
      <c r="K315" s="109" t="str">
        <f>VLOOKUP(C315,[1]計算シート!$B$3:$BB$29997,12,FALSE)</f>
        <v>○</v>
      </c>
      <c r="L315" s="109" t="str">
        <f>VLOOKUP(C315,[1]計算シート!$B$3:$BB$29997,13,FALSE)</f>
        <v>○</v>
      </c>
      <c r="M315" s="109" t="str">
        <f>IF(VLOOKUP(C315,[1]計算シート!$B$3:$BB$29997,26,FALSE)&gt;0,"○","×")</f>
        <v>×</v>
      </c>
      <c r="N315" s="109" t="str">
        <f>IF(VLOOKUP(C315,[1]計算シート!$B$3:$BB$29997,27,FALSE)&gt;0,"○","×")</f>
        <v>○</v>
      </c>
      <c r="O315" s="110" t="str">
        <f>VLOOKUP(C315,[1]計算シート!$B$3:$BB$29997,29,FALSE)</f>
        <v>株式会社学研ココファン</v>
      </c>
      <c r="P315" s="110" t="str">
        <f>VLOOKUP(C315,[1]計算シート!$B$3:$BB$29997,30,FALSE)</f>
        <v>03-6431-1860</v>
      </c>
      <c r="Q315" s="77">
        <f>VLOOKUP(C315,[1]計算シート!$B$3:$BB$29997,32,FALSE)</f>
        <v>48</v>
      </c>
      <c r="R315" s="111">
        <f>VLOOKUP(C315,[1]計算シート!$B$3:$BB$29997,31,FALSE)</f>
        <v>44547</v>
      </c>
      <c r="S315" s="112" t="str">
        <f>VLOOKUP(C315,[1]計算シート!$B$3:$BB$29997,34,FALSE)</f>
        <v>入居開始済み</v>
      </c>
      <c r="T315" s="109" t="str">
        <f>VLOOKUP(C315,[1]計算シート!$B$3:$BB$29997,33,FALSE)</f>
        <v>○</v>
      </c>
      <c r="U315" s="111">
        <v>44805</v>
      </c>
      <c r="V315" s="77"/>
      <c r="W315" s="115" t="str">
        <f>VLOOKUP(C315,[1]計算シート!$B$3:$BH$2997,59,FALSE)&amp;CHAR(10)&amp;IF(VLOOKUP(C315,[1]計算シート!$B$3:$BH$2997,59,FALSE)="特定","("&amp;VLOOKUP(C315,[1]指定一覧!$B$3:$C301,2,FALSE)&amp;")","")</f>
        <v xml:space="preserve">
</v>
      </c>
      <c r="X315" s="113" t="s">
        <v>36</v>
      </c>
    </row>
    <row r="316" spans="2:24" s="114" customFormat="1" ht="42" customHeight="1">
      <c r="B316" s="108">
        <v>309</v>
      </c>
      <c r="C316" s="109">
        <v>11004</v>
      </c>
      <c r="D316" s="110" t="str">
        <f>VLOOKUP(C316,[1]計算シート!$B$3:$F$29997,5,FALSE)</f>
        <v>パステルライフ昭島</v>
      </c>
      <c r="E316" s="110" t="str">
        <f>VLOOKUP(C316,[1]計算シート!$B$3:$BB$29997,6,FALSE)</f>
        <v>昭島市緑町3丁目5番8号</v>
      </c>
      <c r="F316" s="109" t="str">
        <f>VLOOKUP(C316,[1]計算シート!$B$3:$BB$29997,7,FALSE)</f>
        <v>7.1-8.3</v>
      </c>
      <c r="G316" s="109">
        <f>VLOOKUP(C316,[1]計算シート!$B$3:$BB$29997,8,FALSE)</f>
        <v>24.71</v>
      </c>
      <c r="H316" s="109" t="str">
        <f>VLOOKUP(C316,[1]計算シート!$B$3:$BB$29997,9,FALSE)</f>
        <v>○</v>
      </c>
      <c r="I316" s="109" t="str">
        <f>VLOOKUP(C316,[1]計算シート!$B$3:$BB$29997,10,FALSE)</f>
        <v>○</v>
      </c>
      <c r="J316" s="109" t="str">
        <f>VLOOKUP(C316,[1]計算シート!$B$3:$BB$29997,11,FALSE)</f>
        <v>○</v>
      </c>
      <c r="K316" s="109" t="str">
        <f>VLOOKUP(C316,[1]計算シート!$B$3:$BB$29997,12,FALSE)</f>
        <v>○</v>
      </c>
      <c r="L316" s="109" t="str">
        <f>VLOOKUP(C316,[1]計算シート!$B$3:$BB$29997,13,FALSE)</f>
        <v>○</v>
      </c>
      <c r="M316" s="109" t="str">
        <f>IF(VLOOKUP(C316,[1]計算シート!$B$3:$BB$29997,26,FALSE)&gt;0,"○","×")</f>
        <v>×</v>
      </c>
      <c r="N316" s="109" t="str">
        <f>IF(VLOOKUP(C316,[1]計算シート!$B$3:$BB$29997,27,FALSE)&gt;0,"○","×")</f>
        <v>○</v>
      </c>
      <c r="O316" s="110" t="str">
        <f>VLOOKUP(C316,[1]計算シート!$B$3:$BB$29997,29,FALSE)</f>
        <v>パステルライフ昭島</v>
      </c>
      <c r="P316" s="110" t="str">
        <f>VLOOKUP(C316,[1]計算シート!$B$3:$BB$29997,30,FALSE)</f>
        <v>042-519-4165</v>
      </c>
      <c r="Q316" s="77">
        <f>VLOOKUP(C316,[1]計算シート!$B$3:$BB$29997,32,FALSE)</f>
        <v>59</v>
      </c>
      <c r="R316" s="111">
        <f>VLOOKUP(C316,[1]計算シート!$B$3:$BB$29997,31,FALSE)</f>
        <v>40903</v>
      </c>
      <c r="S316" s="112" t="str">
        <f>VLOOKUP(C316,[1]計算シート!$B$3:$BB$29997,34,FALSE)</f>
        <v>入居開始済み</v>
      </c>
      <c r="T316" s="109" t="str">
        <f>VLOOKUP(C316,[1]計算シート!$B$3:$BB$29997,33,FALSE)</f>
        <v>○</v>
      </c>
      <c r="U316" s="111">
        <v>42095</v>
      </c>
      <c r="V316" s="77"/>
      <c r="W316" s="115" t="str">
        <f>VLOOKUP(C316,[1]計算シート!$B$3:$BH$2997,59,FALSE)&amp;CHAR(10)&amp;IF(VLOOKUP(C316,[1]計算シート!$B$3:$BH$2997,59,FALSE)="特定","("&amp;VLOOKUP(C316,[1]指定一覧!$B$3:$C300,2,FALSE)&amp;")","")</f>
        <v xml:space="preserve">
</v>
      </c>
      <c r="X316" s="113" t="s">
        <v>36</v>
      </c>
    </row>
    <row r="317" spans="2:24" s="114" customFormat="1" ht="42" customHeight="1">
      <c r="B317" s="108">
        <v>310</v>
      </c>
      <c r="C317" s="109">
        <v>11063</v>
      </c>
      <c r="D317" s="110" t="str">
        <f>VLOOKUP(C317,[1]計算シート!$B$3:$F$29997,5,FALSE)</f>
        <v>レジデンス昭島</v>
      </c>
      <c r="E317" s="110" t="str">
        <f>VLOOKUP(C317,[1]計算シート!$B$3:$BB$29997,6,FALSE)</f>
        <v>昭島市昭和町5丁目8番19号</v>
      </c>
      <c r="F317" s="109" t="str">
        <f>VLOOKUP(C317,[1]計算シート!$B$3:$BB$29997,7,FALSE)</f>
        <v>7-9.2</v>
      </c>
      <c r="G317" s="109" t="str">
        <f>VLOOKUP(C317,[1]計算シート!$B$3:$BB$29997,8,FALSE)</f>
        <v>20.13-30.89</v>
      </c>
      <c r="H317" s="109" t="str">
        <f>VLOOKUP(C317,[1]計算シート!$B$3:$BB$29997,9,FALSE)</f>
        <v>○</v>
      </c>
      <c r="I317" s="109" t="str">
        <f>VLOOKUP(C317,[1]計算シート!$B$3:$BB$29997,10,FALSE)</f>
        <v>×</v>
      </c>
      <c r="J317" s="109" t="str">
        <f>VLOOKUP(C317,[1]計算シート!$B$3:$BB$29997,11,FALSE)</f>
        <v>×</v>
      </c>
      <c r="K317" s="109" t="str">
        <f>VLOOKUP(C317,[1]計算シート!$B$3:$BB$29997,12,FALSE)</f>
        <v>○</v>
      </c>
      <c r="L317" s="109" t="str">
        <f>VLOOKUP(C317,[1]計算シート!$B$3:$BB$29997,13,FALSE)</f>
        <v>×</v>
      </c>
      <c r="M317" s="109" t="str">
        <f>IF(VLOOKUP(C317,[1]計算シート!$B$3:$BB$29997,26,FALSE)&gt;0,"○","×")</f>
        <v>×</v>
      </c>
      <c r="N317" s="109" t="str">
        <f>IF(VLOOKUP(C317,[1]計算シート!$B$3:$BB$29997,27,FALSE)&gt;0,"○","×")</f>
        <v>○</v>
      </c>
      <c r="O317" s="110" t="str">
        <f>VLOOKUP(C317,[1]計算シート!$B$3:$BB$29997,29,FALSE)</f>
        <v>日本シニアライフ株式会社</v>
      </c>
      <c r="P317" s="110" t="str">
        <f>VLOOKUP(C317,[1]計算シート!$B$3:$BB$29997,30,FALSE)</f>
        <v>03-6721-5440</v>
      </c>
      <c r="Q317" s="77">
        <f>VLOOKUP(C317,[1]計算シート!$B$3:$BB$29997,32,FALSE)</f>
        <v>27</v>
      </c>
      <c r="R317" s="111">
        <f>VLOOKUP(C317,[1]計算シート!$B$3:$BB$29997,31,FALSE)</f>
        <v>40996</v>
      </c>
      <c r="S317" s="112" t="str">
        <f>VLOOKUP(C317,[1]計算シート!$B$3:$BB$29997,34,FALSE)</f>
        <v>入居開始済み</v>
      </c>
      <c r="T317" s="109" t="str">
        <f>VLOOKUP(C317,[1]計算シート!$B$3:$BB$29997,33,FALSE)</f>
        <v>○</v>
      </c>
      <c r="U317" s="111">
        <v>42095</v>
      </c>
      <c r="V317" s="77"/>
      <c r="W317" s="115" t="str">
        <f>VLOOKUP(C317,[1]計算シート!$B$3:$BH$2997,59,FALSE)&amp;CHAR(10)&amp;IF(VLOOKUP(C317,[1]計算シート!$B$3:$BH$2997,59,FALSE)="特定","("&amp;VLOOKUP(C317,[1]指定一覧!$B$3:$C301,2,FALSE)&amp;")","")</f>
        <v xml:space="preserve">
</v>
      </c>
      <c r="X317" s="113" t="s">
        <v>36</v>
      </c>
    </row>
    <row r="318" spans="2:24" s="114" customFormat="1" ht="42" customHeight="1">
      <c r="B318" s="108">
        <v>311</v>
      </c>
      <c r="C318" s="109">
        <v>12007</v>
      </c>
      <c r="D318" s="110" t="str">
        <f>VLOOKUP(C318,[1]計算シート!$B$3:$F$29997,5,FALSE)</f>
        <v>アイリスガーデン昭島</v>
      </c>
      <c r="E318" s="110" t="str">
        <f>VLOOKUP(C318,[1]計算シート!$B$3:$BB$29997,6,FALSE)</f>
        <v xml:space="preserve">昭島市松原町3-8-1 </v>
      </c>
      <c r="F318" s="109" t="str">
        <f>VLOOKUP(C318,[1]計算シート!$B$3:$BB$29997,7,FALSE)</f>
        <v>9.3-15</v>
      </c>
      <c r="G318" s="109" t="str">
        <f>VLOOKUP(C318,[1]計算シート!$B$3:$BB$29997,8,FALSE)</f>
        <v>26.4-45.37</v>
      </c>
      <c r="H318" s="109" t="str">
        <f>VLOOKUP(C318,[1]計算シート!$B$3:$BB$29997,9,FALSE)</f>
        <v>○</v>
      </c>
      <c r="I318" s="109" t="str">
        <f>VLOOKUP(C318,[1]計算シート!$B$3:$BB$29997,10,FALSE)</f>
        <v>×</v>
      </c>
      <c r="J318" s="109" t="str">
        <f>VLOOKUP(C318,[1]計算シート!$B$3:$BB$29997,11,FALSE)</f>
        <v>×</v>
      </c>
      <c r="K318" s="109" t="str">
        <f>VLOOKUP(C318,[1]計算シート!$B$3:$BB$29997,12,FALSE)</f>
        <v>×</v>
      </c>
      <c r="L318" s="109" t="str">
        <f>VLOOKUP(C318,[1]計算シート!$B$3:$BB$29997,13,FALSE)</f>
        <v>×</v>
      </c>
      <c r="M318" s="109" t="str">
        <f>IF(VLOOKUP(C318,[1]計算シート!$B$3:$BB$29997,26,FALSE)&gt;0,"○","×")</f>
        <v>×</v>
      </c>
      <c r="N318" s="109" t="str">
        <f>IF(VLOOKUP(C318,[1]計算シート!$B$3:$BB$29997,27,FALSE)&gt;0,"○","×")</f>
        <v>○</v>
      </c>
      <c r="O318" s="110" t="str">
        <f>VLOOKUP(C318,[1]計算シート!$B$3:$BB$29997,29,FALSE)</f>
        <v>株式会社ニチイケアパレス</v>
      </c>
      <c r="P318" s="110" t="str">
        <f>VLOOKUP(C318,[1]計算シート!$B$3:$BB$29997,30,FALSE)</f>
        <v>03-5834-5200</v>
      </c>
      <c r="Q318" s="77">
        <f>VLOOKUP(C318,[1]計算シート!$B$3:$BB$29997,32,FALSE)</f>
        <v>38</v>
      </c>
      <c r="R318" s="111">
        <f>VLOOKUP(C318,[1]計算シート!$B$3:$BB$29997,31,FALSE)</f>
        <v>41044</v>
      </c>
      <c r="S318" s="112" t="str">
        <f>VLOOKUP(C318,[1]計算シート!$B$3:$BB$29997,34,FALSE)</f>
        <v>入居開始済み</v>
      </c>
      <c r="T318" s="109" t="str">
        <f>VLOOKUP(C318,[1]計算シート!$B$3:$BB$29997,33,FALSE)</f>
        <v>○</v>
      </c>
      <c r="U318" s="111">
        <v>42095</v>
      </c>
      <c r="V318" s="77"/>
      <c r="W318" s="115" t="str">
        <f>VLOOKUP(C318,[1]計算シート!$B$3:$BH$2997,59,FALSE)&amp;CHAR(10)&amp;IF(VLOOKUP(C318,[1]計算シート!$B$3:$BH$2997,59,FALSE)="特定","("&amp;VLOOKUP(C318,[1]指定一覧!$B$3:$C302,2,FALSE)&amp;")","")</f>
        <v xml:space="preserve">
</v>
      </c>
      <c r="X318" s="113" t="s">
        <v>36</v>
      </c>
    </row>
    <row r="319" spans="2:24" s="114" customFormat="1" ht="42" customHeight="1">
      <c r="B319" s="108">
        <v>312</v>
      </c>
      <c r="C319" s="109">
        <v>14049</v>
      </c>
      <c r="D319" s="110" t="str">
        <f>VLOOKUP(C319,[1]計算シート!$B$3:$F$29997,5,FALSE)</f>
        <v>アイリスガーデン昭島　昭和の森</v>
      </c>
      <c r="E319" s="110" t="str">
        <f>VLOOKUP(C319,[1]計算シート!$B$3:$BB$29997,6,FALSE)</f>
        <v>昭島市代官山一丁目２番３号</v>
      </c>
      <c r="F319" s="109" t="str">
        <f>VLOOKUP(C319,[1]計算シート!$B$3:$BB$29997,7,FALSE)</f>
        <v>9.3-15.2</v>
      </c>
      <c r="G319" s="109" t="str">
        <f>VLOOKUP(C319,[1]計算シート!$B$3:$BB$29997,8,FALSE)</f>
        <v>26.94-47.89</v>
      </c>
      <c r="H319" s="109" t="str">
        <f>VLOOKUP(C319,[1]計算シート!$B$3:$BB$29997,9,FALSE)</f>
        <v>○</v>
      </c>
      <c r="I319" s="109" t="str">
        <f>VLOOKUP(C319,[1]計算シート!$B$3:$BB$29997,10,FALSE)</f>
        <v>×</v>
      </c>
      <c r="J319" s="109" t="str">
        <f>VLOOKUP(C319,[1]計算シート!$B$3:$BB$29997,11,FALSE)</f>
        <v>×</v>
      </c>
      <c r="K319" s="109" t="str">
        <f>VLOOKUP(C319,[1]計算シート!$B$3:$BB$29997,12,FALSE)</f>
        <v>×</v>
      </c>
      <c r="L319" s="109" t="str">
        <f>VLOOKUP(C319,[1]計算シート!$B$3:$BB$29997,13,FALSE)</f>
        <v>×</v>
      </c>
      <c r="M319" s="109" t="str">
        <f>IF(VLOOKUP(C319,[1]計算シート!$B$3:$BB$29997,26,FALSE)&gt;0,"○","×")</f>
        <v>×</v>
      </c>
      <c r="N319" s="109" t="str">
        <f>IF(VLOOKUP(C319,[1]計算シート!$B$3:$BB$29997,27,FALSE)&gt;0,"○","×")</f>
        <v>×</v>
      </c>
      <c r="O319" s="110" t="str">
        <f>VLOOKUP(C319,[1]計算シート!$B$3:$BB$29997,29,FALSE)</f>
        <v>株式会社ニチイケアパレス</v>
      </c>
      <c r="P319" s="110" t="str">
        <f>VLOOKUP(C319,[1]計算シート!$B$3:$BB$29997,30,FALSE)</f>
        <v>03-5834-5200</v>
      </c>
      <c r="Q319" s="77">
        <f>VLOOKUP(C319,[1]計算シート!$B$3:$BB$29997,32,FALSE)</f>
        <v>51</v>
      </c>
      <c r="R319" s="111">
        <f>VLOOKUP(C319,[1]計算シート!$B$3:$BB$29997,31,FALSE)</f>
        <v>42051</v>
      </c>
      <c r="S319" s="112" t="str">
        <f>VLOOKUP(C319,[1]計算シート!$B$3:$BB$29997,34,FALSE)</f>
        <v>入居開始済み</v>
      </c>
      <c r="T319" s="109" t="str">
        <f>VLOOKUP(C319,[1]計算シート!$B$3:$BB$29997,33,FALSE)</f>
        <v>○</v>
      </c>
      <c r="U319" s="111">
        <v>42461</v>
      </c>
      <c r="V319" s="77"/>
      <c r="W319" s="115" t="str">
        <f>VLOOKUP(C319,[1]計算シート!$B$3:$BH$2997,59,FALSE)&amp;CHAR(10)&amp;IF(VLOOKUP(C319,[1]計算シート!$B$3:$BH$2997,59,FALSE)="特定","("&amp;VLOOKUP(C319,[1]指定一覧!$B$3:$C303,2,FALSE)&amp;")","")</f>
        <v xml:space="preserve">
</v>
      </c>
      <c r="X319" s="113" t="s">
        <v>36</v>
      </c>
    </row>
    <row r="320" spans="2:24" s="114" customFormat="1" ht="42" customHeight="1">
      <c r="B320" s="108">
        <v>313</v>
      </c>
      <c r="C320" s="109">
        <v>15021</v>
      </c>
      <c r="D320" s="110" t="str">
        <f>VLOOKUP(C320,[1]計算シート!$B$3:$F$29997,5,FALSE)</f>
        <v xml:space="preserve">高齢者住宅さくらガーデン </v>
      </c>
      <c r="E320" s="110" t="str">
        <f>VLOOKUP(C320,[1]計算シート!$B$3:$BB$29997,6,FALSE)</f>
        <v xml:space="preserve">昭島市中神町１２６０番地 </v>
      </c>
      <c r="F320" s="109" t="str">
        <f>VLOOKUP(C320,[1]計算シート!$B$3:$BB$29997,7,FALSE)</f>
        <v>6.5-6.7</v>
      </c>
      <c r="G320" s="109" t="str">
        <f>VLOOKUP(C320,[1]計算シート!$B$3:$BB$29997,8,FALSE)</f>
        <v>18-20.56</v>
      </c>
      <c r="H320" s="109" t="str">
        <f>VLOOKUP(C320,[1]計算シート!$B$3:$BB$29997,9,FALSE)</f>
        <v>○</v>
      </c>
      <c r="I320" s="109" t="str">
        <f>VLOOKUP(C320,[1]計算シート!$B$3:$BB$29997,10,FALSE)</f>
        <v>×</v>
      </c>
      <c r="J320" s="109" t="str">
        <f>VLOOKUP(C320,[1]計算シート!$B$3:$BB$29997,11,FALSE)</f>
        <v>○</v>
      </c>
      <c r="K320" s="109" t="str">
        <f>VLOOKUP(C320,[1]計算シート!$B$3:$BB$29997,12,FALSE)</f>
        <v>○</v>
      </c>
      <c r="L320" s="109" t="str">
        <f>VLOOKUP(C320,[1]計算シート!$B$3:$BB$29997,13,FALSE)</f>
        <v>○</v>
      </c>
      <c r="M320" s="109" t="str">
        <f>IF(VLOOKUP(C320,[1]計算シート!$B$3:$BB$29997,26,FALSE)&gt;0,"○","×")</f>
        <v>○</v>
      </c>
      <c r="N320" s="109" t="str">
        <f>IF(VLOOKUP(C320,[1]計算シート!$B$3:$BB$29997,27,FALSE)&gt;0,"○","×")</f>
        <v>○</v>
      </c>
      <c r="O320" s="110" t="str">
        <f>VLOOKUP(C320,[1]計算シート!$B$3:$BB$29997,29,FALSE)</f>
        <v>社会福祉法人恩賜財団東京都同胞援護会</v>
      </c>
      <c r="P320" s="110" t="str">
        <f>VLOOKUP(C320,[1]計算シート!$B$3:$BB$29997,30,FALSE)</f>
        <v>03-3341-7161</v>
      </c>
      <c r="Q320" s="77">
        <f>VLOOKUP(C320,[1]計算シート!$B$3:$BB$29997,32,FALSE)</f>
        <v>49</v>
      </c>
      <c r="R320" s="111">
        <f>VLOOKUP(C320,[1]計算シート!$B$3:$BB$29997,31,FALSE)</f>
        <v>42359</v>
      </c>
      <c r="S320" s="112" t="str">
        <f>VLOOKUP(C320,[1]計算シート!$B$3:$BB$29997,34,FALSE)</f>
        <v>入居開始済み</v>
      </c>
      <c r="T320" s="109" t="str">
        <f>VLOOKUP(C320,[1]計算シート!$B$3:$BB$29997,33,FALSE)</f>
        <v>○</v>
      </c>
      <c r="U320" s="111">
        <v>42856</v>
      </c>
      <c r="V320" s="77"/>
      <c r="W320" s="115" t="str">
        <f>VLOOKUP(C320,[1]計算シート!$B$3:$BH$2997,59,FALSE)&amp;CHAR(10)&amp;IF(VLOOKUP(C320,[1]計算シート!$B$3:$BH$2997,59,FALSE)="特定","("&amp;VLOOKUP(C320,[1]指定一覧!$B$3:$C304,2,FALSE)&amp;")","")</f>
        <v xml:space="preserve">
</v>
      </c>
      <c r="X320" s="113" t="s">
        <v>36</v>
      </c>
    </row>
    <row r="321" spans="2:24" s="114" customFormat="1" ht="42" customHeight="1">
      <c r="B321" s="108">
        <v>314</v>
      </c>
      <c r="C321" s="109">
        <v>18008</v>
      </c>
      <c r="D321" s="110" t="str">
        <f>VLOOKUP(C321,[1]計算シート!$B$3:$F$29997,5,FALSE)</f>
        <v>エクラシア昭島</v>
      </c>
      <c r="E321" s="110" t="str">
        <f>VLOOKUP(C321,[1]計算シート!$B$3:$BB$29997,6,FALSE)</f>
        <v>昭島市中神町1174-13</v>
      </c>
      <c r="F321" s="109">
        <f>VLOOKUP(C321,[1]計算シート!$B$3:$BB$29997,7,FALSE)</f>
        <v>4.5</v>
      </c>
      <c r="G321" s="109" t="str">
        <f>VLOOKUP(C321,[1]計算シート!$B$3:$BB$29997,8,FALSE)</f>
        <v>18.3-18.91</v>
      </c>
      <c r="H321" s="109" t="str">
        <f>VLOOKUP(C321,[1]計算シート!$B$3:$BB$29997,9,FALSE)</f>
        <v>○</v>
      </c>
      <c r="I321" s="109" t="str">
        <f>VLOOKUP(C321,[1]計算シート!$B$3:$BB$29997,10,FALSE)</f>
        <v>×</v>
      </c>
      <c r="J321" s="109" t="str">
        <f>VLOOKUP(C321,[1]計算シート!$B$3:$BB$29997,11,FALSE)</f>
        <v>○</v>
      </c>
      <c r="K321" s="109" t="str">
        <f>VLOOKUP(C321,[1]計算シート!$B$3:$BB$29997,12,FALSE)</f>
        <v>×</v>
      </c>
      <c r="L321" s="109" t="str">
        <f>VLOOKUP(C321,[1]計算シート!$B$3:$BB$29997,13,FALSE)</f>
        <v>○</v>
      </c>
      <c r="M321" s="109" t="str">
        <f>IF(VLOOKUP(C321,[1]計算シート!$B$3:$BB$29997,26,FALSE)&gt;0,"○","×")</f>
        <v>×</v>
      </c>
      <c r="N321" s="109" t="str">
        <f>IF(VLOOKUP(C321,[1]計算シート!$B$3:$BB$29997,27,FALSE)&gt;0,"○","×")</f>
        <v>○</v>
      </c>
      <c r="O321" s="110" t="str">
        <f>VLOOKUP(C321,[1]計算シート!$B$3:$BB$29997,29,FALSE)</f>
        <v>株式会社ウェルオフ西部</v>
      </c>
      <c r="P321" s="110" t="str">
        <f>VLOOKUP(C321,[1]計算シート!$B$3:$BB$29997,30,FALSE)</f>
        <v>050-6861-5201</v>
      </c>
      <c r="Q321" s="77">
        <f>VLOOKUP(C321,[1]計算シート!$B$3:$BB$29997,32,FALSE)</f>
        <v>49</v>
      </c>
      <c r="R321" s="111">
        <f>VLOOKUP(C321,[1]計算シート!$B$3:$BB$29997,31,FALSE)</f>
        <v>43447</v>
      </c>
      <c r="S321" s="112" t="str">
        <f>VLOOKUP(C321,[1]計算シート!$B$3:$BB$29997,34,FALSE)</f>
        <v>入居開始済み</v>
      </c>
      <c r="T321" s="109" t="str">
        <f>VLOOKUP(C321,[1]計算シート!$B$3:$BB$29997,33,FALSE)</f>
        <v>○</v>
      </c>
      <c r="U321" s="111">
        <v>43770</v>
      </c>
      <c r="V321" s="77"/>
      <c r="W321" s="115" t="str">
        <f>VLOOKUP(C321,[1]計算シート!$B$3:$BH$2997,59,FALSE)&amp;CHAR(10)&amp;IF(VLOOKUP(C321,[1]計算シート!$B$3:$BH$2997,59,FALSE)="特定","("&amp;VLOOKUP(C321,[1]指定一覧!$B$3:$C373,2,FALSE)&amp;")","")</f>
        <v xml:space="preserve">
</v>
      </c>
      <c r="X321" s="113" t="s">
        <v>36</v>
      </c>
    </row>
    <row r="322" spans="2:24" s="114" customFormat="1" ht="42" customHeight="1">
      <c r="B322" s="108">
        <v>315</v>
      </c>
      <c r="C322" s="109">
        <v>19009</v>
      </c>
      <c r="D322" s="110" t="str">
        <f>VLOOKUP(C322,[1]計算シート!$B$3:$F$29997,5,FALSE)</f>
        <v>エクラシア宮沢</v>
      </c>
      <c r="E322" s="110" t="str">
        <f>VLOOKUP(C322,[1]計算シート!$B$3:$BB$29997,6,FALSE)</f>
        <v>昭島市宮沢町2-39-34</v>
      </c>
      <c r="F322" s="109">
        <f>VLOOKUP(C322,[1]計算シート!$B$3:$BB$29997,7,FALSE)</f>
        <v>4.5</v>
      </c>
      <c r="G322" s="109" t="str">
        <f>VLOOKUP(C322,[1]計算シート!$B$3:$BB$29997,8,FALSE)</f>
        <v>18.3-18.91</v>
      </c>
      <c r="H322" s="109" t="str">
        <f>VLOOKUP(C322,[1]計算シート!$B$3:$BB$29997,9,FALSE)</f>
        <v>○</v>
      </c>
      <c r="I322" s="109" t="str">
        <f>VLOOKUP(C322,[1]計算シート!$B$3:$BB$29997,10,FALSE)</f>
        <v>×</v>
      </c>
      <c r="J322" s="109" t="str">
        <f>VLOOKUP(C322,[1]計算シート!$B$3:$BB$29997,11,FALSE)</f>
        <v>○</v>
      </c>
      <c r="K322" s="109" t="str">
        <f>VLOOKUP(C322,[1]計算シート!$B$3:$BB$29997,12,FALSE)</f>
        <v>×</v>
      </c>
      <c r="L322" s="109" t="str">
        <f>VLOOKUP(C322,[1]計算シート!$B$3:$BB$29997,13,FALSE)</f>
        <v>○</v>
      </c>
      <c r="M322" s="109" t="str">
        <f>IF(VLOOKUP(C322,[1]計算シート!$B$3:$BB$29997,26,FALSE)&gt;0,"○","×")</f>
        <v>×</v>
      </c>
      <c r="N322" s="109" t="str">
        <f>IF(VLOOKUP(C322,[1]計算シート!$B$3:$BB$29997,27,FALSE)&gt;0,"○","×")</f>
        <v>○</v>
      </c>
      <c r="O322" s="110" t="str">
        <f>VLOOKUP(C322,[1]計算シート!$B$3:$BB$29997,29,FALSE)</f>
        <v>株式会社ウェルオフ西部</v>
      </c>
      <c r="P322" s="110" t="str">
        <f>VLOOKUP(C322,[1]計算シート!$B$3:$BB$29997,30,FALSE)</f>
        <v>050-6861-5201</v>
      </c>
      <c r="Q322" s="77">
        <f>VLOOKUP(C322,[1]計算シート!$B$3:$BB$29997,32,FALSE)</f>
        <v>37</v>
      </c>
      <c r="R322" s="111">
        <f>VLOOKUP(C322,[1]計算シート!$B$3:$BB$29997,31,FALSE)</f>
        <v>43776</v>
      </c>
      <c r="S322" s="112" t="str">
        <f>VLOOKUP(C322,[1]計算シート!$B$3:$BB$29997,34,FALSE)</f>
        <v>入居開始済み</v>
      </c>
      <c r="T322" s="109" t="str">
        <f>VLOOKUP(C322,[1]計算シート!$B$3:$BB$29997,33,FALSE)</f>
        <v>○</v>
      </c>
      <c r="U322" s="111">
        <v>44228</v>
      </c>
      <c r="V322" s="77"/>
      <c r="W322" s="115" t="str">
        <f>VLOOKUP(C322,[1]計算シート!$B$3:$BH$2997,59,FALSE)&amp;CHAR(10)&amp;IF(VLOOKUP(C322,[1]計算シート!$B$3:$BH$2997,59,FALSE)="特定","("&amp;VLOOKUP(C322,[1]指定一覧!$B$3:$C374,2,FALSE)&amp;")","")</f>
        <v xml:space="preserve">
</v>
      </c>
      <c r="X322" s="113" t="s">
        <v>36</v>
      </c>
    </row>
    <row r="323" spans="2:24" s="114" customFormat="1" ht="42" customHeight="1">
      <c r="B323" s="108">
        <v>316</v>
      </c>
      <c r="C323" s="109">
        <v>11045</v>
      </c>
      <c r="D323" s="110" t="str">
        <f>VLOOKUP(C323,[1]計算シート!$B$3:$F$29997,5,FALSE)</f>
        <v>フォレスト国分寺</v>
      </c>
      <c r="E323" s="110" t="str">
        <f>VLOOKUP(C323,[1]計算シート!$B$3:$BB$29997,6,FALSE)</f>
        <v>国分寺市東戸倉１－２－２</v>
      </c>
      <c r="F323" s="109" t="str">
        <f>VLOOKUP(C323,[1]計算シート!$B$3:$BB$29997,7,FALSE)</f>
        <v>7.3-11</v>
      </c>
      <c r="G323" s="109" t="str">
        <f>VLOOKUP(C323,[1]計算シート!$B$3:$BB$29997,8,FALSE)</f>
        <v>30-52.25</v>
      </c>
      <c r="H323" s="109" t="str">
        <f>VLOOKUP(C323,[1]計算シート!$B$3:$BB$29997,9,FALSE)</f>
        <v>○</v>
      </c>
      <c r="I323" s="109" t="str">
        <f>VLOOKUP(C323,[1]計算シート!$B$3:$BB$29997,10,FALSE)</f>
        <v>×</v>
      </c>
      <c r="J323" s="109" t="str">
        <f>VLOOKUP(C323,[1]計算シート!$B$3:$BB$29997,11,FALSE)</f>
        <v>×</v>
      </c>
      <c r="K323" s="109" t="str">
        <f>VLOOKUP(C323,[1]計算シート!$B$3:$BB$29997,12,FALSE)</f>
        <v>○</v>
      </c>
      <c r="L323" s="109" t="str">
        <f>VLOOKUP(C323,[1]計算シート!$B$3:$BB$29997,13,FALSE)</f>
        <v>○</v>
      </c>
      <c r="M323" s="109" t="str">
        <f>IF(VLOOKUP(C323,[1]計算シート!$B$3:$BB$29997,26,FALSE)&gt;0,"○","×")</f>
        <v>×</v>
      </c>
      <c r="N323" s="109" t="str">
        <f>IF(VLOOKUP(C323,[1]計算シート!$B$3:$BB$29997,27,FALSE)&gt;0,"○","×")</f>
        <v>×</v>
      </c>
      <c r="O323" s="110" t="str">
        <f>VLOOKUP(C323,[1]計算シート!$B$3:$BB$29997,29,FALSE)</f>
        <v>FLC Partners株式会社</v>
      </c>
      <c r="P323" s="110" t="str">
        <f>VLOOKUP(C323,[1]計算シート!$B$3:$BB$29997,30,FALSE)</f>
        <v>042-455-6878</v>
      </c>
      <c r="Q323" s="77">
        <f>VLOOKUP(C323,[1]計算シート!$B$3:$BB$29997,32,FALSE)</f>
        <v>25</v>
      </c>
      <c r="R323" s="111">
        <f>VLOOKUP(C323,[1]計算シート!$B$3:$BB$29997,31,FALSE)</f>
        <v>40946</v>
      </c>
      <c r="S323" s="112" t="str">
        <f>VLOOKUP(C323,[1]計算シート!$B$3:$BB$29997,34,FALSE)</f>
        <v>入居開始済み</v>
      </c>
      <c r="T323" s="109" t="str">
        <f>VLOOKUP(C323,[1]計算シート!$B$3:$BB$29997,33,FALSE)</f>
        <v>○</v>
      </c>
      <c r="U323" s="111">
        <v>42095</v>
      </c>
      <c r="V323" s="77"/>
      <c r="W323" s="115" t="str">
        <f>VLOOKUP(C323,[1]計算シート!$B$3:$BH$2997,59,FALSE)&amp;CHAR(10)&amp;IF(VLOOKUP(C323,[1]計算シート!$B$3:$BH$2997,59,FALSE)="特定","("&amp;VLOOKUP(C323,[1]指定一覧!$B$3:$C305,2,FALSE)&amp;")","")</f>
        <v xml:space="preserve">
</v>
      </c>
      <c r="X323" s="113" t="s">
        <v>36</v>
      </c>
    </row>
    <row r="324" spans="2:24" s="114" customFormat="1" ht="42" customHeight="1">
      <c r="B324" s="108">
        <v>317</v>
      </c>
      <c r="C324" s="109">
        <v>11047</v>
      </c>
      <c r="D324" s="110" t="str">
        <f>VLOOKUP(C324,[1]計算シート!$B$3:$F$29997,5,FALSE)</f>
        <v>高齢者フラット　楽</v>
      </c>
      <c r="E324" s="110" t="str">
        <f>VLOOKUP(C324,[1]計算シート!$B$3:$BB$29997,6,FALSE)</f>
        <v>国分寺市並木町３-１２-２</v>
      </c>
      <c r="F324" s="109" t="str">
        <f>VLOOKUP(C324,[1]計算シート!$B$3:$BB$29997,7,FALSE)</f>
        <v>10.4-16.2</v>
      </c>
      <c r="G324" s="109" t="str">
        <f>VLOOKUP(C324,[1]計算シート!$B$3:$BB$29997,8,FALSE)</f>
        <v>27.5-43.47</v>
      </c>
      <c r="H324" s="109" t="str">
        <f>VLOOKUP(C324,[1]計算シート!$B$3:$BB$29997,9,FALSE)</f>
        <v>○</v>
      </c>
      <c r="I324" s="109" t="str">
        <f>VLOOKUP(C324,[1]計算シート!$B$3:$BB$29997,10,FALSE)</f>
        <v>×</v>
      </c>
      <c r="J324" s="109" t="str">
        <f>VLOOKUP(C324,[1]計算シート!$B$3:$BB$29997,11,FALSE)</f>
        <v>×</v>
      </c>
      <c r="K324" s="109" t="str">
        <f>VLOOKUP(C324,[1]計算シート!$B$3:$BB$29997,12,FALSE)</f>
        <v>×</v>
      </c>
      <c r="L324" s="109" t="str">
        <f>VLOOKUP(C324,[1]計算シート!$B$3:$BB$29997,13,FALSE)</f>
        <v>×</v>
      </c>
      <c r="M324" s="109" t="str">
        <f>IF(VLOOKUP(C324,[1]計算シート!$B$3:$BB$29997,26,FALSE)&gt;0,"○","×")</f>
        <v>×</v>
      </c>
      <c r="N324" s="109" t="str">
        <f>IF(VLOOKUP(C324,[1]計算シート!$B$3:$BB$29997,27,FALSE)&gt;0,"○","×")</f>
        <v>○</v>
      </c>
      <c r="O324" s="110" t="str">
        <f>VLOOKUP(C324,[1]計算シート!$B$3:$BB$29997,29,FALSE)</f>
        <v>社会福祉法人 至誠学舎立川　至誠ホームミンナ</v>
      </c>
      <c r="P324" s="110" t="str">
        <f>VLOOKUP(C324,[1]計算シート!$B$3:$BB$29997,30,FALSE)</f>
        <v>042-300-3700</v>
      </c>
      <c r="Q324" s="77">
        <f>VLOOKUP(C324,[1]計算シート!$B$3:$BB$29997,32,FALSE)</f>
        <v>7</v>
      </c>
      <c r="R324" s="111">
        <f>VLOOKUP(C324,[1]計算シート!$B$3:$BB$29997,31,FALSE)</f>
        <v>40953</v>
      </c>
      <c r="S324" s="112" t="str">
        <f>VLOOKUP(C324,[1]計算シート!$B$3:$BB$29997,34,FALSE)</f>
        <v>入居開始済み</v>
      </c>
      <c r="T324" s="109" t="str">
        <f>VLOOKUP(C324,[1]計算シート!$B$3:$BB$29997,33,FALSE)</f>
        <v>○</v>
      </c>
      <c r="U324" s="111">
        <v>42095</v>
      </c>
      <c r="V324" s="77"/>
      <c r="W324" s="115" t="str">
        <f>VLOOKUP(C324,[1]計算シート!$B$3:$BH$2997,59,FALSE)&amp;CHAR(10)&amp;IF(VLOOKUP(C324,[1]計算シート!$B$3:$BH$2997,59,FALSE)="特定","("&amp;VLOOKUP(C324,[1]指定一覧!$B$3:$C306,2,FALSE)&amp;")","")</f>
        <v xml:space="preserve">
</v>
      </c>
      <c r="X324" s="113" t="s">
        <v>36</v>
      </c>
    </row>
    <row r="325" spans="2:24" s="114" customFormat="1" ht="42" customHeight="1">
      <c r="B325" s="108">
        <v>318</v>
      </c>
      <c r="C325" s="109">
        <v>12075</v>
      </c>
      <c r="D325" s="110" t="str">
        <f>VLOOKUP(C325,[1]計算シート!$B$3:$F$29997,5,FALSE)</f>
        <v>サコージュ国分寺</v>
      </c>
      <c r="E325" s="110" t="str">
        <f>VLOOKUP(C325,[1]計算シート!$B$3:$BB$29997,6,FALSE)</f>
        <v>国分寺市西町３丁目１４－７</v>
      </c>
      <c r="F325" s="109">
        <f>VLOOKUP(C325,[1]計算シート!$B$3:$BB$29997,7,FALSE)</f>
        <v>9.3000000000000007</v>
      </c>
      <c r="G325" s="109" t="str">
        <f>VLOOKUP(C325,[1]計算シート!$B$3:$BB$29997,8,FALSE)</f>
        <v>25.31-26.31</v>
      </c>
      <c r="H325" s="109" t="str">
        <f>VLOOKUP(C325,[1]計算シート!$B$3:$BB$29997,9,FALSE)</f>
        <v>○</v>
      </c>
      <c r="I325" s="109" t="str">
        <f>VLOOKUP(C325,[1]計算シート!$B$3:$BB$29997,10,FALSE)</f>
        <v>○</v>
      </c>
      <c r="J325" s="109" t="str">
        <f>VLOOKUP(C325,[1]計算シート!$B$3:$BB$29997,11,FALSE)</f>
        <v>○</v>
      </c>
      <c r="K325" s="109" t="str">
        <f>VLOOKUP(C325,[1]計算シート!$B$3:$BB$29997,12,FALSE)</f>
        <v>○</v>
      </c>
      <c r="L325" s="109" t="str">
        <f>VLOOKUP(C325,[1]計算シート!$B$3:$BB$29997,13,FALSE)</f>
        <v>○</v>
      </c>
      <c r="M325" s="109" t="str">
        <f>IF(VLOOKUP(C325,[1]計算シート!$B$3:$BB$29997,26,FALSE)&gt;0,"○","×")</f>
        <v>○</v>
      </c>
      <c r="N325" s="109" t="str">
        <f>IF(VLOOKUP(C325,[1]計算シート!$B$3:$BB$29997,27,FALSE)&gt;0,"○","×")</f>
        <v>○</v>
      </c>
      <c r="O325" s="110" t="str">
        <f>VLOOKUP(C325,[1]計算シート!$B$3:$BB$29997,29,FALSE)</f>
        <v>サコージュ国分寺</v>
      </c>
      <c r="P325" s="110" t="str">
        <f>VLOOKUP(C325,[1]計算シート!$B$3:$BB$29997,30,FALSE)</f>
        <v>042-806-0070</v>
      </c>
      <c r="Q325" s="77">
        <f>VLOOKUP(C325,[1]計算シート!$B$3:$BB$29997,32,FALSE)</f>
        <v>18</v>
      </c>
      <c r="R325" s="111">
        <f>VLOOKUP(C325,[1]計算シート!$B$3:$BB$29997,31,FALSE)</f>
        <v>41360</v>
      </c>
      <c r="S325" s="112" t="str">
        <f>VLOOKUP(C325,[1]計算シート!$B$3:$BB$29997,34,FALSE)</f>
        <v>入居開始済み</v>
      </c>
      <c r="T325" s="109" t="str">
        <f>VLOOKUP(C325,[1]計算シート!$B$3:$BB$29997,33,FALSE)</f>
        <v>○</v>
      </c>
      <c r="U325" s="111">
        <v>42095</v>
      </c>
      <c r="V325" s="77"/>
      <c r="W325" s="115" t="str">
        <f>VLOOKUP(C325,[1]計算シート!$B$3:$BH$2997,59,FALSE)&amp;CHAR(10)&amp;IF(VLOOKUP(C325,[1]計算シート!$B$3:$BH$2997,59,FALSE)="特定","("&amp;VLOOKUP(C325,[1]指定一覧!$B$3:$C307,2,FALSE)&amp;")","")</f>
        <v xml:space="preserve">
</v>
      </c>
      <c r="X325" s="113" t="s">
        <v>36</v>
      </c>
    </row>
    <row r="326" spans="2:24" s="114" customFormat="1" ht="42" customHeight="1">
      <c r="B326" s="108">
        <v>319</v>
      </c>
      <c r="C326" s="109">
        <v>14047</v>
      </c>
      <c r="D326" s="110" t="str">
        <f>VLOOKUP(C326,[1]計算シート!$B$3:$F$29997,5,FALSE)</f>
        <v>なごやかレジデンス国立</v>
      </c>
      <c r="E326" s="110" t="str">
        <f>VLOOKUP(C326,[1]計算シート!$B$3:$BB$29997,6,FALSE)</f>
        <v>国分寺市戸倉２－３０－１５</v>
      </c>
      <c r="F326" s="109" t="str">
        <f>VLOOKUP(C326,[1]計算シート!$B$3:$BB$29997,7,FALSE)</f>
        <v>5.37-9.2</v>
      </c>
      <c r="G326" s="109" t="str">
        <f>VLOOKUP(C326,[1]計算シート!$B$3:$BB$29997,8,FALSE)</f>
        <v>23.29-26.2</v>
      </c>
      <c r="H326" s="109" t="str">
        <f>VLOOKUP(C326,[1]計算シート!$B$3:$BB$29997,9,FALSE)</f>
        <v>○</v>
      </c>
      <c r="I326" s="109" t="str">
        <f>VLOOKUP(C326,[1]計算シート!$B$3:$BB$29997,10,FALSE)</f>
        <v>○</v>
      </c>
      <c r="J326" s="109" t="str">
        <f>VLOOKUP(C326,[1]計算シート!$B$3:$BB$29997,11,FALSE)</f>
        <v>○</v>
      </c>
      <c r="K326" s="109" t="str">
        <f>VLOOKUP(C326,[1]計算シート!$B$3:$BB$29997,12,FALSE)</f>
        <v>○</v>
      </c>
      <c r="L326" s="109" t="str">
        <f>VLOOKUP(C326,[1]計算シート!$B$3:$BB$29997,13,FALSE)</f>
        <v>×</v>
      </c>
      <c r="M326" s="109" t="str">
        <f>IF(VLOOKUP(C326,[1]計算シート!$B$3:$BB$29997,26,FALSE)&gt;0,"○","×")</f>
        <v>×</v>
      </c>
      <c r="N326" s="109" t="str">
        <f>IF(VLOOKUP(C326,[1]計算シート!$B$3:$BB$29997,27,FALSE)&gt;0,"○","×")</f>
        <v>○</v>
      </c>
      <c r="O326" s="110" t="str">
        <f>VLOOKUP(C326,[1]計算シート!$B$3:$BB$29997,29,FALSE)</f>
        <v>なごやかレジデンス国立</v>
      </c>
      <c r="P326" s="110" t="str">
        <f>VLOOKUP(C326,[1]計算シート!$B$3:$BB$29997,30,FALSE)</f>
        <v>042-501-0132</v>
      </c>
      <c r="Q326" s="77">
        <f>VLOOKUP(C326,[1]計算シート!$B$3:$BB$29997,32,FALSE)</f>
        <v>25</v>
      </c>
      <c r="R326" s="111">
        <f>VLOOKUP(C326,[1]計算シート!$B$3:$BB$29997,31,FALSE)</f>
        <v>42059</v>
      </c>
      <c r="S326" s="112" t="str">
        <f>VLOOKUP(C326,[1]計算シート!$B$3:$BB$29997,34,FALSE)</f>
        <v>入居開始済み</v>
      </c>
      <c r="T326" s="109" t="str">
        <f>VLOOKUP(C326,[1]計算シート!$B$3:$BB$29997,33,FALSE)</f>
        <v>○</v>
      </c>
      <c r="U326" s="111">
        <v>42278</v>
      </c>
      <c r="V326" s="77"/>
      <c r="W326" s="115" t="str">
        <f>VLOOKUP(C326,[1]計算シート!$B$3:$BH$2997,59,FALSE)&amp;CHAR(10)&amp;IF(VLOOKUP(C326,[1]計算シート!$B$3:$BH$2997,59,FALSE)="特定","("&amp;VLOOKUP(C326,[1]指定一覧!$B$3:$C308,2,FALSE)&amp;")","")</f>
        <v xml:space="preserve">
</v>
      </c>
      <c r="X326" s="113" t="s">
        <v>36</v>
      </c>
    </row>
    <row r="327" spans="2:24" s="114" customFormat="1" ht="42" customHeight="1">
      <c r="B327" s="108">
        <v>320</v>
      </c>
      <c r="C327" s="109">
        <v>16025</v>
      </c>
      <c r="D327" s="110" t="str">
        <f>VLOOKUP(C327,[1]計算シート!$B$3:$F$29997,5,FALSE)</f>
        <v>イリーゼ西国分寺</v>
      </c>
      <c r="E327" s="110" t="str">
        <f>VLOOKUP(C327,[1]計算シート!$B$3:$BB$29997,6,FALSE)</f>
        <v>国分寺市泉町３丁目37番20号</v>
      </c>
      <c r="F327" s="109" t="str">
        <f>VLOOKUP(C327,[1]計算シート!$B$3:$BB$29997,7,FALSE)</f>
        <v>8.2-11.2</v>
      </c>
      <c r="G327" s="109" t="str">
        <f>VLOOKUP(C327,[1]計算シート!$B$3:$BB$29997,8,FALSE)</f>
        <v>18-18.62</v>
      </c>
      <c r="H327" s="109" t="str">
        <f>VLOOKUP(C327,[1]計算シート!$B$3:$BB$29997,9,FALSE)</f>
        <v>○</v>
      </c>
      <c r="I327" s="109" t="str">
        <f>VLOOKUP(C327,[1]計算シート!$B$3:$BB$29997,10,FALSE)</f>
        <v>○</v>
      </c>
      <c r="J327" s="109" t="str">
        <f>VLOOKUP(C327,[1]計算シート!$B$3:$BB$29997,11,FALSE)</f>
        <v>○</v>
      </c>
      <c r="K327" s="109" t="str">
        <f>VLOOKUP(C327,[1]計算シート!$B$3:$BB$29997,12,FALSE)</f>
        <v>○</v>
      </c>
      <c r="L327" s="109" t="str">
        <f>VLOOKUP(C327,[1]計算シート!$B$3:$BB$29997,13,FALSE)</f>
        <v>○</v>
      </c>
      <c r="M327" s="109" t="str">
        <f>IF(VLOOKUP(C327,[1]計算シート!$B$3:$BB$29997,26,FALSE)&gt;0,"○","×")</f>
        <v>×</v>
      </c>
      <c r="N327" s="109" t="str">
        <f>IF(VLOOKUP(C327,[1]計算シート!$B$3:$BB$29997,27,FALSE)&gt;0,"○","×")</f>
        <v>×</v>
      </c>
      <c r="O327" s="110" t="str">
        <f>VLOOKUP(C327,[1]計算シート!$B$3:$BB$29997,29,FALSE)</f>
        <v>ＨＩＴＯＷＡケアサービス株式会社</v>
      </c>
      <c r="P327" s="110" t="str">
        <f>VLOOKUP(C327,[1]計算シート!$B$3:$BB$29997,30,FALSE)</f>
        <v>03-6632-7702</v>
      </c>
      <c r="Q327" s="77">
        <f>VLOOKUP(C327,[1]計算シート!$B$3:$BB$29997,32,FALSE)</f>
        <v>60</v>
      </c>
      <c r="R327" s="111">
        <f>VLOOKUP(C327,[1]計算シート!$B$3:$BB$29997,31,FALSE)</f>
        <v>42795</v>
      </c>
      <c r="S327" s="112" t="str">
        <f>VLOOKUP(C327,[1]計算シート!$B$3:$BB$29997,34,FALSE)</f>
        <v>入居開始済み</v>
      </c>
      <c r="T327" s="109" t="str">
        <f>VLOOKUP(C327,[1]計算シート!$B$3:$BB$29997,33,FALSE)</f>
        <v>○</v>
      </c>
      <c r="U327" s="111">
        <v>43405</v>
      </c>
      <c r="V327" s="77"/>
      <c r="W327" s="115" t="str">
        <f>VLOOKUP(C327,[1]計算シート!$B$3:$BH$2997,59,FALSE)&amp;CHAR(10)&amp;IF(VLOOKUP(C327,[1]計算シート!$B$3:$BH$2997,59,FALSE)="特定・利用権","("&amp;VLOOKUP(C327,[1]指定一覧!$B$3:$C309,2,FALSE)&amp;")","")</f>
        <v>特定・利用権
(1373101995)</v>
      </c>
      <c r="X327" s="113" t="s">
        <v>36</v>
      </c>
    </row>
    <row r="328" spans="2:24" s="114" customFormat="1" ht="42" customHeight="1">
      <c r="B328" s="108">
        <v>321</v>
      </c>
      <c r="C328" s="109">
        <v>16023</v>
      </c>
      <c r="D328" s="110" t="str">
        <f>VLOOKUP(C328,[1]計算シート!$B$3:$F$29997,5,FALSE)</f>
        <v>リーフエスコート国立富士見台</v>
      </c>
      <c r="E328" s="110" t="str">
        <f>VLOOKUP(C328,[1]計算シート!$B$3:$BB$29997,6,FALSE)</f>
        <v>国立市富士見台4丁目10-1</v>
      </c>
      <c r="F328" s="109" t="str">
        <f>VLOOKUP(C328,[1]計算シート!$B$3:$BB$29997,7,FALSE)</f>
        <v>9.3-18.9</v>
      </c>
      <c r="G328" s="109" t="str">
        <f>VLOOKUP(C328,[1]計算シート!$B$3:$BB$29997,8,FALSE)</f>
        <v>25.68-56.76</v>
      </c>
      <c r="H328" s="109" t="str">
        <f>VLOOKUP(C328,[1]計算シート!$B$3:$BB$29997,9,FALSE)</f>
        <v>○</v>
      </c>
      <c r="I328" s="109" t="str">
        <f>VLOOKUP(C328,[1]計算シート!$B$3:$BB$29997,10,FALSE)</f>
        <v>×</v>
      </c>
      <c r="J328" s="109" t="str">
        <f>VLOOKUP(C328,[1]計算シート!$B$3:$BB$29997,11,FALSE)</f>
        <v>○</v>
      </c>
      <c r="K328" s="109" t="str">
        <f>VLOOKUP(C328,[1]計算シート!$B$3:$BB$29997,12,FALSE)</f>
        <v>○</v>
      </c>
      <c r="L328" s="109" t="str">
        <f>VLOOKUP(C328,[1]計算シート!$B$3:$BB$29997,13,FALSE)</f>
        <v>○</v>
      </c>
      <c r="M328" s="109" t="str">
        <f>IF(VLOOKUP(C328,[1]計算シート!$B$3:$BB$29997,26,FALSE)&gt;0,"○","×")</f>
        <v>○</v>
      </c>
      <c r="N328" s="109" t="str">
        <f>IF(VLOOKUP(C328,[1]計算シート!$B$3:$BB$29997,27,FALSE)&gt;0,"○","×")</f>
        <v>○</v>
      </c>
      <c r="O328" s="110" t="str">
        <f>VLOOKUP(C328,[1]計算シート!$B$3:$BB$29997,29,FALSE)</f>
        <v>株式会社荒井商店</v>
      </c>
      <c r="P328" s="110" t="str">
        <f>VLOOKUP(C328,[1]計算シート!$B$3:$BB$29997,30,FALSE)</f>
        <v>03-5466-8700</v>
      </c>
      <c r="Q328" s="77">
        <f>VLOOKUP(C328,[1]計算シート!$B$3:$BB$29997,32,FALSE)</f>
        <v>46</v>
      </c>
      <c r="R328" s="111">
        <f>VLOOKUP(C328,[1]計算シート!$B$3:$BB$29997,31,FALSE)</f>
        <v>42779</v>
      </c>
      <c r="S328" s="112" t="str">
        <f>VLOOKUP(C328,[1]計算シート!$B$3:$BB$29997,34,FALSE)</f>
        <v>入居開始済み</v>
      </c>
      <c r="T328" s="109" t="str">
        <f>VLOOKUP(C328,[1]計算シート!$B$3:$BB$29997,33,FALSE)</f>
        <v>○</v>
      </c>
      <c r="U328" s="111">
        <v>43191</v>
      </c>
      <c r="V328" s="77"/>
      <c r="W328" s="115" t="str">
        <f>VLOOKUP(C328,[1]計算シート!$B$3:$BH$2997,59,FALSE)&amp;CHAR(10)&amp;IF(VLOOKUP(C328,[1]計算シート!$B$3:$BH$2997,59,FALSE)="特定","("&amp;VLOOKUP(C328,[1]指定一覧!$B$3:$C310,2,FALSE)&amp;")","")</f>
        <v xml:space="preserve">
</v>
      </c>
      <c r="X328" s="113" t="s">
        <v>36</v>
      </c>
    </row>
    <row r="329" spans="2:24" s="114" customFormat="1" ht="42" customHeight="1">
      <c r="B329" s="108">
        <v>322</v>
      </c>
      <c r="C329" s="109">
        <v>12015</v>
      </c>
      <c r="D329" s="110" t="str">
        <f>VLOOKUP(C329,[1]計算シート!$B$3:$F$29997,5,FALSE)</f>
        <v xml:space="preserve">プラチナ・シニアホーム東大和 </v>
      </c>
      <c r="E329" s="110" t="str">
        <f>VLOOKUP(C329,[1]計算シート!$B$3:$BB$29997,6,FALSE)</f>
        <v>東大和市清水六丁目1105番地1</v>
      </c>
      <c r="F329" s="109">
        <f>VLOOKUP(C329,[1]計算シート!$B$3:$BB$29997,7,FALSE)</f>
        <v>6.5</v>
      </c>
      <c r="G329" s="109">
        <f>VLOOKUP(C329,[1]計算シート!$B$3:$BB$29997,8,FALSE)</f>
        <v>18</v>
      </c>
      <c r="H329" s="109" t="str">
        <f>VLOOKUP(C329,[1]計算シート!$B$3:$BB$29997,9,FALSE)</f>
        <v>○</v>
      </c>
      <c r="I329" s="109" t="str">
        <f>VLOOKUP(C329,[1]計算シート!$B$3:$BB$29997,10,FALSE)</f>
        <v>○</v>
      </c>
      <c r="J329" s="109" t="str">
        <f>VLOOKUP(C329,[1]計算シート!$B$3:$BB$29997,11,FALSE)</f>
        <v>○</v>
      </c>
      <c r="K329" s="109" t="str">
        <f>VLOOKUP(C329,[1]計算シート!$B$3:$BB$29997,12,FALSE)</f>
        <v>○</v>
      </c>
      <c r="L329" s="109" t="str">
        <f>VLOOKUP(C329,[1]計算シート!$B$3:$BB$29997,13,FALSE)</f>
        <v>○</v>
      </c>
      <c r="M329" s="109" t="str">
        <f>IF(VLOOKUP(C329,[1]計算シート!$B$3:$BB$29997,26,FALSE)&gt;0,"○","×")</f>
        <v>×</v>
      </c>
      <c r="N329" s="109" t="str">
        <f>IF(VLOOKUP(C329,[1]計算シート!$B$3:$BB$29997,27,FALSE)&gt;0,"○","×")</f>
        <v>×</v>
      </c>
      <c r="O329" s="110" t="str">
        <f>VLOOKUP(C329,[1]計算シート!$B$3:$BB$29997,29,FALSE)</f>
        <v>プラチナ・シニアホーム東大和</v>
      </c>
      <c r="P329" s="110" t="str">
        <f>VLOOKUP(C329,[1]計算シート!$B$3:$BB$29997,30,FALSE)</f>
        <v>042-516-1521</v>
      </c>
      <c r="Q329" s="77">
        <f>VLOOKUP(C329,[1]計算シート!$B$3:$BB$29997,32,FALSE)</f>
        <v>34</v>
      </c>
      <c r="R329" s="111">
        <f>VLOOKUP(C329,[1]計算シート!$B$3:$BB$29997,31,FALSE)</f>
        <v>41089</v>
      </c>
      <c r="S329" s="112" t="str">
        <f>VLOOKUP(C329,[1]計算シート!$B$3:$BB$29997,34,FALSE)</f>
        <v>入居開始済み</v>
      </c>
      <c r="T329" s="109" t="str">
        <f>VLOOKUP(C329,[1]計算シート!$B$3:$BB$29997,33,FALSE)</f>
        <v>○</v>
      </c>
      <c r="U329" s="111">
        <v>41183</v>
      </c>
      <c r="V329" s="77"/>
      <c r="W329" s="115" t="str">
        <f>VLOOKUP(C329,[1]計算シート!$B$3:$BH$2997,59,FALSE)&amp;CHAR(10)&amp;IF(VLOOKUP(C329,[1]計算シート!$B$3:$BH$2997,59,FALSE)="特定","("&amp;VLOOKUP(C329,[1]指定一覧!$B$3:$C311,2,FALSE)&amp;")","")</f>
        <v>特定
(1374600938)</v>
      </c>
      <c r="X329" s="113" t="s">
        <v>36</v>
      </c>
    </row>
    <row r="330" spans="2:24" s="114" customFormat="1" ht="42" customHeight="1">
      <c r="B330" s="108">
        <v>323</v>
      </c>
      <c r="C330" s="109">
        <v>12024</v>
      </c>
      <c r="D330" s="110" t="str">
        <f>VLOOKUP(C330,[1]計算シート!$B$3:$F$29997,5,FALSE)</f>
        <v>ブランシエールケア玉川上水</v>
      </c>
      <c r="E330" s="110" t="str">
        <f>VLOOKUP(C330,[1]計算シート!$B$3:$BB$29997,6,FALSE)</f>
        <v>東大和市桜が丘4-29-4</v>
      </c>
      <c r="F330" s="109">
        <f>VLOOKUP(C330,[1]計算シート!$B$3:$BB$29997,7,FALSE)</f>
        <v>11</v>
      </c>
      <c r="G330" s="109">
        <f>VLOOKUP(C330,[1]計算シート!$B$3:$BB$29997,8,FALSE)</f>
        <v>18</v>
      </c>
      <c r="H330" s="109" t="str">
        <f>VLOOKUP(C330,[1]計算シート!$B$3:$BB$29997,9,FALSE)</f>
        <v>○</v>
      </c>
      <c r="I330" s="109" t="str">
        <f>VLOOKUP(C330,[1]計算シート!$B$3:$BB$29997,10,FALSE)</f>
        <v>○</v>
      </c>
      <c r="J330" s="109" t="str">
        <f>VLOOKUP(C330,[1]計算シート!$B$3:$BB$29997,11,FALSE)</f>
        <v>○</v>
      </c>
      <c r="K330" s="109" t="str">
        <f>VLOOKUP(C330,[1]計算シート!$B$3:$BB$29997,12,FALSE)</f>
        <v>○</v>
      </c>
      <c r="L330" s="109" t="str">
        <f>VLOOKUP(C330,[1]計算シート!$B$3:$BB$29997,13,FALSE)</f>
        <v>○</v>
      </c>
      <c r="M330" s="109" t="str">
        <f>IF(VLOOKUP(C330,[1]計算シート!$B$3:$BB$29997,26,FALSE)&gt;0,"○","×")</f>
        <v>×</v>
      </c>
      <c r="N330" s="109" t="str">
        <f>IF(VLOOKUP(C330,[1]計算シート!$B$3:$BB$29997,27,FALSE)&gt;0,"○","×")</f>
        <v>×</v>
      </c>
      <c r="O330" s="110" t="str">
        <f>VLOOKUP(C330,[1]計算シート!$B$3:$BB$29997,29,FALSE)</f>
        <v>株式会社長谷工シニアウェルデザイン</v>
      </c>
      <c r="P330" s="110" t="str">
        <f>VLOOKUP(C330,[1]計算シート!$B$3:$BB$29997,30,FALSE)</f>
        <v>03-5427-6480</v>
      </c>
      <c r="Q330" s="77">
        <f>VLOOKUP(C330,[1]計算シート!$B$3:$BB$29997,32,FALSE)</f>
        <v>80</v>
      </c>
      <c r="R330" s="111">
        <f>VLOOKUP(C330,[1]計算シート!$B$3:$BB$29997,31,FALSE)</f>
        <v>41166</v>
      </c>
      <c r="S330" s="112" t="str">
        <f>VLOOKUP(C330,[1]計算シート!$B$3:$BB$29997,34,FALSE)</f>
        <v>入居開始済み</v>
      </c>
      <c r="T330" s="109" t="str">
        <f>VLOOKUP(C330,[1]計算シート!$B$3:$BB$29997,33,FALSE)</f>
        <v>○</v>
      </c>
      <c r="U330" s="111">
        <v>41579</v>
      </c>
      <c r="V330" s="77"/>
      <c r="W330" s="115" t="str">
        <f>VLOOKUP(C330,[1]計算シート!$B$3:$BH$2997,59,FALSE)&amp;CHAR(10)&amp;IF(VLOOKUP(C330,[1]計算シート!$B$3:$BH$2997,59,FALSE)="特定","("&amp;VLOOKUP(C330,[1]指定一覧!$B$3:$C312,2,FALSE)&amp;")","")</f>
        <v>特定
(1374601019)</v>
      </c>
      <c r="X330" s="113" t="s">
        <v>36</v>
      </c>
    </row>
    <row r="331" spans="2:24" s="114" customFormat="1" ht="42" customHeight="1">
      <c r="B331" s="108">
        <v>324</v>
      </c>
      <c r="C331" s="109">
        <v>19016</v>
      </c>
      <c r="D331" s="110" t="str">
        <f>VLOOKUP(C331,[1]計算シート!$B$3:$F$29997,5,FALSE)</f>
        <v>エクラシア東大和</v>
      </c>
      <c r="E331" s="110" t="str">
        <f>VLOOKUP(C331,[1]計算シート!$B$3:$BB$29997,6,FALSE)</f>
        <v>東大和市芋窪6-1307-1</v>
      </c>
      <c r="F331" s="109">
        <f>VLOOKUP(C331,[1]計算シート!$B$3:$BB$29997,7,FALSE)</f>
        <v>5</v>
      </c>
      <c r="G331" s="109" t="str">
        <f>VLOOKUP(C331,[1]計算シート!$B$3:$BB$29997,8,FALSE)</f>
        <v>18.3-18.91</v>
      </c>
      <c r="H331" s="109" t="str">
        <f>VLOOKUP(C331,[1]計算シート!$B$3:$BB$29997,9,FALSE)</f>
        <v>○</v>
      </c>
      <c r="I331" s="109" t="str">
        <f>VLOOKUP(C331,[1]計算シート!$B$3:$BB$29997,10,FALSE)</f>
        <v>×</v>
      </c>
      <c r="J331" s="109" t="str">
        <f>VLOOKUP(C331,[1]計算シート!$B$3:$BB$29997,11,FALSE)</f>
        <v>○</v>
      </c>
      <c r="K331" s="109" t="str">
        <f>VLOOKUP(C331,[1]計算シート!$B$3:$BB$29997,12,FALSE)</f>
        <v>×</v>
      </c>
      <c r="L331" s="109" t="str">
        <f>VLOOKUP(C331,[1]計算シート!$B$3:$BB$29997,13,FALSE)</f>
        <v>○</v>
      </c>
      <c r="M331" s="109" t="str">
        <f>IF(VLOOKUP(C331,[1]計算シート!$B$3:$BB$29997,26,FALSE)&gt;0,"○","×")</f>
        <v>×</v>
      </c>
      <c r="N331" s="109" t="str">
        <f>IF(VLOOKUP(C331,[1]計算シート!$B$3:$BB$29997,27,FALSE)&gt;0,"○","×")</f>
        <v>○</v>
      </c>
      <c r="O331" s="110" t="str">
        <f>VLOOKUP(C331,[1]計算シート!$B$3:$BB$29997,29,FALSE)</f>
        <v>株式会社ウェルオフ西部</v>
      </c>
      <c r="P331" s="110" t="str">
        <f>VLOOKUP(C331,[1]計算シート!$B$3:$BB$29997,30,FALSE)</f>
        <v>050-6861-5201</v>
      </c>
      <c r="Q331" s="77">
        <f>VLOOKUP(C331,[1]計算シート!$B$3:$BB$29997,32,FALSE)</f>
        <v>50</v>
      </c>
      <c r="R331" s="111">
        <f>VLOOKUP(C331,[1]計算シート!$B$3:$BB$29997,31,FALSE)</f>
        <v>43864</v>
      </c>
      <c r="S331" s="112" t="str">
        <f>VLOOKUP(C331,[1]計算シート!$B$3:$BB$29997,34,FALSE)</f>
        <v>入居開始済み</v>
      </c>
      <c r="T331" s="109" t="str">
        <f>VLOOKUP(C331,[1]計算シート!$B$3:$BB$29997,33,FALSE)</f>
        <v>○</v>
      </c>
      <c r="U331" s="111">
        <v>44348</v>
      </c>
      <c r="V331" s="77"/>
      <c r="W331" s="115" t="str">
        <f>VLOOKUP(C331,[1]計算シート!$B$3:$BH$2997,59,FALSE)&amp;CHAR(10)&amp;IF(VLOOKUP(C331,[1]計算シート!$B$3:$BH$2997,59,FALSE)="特定","("&amp;VLOOKUP(C331,[1]指定一覧!$B$3:$C314,2,FALSE)&amp;")","")</f>
        <v xml:space="preserve">
</v>
      </c>
      <c r="X331" s="113" t="s">
        <v>36</v>
      </c>
    </row>
    <row r="332" spans="2:24" s="114" customFormat="1" ht="42" customHeight="1">
      <c r="B332" s="108">
        <v>325</v>
      </c>
      <c r="C332" s="109">
        <v>20013</v>
      </c>
      <c r="D332" s="110" t="str">
        <f>VLOOKUP(C332,[1]計算シート!$B$3:$F$29997,5,FALSE)</f>
        <v>アミカの郷東大和</v>
      </c>
      <c r="E332" s="110" t="str">
        <f>VLOOKUP(C332,[1]計算シート!$B$3:$BB$29997,6,FALSE)</f>
        <v>東大和市蔵敷1丁目433-1</v>
      </c>
      <c r="F332" s="109">
        <f>VLOOKUP(C332,[1]計算シート!$B$3:$BB$29997,7,FALSE)</f>
        <v>7.5</v>
      </c>
      <c r="G332" s="109">
        <f>VLOOKUP(C332,[1]計算シート!$B$3:$BB$29997,8,FALSE)</f>
        <v>18</v>
      </c>
      <c r="H332" s="109" t="str">
        <f>VLOOKUP(C332,[1]計算シート!$B$3:$BB$29997,9,FALSE)</f>
        <v>○</v>
      </c>
      <c r="I332" s="109" t="str">
        <f>VLOOKUP(C332,[1]計算シート!$B$3:$BB$29997,10,FALSE)</f>
        <v>○</v>
      </c>
      <c r="J332" s="109" t="str">
        <f>VLOOKUP(C332,[1]計算シート!$B$3:$BB$29997,11,FALSE)</f>
        <v>○</v>
      </c>
      <c r="K332" s="109" t="str">
        <f>VLOOKUP(C332,[1]計算シート!$B$3:$BB$29997,12,FALSE)</f>
        <v>○</v>
      </c>
      <c r="L332" s="109" t="str">
        <f>VLOOKUP(C332,[1]計算シート!$B$3:$BB$29997,13,FALSE)</f>
        <v>○</v>
      </c>
      <c r="M332" s="109" t="str">
        <f>IF(VLOOKUP(C332,[1]計算シート!$B$3:$BB$29997,26,FALSE)&gt;0,"○","×")</f>
        <v>×</v>
      </c>
      <c r="N332" s="109" t="str">
        <f>IF(VLOOKUP(C332,[1]計算シート!$B$3:$BB$29997,27,FALSE)&gt;0,"○","×")</f>
        <v>×</v>
      </c>
      <c r="O332" s="110" t="str">
        <f>VLOOKUP(C332,[1]計算シート!$B$3:$BB$29997,29,FALSE)</f>
        <v>ＡＬＳＯＫ介護株式会社</v>
      </c>
      <c r="P332" s="110" t="str">
        <f>VLOOKUP(C332,[1]計算シート!$B$3:$BB$29997,30,FALSE)</f>
        <v>048-631-3690</v>
      </c>
      <c r="Q332" s="77">
        <f>VLOOKUP(C332,[1]計算シート!$B$3:$BB$29997,32,FALSE)</f>
        <v>69</v>
      </c>
      <c r="R332" s="111">
        <f>VLOOKUP(C332,[1]計算シート!$B$3:$BB$29997,31,FALSE)</f>
        <v>44208</v>
      </c>
      <c r="S332" s="112" t="str">
        <f>VLOOKUP(C332,[1]計算シート!$B$3:$BB$29997,34,FALSE)</f>
        <v>入居開始済み</v>
      </c>
      <c r="T332" s="109" t="str">
        <f>VLOOKUP(C332,[1]計算シート!$B$3:$BB$29997,33,FALSE)</f>
        <v>○</v>
      </c>
      <c r="U332" s="111">
        <v>44501</v>
      </c>
      <c r="V332" s="77"/>
      <c r="W332" s="115" t="str">
        <f>VLOOKUP(C332,[1]計算シート!$B$3:$BH$2997,59,FALSE)&amp;CHAR(10)&amp;IF(VLOOKUP(C332,[1]計算シート!$B$3:$BH$2997,59,FALSE)="特定・利用権","("&amp;VLOOKUP(C332,[1]指定一覧!$B$3:$C315,2,FALSE)&amp;")","")</f>
        <v>特定・利用権
(1374601308)</v>
      </c>
      <c r="X332" s="113" t="s">
        <v>36</v>
      </c>
    </row>
    <row r="333" spans="2:24" s="114" customFormat="1" ht="42" customHeight="1">
      <c r="B333" s="108">
        <v>326</v>
      </c>
      <c r="C333" s="109">
        <v>13016</v>
      </c>
      <c r="D333" s="110" t="str">
        <f>VLOOKUP(C333,[1]計算シート!$B$3:$F$29997,5,FALSE)</f>
        <v>マザーズハウス武蔵村山</v>
      </c>
      <c r="E333" s="110" t="str">
        <f>VLOOKUP(C333,[1]計算シート!$B$3:$BB$29997,6,FALSE)</f>
        <v>武蔵村山市中原2-10-19</v>
      </c>
      <c r="F333" s="109">
        <f>VLOOKUP(C333,[1]計算シート!$B$3:$BB$29997,7,FALSE)</f>
        <v>5.37</v>
      </c>
      <c r="G333" s="109" t="str">
        <f>VLOOKUP(C333,[1]計算シート!$B$3:$BB$29997,8,FALSE)</f>
        <v>18.41-18.45</v>
      </c>
      <c r="H333" s="109" t="str">
        <f>VLOOKUP(C333,[1]計算シート!$B$3:$BB$29997,9,FALSE)</f>
        <v>○</v>
      </c>
      <c r="I333" s="109" t="str">
        <f>VLOOKUP(C333,[1]計算シート!$B$3:$BB$29997,10,FALSE)</f>
        <v>×</v>
      </c>
      <c r="J333" s="109" t="str">
        <f>VLOOKUP(C333,[1]計算シート!$B$3:$BB$29997,11,FALSE)</f>
        <v>×</v>
      </c>
      <c r="K333" s="109" t="str">
        <f>VLOOKUP(C333,[1]計算シート!$B$3:$BB$29997,12,FALSE)</f>
        <v>×</v>
      </c>
      <c r="L333" s="109" t="str">
        <f>VLOOKUP(C333,[1]計算シート!$B$3:$BB$29997,13,FALSE)</f>
        <v>×</v>
      </c>
      <c r="M333" s="109" t="str">
        <f>IF(VLOOKUP(C333,[1]計算シート!$B$3:$BB$29997,26,FALSE)&gt;0,"○","×")</f>
        <v>×</v>
      </c>
      <c r="N333" s="109" t="str">
        <f>IF(VLOOKUP(C333,[1]計算シート!$B$3:$BB$29997,27,FALSE)&gt;0,"○","×")</f>
        <v>○</v>
      </c>
      <c r="O333" s="110" t="str">
        <f>VLOOKUP(C333,[1]計算シート!$B$3:$BB$29997,29,FALSE)</f>
        <v>株式会社マザーズハウス</v>
      </c>
      <c r="P333" s="110" t="str">
        <f>VLOOKUP(C333,[1]計算シート!$B$3:$BB$29997,30,FALSE)</f>
        <v>042-519-3871</v>
      </c>
      <c r="Q333" s="77">
        <f>VLOOKUP(C333,[1]計算シート!$B$3:$BB$29997,32,FALSE)</f>
        <v>20</v>
      </c>
      <c r="R333" s="111">
        <f>VLOOKUP(C333,[1]計算シート!$B$3:$BB$29997,31,FALSE)</f>
        <v>41509</v>
      </c>
      <c r="S333" s="112" t="str">
        <f>VLOOKUP(C333,[1]計算シート!$B$3:$BB$29997,34,FALSE)</f>
        <v>入居開始済み</v>
      </c>
      <c r="T333" s="109" t="str">
        <f>VLOOKUP(C333,[1]計算シート!$B$3:$BB$29997,33,FALSE)</f>
        <v>○</v>
      </c>
      <c r="U333" s="111">
        <v>41509</v>
      </c>
      <c r="V333" s="77"/>
      <c r="W333" s="115" t="str">
        <f>VLOOKUP(C333,[1]計算シート!$B$3:$BH$2997,59,FALSE)&amp;CHAR(10)&amp;IF(VLOOKUP(C333,[1]計算シート!$B$3:$BH$2997,59,FALSE)="特定","("&amp;VLOOKUP(C333,[1]指定一覧!$B$3:$C313,2,FALSE)&amp;")","")</f>
        <v xml:space="preserve">利用権
</v>
      </c>
      <c r="X333" s="113" t="s">
        <v>36</v>
      </c>
    </row>
    <row r="334" spans="2:24" s="114" customFormat="1" ht="42" customHeight="1">
      <c r="B334" s="108">
        <v>327</v>
      </c>
      <c r="C334" s="109">
        <v>14001</v>
      </c>
      <c r="D334" s="110" t="str">
        <f>VLOOKUP(C334,[1]計算シート!$B$3:$F$29997,5,FALSE)</f>
        <v>プラチナ・シニアホーム武蔵村山</v>
      </c>
      <c r="E334" s="110" t="str">
        <f>VLOOKUP(C334,[1]計算シート!$B$3:$BB$29997,6,FALSE)</f>
        <v>武蔵村山市伊奈平5丁目16番1</v>
      </c>
      <c r="F334" s="109">
        <f>VLOOKUP(C334,[1]計算シート!$B$3:$BB$29997,7,FALSE)</f>
        <v>6.5</v>
      </c>
      <c r="G334" s="109">
        <f>VLOOKUP(C334,[1]計算シート!$B$3:$BB$29997,8,FALSE)</f>
        <v>18</v>
      </c>
      <c r="H334" s="109" t="str">
        <f>VLOOKUP(C334,[1]計算シート!$B$3:$BB$29997,9,FALSE)</f>
        <v>○</v>
      </c>
      <c r="I334" s="109" t="str">
        <f>VLOOKUP(C334,[1]計算シート!$B$3:$BB$29997,10,FALSE)</f>
        <v>○</v>
      </c>
      <c r="J334" s="109" t="str">
        <f>VLOOKUP(C334,[1]計算シート!$B$3:$BB$29997,11,FALSE)</f>
        <v>○</v>
      </c>
      <c r="K334" s="109" t="str">
        <f>VLOOKUP(C334,[1]計算シート!$B$3:$BB$29997,12,FALSE)</f>
        <v>○</v>
      </c>
      <c r="L334" s="109" t="str">
        <f>VLOOKUP(C334,[1]計算シート!$B$3:$BB$29997,13,FALSE)</f>
        <v>○</v>
      </c>
      <c r="M334" s="109" t="str">
        <f>IF(VLOOKUP(C334,[1]計算シート!$B$3:$BB$29997,26,FALSE)&gt;0,"○","×")</f>
        <v>×</v>
      </c>
      <c r="N334" s="109" t="str">
        <f>IF(VLOOKUP(C334,[1]計算シート!$B$3:$BB$29997,27,FALSE)&gt;0,"○","×")</f>
        <v>×</v>
      </c>
      <c r="O334" s="110" t="str">
        <f>VLOOKUP(C334,[1]計算シート!$B$3:$BB$29997,29,FALSE)</f>
        <v>プラチナ・シニアホーム武蔵村山</v>
      </c>
      <c r="P334" s="110" t="str">
        <f>VLOOKUP(C334,[1]計算シート!$B$3:$BB$29997,30,FALSE)</f>
        <v>042-520-3773</v>
      </c>
      <c r="Q334" s="77">
        <f>VLOOKUP(C334,[1]計算シート!$B$3:$BB$29997,32,FALSE)</f>
        <v>36</v>
      </c>
      <c r="R334" s="111">
        <f>VLOOKUP(C334,[1]計算シート!$B$3:$BB$29997,31,FALSE)</f>
        <v>41747</v>
      </c>
      <c r="S334" s="112" t="str">
        <f>VLOOKUP(C334,[1]計算シート!$B$3:$BB$29997,34,FALSE)</f>
        <v>入居開始済み</v>
      </c>
      <c r="T334" s="109" t="str">
        <f>VLOOKUP(C334,[1]計算シート!$B$3:$BB$29997,33,FALSE)</f>
        <v>○</v>
      </c>
      <c r="U334" s="111">
        <v>41913</v>
      </c>
      <c r="V334" s="77"/>
      <c r="W334" s="115" t="str">
        <f>VLOOKUP(C334,[1]計算シート!$B$3:$BH$2997,59,FALSE)&amp;CHAR(10)&amp;IF(VLOOKUP(C334,[1]計算シート!$B$3:$BH$2997,59,FALSE)="特定","("&amp;VLOOKUP(C334,[1]指定一覧!$B$3:$C314,2,FALSE)&amp;")","")</f>
        <v>特定
(1374901237)</v>
      </c>
      <c r="X334" s="113" t="s">
        <v>36</v>
      </c>
    </row>
    <row r="335" spans="2:24" s="114" customFormat="1" ht="42" customHeight="1">
      <c r="B335" s="108">
        <v>328</v>
      </c>
      <c r="C335" s="109">
        <v>14012</v>
      </c>
      <c r="D335" s="110" t="str">
        <f>VLOOKUP(C335,[1]計算シート!$B$3:$F$29997,5,FALSE)</f>
        <v>プラチナ・シニアホーム武蔵村山弐番館</v>
      </c>
      <c r="E335" s="110" t="str">
        <f>VLOOKUP(C335,[1]計算シート!$B$3:$BB$29997,6,FALSE)</f>
        <v>武蔵村山市残堀１丁目84番地</v>
      </c>
      <c r="F335" s="109">
        <f>VLOOKUP(C335,[1]計算シート!$B$3:$BB$29997,7,FALSE)</f>
        <v>6.5</v>
      </c>
      <c r="G335" s="109">
        <f>VLOOKUP(C335,[1]計算シート!$B$3:$BB$29997,8,FALSE)</f>
        <v>18</v>
      </c>
      <c r="H335" s="109" t="str">
        <f>VLOOKUP(C335,[1]計算シート!$B$3:$BB$29997,9,FALSE)</f>
        <v>○</v>
      </c>
      <c r="I335" s="109" t="str">
        <f>VLOOKUP(C335,[1]計算シート!$B$3:$BB$29997,10,FALSE)</f>
        <v>○</v>
      </c>
      <c r="J335" s="109" t="str">
        <f>VLOOKUP(C335,[1]計算シート!$B$3:$BB$29997,11,FALSE)</f>
        <v>○</v>
      </c>
      <c r="K335" s="109" t="str">
        <f>VLOOKUP(C335,[1]計算シート!$B$3:$BB$29997,12,FALSE)</f>
        <v>○</v>
      </c>
      <c r="L335" s="109" t="str">
        <f>VLOOKUP(C335,[1]計算シート!$B$3:$BB$29997,13,FALSE)</f>
        <v>○</v>
      </c>
      <c r="M335" s="109" t="str">
        <f>IF(VLOOKUP(C335,[1]計算シート!$B$3:$BB$29997,26,FALSE)&gt;0,"○","×")</f>
        <v>×</v>
      </c>
      <c r="N335" s="109" t="str">
        <f>IF(VLOOKUP(C335,[1]計算シート!$B$3:$BB$29997,27,FALSE)&gt;0,"○","×")</f>
        <v>×</v>
      </c>
      <c r="O335" s="110" t="str">
        <f>VLOOKUP(C335,[1]計算シート!$B$3:$BB$29997,29,FALSE)</f>
        <v>プラチナ・シニアホーム武蔵村山弐番館</v>
      </c>
      <c r="P335" s="110" t="str">
        <f>VLOOKUP(C335,[1]計算シート!$B$3:$BB$29997,30,FALSE)</f>
        <v>042-569-6210</v>
      </c>
      <c r="Q335" s="77">
        <f>VLOOKUP(C335,[1]計算シート!$B$3:$BB$29997,32,FALSE)</f>
        <v>38</v>
      </c>
      <c r="R335" s="111">
        <f>VLOOKUP(C335,[1]計算シート!$B$3:$BB$29997,31,FALSE)</f>
        <v>41845</v>
      </c>
      <c r="S335" s="112" t="str">
        <f>VLOOKUP(C335,[1]計算シート!$B$3:$BB$29997,34,FALSE)</f>
        <v>入居開始済み</v>
      </c>
      <c r="T335" s="109" t="str">
        <f>VLOOKUP(C335,[1]計算シート!$B$3:$BB$29997,33,FALSE)</f>
        <v>○</v>
      </c>
      <c r="U335" s="111">
        <v>42125</v>
      </c>
      <c r="V335" s="77"/>
      <c r="W335" s="115" t="str">
        <f>VLOOKUP(C335,[1]計算シート!$B$3:$BH$2997,59,FALSE)&amp;CHAR(10)&amp;IF(VLOOKUP(C335,[1]計算シート!$B$3:$BH$2997,59,FALSE)="特定","("&amp;VLOOKUP(C335,[1]指定一覧!$B$3:$C315,2,FALSE)&amp;")","")</f>
        <v>特定
(1374901245)</v>
      </c>
      <c r="X335" s="113" t="s">
        <v>36</v>
      </c>
    </row>
    <row r="336" spans="2:24" s="114" customFormat="1" ht="42" customHeight="1">
      <c r="B336" s="108">
        <v>329</v>
      </c>
      <c r="C336" s="109">
        <v>11046</v>
      </c>
      <c r="D336" s="110" t="str">
        <f>VLOOKUP(C336,[1]計算シート!$B$3:$F$29997,5,FALSE)</f>
        <v>そんぽの家Ｓ吉祥寺南</v>
      </c>
      <c r="E336" s="110" t="str">
        <f>VLOOKUP(C336,[1]計算シート!$B$3:$BB$29997,6,FALSE)</f>
        <v>三鷹市新川6-6-14</v>
      </c>
      <c r="F336" s="109" t="str">
        <f>VLOOKUP(C336,[1]計算シート!$B$3:$BB$29997,7,FALSE)</f>
        <v>14.2-16.1</v>
      </c>
      <c r="G336" s="109" t="str">
        <f>VLOOKUP(C336,[1]計算シート!$B$3:$BB$29997,8,FALSE)</f>
        <v>25.17-27.36</v>
      </c>
      <c r="H336" s="109" t="str">
        <f>VLOOKUP(C336,[1]計算シート!$B$3:$BB$29997,9,FALSE)</f>
        <v>○</v>
      </c>
      <c r="I336" s="109" t="str">
        <f>VLOOKUP(C336,[1]計算シート!$B$3:$BB$29997,10,FALSE)</f>
        <v>×</v>
      </c>
      <c r="J336" s="109" t="str">
        <f>VLOOKUP(C336,[1]計算シート!$B$3:$BB$29997,11,FALSE)</f>
        <v>×</v>
      </c>
      <c r="K336" s="109" t="str">
        <f>VLOOKUP(C336,[1]計算シート!$B$3:$BB$29997,12,FALSE)</f>
        <v>×</v>
      </c>
      <c r="L336" s="109" t="str">
        <f>VLOOKUP(C336,[1]計算シート!$B$3:$BB$29997,13,FALSE)</f>
        <v>○</v>
      </c>
      <c r="M336" s="109" t="str">
        <f>IF(VLOOKUP(C336,[1]計算シート!$B$3:$BB$29997,26,FALSE)&gt;0,"○","×")</f>
        <v>○</v>
      </c>
      <c r="N336" s="109" t="str">
        <f>IF(VLOOKUP(C336,[1]計算シート!$B$3:$BB$29997,27,FALSE)&gt;0,"○","×")</f>
        <v>○</v>
      </c>
      <c r="O336" s="110" t="str">
        <f>VLOOKUP(C336,[1]計算シート!$B$3:$BB$29997,29,FALSE)</f>
        <v>そんぽの家Ｓ吉祥寺南</v>
      </c>
      <c r="P336" s="110" t="str">
        <f>VLOOKUP(C336,[1]計算シート!$B$3:$BB$29997,30,FALSE)</f>
        <v>0422-79-8371</v>
      </c>
      <c r="Q336" s="77">
        <f>VLOOKUP(C336,[1]計算シート!$B$3:$BB$29997,32,FALSE)</f>
        <v>37</v>
      </c>
      <c r="R336" s="111">
        <f>VLOOKUP(C336,[1]計算シート!$B$3:$BB$29997,31,FALSE)</f>
        <v>40949</v>
      </c>
      <c r="S336" s="112" t="str">
        <f>VLOOKUP(C336,[1]計算シート!$B$3:$BB$29997,34,FALSE)</f>
        <v>入居開始済み</v>
      </c>
      <c r="T336" s="109" t="str">
        <f>VLOOKUP(C336,[1]計算シート!$B$3:$BB$29997,33,FALSE)</f>
        <v>○</v>
      </c>
      <c r="U336" s="111">
        <v>42095</v>
      </c>
      <c r="V336" s="77"/>
      <c r="W336" s="115" t="str">
        <f>VLOOKUP(C336,[1]計算シート!$B$3:$BH$2997,59,FALSE)&amp;CHAR(10)&amp;IF(VLOOKUP(C336,[1]計算シート!$B$3:$BH$2997,59,FALSE)="特定","("&amp;VLOOKUP(C336,[1]指定一覧!$B$3:$C316,2,FALSE)&amp;")","")</f>
        <v xml:space="preserve">
</v>
      </c>
      <c r="X336" s="113" t="s">
        <v>36</v>
      </c>
    </row>
    <row r="337" spans="2:24" s="114" customFormat="1" ht="42" customHeight="1">
      <c r="B337" s="108">
        <v>330</v>
      </c>
      <c r="C337" s="109">
        <v>13042</v>
      </c>
      <c r="D337" s="110" t="str">
        <f>VLOOKUP(C337,[1]計算シート!$B$3:$F$29997,5,FALSE)</f>
        <v>けやき館</v>
      </c>
      <c r="E337" s="110" t="str">
        <f>VLOOKUP(C337,[1]計算シート!$B$3:$BB$29997,6,FALSE)</f>
        <v>三鷹市北野2丁目3番9号</v>
      </c>
      <c r="F337" s="109">
        <f>VLOOKUP(C337,[1]計算シート!$B$3:$BB$29997,7,FALSE)</f>
        <v>7.5</v>
      </c>
      <c r="G337" s="109">
        <f>VLOOKUP(C337,[1]計算シート!$B$3:$BB$29997,8,FALSE)</f>
        <v>18.3</v>
      </c>
      <c r="H337" s="109" t="str">
        <f>VLOOKUP(C337,[1]計算シート!$B$3:$BB$29997,9,FALSE)</f>
        <v>○</v>
      </c>
      <c r="I337" s="109" t="str">
        <f>VLOOKUP(C337,[1]計算シート!$B$3:$BB$29997,10,FALSE)</f>
        <v>×</v>
      </c>
      <c r="J337" s="109" t="str">
        <f>VLOOKUP(C337,[1]計算シート!$B$3:$BB$29997,11,FALSE)</f>
        <v>○</v>
      </c>
      <c r="K337" s="109" t="str">
        <f>VLOOKUP(C337,[1]計算シート!$B$3:$BB$29997,12,FALSE)</f>
        <v>○</v>
      </c>
      <c r="L337" s="109" t="str">
        <f>VLOOKUP(C337,[1]計算シート!$B$3:$BB$29997,13,FALSE)</f>
        <v>○</v>
      </c>
      <c r="M337" s="109" t="str">
        <f>IF(VLOOKUP(C337,[1]計算シート!$B$3:$BB$29997,26,FALSE)&gt;0,"○","×")</f>
        <v>×</v>
      </c>
      <c r="N337" s="109" t="str">
        <f>IF(VLOOKUP(C337,[1]計算シート!$B$3:$BB$29997,27,FALSE)&gt;0,"○","×")</f>
        <v>○</v>
      </c>
      <c r="O337" s="110" t="str">
        <f>VLOOKUP(C337,[1]計算シート!$B$3:$BB$29997,29,FALSE)</f>
        <v>リリィパワーズレジデンス三鷹北野・けやき館</v>
      </c>
      <c r="P337" s="110" t="str">
        <f>VLOOKUP(C337,[1]計算シート!$B$3:$BB$29997,30,FALSE)</f>
        <v>050-1742-5104</v>
      </c>
      <c r="Q337" s="77">
        <f>VLOOKUP(C337,[1]計算シート!$B$3:$BB$29997,32,FALSE)</f>
        <v>32</v>
      </c>
      <c r="R337" s="111">
        <f>VLOOKUP(C337,[1]計算シート!$B$3:$BB$29997,31,FALSE)</f>
        <v>41684</v>
      </c>
      <c r="S337" s="112" t="str">
        <f>VLOOKUP(C337,[1]計算シート!$B$3:$BB$29997,34,FALSE)</f>
        <v>入居開始済み</v>
      </c>
      <c r="T337" s="109" t="str">
        <f>VLOOKUP(C337,[1]計算シート!$B$3:$BB$29997,33,FALSE)</f>
        <v>○</v>
      </c>
      <c r="U337" s="111">
        <v>42095</v>
      </c>
      <c r="V337" s="77"/>
      <c r="W337" s="115" t="str">
        <f>VLOOKUP(C337,[1]計算シート!$B$3:$BH$2997,59,FALSE)&amp;CHAR(10)&amp;IF(VLOOKUP(C337,[1]計算シート!$B$3:$BH$2997,59,FALSE)="特定","("&amp;VLOOKUP(C337,[1]指定一覧!$B$3:$C317,2,FALSE)&amp;")","")</f>
        <v xml:space="preserve">
</v>
      </c>
      <c r="X337" s="113" t="s">
        <v>36</v>
      </c>
    </row>
    <row r="338" spans="2:24" s="114" customFormat="1" ht="42" customHeight="1">
      <c r="B338" s="108">
        <v>331</v>
      </c>
      <c r="C338" s="109">
        <v>14041</v>
      </c>
      <c r="D338" s="110" t="str">
        <f>VLOOKUP(C338,[1]計算シート!$B$3:$F$29997,5,FALSE)</f>
        <v>そんぽの家Ｓ三鷹丸池公園</v>
      </c>
      <c r="E338" s="110" t="str">
        <f>VLOOKUP(C338,[1]計算シート!$B$3:$BB$29997,6,FALSE)</f>
        <v>三鷹市新川３丁目２１番１２号</v>
      </c>
      <c r="F338" s="109">
        <f>VLOOKUP(C338,[1]計算シート!$B$3:$BB$29997,7,FALSE)</f>
        <v>15</v>
      </c>
      <c r="G338" s="109" t="str">
        <f>VLOOKUP(C338,[1]計算シート!$B$3:$BB$29997,8,FALSE)</f>
        <v>25.17-27.27</v>
      </c>
      <c r="H338" s="109" t="str">
        <f>VLOOKUP(C338,[1]計算シート!$B$3:$BB$29997,9,FALSE)</f>
        <v>○</v>
      </c>
      <c r="I338" s="109" t="str">
        <f>VLOOKUP(C338,[1]計算シート!$B$3:$BB$29997,10,FALSE)</f>
        <v>×</v>
      </c>
      <c r="J338" s="109" t="str">
        <f>VLOOKUP(C338,[1]計算シート!$B$3:$BB$29997,11,FALSE)</f>
        <v>×</v>
      </c>
      <c r="K338" s="109" t="str">
        <f>VLOOKUP(C338,[1]計算シート!$B$3:$BB$29997,12,FALSE)</f>
        <v>×</v>
      </c>
      <c r="L338" s="109" t="str">
        <f>VLOOKUP(C338,[1]計算シート!$B$3:$BB$29997,13,FALSE)</f>
        <v>○</v>
      </c>
      <c r="M338" s="109" t="str">
        <f>IF(VLOOKUP(C338,[1]計算シート!$B$3:$BB$29997,26,FALSE)&gt;0,"○","×")</f>
        <v>○</v>
      </c>
      <c r="N338" s="109" t="str">
        <f>IF(VLOOKUP(C338,[1]計算シート!$B$3:$BB$29997,27,FALSE)&gt;0,"○","×")</f>
        <v>○</v>
      </c>
      <c r="O338" s="110" t="str">
        <f>VLOOKUP(C338,[1]計算シート!$B$3:$BB$29997,29,FALSE)</f>
        <v>ＳＯＭＰＯケア株式会社</v>
      </c>
      <c r="P338" s="110" t="str">
        <f>VLOOKUP(C338,[1]計算シート!$B$3:$BB$29997,30,FALSE)</f>
        <v>03-6455-8560</v>
      </c>
      <c r="Q338" s="77">
        <f>VLOOKUP(C338,[1]計算シート!$B$3:$BB$29997,32,FALSE)</f>
        <v>51</v>
      </c>
      <c r="R338" s="111">
        <f>VLOOKUP(C338,[1]計算シート!$B$3:$BB$29997,31,FALSE)</f>
        <v>42038</v>
      </c>
      <c r="S338" s="112" t="str">
        <f>VLOOKUP(C338,[1]計算シート!$B$3:$BB$29997,34,FALSE)</f>
        <v>入居開始済み</v>
      </c>
      <c r="T338" s="109" t="str">
        <f>VLOOKUP(C338,[1]計算シート!$B$3:$BB$29997,33,FALSE)</f>
        <v>○</v>
      </c>
      <c r="U338" s="111">
        <v>42461</v>
      </c>
      <c r="V338" s="77"/>
      <c r="W338" s="115" t="str">
        <f>VLOOKUP(C338,[1]計算シート!$B$3:$BH$2997,59,FALSE)&amp;CHAR(10)&amp;IF(VLOOKUP(C338,[1]計算シート!$B$3:$BH$2997,59,FALSE)="特定","("&amp;VLOOKUP(C338,[1]指定一覧!$B$3:$C318,2,FALSE)&amp;")","")</f>
        <v xml:space="preserve">
</v>
      </c>
      <c r="X338" s="113" t="s">
        <v>36</v>
      </c>
    </row>
    <row r="339" spans="2:24" s="114" customFormat="1" ht="42" customHeight="1">
      <c r="B339" s="108">
        <v>332</v>
      </c>
      <c r="C339" s="109">
        <v>14044</v>
      </c>
      <c r="D339" s="110" t="str">
        <f>VLOOKUP(C339,[1]計算シート!$B$3:$F$29997,5,FALSE)</f>
        <v>グランドマスト三鷹上連雀</v>
      </c>
      <c r="E339" s="110" t="str">
        <f>VLOOKUP(C339,[1]計算シート!$B$3:$BB$29997,6,FALSE)</f>
        <v>三鷹市上連雀5-15-18</v>
      </c>
      <c r="F339" s="109" t="str">
        <f>VLOOKUP(C339,[1]計算シート!$B$3:$BB$29997,7,FALSE)</f>
        <v>8-18.3</v>
      </c>
      <c r="G339" s="109" t="str">
        <f>VLOOKUP(C339,[1]計算シート!$B$3:$BB$29997,8,FALSE)</f>
        <v>35.8-45.27</v>
      </c>
      <c r="H339" s="109" t="str">
        <f>VLOOKUP(C339,[1]計算シート!$B$3:$BB$29997,9,FALSE)</f>
        <v>○</v>
      </c>
      <c r="I339" s="109" t="str">
        <f>VLOOKUP(C339,[1]計算シート!$B$3:$BB$29997,10,FALSE)</f>
        <v>×</v>
      </c>
      <c r="J339" s="109" t="str">
        <f>VLOOKUP(C339,[1]計算シート!$B$3:$BB$29997,11,FALSE)</f>
        <v>×</v>
      </c>
      <c r="K339" s="109" t="str">
        <f>VLOOKUP(C339,[1]計算シート!$B$3:$BB$29997,12,FALSE)</f>
        <v>×</v>
      </c>
      <c r="L339" s="109" t="str">
        <f>VLOOKUP(C339,[1]計算シート!$B$3:$BB$29997,13,FALSE)</f>
        <v>×</v>
      </c>
      <c r="M339" s="109" t="str">
        <f>IF(VLOOKUP(C339,[1]計算シート!$B$3:$BB$29997,26,FALSE)&gt;0,"○","×")</f>
        <v>×</v>
      </c>
      <c r="N339" s="109" t="str">
        <f>IF(VLOOKUP(C339,[1]計算シート!$B$3:$BB$29997,27,FALSE)&gt;0,"○","×")</f>
        <v>×</v>
      </c>
      <c r="O339" s="110" t="str">
        <f>VLOOKUP(C339,[1]計算シート!$B$3:$BB$29997,29,FALSE)</f>
        <v>積水ハウス不動産東京株式会社</v>
      </c>
      <c r="P339" s="110" t="str">
        <f>VLOOKUP(C339,[1]計算シート!$B$3:$BB$29997,30,FALSE)</f>
        <v>03-5350-3366</v>
      </c>
      <c r="Q339" s="77">
        <f>VLOOKUP(C339,[1]計算シート!$B$3:$BB$29997,32,FALSE)</f>
        <v>24</v>
      </c>
      <c r="R339" s="111">
        <f>VLOOKUP(C339,[1]計算シート!$B$3:$BB$29997,31,FALSE)</f>
        <v>42045</v>
      </c>
      <c r="S339" s="112" t="str">
        <f>VLOOKUP(C339,[1]計算シート!$B$3:$BB$29997,34,FALSE)</f>
        <v>入居開始済み</v>
      </c>
      <c r="T339" s="109" t="str">
        <f>VLOOKUP(C339,[1]計算シート!$B$3:$BB$29997,33,FALSE)</f>
        <v>○</v>
      </c>
      <c r="U339" s="111">
        <v>42352</v>
      </c>
      <c r="V339" s="77"/>
      <c r="W339" s="115" t="str">
        <f>VLOOKUP(C339,[1]計算シート!$B$3:$BH$2997,59,FALSE)&amp;CHAR(10)&amp;IF(VLOOKUP(C339,[1]計算シート!$B$3:$BH$2997,59,FALSE)="特定","("&amp;VLOOKUP(C339,[1]指定一覧!$B$3:$C319,2,FALSE)&amp;")","")</f>
        <v xml:space="preserve">
</v>
      </c>
      <c r="X339" s="113" t="s">
        <v>36</v>
      </c>
    </row>
    <row r="340" spans="2:24" s="114" customFormat="1" ht="42" customHeight="1">
      <c r="B340" s="108">
        <v>333</v>
      </c>
      <c r="C340" s="109">
        <v>15018</v>
      </c>
      <c r="D340" s="110" t="str">
        <f>VLOOKUP(C340,[1]計算シート!$B$3:$F$29997,5,FALSE)</f>
        <v>和</v>
      </c>
      <c r="E340" s="110" t="str">
        <f>VLOOKUP(C340,[1]計算シート!$B$3:$BB$29997,6,FALSE)</f>
        <v>三鷹市大沢1丁目2番44号</v>
      </c>
      <c r="F340" s="109">
        <f>VLOOKUP(C340,[1]計算シート!$B$3:$BB$29997,7,FALSE)</f>
        <v>6</v>
      </c>
      <c r="G340" s="109" t="str">
        <f>VLOOKUP(C340,[1]計算シート!$B$3:$BB$29997,8,FALSE)</f>
        <v>23.91-26.13</v>
      </c>
      <c r="H340" s="109" t="str">
        <f>VLOOKUP(C340,[1]計算シート!$B$3:$BB$29997,9,FALSE)</f>
        <v>×</v>
      </c>
      <c r="I340" s="109" t="str">
        <f>VLOOKUP(C340,[1]計算シート!$B$3:$BB$29997,10,FALSE)</f>
        <v>×</v>
      </c>
      <c r="J340" s="109" t="str">
        <f>VLOOKUP(C340,[1]計算シート!$B$3:$BB$29997,11,FALSE)</f>
        <v>×</v>
      </c>
      <c r="K340" s="109" t="str">
        <f>VLOOKUP(C340,[1]計算シート!$B$3:$BB$29997,12,FALSE)</f>
        <v>×</v>
      </c>
      <c r="L340" s="109" t="str">
        <f>VLOOKUP(C340,[1]計算シート!$B$3:$BB$29997,13,FALSE)</f>
        <v>×</v>
      </c>
      <c r="M340" s="109" t="str">
        <f>IF(VLOOKUP(C340,[1]計算シート!$B$3:$BB$29997,26,FALSE)&gt;0,"○","×")</f>
        <v>×</v>
      </c>
      <c r="N340" s="109" t="str">
        <f>IF(VLOOKUP(C340,[1]計算シート!$B$3:$BB$29997,27,FALSE)&gt;0,"○","×")</f>
        <v>○</v>
      </c>
      <c r="O340" s="110" t="str">
        <f>VLOOKUP(C340,[1]計算シート!$B$3:$BB$29997,29,FALSE)</f>
        <v>有限会社ケアサービスこまつ</v>
      </c>
      <c r="P340" s="110" t="str">
        <f>VLOOKUP(C340,[1]計算シート!$B$3:$BB$29997,30,FALSE)</f>
        <v>0422-39-3520</v>
      </c>
      <c r="Q340" s="77">
        <f>VLOOKUP(C340,[1]計算シート!$B$3:$BB$29997,32,FALSE)</f>
        <v>7</v>
      </c>
      <c r="R340" s="111">
        <f>VLOOKUP(C340,[1]計算シート!$B$3:$BB$29997,31,FALSE)</f>
        <v>42353</v>
      </c>
      <c r="S340" s="112" t="str">
        <f>VLOOKUP(C340,[1]計算シート!$B$3:$BB$29997,34,FALSE)</f>
        <v>入居開始済み</v>
      </c>
      <c r="T340" s="109" t="s">
        <v>56</v>
      </c>
      <c r="U340" s="111">
        <v>42620</v>
      </c>
      <c r="V340" s="77"/>
      <c r="W340" s="115" t="str">
        <f>VLOOKUP(C340,[1]計算シート!$B$3:$BH$2997,59,FALSE)&amp;CHAR(10)&amp;IF(VLOOKUP(C340,[1]計算シート!$B$3:$BH$2997,59,FALSE)="特定","("&amp;VLOOKUP(C340,[1]指定一覧!$B$3:$C320,2,FALSE)&amp;")","")</f>
        <v xml:space="preserve">
</v>
      </c>
      <c r="X340" s="113" t="s">
        <v>36</v>
      </c>
    </row>
    <row r="341" spans="2:24" s="114" customFormat="1" ht="42" customHeight="1">
      <c r="B341" s="108">
        <v>334</v>
      </c>
      <c r="C341" s="109">
        <v>16024</v>
      </c>
      <c r="D341" s="110" t="str">
        <f>VLOOKUP(C341,[1]計算シート!$B$3:$F$29997,5,FALSE)</f>
        <v>ホームステーションらいふ三鷹</v>
      </c>
      <c r="E341" s="110" t="str">
        <f>VLOOKUP(C341,[1]計算シート!$B$3:$BB$29997,6,FALSE)</f>
        <v>三鷹市上連雀7丁目10番10号</v>
      </c>
      <c r="F341" s="109">
        <f>VLOOKUP(C341,[1]計算シート!$B$3:$BB$29997,7,FALSE)</f>
        <v>10.26</v>
      </c>
      <c r="G341" s="109" t="str">
        <f>VLOOKUP(C341,[1]計算シート!$B$3:$BB$29997,8,FALSE)</f>
        <v>18.72-20.25</v>
      </c>
      <c r="H341" s="109" t="str">
        <f>VLOOKUP(C341,[1]計算シート!$B$3:$BB$29997,9,FALSE)</f>
        <v>○</v>
      </c>
      <c r="I341" s="109" t="str">
        <f>VLOOKUP(C341,[1]計算シート!$B$3:$BB$29997,10,FALSE)</f>
        <v>○</v>
      </c>
      <c r="J341" s="109" t="str">
        <f>VLOOKUP(C341,[1]計算シート!$B$3:$BB$29997,11,FALSE)</f>
        <v>○</v>
      </c>
      <c r="K341" s="109" t="str">
        <f>VLOOKUP(C341,[1]計算シート!$B$3:$BB$29997,12,FALSE)</f>
        <v>○</v>
      </c>
      <c r="L341" s="109" t="str">
        <f>VLOOKUP(C341,[1]計算シート!$B$3:$BB$29997,13,FALSE)</f>
        <v>○</v>
      </c>
      <c r="M341" s="109" t="str">
        <f>IF(VLOOKUP(C341,[1]計算シート!$B$3:$BB$29997,26,FALSE)&gt;0,"○","×")</f>
        <v>×</v>
      </c>
      <c r="N341" s="109" t="str">
        <f>IF(VLOOKUP(C341,[1]計算シート!$B$3:$BB$29997,27,FALSE)&gt;0,"○","×")</f>
        <v>×</v>
      </c>
      <c r="O341" s="110" t="str">
        <f>VLOOKUP(C341,[1]計算シート!$B$3:$BB$29997,29,FALSE)</f>
        <v>株式会社らいふ</v>
      </c>
      <c r="P341" s="110" t="str">
        <f>VLOOKUP(C341,[1]計算シート!$B$3:$BB$29997,30,FALSE)</f>
        <v>03-5769-7268</v>
      </c>
      <c r="Q341" s="77">
        <f>VLOOKUP(C341,[1]計算シート!$B$3:$BB$29997,32,FALSE)</f>
        <v>30</v>
      </c>
      <c r="R341" s="111">
        <f>VLOOKUP(C341,[1]計算シート!$B$3:$BB$29997,31,FALSE)</f>
        <v>42787</v>
      </c>
      <c r="S341" s="112" t="str">
        <f>VLOOKUP(C341,[1]計算シート!$B$3:$BB$29997,34,FALSE)</f>
        <v>入居開始済み</v>
      </c>
      <c r="T341" s="109" t="str">
        <f>VLOOKUP(C341,[1]計算シート!$B$3:$BB$29997,33,FALSE)</f>
        <v>○</v>
      </c>
      <c r="U341" s="111">
        <v>43009</v>
      </c>
      <c r="V341" s="77"/>
      <c r="W341" s="115" t="str">
        <f>VLOOKUP(C341,[1]計算シート!$B$3:$BH$2997,59,FALSE)&amp;CHAR(10)&amp;IF(VLOOKUP(C341,[1]計算シート!$B$3:$BH$2997,59,FALSE)="特定","("&amp;VLOOKUP(C341,[1]指定一覧!$B$3:$C321,2,FALSE)&amp;")","")</f>
        <v>特定
(1373602752)</v>
      </c>
      <c r="X341" s="113" t="s">
        <v>36</v>
      </c>
    </row>
    <row r="342" spans="2:24" s="114" customFormat="1" ht="42" customHeight="1">
      <c r="B342" s="108">
        <v>335</v>
      </c>
      <c r="C342" s="109">
        <v>17011</v>
      </c>
      <c r="D342" s="110" t="str">
        <f>VLOOKUP(C342,[1]計算シート!$B$3:$F$29997,5,FALSE)</f>
        <v>やさしい手シニアリビングやさしえ三鷹中原</v>
      </c>
      <c r="E342" s="110" t="str">
        <f>VLOOKUP(C342,[1]計算シート!$B$3:$BB$29997,6,FALSE)</f>
        <v>三鷹市中原3丁目6番39号</v>
      </c>
      <c r="F342" s="109">
        <f>VLOOKUP(C342,[1]計算シート!$B$3:$BB$29997,7,FALSE)</f>
        <v>6.3</v>
      </c>
      <c r="G342" s="109">
        <f>VLOOKUP(C342,[1]計算シート!$B$3:$BB$29997,8,FALSE)</f>
        <v>18.059999999999999</v>
      </c>
      <c r="H342" s="109" t="str">
        <f>VLOOKUP(C342,[1]計算シート!$B$3:$BB$29997,9,FALSE)</f>
        <v>○</v>
      </c>
      <c r="I342" s="109" t="str">
        <f>VLOOKUP(C342,[1]計算シート!$B$3:$BB$29997,10,FALSE)</f>
        <v>○</v>
      </c>
      <c r="J342" s="109" t="str">
        <f>VLOOKUP(C342,[1]計算シート!$B$3:$BB$29997,11,FALSE)</f>
        <v>○</v>
      </c>
      <c r="K342" s="109" t="str">
        <f>VLOOKUP(C342,[1]計算シート!$B$3:$BB$29997,12,FALSE)</f>
        <v>○</v>
      </c>
      <c r="L342" s="109" t="str">
        <f>VLOOKUP(C342,[1]計算シート!$B$3:$BB$29997,13,FALSE)</f>
        <v>○</v>
      </c>
      <c r="M342" s="109" t="str">
        <f>IF(VLOOKUP(C342,[1]計算シート!$B$3:$BB$29997,26,FALSE)&gt;0,"○","×")</f>
        <v>×</v>
      </c>
      <c r="N342" s="109" t="str">
        <f>IF(VLOOKUP(C342,[1]計算シート!$B$3:$BB$29997,27,FALSE)&gt;0,"○","×")</f>
        <v>○</v>
      </c>
      <c r="O342" s="110" t="str">
        <f>VLOOKUP(C342,[1]計算シート!$B$3:$BB$29997,29,FALSE)</f>
        <v>株式会社やさしい手</v>
      </c>
      <c r="P342" s="110" t="str">
        <f>VLOOKUP(C342,[1]計算シート!$B$3:$BB$29997,30,FALSE)</f>
        <v>03-5433-5513</v>
      </c>
      <c r="Q342" s="77">
        <f>VLOOKUP(C342,[1]計算シート!$B$3:$BB$29997,32,FALSE)</f>
        <v>27</v>
      </c>
      <c r="R342" s="111">
        <f>VLOOKUP(C342,[1]計算シート!$B$3:$BB$29997,31,FALSE)</f>
        <v>42956</v>
      </c>
      <c r="S342" s="112" t="str">
        <f>VLOOKUP(C342,[1]計算シート!$B$3:$BB$29997,34,FALSE)</f>
        <v>入居開始済み</v>
      </c>
      <c r="T342" s="109" t="str">
        <f>VLOOKUP(C342,[1]計算シート!$B$3:$BB$29997,33,FALSE)</f>
        <v>○</v>
      </c>
      <c r="U342" s="111">
        <v>43160</v>
      </c>
      <c r="V342" s="77"/>
      <c r="W342" s="115" t="str">
        <f>VLOOKUP(C342,[1]計算シート!$B$3:$BH$2997,59,FALSE)&amp;CHAR(10)&amp;IF(VLOOKUP(C342,[1]計算シート!$B$3:$BH$2997,59,FALSE)="特定","("&amp;VLOOKUP(C342,[1]指定一覧!$B$3:$C322,2,FALSE)&amp;")","")</f>
        <v xml:space="preserve">
</v>
      </c>
      <c r="X342" s="113" t="s">
        <v>36</v>
      </c>
    </row>
    <row r="343" spans="2:24" s="114" customFormat="1" ht="42" customHeight="1">
      <c r="B343" s="108">
        <v>336</v>
      </c>
      <c r="C343" s="109">
        <v>17014</v>
      </c>
      <c r="D343" s="110" t="str">
        <f>VLOOKUP(C343,[1]計算シート!$B$3:$F$29997,5,FALSE)</f>
        <v>ガーデンテラス仙川</v>
      </c>
      <c r="E343" s="110" t="str">
        <f>VLOOKUP(C343,[1]計算シート!$B$3:$BB$29997,6,FALSE)</f>
        <v>三鷹市北野4丁目8番40号</v>
      </c>
      <c r="F343" s="109" t="str">
        <f>VLOOKUP(C343,[1]計算シート!$B$3:$BB$29997,7,FALSE)</f>
        <v>11.2-22</v>
      </c>
      <c r="G343" s="109" t="str">
        <f>VLOOKUP(C343,[1]計算シート!$B$3:$BB$29997,8,FALSE)</f>
        <v>18.43-34.91</v>
      </c>
      <c r="H343" s="109" t="str">
        <f>VLOOKUP(C343,[1]計算シート!$B$3:$BB$29997,9,FALSE)</f>
        <v>○</v>
      </c>
      <c r="I343" s="109" t="str">
        <f>VLOOKUP(C343,[1]計算シート!$B$3:$BB$29997,10,FALSE)</f>
        <v>×</v>
      </c>
      <c r="J343" s="109" t="str">
        <f>VLOOKUP(C343,[1]計算シート!$B$3:$BB$29997,11,FALSE)</f>
        <v>×</v>
      </c>
      <c r="K343" s="109" t="str">
        <f>VLOOKUP(C343,[1]計算シート!$B$3:$BB$29997,12,FALSE)</f>
        <v>○</v>
      </c>
      <c r="L343" s="109" t="str">
        <f>VLOOKUP(C343,[1]計算シート!$B$3:$BB$29997,13,FALSE)</f>
        <v>○</v>
      </c>
      <c r="M343" s="109" t="str">
        <f>IF(VLOOKUP(C343,[1]計算シート!$B$3:$BB$29997,26,FALSE)&gt;0,"○","×")</f>
        <v>×</v>
      </c>
      <c r="N343" s="109" t="str">
        <f>IF(VLOOKUP(C343,[1]計算シート!$B$3:$BB$29997,27,FALSE)&gt;0,"○","×")</f>
        <v>○</v>
      </c>
      <c r="O343" s="110" t="str">
        <f>VLOOKUP(C343,[1]計算シート!$B$3:$BB$29997,29,FALSE)</f>
        <v>シマダリビングパートナーズ株式会社</v>
      </c>
      <c r="P343" s="110" t="str">
        <f>VLOOKUP(C343,[1]計算シート!$B$3:$BB$29997,30,FALSE)</f>
        <v>03-6275-1182</v>
      </c>
      <c r="Q343" s="77">
        <f>VLOOKUP(C343,[1]計算シート!$B$3:$BB$29997,32,FALSE)</f>
        <v>60</v>
      </c>
      <c r="R343" s="111">
        <f>VLOOKUP(C343,[1]計算シート!$B$3:$BB$29997,31,FALSE)</f>
        <v>43075</v>
      </c>
      <c r="S343" s="112" t="str">
        <f>VLOOKUP(C343,[1]計算シート!$B$3:$BB$29997,34,FALSE)</f>
        <v>入居開始済み</v>
      </c>
      <c r="T343" s="109" t="str">
        <f>VLOOKUP(C343,[1]計算シート!$B$3:$BB$29997,33,FALSE)</f>
        <v>○</v>
      </c>
      <c r="U343" s="111">
        <v>43435</v>
      </c>
      <c r="V343" s="77"/>
      <c r="W343" s="115" t="str">
        <f>VLOOKUP(C343,[1]計算シート!$B$3:$BH$2997,59,FALSE)&amp;CHAR(10)&amp;IF(VLOOKUP(C343,[1]計算シート!$B$3:$BH$2997,59,FALSE)="特定","("&amp;VLOOKUP(C343,[1]指定一覧!$B$3:$C377,2,FALSE)&amp;")","")</f>
        <v xml:space="preserve">
</v>
      </c>
      <c r="X343" s="113" t="s">
        <v>36</v>
      </c>
    </row>
    <row r="344" spans="2:24" s="114" customFormat="1" ht="42" customHeight="1">
      <c r="B344" s="108">
        <v>337</v>
      </c>
      <c r="C344" s="109">
        <v>18003</v>
      </c>
      <c r="D344" s="110" t="str">
        <f>VLOOKUP(C344,[1]計算シート!$B$3:$F$29997,5,FALSE)</f>
        <v>オウカス 吉祥寺</v>
      </c>
      <c r="E344" s="110" t="str">
        <f>VLOOKUP(C344,[1]計算シート!$B$3:$BB$29997,6,FALSE)</f>
        <v>三鷹市下連雀5丁目9-16</v>
      </c>
      <c r="F344" s="109" t="str">
        <f>VLOOKUP(C344,[1]計算シート!$B$3:$BB$29997,7,FALSE)</f>
        <v>17.03-29.99</v>
      </c>
      <c r="G344" s="109" t="str">
        <f>VLOOKUP(C344,[1]計算シート!$B$3:$BB$29997,8,FALSE)</f>
        <v>26.33-51.22</v>
      </c>
      <c r="H344" s="109" t="str">
        <f>VLOOKUP(C344,[1]計算シート!$B$3:$BB$29997,9,FALSE)</f>
        <v>○</v>
      </c>
      <c r="I344" s="109" t="str">
        <f>VLOOKUP(C344,[1]計算シート!$B$3:$BB$29997,10,FALSE)</f>
        <v>×</v>
      </c>
      <c r="J344" s="109" t="str">
        <f>VLOOKUP(C344,[1]計算シート!$B$3:$BB$29997,11,FALSE)</f>
        <v>×</v>
      </c>
      <c r="K344" s="109" t="str">
        <f>VLOOKUP(C344,[1]計算シート!$B$3:$BB$29997,12,FALSE)</f>
        <v>×</v>
      </c>
      <c r="L344" s="109" t="str">
        <f>VLOOKUP(C344,[1]計算シート!$B$3:$BB$29997,13,FALSE)</f>
        <v>○</v>
      </c>
      <c r="M344" s="109" t="str">
        <f>IF(VLOOKUP(C344,[1]計算シート!$B$3:$BB$29997,26,FALSE)&gt;0,"○","×")</f>
        <v>×</v>
      </c>
      <c r="N344" s="109" t="str">
        <f>IF(VLOOKUP(C344,[1]計算シート!$B$3:$BB$29997,27,FALSE)&gt;0,"○","×")</f>
        <v>○</v>
      </c>
      <c r="O344" s="110" t="str">
        <f>VLOOKUP(C344,[1]計算シート!$B$3:$BB$29997,29,FALSE)</f>
        <v>野村不動産ウェルネス株式会社</v>
      </c>
      <c r="P344" s="110" t="str">
        <f>VLOOKUP(C344,[1]計算シート!$B$3:$BB$29997,30,FALSE)</f>
        <v>03-3348-8748</v>
      </c>
      <c r="Q344" s="77">
        <f>VLOOKUP(C344,[1]計算シート!$B$3:$BB$29997,32,FALSE)</f>
        <v>116</v>
      </c>
      <c r="R344" s="111">
        <f>VLOOKUP(C344,[1]計算シート!$B$3:$BB$29997,31,FALSE)</f>
        <v>43319</v>
      </c>
      <c r="S344" s="112" t="str">
        <f>VLOOKUP(C344,[1]計算シート!$B$3:$BB$29997,34,FALSE)</f>
        <v>入居開始済み</v>
      </c>
      <c r="T344" s="109" t="str">
        <f>VLOOKUP(C344,[1]計算シート!$B$3:$BB$29997,33,FALSE)</f>
        <v>○</v>
      </c>
      <c r="U344" s="111">
        <v>43983</v>
      </c>
      <c r="V344" s="77"/>
      <c r="W344" s="115" t="str">
        <f>VLOOKUP(C344,[1]計算シート!$B$3:$BH$2997,59,FALSE)&amp;CHAR(10)&amp;IF(VLOOKUP(C344,[1]計算シート!$B$3:$BH$2997,59,FALSE)="特定","("&amp;VLOOKUP(C344,[1]指定一覧!$B$3:$C375,2,FALSE)&amp;")","")</f>
        <v xml:space="preserve">
</v>
      </c>
      <c r="X344" s="113" t="s">
        <v>36</v>
      </c>
    </row>
    <row r="345" spans="2:24" s="114" customFormat="1" ht="42" customHeight="1">
      <c r="B345" s="108">
        <v>338</v>
      </c>
      <c r="C345" s="109">
        <v>17013</v>
      </c>
      <c r="D345" s="110" t="str">
        <f>VLOOKUP(C345,[1]計算シート!$B$3:$F$29997,5,FALSE)</f>
        <v>エクラシア青梅</v>
      </c>
      <c r="E345" s="110" t="str">
        <f>VLOOKUP(C345,[1]計算シート!$B$3:$BB$29997,6,FALSE)</f>
        <v>青梅市友田町3-1267-2</v>
      </c>
      <c r="F345" s="109">
        <f>VLOOKUP(C345,[1]計算シート!$B$3:$BB$29997,7,FALSE)</f>
        <v>5.5</v>
      </c>
      <c r="G345" s="109">
        <f>VLOOKUP(C345,[1]計算シート!$B$3:$BB$29997,8,FALSE)</f>
        <v>18.59</v>
      </c>
      <c r="H345" s="109" t="str">
        <f>VLOOKUP(C345,[1]計算シート!$B$3:$BB$29997,9,FALSE)</f>
        <v>○</v>
      </c>
      <c r="I345" s="109" t="str">
        <f>VLOOKUP(C345,[1]計算シート!$B$3:$BB$29997,10,FALSE)</f>
        <v>×</v>
      </c>
      <c r="J345" s="109" t="str">
        <f>VLOOKUP(C345,[1]計算シート!$B$3:$BB$29997,11,FALSE)</f>
        <v>○</v>
      </c>
      <c r="K345" s="109" t="str">
        <f>VLOOKUP(C345,[1]計算シート!$B$3:$BB$29997,12,FALSE)</f>
        <v>×</v>
      </c>
      <c r="L345" s="109" t="str">
        <f>VLOOKUP(C345,[1]計算シート!$B$3:$BB$29997,13,FALSE)</f>
        <v>○</v>
      </c>
      <c r="M345" s="109" t="str">
        <f>IF(VLOOKUP(C345,[1]計算シート!$B$3:$BB$29997,26,FALSE)&gt;0,"○","×")</f>
        <v>×</v>
      </c>
      <c r="N345" s="109" t="str">
        <f>IF(VLOOKUP(C345,[1]計算シート!$B$3:$BB$29997,27,FALSE)&gt;0,"○","×")</f>
        <v>○</v>
      </c>
      <c r="O345" s="110" t="str">
        <f>VLOOKUP(C345,[1]計算シート!$B$3:$BB$29997,29,FALSE)</f>
        <v>株式会社エクラシア</v>
      </c>
      <c r="P345" s="110" t="str">
        <f>VLOOKUP(C345,[1]計算シート!$B$3:$BB$29997,30,FALSE)</f>
        <v>050-6861-5201</v>
      </c>
      <c r="Q345" s="77">
        <f>VLOOKUP(C345,[1]計算シート!$B$3:$BB$29997,32,FALSE)</f>
        <v>35</v>
      </c>
      <c r="R345" s="111">
        <f>VLOOKUP(C345,[1]計算シート!$B$3:$BB$29997,31,FALSE)</f>
        <v>43067</v>
      </c>
      <c r="S345" s="112" t="str">
        <f>VLOOKUP(C345,[1]計算シート!$B$3:$BB$29997,34,FALSE)</f>
        <v>入居開始済み</v>
      </c>
      <c r="T345" s="109" t="str">
        <f>VLOOKUP(C345,[1]計算シート!$B$3:$BB$29997,33,FALSE)</f>
        <v>○</v>
      </c>
      <c r="U345" s="111">
        <v>43556</v>
      </c>
      <c r="V345" s="77"/>
      <c r="W345" s="115" t="str">
        <f>VLOOKUP(C345,[1]計算シート!$B$3:$BH$2997,59,FALSE)&amp;CHAR(10)&amp;IF(VLOOKUP(C345,[1]計算シート!$B$3:$BH$2997,59,FALSE)="特定","("&amp;VLOOKUP(C345,[1]指定一覧!$B$3:$C375,2,FALSE)&amp;")","")</f>
        <v xml:space="preserve">
</v>
      </c>
      <c r="X345" s="113" t="s">
        <v>36</v>
      </c>
    </row>
    <row r="346" spans="2:24" s="114" customFormat="1" ht="42" customHeight="1">
      <c r="B346" s="108">
        <v>339</v>
      </c>
      <c r="C346" s="109">
        <v>11011</v>
      </c>
      <c r="D346" s="110" t="str">
        <f>VLOOKUP(C346,[1]計算シート!$B$3:$F$29997,5,FALSE)</f>
        <v>そんぽの家Ｓ府中住吉</v>
      </c>
      <c r="E346" s="110" t="str">
        <f>VLOOKUP(C346,[1]計算シート!$B$3:$BB$29997,6,FALSE)</f>
        <v>府中市住吉町３丁目１３番１号</v>
      </c>
      <c r="F346" s="109">
        <f>VLOOKUP(C346,[1]計算シート!$B$3:$BB$29997,7,FALSE)</f>
        <v>9</v>
      </c>
      <c r="G346" s="109">
        <f>VLOOKUP(C346,[1]計算シート!$B$3:$BB$29997,8,FALSE)</f>
        <v>25.17</v>
      </c>
      <c r="H346" s="109" t="str">
        <f>VLOOKUP(C346,[1]計算シート!$B$3:$BB$29997,9,FALSE)</f>
        <v>○</v>
      </c>
      <c r="I346" s="109" t="str">
        <f>VLOOKUP(C346,[1]計算シート!$B$3:$BB$29997,10,FALSE)</f>
        <v>×</v>
      </c>
      <c r="J346" s="109" t="str">
        <f>VLOOKUP(C346,[1]計算シート!$B$3:$BB$29997,11,FALSE)</f>
        <v>×</v>
      </c>
      <c r="K346" s="109" t="str">
        <f>VLOOKUP(C346,[1]計算シート!$B$3:$BB$29997,12,FALSE)</f>
        <v>×</v>
      </c>
      <c r="L346" s="109" t="str">
        <f>VLOOKUP(C346,[1]計算シート!$B$3:$BB$29997,13,FALSE)</f>
        <v>○</v>
      </c>
      <c r="M346" s="109" t="str">
        <f>IF(VLOOKUP(C346,[1]計算シート!$B$3:$BB$29997,26,FALSE)&gt;0,"○","×")</f>
        <v>○</v>
      </c>
      <c r="N346" s="109" t="str">
        <f>IF(VLOOKUP(C346,[1]計算シート!$B$3:$BB$29997,27,FALSE)&gt;0,"○","×")</f>
        <v>○</v>
      </c>
      <c r="O346" s="110" t="str">
        <f>VLOOKUP(C346,[1]計算シート!$B$3:$BB$29997,29,FALSE)</f>
        <v>そんぽの家Ｓ　府中住吉</v>
      </c>
      <c r="P346" s="110" t="str">
        <f>VLOOKUP(C346,[1]計算シート!$B$3:$BB$29997,30,FALSE)</f>
        <v>042-358-2066</v>
      </c>
      <c r="Q346" s="77">
        <f>VLOOKUP(C346,[1]計算シート!$B$3:$BB$29997,32,FALSE)</f>
        <v>40</v>
      </c>
      <c r="R346" s="111">
        <f>VLOOKUP(C346,[1]計算シート!$B$3:$BB$29997,31,FALSE)</f>
        <v>40925</v>
      </c>
      <c r="S346" s="112" t="str">
        <f>VLOOKUP(C346,[1]計算シート!$B$3:$BB$29997,34,FALSE)</f>
        <v>入居開始済み</v>
      </c>
      <c r="T346" s="109" t="str">
        <f>VLOOKUP(C346,[1]計算シート!$B$3:$BB$29997,33,FALSE)</f>
        <v>○</v>
      </c>
      <c r="U346" s="111">
        <v>42095</v>
      </c>
      <c r="V346" s="77"/>
      <c r="W346" s="115" t="str">
        <f>VLOOKUP(C346,[1]計算シート!$B$3:$BH$2997,59,FALSE)&amp;CHAR(10)&amp;IF(VLOOKUP(C346,[1]計算シート!$B$3:$BH$2997,59,FALSE)="特定","("&amp;VLOOKUP(C346,[1]指定一覧!$B$3:$C322,2,FALSE)&amp;")","")</f>
        <v xml:space="preserve">
</v>
      </c>
      <c r="X346" s="113" t="s">
        <v>36</v>
      </c>
    </row>
    <row r="347" spans="2:24" s="114" customFormat="1" ht="42" customHeight="1">
      <c r="B347" s="108">
        <v>340</v>
      </c>
      <c r="C347" s="109">
        <v>11023</v>
      </c>
      <c r="D347" s="110" t="str">
        <f>VLOOKUP(C347,[1]計算シート!$B$3:$F$29997,5,FALSE)</f>
        <v>そんぽの家Ｓ西府</v>
      </c>
      <c r="E347" s="110" t="str">
        <f>VLOOKUP(C347,[1]計算シート!$B$3:$BB$29997,6,FALSE)</f>
        <v>府中市本宿町2丁目8-6</v>
      </c>
      <c r="F347" s="109">
        <f>VLOOKUP(C347,[1]計算シート!$B$3:$BB$29997,7,FALSE)</f>
        <v>12.4</v>
      </c>
      <c r="G347" s="109">
        <f>VLOOKUP(C347,[1]計算シート!$B$3:$BB$29997,8,FALSE)</f>
        <v>25.17</v>
      </c>
      <c r="H347" s="109" t="str">
        <f>VLOOKUP(C347,[1]計算シート!$B$3:$BB$29997,9,FALSE)</f>
        <v>○</v>
      </c>
      <c r="I347" s="109" t="str">
        <f>VLOOKUP(C347,[1]計算シート!$B$3:$BB$29997,10,FALSE)</f>
        <v>×</v>
      </c>
      <c r="J347" s="109" t="str">
        <f>VLOOKUP(C347,[1]計算シート!$B$3:$BB$29997,11,FALSE)</f>
        <v>×</v>
      </c>
      <c r="K347" s="109" t="str">
        <f>VLOOKUP(C347,[1]計算シート!$B$3:$BB$29997,12,FALSE)</f>
        <v>×</v>
      </c>
      <c r="L347" s="109" t="str">
        <f>VLOOKUP(C347,[1]計算シート!$B$3:$BB$29997,13,FALSE)</f>
        <v>○</v>
      </c>
      <c r="M347" s="109" t="str">
        <f>IF(VLOOKUP(C347,[1]計算シート!$B$3:$BB$29997,26,FALSE)&gt;0,"○","×")</f>
        <v>○</v>
      </c>
      <c r="N347" s="109" t="str">
        <f>IF(VLOOKUP(C347,[1]計算シート!$B$3:$BB$29997,27,FALSE)&gt;0,"○","×")</f>
        <v>○</v>
      </c>
      <c r="O347" s="110" t="str">
        <f>VLOOKUP(C347,[1]計算シート!$B$3:$BB$29997,29,FALSE)</f>
        <v>そんぽの家Ｓ西府</v>
      </c>
      <c r="P347" s="110" t="str">
        <f>VLOOKUP(C347,[1]計算シート!$B$3:$BB$29997,30,FALSE)</f>
        <v>042-340-5161</v>
      </c>
      <c r="Q347" s="77">
        <f>VLOOKUP(C347,[1]計算シート!$B$3:$BB$29997,32,FALSE)</f>
        <v>36</v>
      </c>
      <c r="R347" s="111">
        <f>VLOOKUP(C347,[1]計算シート!$B$3:$BB$29997,31,FALSE)</f>
        <v>40934</v>
      </c>
      <c r="S347" s="112" t="str">
        <f>VLOOKUP(C347,[1]計算シート!$B$3:$BB$29997,34,FALSE)</f>
        <v>入居開始済み</v>
      </c>
      <c r="T347" s="109" t="str">
        <f>VLOOKUP(C347,[1]計算シート!$B$3:$BB$29997,33,FALSE)</f>
        <v>○</v>
      </c>
      <c r="U347" s="111">
        <v>42095</v>
      </c>
      <c r="V347" s="77"/>
      <c r="W347" s="115" t="str">
        <f>VLOOKUP(C347,[1]計算シート!$B$3:$BH$2997,59,FALSE)&amp;CHAR(10)&amp;IF(VLOOKUP(C347,[1]計算シート!$B$3:$BH$2997,59,FALSE)="特定","("&amp;VLOOKUP(C347,[1]指定一覧!$B$3:$C323,2,FALSE)&amp;")","")</f>
        <v xml:space="preserve">
</v>
      </c>
      <c r="X347" s="113" t="s">
        <v>36</v>
      </c>
    </row>
    <row r="348" spans="2:24" s="114" customFormat="1" ht="42" customHeight="1">
      <c r="B348" s="108">
        <v>341</v>
      </c>
      <c r="C348" s="109">
        <v>11024</v>
      </c>
      <c r="D348" s="110" t="str">
        <f>VLOOKUP(C348,[1]計算シート!$B$3:$F$29997,5,FALSE)</f>
        <v>そんぽの家Ｓ府中中河原</v>
      </c>
      <c r="E348" s="110" t="str">
        <f>VLOOKUP(C348,[1]計算シート!$B$3:$BB$29997,6,FALSE)</f>
        <v>府中市住吉町4丁目17-1</v>
      </c>
      <c r="F348" s="109">
        <f>VLOOKUP(C348,[1]計算シート!$B$3:$BB$29997,7,FALSE)</f>
        <v>13.4</v>
      </c>
      <c r="G348" s="109" t="str">
        <f>VLOOKUP(C348,[1]計算シート!$B$3:$BB$29997,8,FALSE)</f>
        <v>25.17-27.54</v>
      </c>
      <c r="H348" s="109" t="str">
        <f>VLOOKUP(C348,[1]計算シート!$B$3:$BB$29997,9,FALSE)</f>
        <v>○</v>
      </c>
      <c r="I348" s="109" t="str">
        <f>VLOOKUP(C348,[1]計算シート!$B$3:$BB$29997,10,FALSE)</f>
        <v>×</v>
      </c>
      <c r="J348" s="109" t="str">
        <f>VLOOKUP(C348,[1]計算シート!$B$3:$BB$29997,11,FALSE)</f>
        <v>×</v>
      </c>
      <c r="K348" s="109" t="str">
        <f>VLOOKUP(C348,[1]計算シート!$B$3:$BB$29997,12,FALSE)</f>
        <v>×</v>
      </c>
      <c r="L348" s="109" t="str">
        <f>VLOOKUP(C348,[1]計算シート!$B$3:$BB$29997,13,FALSE)</f>
        <v>○</v>
      </c>
      <c r="M348" s="109" t="str">
        <f>IF(VLOOKUP(C348,[1]計算シート!$B$3:$BB$29997,26,FALSE)&gt;0,"○","×")</f>
        <v>○</v>
      </c>
      <c r="N348" s="109" t="str">
        <f>IF(VLOOKUP(C348,[1]計算シート!$B$3:$BB$29997,27,FALSE)&gt;0,"○","×")</f>
        <v>○</v>
      </c>
      <c r="O348" s="110" t="str">
        <f>VLOOKUP(C348,[1]計算シート!$B$3:$BB$29997,29,FALSE)</f>
        <v>そんぽの家Ｓ府中中河原</v>
      </c>
      <c r="P348" s="110" t="str">
        <f>VLOOKUP(C348,[1]計算シート!$B$3:$BB$29997,30,FALSE)</f>
        <v>042-358-2660</v>
      </c>
      <c r="Q348" s="77">
        <f>VLOOKUP(C348,[1]計算シート!$B$3:$BB$29997,32,FALSE)</f>
        <v>31</v>
      </c>
      <c r="R348" s="111">
        <f>VLOOKUP(C348,[1]計算シート!$B$3:$BB$29997,31,FALSE)</f>
        <v>40934</v>
      </c>
      <c r="S348" s="112" t="str">
        <f>VLOOKUP(C348,[1]計算シート!$B$3:$BB$29997,34,FALSE)</f>
        <v>入居開始済み</v>
      </c>
      <c r="T348" s="109" t="str">
        <f>VLOOKUP(C348,[1]計算シート!$B$3:$BB$29997,33,FALSE)</f>
        <v>○</v>
      </c>
      <c r="U348" s="111">
        <v>42095</v>
      </c>
      <c r="V348" s="77"/>
      <c r="W348" s="115" t="str">
        <f>VLOOKUP(C348,[1]計算シート!$B$3:$BH$2997,59,FALSE)&amp;CHAR(10)&amp;IF(VLOOKUP(C348,[1]計算シート!$B$3:$BH$2997,59,FALSE)="特定","("&amp;VLOOKUP(C348,[1]指定一覧!$B$3:$C324,2,FALSE)&amp;")","")</f>
        <v xml:space="preserve">
</v>
      </c>
      <c r="X348" s="113" t="s">
        <v>36</v>
      </c>
    </row>
    <row r="349" spans="2:24" s="114" customFormat="1" ht="42" customHeight="1">
      <c r="B349" s="108">
        <v>342</v>
      </c>
      <c r="C349" s="109">
        <v>11034</v>
      </c>
      <c r="D349" s="110" t="str">
        <f>VLOOKUP(C349,[1]計算シート!$B$3:$F$29997,5,FALSE)</f>
        <v>そんぽの家Ｓ府中南町</v>
      </c>
      <c r="E349" s="110" t="str">
        <f>VLOOKUP(C349,[1]計算シート!$B$3:$BB$29997,6,FALSE)</f>
        <v>府中市南町1丁目48-10</v>
      </c>
      <c r="F349" s="109">
        <f>VLOOKUP(C349,[1]計算シート!$B$3:$BB$29997,7,FALSE)</f>
        <v>11.3</v>
      </c>
      <c r="G349" s="109" t="str">
        <f>VLOOKUP(C349,[1]計算シート!$B$3:$BB$29997,8,FALSE)</f>
        <v>25.17-25.72</v>
      </c>
      <c r="H349" s="109" t="str">
        <f>VLOOKUP(C349,[1]計算シート!$B$3:$BB$29997,9,FALSE)</f>
        <v>○</v>
      </c>
      <c r="I349" s="109" t="str">
        <f>VLOOKUP(C349,[1]計算シート!$B$3:$BB$29997,10,FALSE)</f>
        <v>×</v>
      </c>
      <c r="J349" s="109" t="str">
        <f>VLOOKUP(C349,[1]計算シート!$B$3:$BB$29997,11,FALSE)</f>
        <v>×</v>
      </c>
      <c r="K349" s="109" t="str">
        <f>VLOOKUP(C349,[1]計算シート!$B$3:$BB$29997,12,FALSE)</f>
        <v>×</v>
      </c>
      <c r="L349" s="109" t="str">
        <f>VLOOKUP(C349,[1]計算シート!$B$3:$BB$29997,13,FALSE)</f>
        <v>○</v>
      </c>
      <c r="M349" s="109" t="str">
        <f>IF(VLOOKUP(C349,[1]計算シート!$B$3:$BB$29997,26,FALSE)&gt;0,"○","×")</f>
        <v>○</v>
      </c>
      <c r="N349" s="109" t="str">
        <f>IF(VLOOKUP(C349,[1]計算シート!$B$3:$BB$29997,27,FALSE)&gt;0,"○","×")</f>
        <v>○</v>
      </c>
      <c r="O349" s="110" t="str">
        <f>VLOOKUP(C349,[1]計算シート!$B$3:$BB$29997,29,FALSE)</f>
        <v>そんぽの家Ｓ府中南町</v>
      </c>
      <c r="P349" s="110" t="str">
        <f>VLOOKUP(C349,[1]計算シート!$B$3:$BB$29997,30,FALSE)</f>
        <v>042-354-2655</v>
      </c>
      <c r="Q349" s="77">
        <f>VLOOKUP(C349,[1]計算シート!$B$3:$BB$29997,32,FALSE)</f>
        <v>29</v>
      </c>
      <c r="R349" s="111">
        <f>VLOOKUP(C349,[1]計算シート!$B$3:$BB$29997,31,FALSE)</f>
        <v>40942</v>
      </c>
      <c r="S349" s="112" t="str">
        <f>VLOOKUP(C349,[1]計算シート!$B$3:$BB$29997,34,FALSE)</f>
        <v>入居開始済み</v>
      </c>
      <c r="T349" s="109" t="str">
        <f>VLOOKUP(C349,[1]計算シート!$B$3:$BB$29997,33,FALSE)</f>
        <v>○</v>
      </c>
      <c r="U349" s="111">
        <v>42095</v>
      </c>
      <c r="V349" s="77"/>
      <c r="W349" s="115" t="str">
        <f>VLOOKUP(C349,[1]計算シート!$B$3:$BH$2997,59,FALSE)&amp;CHAR(10)&amp;IF(VLOOKUP(C349,[1]計算シート!$B$3:$BH$2997,59,FALSE)="特定","("&amp;VLOOKUP(C349,[1]指定一覧!$B$3:$C325,2,FALSE)&amp;")","")</f>
        <v xml:space="preserve">
</v>
      </c>
      <c r="X349" s="113" t="s">
        <v>36</v>
      </c>
    </row>
    <row r="350" spans="2:24" s="114" customFormat="1" ht="42" customHeight="1">
      <c r="B350" s="108">
        <v>343</v>
      </c>
      <c r="C350" s="109">
        <v>11050</v>
      </c>
      <c r="D350" s="110" t="str">
        <f>VLOOKUP(C350,[1]計算シート!$B$3:$F$29997,5,FALSE)</f>
        <v>府中市高齢者住宅うらら多磨</v>
      </c>
      <c r="E350" s="110" t="str">
        <f>VLOOKUP(C350,[1]計算シート!$B$3:$BB$29997,6,FALSE)</f>
        <v>府中市多磨町2-56-2</v>
      </c>
      <c r="F350" s="109">
        <f>VLOOKUP(C350,[1]計算シート!$B$3:$BB$29997,7,FALSE)</f>
        <v>5.3</v>
      </c>
      <c r="G350" s="109" t="str">
        <f>VLOOKUP(C350,[1]計算シート!$B$3:$BB$29997,8,FALSE)</f>
        <v>18.56-19.05</v>
      </c>
      <c r="H350" s="109" t="str">
        <f>VLOOKUP(C350,[1]計算シート!$B$3:$BB$29997,9,FALSE)</f>
        <v>○</v>
      </c>
      <c r="I350" s="109" t="str">
        <f>VLOOKUP(C350,[1]計算シート!$B$3:$BB$29997,10,FALSE)</f>
        <v>×</v>
      </c>
      <c r="J350" s="109" t="str">
        <f>VLOOKUP(C350,[1]計算シート!$B$3:$BB$29997,11,FALSE)</f>
        <v>×</v>
      </c>
      <c r="K350" s="109" t="str">
        <f>VLOOKUP(C350,[1]計算シート!$B$3:$BB$29997,12,FALSE)</f>
        <v>×</v>
      </c>
      <c r="L350" s="109" t="str">
        <f>VLOOKUP(C350,[1]計算シート!$B$3:$BB$29997,13,FALSE)</f>
        <v>×</v>
      </c>
      <c r="M350" s="109" t="str">
        <f>IF(VLOOKUP(C350,[1]計算シート!$B$3:$BB$29997,26,FALSE)&gt;0,"○","×")</f>
        <v>×</v>
      </c>
      <c r="N350" s="109" t="str">
        <f>IF(VLOOKUP(C350,[1]計算シート!$B$3:$BB$29997,27,FALSE)&gt;0,"○","×")</f>
        <v>○</v>
      </c>
      <c r="O350" s="110" t="str">
        <f>VLOOKUP(C350,[1]計算シート!$B$3:$BB$29997,29,FALSE)</f>
        <v>社会福祉法人多摩同胞会</v>
      </c>
      <c r="P350" s="110" t="str">
        <f>VLOOKUP(C350,[1]計算シート!$B$3:$BB$29997,30,FALSE)</f>
        <v>042-367-8801</v>
      </c>
      <c r="Q350" s="77">
        <f>VLOOKUP(C350,[1]計算シート!$B$3:$BB$29997,32,FALSE)</f>
        <v>13</v>
      </c>
      <c r="R350" s="111">
        <f>VLOOKUP(C350,[1]計算シート!$B$3:$BB$29997,31,FALSE)</f>
        <v>40959</v>
      </c>
      <c r="S350" s="112" t="str">
        <f>VLOOKUP(C350,[1]計算シート!$B$3:$BB$29997,34,FALSE)</f>
        <v>入居開始済み</v>
      </c>
      <c r="T350" s="109" t="str">
        <f>VLOOKUP(C350,[1]計算シート!$B$3:$BB$29997,33,FALSE)</f>
        <v>○</v>
      </c>
      <c r="U350" s="111">
        <v>42095</v>
      </c>
      <c r="V350" s="77"/>
      <c r="W350" s="115" t="str">
        <f>VLOOKUP(C350,[1]計算シート!$B$3:$BH$2997,59,FALSE)&amp;CHAR(10)&amp;IF(VLOOKUP(C350,[1]計算シート!$B$3:$BH$2997,59,FALSE)="特定","("&amp;VLOOKUP(C350,[1]指定一覧!$B$3:$C326,2,FALSE)&amp;")","")</f>
        <v xml:space="preserve">
</v>
      </c>
      <c r="X350" s="113" t="s">
        <v>36</v>
      </c>
    </row>
    <row r="351" spans="2:24" s="114" customFormat="1" ht="42" customHeight="1">
      <c r="B351" s="108">
        <v>344</v>
      </c>
      <c r="C351" s="109">
        <v>11083</v>
      </c>
      <c r="D351" s="110" t="str">
        <f>VLOOKUP(C351,[1]計算シート!$B$3:$F$29997,5,FALSE)</f>
        <v>グランド・マスターズ武蔵府中</v>
      </c>
      <c r="E351" s="110" t="str">
        <f>VLOOKUP(C351,[1]計算シート!$B$3:$BB$29997,6,FALSE)</f>
        <v>府中市分梅町5-28-1</v>
      </c>
      <c r="F351" s="109" t="str">
        <f>VLOOKUP(C351,[1]計算シート!$B$3:$BB$29997,7,FALSE)</f>
        <v>8.5-15</v>
      </c>
      <c r="G351" s="109" t="str">
        <f>VLOOKUP(C351,[1]計算シート!$B$3:$BB$29997,8,FALSE)</f>
        <v>26.81-54.4</v>
      </c>
      <c r="H351" s="109" t="str">
        <f>VLOOKUP(C351,[1]計算シート!$B$3:$BB$29997,9,FALSE)</f>
        <v>○</v>
      </c>
      <c r="I351" s="109" t="str">
        <f>VLOOKUP(C351,[1]計算シート!$B$3:$BB$29997,10,FALSE)</f>
        <v>×</v>
      </c>
      <c r="J351" s="109" t="str">
        <f>VLOOKUP(C351,[1]計算シート!$B$3:$BB$29997,11,FALSE)</f>
        <v>×</v>
      </c>
      <c r="K351" s="109" t="str">
        <f>VLOOKUP(C351,[1]計算シート!$B$3:$BB$29997,12,FALSE)</f>
        <v>×</v>
      </c>
      <c r="L351" s="109" t="str">
        <f>VLOOKUP(C351,[1]計算シート!$B$3:$BB$29997,13,FALSE)</f>
        <v>×</v>
      </c>
      <c r="M351" s="109" t="str">
        <f>IF(VLOOKUP(C351,[1]計算シート!$B$3:$BB$29997,26,FALSE)&gt;0,"○","×")</f>
        <v>×</v>
      </c>
      <c r="N351" s="109" t="str">
        <f>IF(VLOOKUP(C351,[1]計算シート!$B$3:$BB$29997,27,FALSE)&gt;0,"○","×")</f>
        <v>×</v>
      </c>
      <c r="O351" s="110" t="str">
        <f>VLOOKUP(C351,[1]計算シート!$B$3:$BB$29997,29,FALSE)</f>
        <v>積水ハウス不動産東京株式会社　グランドマスト事業部</v>
      </c>
      <c r="P351" s="110" t="str">
        <f>VLOOKUP(C351,[1]計算シート!$B$3:$BB$29997,30,FALSE)</f>
        <v>03-5350-3900</v>
      </c>
      <c r="Q351" s="77">
        <f>VLOOKUP(C351,[1]計算シート!$B$3:$BB$29997,32,FALSE)</f>
        <v>33</v>
      </c>
      <c r="R351" s="111">
        <f>VLOOKUP(C351,[1]計算シート!$B$3:$BB$29997,31,FALSE)</f>
        <v>40998</v>
      </c>
      <c r="S351" s="112" t="str">
        <f>VLOOKUP(C351,[1]計算シート!$B$3:$BB$29997,34,FALSE)</f>
        <v>入居開始済み</v>
      </c>
      <c r="T351" s="109" t="str">
        <f>VLOOKUP(C351,[1]計算シート!$B$3:$BB$29997,33,FALSE)</f>
        <v>○</v>
      </c>
      <c r="U351" s="111">
        <v>42095</v>
      </c>
      <c r="V351" s="77"/>
      <c r="W351" s="115" t="str">
        <f>VLOOKUP(C351,[1]計算シート!$B$3:$BH$2997,59,FALSE)&amp;CHAR(10)&amp;IF(VLOOKUP(C351,[1]計算シート!$B$3:$BH$2997,59,FALSE)="特定","("&amp;VLOOKUP(C351,[1]指定一覧!$B$3:$C327,2,FALSE)&amp;")","")</f>
        <v xml:space="preserve">
</v>
      </c>
      <c r="X351" s="113" t="s">
        <v>36</v>
      </c>
    </row>
    <row r="352" spans="2:24" s="114" customFormat="1" ht="42" customHeight="1">
      <c r="B352" s="108">
        <v>345</v>
      </c>
      <c r="C352" s="109">
        <v>13014</v>
      </c>
      <c r="D352" s="110" t="str">
        <f>VLOOKUP(C352,[1]計算シート!$B$3:$F$29997,5,FALSE)</f>
        <v>リレ府中白糸台</v>
      </c>
      <c r="E352" s="110" t="str">
        <f>VLOOKUP(C352,[1]計算シート!$B$3:$BB$29997,6,FALSE)</f>
        <v>府中市白糸台一丁目63-1</v>
      </c>
      <c r="F352" s="109" t="str">
        <f>VLOOKUP(C352,[1]計算シート!$B$3:$BB$29997,7,FALSE)</f>
        <v>10.8-19.1</v>
      </c>
      <c r="G352" s="109" t="str">
        <f>VLOOKUP(C352,[1]計算シート!$B$3:$BB$29997,8,FALSE)</f>
        <v>25.07-41.16</v>
      </c>
      <c r="H352" s="109" t="str">
        <f>VLOOKUP(C352,[1]計算シート!$B$3:$BB$29997,9,FALSE)</f>
        <v>○</v>
      </c>
      <c r="I352" s="109" t="str">
        <f>VLOOKUP(C352,[1]計算シート!$B$3:$BB$29997,10,FALSE)</f>
        <v>×</v>
      </c>
      <c r="J352" s="109" t="str">
        <f>VLOOKUP(C352,[1]計算シート!$B$3:$BB$29997,11,FALSE)</f>
        <v>×</v>
      </c>
      <c r="K352" s="109" t="str">
        <f>VLOOKUP(C352,[1]計算シート!$B$3:$BB$29997,12,FALSE)</f>
        <v>×</v>
      </c>
      <c r="L352" s="109" t="str">
        <f>VLOOKUP(C352,[1]計算シート!$B$3:$BB$29997,13,FALSE)</f>
        <v>○</v>
      </c>
      <c r="M352" s="109" t="str">
        <f>IF(VLOOKUP(C352,[1]計算シート!$B$3:$BB$29997,26,FALSE)&gt;0,"○","×")</f>
        <v>○</v>
      </c>
      <c r="N352" s="109" t="str">
        <f>IF(VLOOKUP(C352,[1]計算シート!$B$3:$BB$29997,27,FALSE)&gt;0,"○","×")</f>
        <v>○</v>
      </c>
      <c r="O352" s="110" t="str">
        <f>VLOOKUP(C352,[1]計算シート!$B$3:$BB$29997,29,FALSE)</f>
        <v>株式会社ベネッセスタイルケア</v>
      </c>
      <c r="P352" s="110" t="str">
        <f>VLOOKUP(C352,[1]計算シート!$B$3:$BB$29997,30,FALSE)</f>
        <v>03-6836-1111</v>
      </c>
      <c r="Q352" s="77">
        <f>VLOOKUP(C352,[1]計算シート!$B$3:$BB$29997,32,FALSE)</f>
        <v>60</v>
      </c>
      <c r="R352" s="111">
        <f>VLOOKUP(C352,[1]計算シート!$B$3:$BB$29997,31,FALSE)</f>
        <v>41502</v>
      </c>
      <c r="S352" s="112" t="str">
        <f>VLOOKUP(C352,[1]計算シート!$B$3:$BB$29997,34,FALSE)</f>
        <v>入居開始済み</v>
      </c>
      <c r="T352" s="109" t="str">
        <f>VLOOKUP(C352,[1]計算シート!$B$3:$BB$29997,33,FALSE)</f>
        <v>○</v>
      </c>
      <c r="U352" s="111">
        <v>42095</v>
      </c>
      <c r="V352" s="77"/>
      <c r="W352" s="115" t="str">
        <f>VLOOKUP(C352,[1]計算シート!$B$3:$BH$2997,59,FALSE)&amp;CHAR(10)&amp;IF(VLOOKUP(C352,[1]計算シート!$B$3:$BH$2997,59,FALSE)="特定","("&amp;VLOOKUP(C352,[1]指定一覧!$B$3:$C328,2,FALSE)&amp;")","")</f>
        <v xml:space="preserve">
</v>
      </c>
      <c r="X352" s="113" t="s">
        <v>36</v>
      </c>
    </row>
    <row r="353" spans="2:24" s="114" customFormat="1" ht="42" customHeight="1">
      <c r="B353" s="108">
        <v>346</v>
      </c>
      <c r="C353" s="109">
        <v>14008</v>
      </c>
      <c r="D353" s="110" t="str">
        <f>VLOOKUP(C353,[1]計算シート!$B$3:$F$29997,5,FALSE)</f>
        <v>安立園サービス付住宅さんぽ道</v>
      </c>
      <c r="E353" s="110" t="str">
        <f>VLOOKUP(C353,[1]計算シート!$B$3:$BB$29997,6,FALSE)</f>
        <v>府中市晴見町一丁目１１番地２</v>
      </c>
      <c r="F353" s="109" t="str">
        <f>VLOOKUP(C353,[1]計算シート!$B$3:$BB$29997,7,FALSE)</f>
        <v>8-15</v>
      </c>
      <c r="G353" s="109" t="str">
        <f>VLOOKUP(C353,[1]計算シート!$B$3:$BB$29997,8,FALSE)</f>
        <v>26.91-48.94</v>
      </c>
      <c r="H353" s="109" t="str">
        <f>VLOOKUP(C353,[1]計算シート!$B$3:$BB$29997,9,FALSE)</f>
        <v>○</v>
      </c>
      <c r="I353" s="109" t="str">
        <f>VLOOKUP(C353,[1]計算シート!$B$3:$BB$29997,10,FALSE)</f>
        <v>×</v>
      </c>
      <c r="J353" s="109" t="str">
        <f>VLOOKUP(C353,[1]計算シート!$B$3:$BB$29997,11,FALSE)</f>
        <v>×</v>
      </c>
      <c r="K353" s="109" t="str">
        <f>VLOOKUP(C353,[1]計算シート!$B$3:$BB$29997,12,FALSE)</f>
        <v>×</v>
      </c>
      <c r="L353" s="109" t="str">
        <f>VLOOKUP(C353,[1]計算シート!$B$3:$BB$29997,13,FALSE)</f>
        <v>×</v>
      </c>
      <c r="M353" s="109" t="str">
        <f>IF(VLOOKUP(C353,[1]計算シート!$B$3:$BB$29997,26,FALSE)&gt;0,"○","×")</f>
        <v>×</v>
      </c>
      <c r="N353" s="109" t="str">
        <f>IF(VLOOKUP(C353,[1]計算シート!$B$3:$BB$29997,27,FALSE)&gt;0,"○","×")</f>
        <v>×</v>
      </c>
      <c r="O353" s="110" t="str">
        <f>VLOOKUP(C353,[1]計算シート!$B$3:$BB$29997,29,FALSE)</f>
        <v>社会福祉法人安立園</v>
      </c>
      <c r="P353" s="110" t="str">
        <f>VLOOKUP(C353,[1]計算シート!$B$3:$BB$29997,30,FALSE)</f>
        <v>042-367-6511</v>
      </c>
      <c r="Q353" s="77">
        <f>VLOOKUP(C353,[1]計算シート!$B$3:$BB$29997,32,FALSE)</f>
        <v>10</v>
      </c>
      <c r="R353" s="111">
        <f>VLOOKUP(C353,[1]計算シート!$B$3:$BB$29997,31,FALSE)</f>
        <v>41830</v>
      </c>
      <c r="S353" s="112" t="str">
        <f>VLOOKUP(C353,[1]計算シート!$B$3:$BB$29997,34,FALSE)</f>
        <v>入居開始済み</v>
      </c>
      <c r="T353" s="109" t="str">
        <f>VLOOKUP(C353,[1]計算シート!$B$3:$BB$29997,33,FALSE)</f>
        <v>○</v>
      </c>
      <c r="U353" s="111">
        <v>42095</v>
      </c>
      <c r="V353" s="77"/>
      <c r="W353" s="115" t="str">
        <f>VLOOKUP(C353,[1]計算シート!$B$3:$BH$2997,59,FALSE)&amp;CHAR(10)&amp;IF(VLOOKUP(C353,[1]計算シート!$B$3:$BH$2997,59,FALSE)="特定","("&amp;VLOOKUP(C353,[1]指定一覧!$B$3:$C329,2,FALSE)&amp;")","")</f>
        <v xml:space="preserve">
</v>
      </c>
      <c r="X353" s="113" t="s">
        <v>36</v>
      </c>
    </row>
    <row r="354" spans="2:24" s="114" customFormat="1" ht="42" customHeight="1">
      <c r="B354" s="108">
        <v>347</v>
      </c>
      <c r="C354" s="109">
        <v>14013</v>
      </c>
      <c r="D354" s="110" t="str">
        <f>VLOOKUP(C354,[1]計算シート!$B$3:$F$29997,5,FALSE)</f>
        <v>なごやかレジデンス府中白糸台</v>
      </c>
      <c r="E354" s="110" t="str">
        <f>VLOOKUP(C354,[1]計算シート!$B$3:$BB$29997,6,FALSE)</f>
        <v>府中市白糸台三丁目４番地の１</v>
      </c>
      <c r="F354" s="109" t="str">
        <f>VLOOKUP(C354,[1]計算シート!$B$3:$BB$29997,7,FALSE)</f>
        <v>6.37-10</v>
      </c>
      <c r="G354" s="109" t="str">
        <f>VLOOKUP(C354,[1]計算シート!$B$3:$BB$29997,8,FALSE)</f>
        <v>18.27-27.54</v>
      </c>
      <c r="H354" s="109" t="str">
        <f>VLOOKUP(C354,[1]計算シート!$B$3:$BB$29997,9,FALSE)</f>
        <v>○</v>
      </c>
      <c r="I354" s="109" t="str">
        <f>VLOOKUP(C354,[1]計算シート!$B$3:$BB$29997,10,FALSE)</f>
        <v>○</v>
      </c>
      <c r="J354" s="109" t="str">
        <f>VLOOKUP(C354,[1]計算シート!$B$3:$BB$29997,11,FALSE)</f>
        <v>○</v>
      </c>
      <c r="K354" s="109" t="str">
        <f>VLOOKUP(C354,[1]計算シート!$B$3:$BB$29997,12,FALSE)</f>
        <v>○</v>
      </c>
      <c r="L354" s="109" t="str">
        <f>VLOOKUP(C354,[1]計算シート!$B$3:$BB$29997,13,FALSE)</f>
        <v>×</v>
      </c>
      <c r="M354" s="109" t="str">
        <f>IF(VLOOKUP(C354,[1]計算シート!$B$3:$BB$29997,26,FALSE)&gt;0,"○","×")</f>
        <v>×</v>
      </c>
      <c r="N354" s="109" t="str">
        <f>IF(VLOOKUP(C354,[1]計算シート!$B$3:$BB$29997,27,FALSE)&gt;0,"○","×")</f>
        <v>○</v>
      </c>
      <c r="O354" s="110" t="str">
        <f>VLOOKUP(C354,[1]計算シート!$B$3:$BB$29997,29,FALSE)</f>
        <v>なごやかレジデンス府中白糸台</v>
      </c>
      <c r="P354" s="110" t="str">
        <f>VLOOKUP(C354,[1]計算シート!$B$3:$BB$29997,30,FALSE)</f>
        <v>042-340-3242</v>
      </c>
      <c r="Q354" s="77">
        <f>VLOOKUP(C354,[1]計算シート!$B$3:$BB$29997,32,FALSE)</f>
        <v>24</v>
      </c>
      <c r="R354" s="111">
        <f>VLOOKUP(C354,[1]計算シート!$B$3:$BB$29997,31,FALSE)</f>
        <v>41852</v>
      </c>
      <c r="S354" s="112" t="str">
        <f>VLOOKUP(C354,[1]計算シート!$B$3:$BB$29997,34,FALSE)</f>
        <v>入居開始済み</v>
      </c>
      <c r="T354" s="109" t="str">
        <f>VLOOKUP(C354,[1]計算シート!$B$3:$BB$29997,33,FALSE)</f>
        <v>○</v>
      </c>
      <c r="U354" s="111">
        <v>42156</v>
      </c>
      <c r="V354" s="77"/>
      <c r="W354" s="115" t="str">
        <f>VLOOKUP(C354,[1]計算シート!$B$3:$BH$2997,59,FALSE)&amp;CHAR(10)&amp;IF(VLOOKUP(C354,[1]計算シート!$B$3:$BH$2997,59,FALSE)="特定","("&amp;VLOOKUP(C354,[1]指定一覧!$B$3:$C330,2,FALSE)&amp;")","")</f>
        <v xml:space="preserve">
</v>
      </c>
      <c r="X354" s="113" t="s">
        <v>36</v>
      </c>
    </row>
    <row r="355" spans="2:24" s="114" customFormat="1" ht="42" customHeight="1">
      <c r="B355" s="108">
        <v>348</v>
      </c>
      <c r="C355" s="109">
        <v>15009</v>
      </c>
      <c r="D355" s="110" t="str">
        <f>VLOOKUP(C355,[1]計算シート!$B$3:$F$29997,5,FALSE)</f>
        <v>アビリティーズコート府中</v>
      </c>
      <c r="E355" s="110" t="str">
        <f>VLOOKUP(C355,[1]計算シート!$B$3:$BB$29997,6,FALSE)</f>
        <v>府中市西府町3-32-8</v>
      </c>
      <c r="F355" s="109" t="str">
        <f>VLOOKUP(C355,[1]計算シート!$B$3:$BB$29997,7,FALSE)</f>
        <v>6.7-13.5</v>
      </c>
      <c r="G355" s="109" t="str">
        <f>VLOOKUP(C355,[1]計算シート!$B$3:$BB$29997,8,FALSE)</f>
        <v>20.1-39.5</v>
      </c>
      <c r="H355" s="109" t="str">
        <f>VLOOKUP(C355,[1]計算シート!$B$3:$BB$29997,9,FALSE)</f>
        <v>○</v>
      </c>
      <c r="I355" s="109" t="str">
        <f>VLOOKUP(C355,[1]計算シート!$B$3:$BB$29997,10,FALSE)</f>
        <v>×</v>
      </c>
      <c r="J355" s="109" t="str">
        <f>VLOOKUP(C355,[1]計算シート!$B$3:$BB$29997,11,FALSE)</f>
        <v>○</v>
      </c>
      <c r="K355" s="109" t="str">
        <f>VLOOKUP(C355,[1]計算シート!$B$3:$BB$29997,12,FALSE)</f>
        <v>×</v>
      </c>
      <c r="L355" s="109" t="str">
        <f>VLOOKUP(C355,[1]計算シート!$B$3:$BB$29997,13,FALSE)</f>
        <v>○</v>
      </c>
      <c r="M355" s="109" t="str">
        <f>IF(VLOOKUP(C355,[1]計算シート!$B$3:$BB$29997,26,FALSE)&gt;0,"○","×")</f>
        <v>×</v>
      </c>
      <c r="N355" s="109" t="str">
        <f>IF(VLOOKUP(C355,[1]計算シート!$B$3:$BB$29997,27,FALSE)&gt;0,"○","×")</f>
        <v>○</v>
      </c>
      <c r="O355" s="110" t="str">
        <f>VLOOKUP(C355,[1]計算シート!$B$3:$BB$29997,29,FALSE)</f>
        <v>アビリティーズ・ケアネット株式会社</v>
      </c>
      <c r="P355" s="110" t="str">
        <f>VLOOKUP(C355,[1]計算シート!$B$3:$BB$29997,30,FALSE)</f>
        <v>042-318-2554</v>
      </c>
      <c r="Q355" s="77">
        <f>VLOOKUP(C355,[1]計算シート!$B$3:$BB$29997,32,FALSE)</f>
        <v>17</v>
      </c>
      <c r="R355" s="111">
        <f>VLOOKUP(C355,[1]計算シート!$B$3:$BB$29997,31,FALSE)</f>
        <v>42297</v>
      </c>
      <c r="S355" s="112" t="str">
        <f>VLOOKUP(C355,[1]計算シート!$B$3:$BB$29997,34,FALSE)</f>
        <v>入居開始済み</v>
      </c>
      <c r="T355" s="109" t="str">
        <f>VLOOKUP(C355,[1]計算シート!$B$3:$BB$29997,33,FALSE)</f>
        <v>○</v>
      </c>
      <c r="U355" s="111">
        <v>42309</v>
      </c>
      <c r="V355" s="77"/>
      <c r="W355" s="115" t="str">
        <f>VLOOKUP(C355,[1]計算シート!$B$3:$BH$2997,59,FALSE)&amp;CHAR(10)&amp;IF(VLOOKUP(C355,[1]計算シート!$B$3:$BH$2997,59,FALSE)="特定","("&amp;VLOOKUP(C355,[1]指定一覧!$B$3:$C331,2,FALSE)&amp;")","")</f>
        <v xml:space="preserve">
</v>
      </c>
      <c r="X355" s="113" t="s">
        <v>36</v>
      </c>
    </row>
    <row r="356" spans="2:24" s="114" customFormat="1" ht="42" customHeight="1">
      <c r="B356" s="108">
        <v>349</v>
      </c>
      <c r="C356" s="109">
        <v>16017</v>
      </c>
      <c r="D356" s="110" t="str">
        <f>VLOOKUP(C356,[1]計算シート!$B$3:$F$29997,5,FALSE)</f>
        <v>エイジフリー ハウス 府中栄町</v>
      </c>
      <c r="E356" s="110" t="str">
        <f>VLOOKUP(C356,[1]計算シート!$B$3:$BB$29997,6,FALSE)</f>
        <v>府中市栄町三丁目8番地の１</v>
      </c>
      <c r="F356" s="109" t="str">
        <f>VLOOKUP(C356,[1]計算シート!$B$3:$BB$29997,7,FALSE)</f>
        <v>8.4-12</v>
      </c>
      <c r="G356" s="109" t="str">
        <f>VLOOKUP(C356,[1]計算シート!$B$3:$BB$29997,8,FALSE)</f>
        <v>18.6-26.96</v>
      </c>
      <c r="H356" s="109" t="str">
        <f>VLOOKUP(C356,[1]計算シート!$B$3:$BB$29997,9,FALSE)</f>
        <v>○</v>
      </c>
      <c r="I356" s="109" t="str">
        <f>VLOOKUP(C356,[1]計算シート!$B$3:$BB$29997,10,FALSE)</f>
        <v>○</v>
      </c>
      <c r="J356" s="109" t="str">
        <f>VLOOKUP(C356,[1]計算シート!$B$3:$BB$29997,11,FALSE)</f>
        <v>○</v>
      </c>
      <c r="K356" s="109" t="str">
        <f>VLOOKUP(C356,[1]計算シート!$B$3:$BB$29997,12,FALSE)</f>
        <v>○</v>
      </c>
      <c r="L356" s="109" t="str">
        <f>VLOOKUP(C356,[1]計算シート!$B$3:$BB$29997,13,FALSE)</f>
        <v>○</v>
      </c>
      <c r="M356" s="109" t="str">
        <f>IF(VLOOKUP(C356,[1]計算シート!$B$3:$BB$29997,26,FALSE)&gt;0,"○","×")</f>
        <v>×</v>
      </c>
      <c r="N356" s="109" t="str">
        <f>IF(VLOOKUP(C356,[1]計算シート!$B$3:$BB$29997,27,FALSE)&gt;0,"○","×")</f>
        <v>○</v>
      </c>
      <c r="O356" s="110" t="str">
        <f>VLOOKUP(C356,[1]計算シート!$B$3:$BB$29997,29,FALSE)</f>
        <v>パナソニック エイジフリー株式会社</v>
      </c>
      <c r="P356" s="110" t="str">
        <f>VLOOKUP(C356,[1]計算シート!$B$3:$BB$29997,30,FALSE)</f>
        <v>06-6900-9831</v>
      </c>
      <c r="Q356" s="77">
        <f>VLOOKUP(C356,[1]計算シート!$B$3:$BB$29997,32,FALSE)</f>
        <v>20</v>
      </c>
      <c r="R356" s="111">
        <f>VLOOKUP(C356,[1]計算シート!$B$3:$BB$29997,31,FALSE)</f>
        <v>42752</v>
      </c>
      <c r="S356" s="112" t="str">
        <f>VLOOKUP(C356,[1]計算シート!$B$3:$BB$29997,34,FALSE)</f>
        <v>入居開始済み</v>
      </c>
      <c r="T356" s="109" t="str">
        <f>VLOOKUP(C356,[1]計算シート!$B$3:$BB$29997,33,FALSE)</f>
        <v>○</v>
      </c>
      <c r="U356" s="111">
        <v>43070</v>
      </c>
      <c r="V356" s="77"/>
      <c r="W356" s="115" t="str">
        <f>VLOOKUP(C356,[1]計算シート!$B$3:$BH$2997,59,FALSE)&amp;CHAR(10)&amp;IF(VLOOKUP(C356,[1]計算シート!$B$3:$BH$2997,59,FALSE)="特定","("&amp;VLOOKUP(C356,[1]指定一覧!$B$3:$C332,2,FALSE)&amp;")","")</f>
        <v xml:space="preserve">
</v>
      </c>
      <c r="X356" s="113" t="s">
        <v>36</v>
      </c>
    </row>
    <row r="357" spans="2:24" s="114" customFormat="1" ht="42" customHeight="1">
      <c r="B357" s="108">
        <v>350</v>
      </c>
      <c r="C357" s="109">
        <v>11022</v>
      </c>
      <c r="D357" s="110" t="str">
        <f>VLOOKUP(C357,[1]計算シート!$B$3:$F$29997,5,FALSE)</f>
        <v>そんぽの家Ｓ調布</v>
      </c>
      <c r="E357" s="110" t="str">
        <f>VLOOKUP(C357,[1]計算シート!$B$3:$BB$29997,6,FALSE)</f>
        <v>調布市多摩川3丁目17-2</v>
      </c>
      <c r="F357" s="109">
        <f>VLOOKUP(C357,[1]計算シート!$B$3:$BB$29997,7,FALSE)</f>
        <v>13.45</v>
      </c>
      <c r="G357" s="109">
        <f>VLOOKUP(C357,[1]計算シート!$B$3:$BB$29997,8,FALSE)</f>
        <v>25.17</v>
      </c>
      <c r="H357" s="109" t="str">
        <f>VLOOKUP(C357,[1]計算シート!$B$3:$BB$29997,9,FALSE)</f>
        <v>○</v>
      </c>
      <c r="I357" s="109" t="str">
        <f>VLOOKUP(C357,[1]計算シート!$B$3:$BB$29997,10,FALSE)</f>
        <v>×</v>
      </c>
      <c r="J357" s="109" t="str">
        <f>VLOOKUP(C357,[1]計算シート!$B$3:$BB$29997,11,FALSE)</f>
        <v>×</v>
      </c>
      <c r="K357" s="109" t="str">
        <f>VLOOKUP(C357,[1]計算シート!$B$3:$BB$29997,12,FALSE)</f>
        <v>×</v>
      </c>
      <c r="L357" s="109" t="str">
        <f>VLOOKUP(C357,[1]計算シート!$B$3:$BB$29997,13,FALSE)</f>
        <v>○</v>
      </c>
      <c r="M357" s="109" t="str">
        <f>IF(VLOOKUP(C357,[1]計算シート!$B$3:$BB$29997,26,FALSE)&gt;0,"○","×")</f>
        <v>×</v>
      </c>
      <c r="N357" s="109" t="str">
        <f>IF(VLOOKUP(C357,[1]計算シート!$B$3:$BB$29997,27,FALSE)&gt;0,"○","×")</f>
        <v>○</v>
      </c>
      <c r="O357" s="110" t="str">
        <f>VLOOKUP(C357,[1]計算シート!$B$3:$BB$29997,29,FALSE)</f>
        <v>そんぽの家Ｓ調布</v>
      </c>
      <c r="P357" s="110" t="str">
        <f>VLOOKUP(C357,[1]計算シート!$B$3:$BB$29997,30,FALSE)</f>
        <v>042-490-5051</v>
      </c>
      <c r="Q357" s="77">
        <f>VLOOKUP(C357,[1]計算シート!$B$3:$BB$29997,32,FALSE)</f>
        <v>32</v>
      </c>
      <c r="R357" s="111">
        <f>VLOOKUP(C357,[1]計算シート!$B$3:$BB$29997,31,FALSE)</f>
        <v>40934</v>
      </c>
      <c r="S357" s="112" t="str">
        <f>VLOOKUP(C357,[1]計算シート!$B$3:$BB$29997,34,FALSE)</f>
        <v>入居開始済み</v>
      </c>
      <c r="T357" s="109" t="str">
        <f>VLOOKUP(C357,[1]計算シート!$B$3:$BB$29997,33,FALSE)</f>
        <v>○</v>
      </c>
      <c r="U357" s="111">
        <v>42095</v>
      </c>
      <c r="V357" s="77"/>
      <c r="W357" s="115" t="str">
        <f>VLOOKUP(C357,[1]計算シート!$B$3:$BH$2997,59,FALSE)&amp;CHAR(10)&amp;IF(VLOOKUP(C357,[1]計算シート!$B$3:$BH$2997,59,FALSE)="特定","("&amp;VLOOKUP(C357,[1]指定一覧!$B$3:$C333,2,FALSE)&amp;")","")</f>
        <v xml:space="preserve">
</v>
      </c>
      <c r="X357" s="113" t="s">
        <v>36</v>
      </c>
    </row>
    <row r="358" spans="2:24" s="114" customFormat="1" ht="42" customHeight="1">
      <c r="B358" s="108">
        <v>351</v>
      </c>
      <c r="C358" s="109">
        <v>12061</v>
      </c>
      <c r="D358" s="110" t="str">
        <f>VLOOKUP(C358,[1]計算シート!$B$3:$F$29997,5,FALSE)</f>
        <v>そんぽの家Ｓ国領</v>
      </c>
      <c r="E358" s="110" t="str">
        <f>VLOOKUP(C358,[1]計算シート!$B$3:$BB$29997,6,FALSE)</f>
        <v>調布市国領町6-12-11</v>
      </c>
      <c r="F358" s="109" t="str">
        <f>VLOOKUP(C358,[1]計算シート!$B$3:$BB$29997,7,FALSE)</f>
        <v>13.7-15.8</v>
      </c>
      <c r="G358" s="109" t="str">
        <f>VLOOKUP(C358,[1]計算シート!$B$3:$BB$29997,8,FALSE)</f>
        <v>25.02-25.17</v>
      </c>
      <c r="H358" s="109" t="str">
        <f>VLOOKUP(C358,[1]計算シート!$B$3:$BB$29997,9,FALSE)</f>
        <v>○</v>
      </c>
      <c r="I358" s="109" t="str">
        <f>VLOOKUP(C358,[1]計算シート!$B$3:$BB$29997,10,FALSE)</f>
        <v>×</v>
      </c>
      <c r="J358" s="109" t="str">
        <f>VLOOKUP(C358,[1]計算シート!$B$3:$BB$29997,11,FALSE)</f>
        <v>×</v>
      </c>
      <c r="K358" s="109" t="str">
        <f>VLOOKUP(C358,[1]計算シート!$B$3:$BB$29997,12,FALSE)</f>
        <v>×</v>
      </c>
      <c r="L358" s="109" t="str">
        <f>VLOOKUP(C358,[1]計算シート!$B$3:$BB$29997,13,FALSE)</f>
        <v>○</v>
      </c>
      <c r="M358" s="109" t="str">
        <f>IF(VLOOKUP(C358,[1]計算シート!$B$3:$BB$29997,26,FALSE)&gt;0,"○","×")</f>
        <v>×</v>
      </c>
      <c r="N358" s="109" t="str">
        <f>IF(VLOOKUP(C358,[1]計算シート!$B$3:$BB$29997,27,FALSE)&gt;0,"○","×")</f>
        <v>○</v>
      </c>
      <c r="O358" s="110" t="str">
        <f>VLOOKUP(C358,[1]計算シート!$B$3:$BB$29997,29,FALSE)</f>
        <v>そんぽの家Ｓ国領</v>
      </c>
      <c r="P358" s="110" t="str">
        <f>VLOOKUP(C358,[1]計算シート!$B$3:$BB$29997,30,FALSE)</f>
        <v>042-440-1850</v>
      </c>
      <c r="Q358" s="77">
        <f>VLOOKUP(C358,[1]計算シート!$B$3:$BB$29997,32,FALSE)</f>
        <v>55</v>
      </c>
      <c r="R358" s="111">
        <f>VLOOKUP(C358,[1]計算シート!$B$3:$BB$29997,31,FALSE)</f>
        <v>41313</v>
      </c>
      <c r="S358" s="112" t="str">
        <f>VLOOKUP(C358,[1]計算シート!$B$3:$BB$29997,34,FALSE)</f>
        <v>入居開始済み</v>
      </c>
      <c r="T358" s="109" t="str">
        <f>VLOOKUP(C358,[1]計算シート!$B$3:$BB$29997,33,FALSE)</f>
        <v>○</v>
      </c>
      <c r="U358" s="111">
        <v>42095</v>
      </c>
      <c r="V358" s="77"/>
      <c r="W358" s="115" t="str">
        <f>VLOOKUP(C358,[1]計算シート!$B$3:$BH$2997,59,FALSE)&amp;CHAR(10)&amp;IF(VLOOKUP(C358,[1]計算シート!$B$3:$BH$2997,59,FALSE)="特定","("&amp;VLOOKUP(C358,[1]指定一覧!$B$3:$C334,2,FALSE)&amp;")","")</f>
        <v xml:space="preserve">
</v>
      </c>
      <c r="X358" s="113" t="s">
        <v>36</v>
      </c>
    </row>
    <row r="359" spans="2:24" s="114" customFormat="1" ht="42" customHeight="1">
      <c r="B359" s="108">
        <v>352</v>
      </c>
      <c r="C359" s="109">
        <v>13011</v>
      </c>
      <c r="D359" s="110" t="str">
        <f>VLOOKUP(C359,[1]計算シート!$B$3:$F$29997,5,FALSE)</f>
        <v>やすらぎの丘 アルメリア深大寺南</v>
      </c>
      <c r="E359" s="110" t="str">
        <f>VLOOKUP(C359,[1]計算シート!$B$3:$BB$29997,6,FALSE)</f>
        <v>調布市深大寺南町5-46-4</v>
      </c>
      <c r="F359" s="109" t="str">
        <f>VLOOKUP(C359,[1]計算シート!$B$3:$BB$29997,7,FALSE)</f>
        <v>8-9.1</v>
      </c>
      <c r="G359" s="109" t="str">
        <f>VLOOKUP(C359,[1]計算シート!$B$3:$BB$29997,8,FALSE)</f>
        <v>26.18-28.61</v>
      </c>
      <c r="H359" s="109" t="str">
        <f>VLOOKUP(C359,[1]計算シート!$B$3:$BB$29997,9,FALSE)</f>
        <v>○</v>
      </c>
      <c r="I359" s="109" t="str">
        <f>VLOOKUP(C359,[1]計算シート!$B$3:$BB$29997,10,FALSE)</f>
        <v>×</v>
      </c>
      <c r="J359" s="109" t="str">
        <f>VLOOKUP(C359,[1]計算シート!$B$3:$BB$29997,11,FALSE)</f>
        <v>○</v>
      </c>
      <c r="K359" s="109" t="str">
        <f>VLOOKUP(C359,[1]計算シート!$B$3:$BB$29997,12,FALSE)</f>
        <v>○</v>
      </c>
      <c r="L359" s="109" t="str">
        <f>VLOOKUP(C359,[1]計算シート!$B$3:$BB$29997,13,FALSE)</f>
        <v>○</v>
      </c>
      <c r="M359" s="109" t="str">
        <f>IF(VLOOKUP(C359,[1]計算シート!$B$3:$BB$29997,26,FALSE)&gt;0,"○","×")</f>
        <v>×</v>
      </c>
      <c r="N359" s="109" t="str">
        <f>IF(VLOOKUP(C359,[1]計算シート!$B$3:$BB$29997,27,FALSE)&gt;0,"○","×")</f>
        <v>○</v>
      </c>
      <c r="O359" s="110" t="str">
        <f>VLOOKUP(C359,[1]計算シート!$B$3:$BB$29997,29,FALSE)</f>
        <v>やすらぎの丘アルメリア深大寺南</v>
      </c>
      <c r="P359" s="110" t="str">
        <f>VLOOKUP(C359,[1]計算シート!$B$3:$BB$29997,30,FALSE)</f>
        <v>042-444-5005</v>
      </c>
      <c r="Q359" s="77">
        <f>VLOOKUP(C359,[1]計算シート!$B$3:$BB$29997,32,FALSE)</f>
        <v>33</v>
      </c>
      <c r="R359" s="111">
        <f>VLOOKUP(C359,[1]計算シート!$B$3:$BB$29997,31,FALSE)</f>
        <v>41487</v>
      </c>
      <c r="S359" s="112" t="str">
        <f>VLOOKUP(C359,[1]計算シート!$B$3:$BB$29997,34,FALSE)</f>
        <v>入居開始済み</v>
      </c>
      <c r="T359" s="109" t="str">
        <f>VLOOKUP(C359,[1]計算シート!$B$3:$BB$29997,33,FALSE)</f>
        <v>○</v>
      </c>
      <c r="U359" s="111">
        <v>42095</v>
      </c>
      <c r="V359" s="77"/>
      <c r="W359" s="115" t="str">
        <f>VLOOKUP(C359,[1]計算シート!$B$3:$BH$2997,59,FALSE)&amp;CHAR(10)&amp;IF(VLOOKUP(C359,[1]計算シート!$B$3:$BH$2997,59,FALSE)="特定","("&amp;VLOOKUP(C359,[1]指定一覧!$B$3:$C335,2,FALSE)&amp;")","")</f>
        <v xml:space="preserve">
</v>
      </c>
      <c r="X359" s="113" t="s">
        <v>36</v>
      </c>
    </row>
    <row r="360" spans="2:24" s="114" customFormat="1" ht="42" customHeight="1">
      <c r="B360" s="108">
        <v>353</v>
      </c>
      <c r="C360" s="109">
        <v>17007</v>
      </c>
      <c r="D360" s="110" t="str">
        <f>VLOOKUP(C360,[1]計算シート!$B$3:$F$29997,5,FALSE)</f>
        <v>ウエリスオリーブ成城学園前</v>
      </c>
      <c r="E360" s="110" t="str">
        <f>VLOOKUP(C360,[1]計算シート!$B$3:$BB$29997,6,FALSE)</f>
        <v>調布市入間町二丁目28番36</v>
      </c>
      <c r="F360" s="109" t="str">
        <f>VLOOKUP(C360,[1]計算シート!$B$3:$BB$29997,7,FALSE)</f>
        <v>13.45-24.65</v>
      </c>
      <c r="G360" s="109" t="str">
        <f>VLOOKUP(C360,[1]計算シート!$B$3:$BB$29997,8,FALSE)</f>
        <v>32.01-57.23</v>
      </c>
      <c r="H360" s="109" t="str">
        <f>VLOOKUP(C360,[1]計算シート!$B$3:$BB$29997,9,FALSE)</f>
        <v>○</v>
      </c>
      <c r="I360" s="109" t="str">
        <f>VLOOKUP(C360,[1]計算シート!$B$3:$BB$29997,10,FALSE)</f>
        <v>○</v>
      </c>
      <c r="J360" s="109" t="str">
        <f>VLOOKUP(C360,[1]計算シート!$B$3:$BB$29997,11,FALSE)</f>
        <v>○</v>
      </c>
      <c r="K360" s="109" t="str">
        <f>VLOOKUP(C360,[1]計算シート!$B$3:$BB$29997,12,FALSE)</f>
        <v>×</v>
      </c>
      <c r="L360" s="109" t="str">
        <f>VLOOKUP(C360,[1]計算シート!$B$3:$BB$29997,13,FALSE)</f>
        <v>○</v>
      </c>
      <c r="M360" s="109" t="str">
        <f>IF(VLOOKUP(C360,[1]計算シート!$B$3:$BB$29997,26,FALSE)&gt;0,"○","×")</f>
        <v>○</v>
      </c>
      <c r="N360" s="109" t="str">
        <f>IF(VLOOKUP(C360,[1]計算シート!$B$3:$BB$29997,27,FALSE)&gt;0,"○","×")</f>
        <v>○</v>
      </c>
      <c r="O360" s="110" t="str">
        <f>VLOOKUP(C360,[1]計算シート!$B$3:$BB$29997,29,FALSE)</f>
        <v>エヌ・ティ・ティ都市開発株式会社</v>
      </c>
      <c r="P360" s="110" t="str">
        <f>VLOOKUP(C360,[1]計算シート!$B$3:$BB$29997,30,FALSE)</f>
        <v>03-6811-6465</v>
      </c>
      <c r="Q360" s="77">
        <f>VLOOKUP(C360,[1]計算シート!$B$3:$BB$29997,32,FALSE)</f>
        <v>49</v>
      </c>
      <c r="R360" s="111">
        <f>VLOOKUP(C360,[1]計算シート!$B$3:$BB$29997,31,FALSE)</f>
        <v>42916</v>
      </c>
      <c r="S360" s="112" t="str">
        <f>VLOOKUP(C360,[1]計算シート!$B$3:$BB$29997,34,FALSE)</f>
        <v>入居開始済み</v>
      </c>
      <c r="T360" s="109" t="str">
        <f>VLOOKUP(C360,[1]計算シート!$B$3:$BB$29997,33,FALSE)</f>
        <v>○</v>
      </c>
      <c r="U360" s="111">
        <v>43574</v>
      </c>
      <c r="V360" s="77"/>
      <c r="W360" s="115" t="str">
        <f>VLOOKUP(C360,[1]計算シート!$B$3:$BH$2997,59,FALSE)&amp;CHAR(10)&amp;IF(VLOOKUP(C360,[1]計算シート!$B$3:$BH$2997,59,FALSE)="特定","("&amp;VLOOKUP(C360,[1]指定一覧!$B$3:$C336,2,FALSE)&amp;")","")</f>
        <v xml:space="preserve">
</v>
      </c>
      <c r="X360" s="113" t="s">
        <v>36</v>
      </c>
    </row>
    <row r="361" spans="2:24" s="114" customFormat="1" ht="42" customHeight="1">
      <c r="B361" s="108">
        <v>354</v>
      </c>
      <c r="C361" s="109">
        <v>17008</v>
      </c>
      <c r="D361" s="110" t="str">
        <f>VLOOKUP(C361,[1]計算シート!$B$3:$F$29997,5,FALSE)</f>
        <v>ウエリスオリーブ成城学園前ケアレジデンス</v>
      </c>
      <c r="E361" s="110" t="str">
        <f>VLOOKUP(C361,[1]計算シート!$B$3:$BB$29997,6,FALSE)</f>
        <v>調布市入間町二丁目28番36</v>
      </c>
      <c r="F361" s="109">
        <f>VLOOKUP(C361,[1]計算シート!$B$3:$BB$29997,7,FALSE)</f>
        <v>13.7</v>
      </c>
      <c r="G361" s="109" t="str">
        <f>VLOOKUP(C361,[1]計算シート!$B$3:$BB$29997,8,FALSE)</f>
        <v>19.5-20.47</v>
      </c>
      <c r="H361" s="109" t="str">
        <f>VLOOKUP(C361,[1]計算シート!$B$3:$BB$29997,9,FALSE)</f>
        <v>○</v>
      </c>
      <c r="I361" s="109" t="str">
        <f>VLOOKUP(C361,[1]計算シート!$B$3:$BB$29997,10,FALSE)</f>
        <v>○</v>
      </c>
      <c r="J361" s="109" t="str">
        <f>VLOOKUP(C361,[1]計算シート!$B$3:$BB$29997,11,FALSE)</f>
        <v>○</v>
      </c>
      <c r="K361" s="109" t="str">
        <f>VLOOKUP(C361,[1]計算シート!$B$3:$BB$29997,12,FALSE)</f>
        <v>○</v>
      </c>
      <c r="L361" s="109" t="str">
        <f>VLOOKUP(C361,[1]計算シート!$B$3:$BB$29997,13,FALSE)</f>
        <v>○</v>
      </c>
      <c r="M361" s="109" t="str">
        <f>IF(VLOOKUP(C361,[1]計算シート!$B$3:$BB$29997,26,FALSE)&gt;0,"○","×")</f>
        <v>○</v>
      </c>
      <c r="N361" s="109" t="str">
        <f>IF(VLOOKUP(C361,[1]計算シート!$B$3:$BB$29997,27,FALSE)&gt;0,"○","×")</f>
        <v>○</v>
      </c>
      <c r="O361" s="110" t="str">
        <f>VLOOKUP(C361,[1]計算シート!$B$3:$BB$29997,29,FALSE)</f>
        <v>エヌ・ティ・ティ都市開発株式会社</v>
      </c>
      <c r="P361" s="110" t="str">
        <f>VLOOKUP(C361,[1]計算シート!$B$3:$BB$29997,30,FALSE)</f>
        <v>03-6811-6465</v>
      </c>
      <c r="Q361" s="77">
        <f>VLOOKUP(C361,[1]計算シート!$B$3:$BB$29997,32,FALSE)</f>
        <v>82</v>
      </c>
      <c r="R361" s="111">
        <f>VLOOKUP(C361,[1]計算シート!$B$3:$BB$29997,31,FALSE)</f>
        <v>42916</v>
      </c>
      <c r="S361" s="112" t="str">
        <f>VLOOKUP(C361,[1]計算シート!$B$3:$BB$29997,34,FALSE)</f>
        <v>入居開始済み</v>
      </c>
      <c r="T361" s="109" t="str">
        <f>VLOOKUP(C361,[1]計算シート!$B$3:$BB$29997,33,FALSE)</f>
        <v>○</v>
      </c>
      <c r="U361" s="111">
        <v>43574</v>
      </c>
      <c r="V361" s="77"/>
      <c r="W361" s="115" t="str">
        <f>VLOOKUP(C361,[1]計算シート!$B$3:$BH$2997,59,FALSE)&amp;CHAR(10)&amp;IF(VLOOKUP(C361,[1]計算シート!$B$3:$BH$2997,59,FALSE)="特定","("&amp;VLOOKUP(C361,[1]指定一覧!$B$3:$C337,2,FALSE)&amp;")","")</f>
        <v>特定
(1374203402)</v>
      </c>
      <c r="X361" s="113" t="s">
        <v>36</v>
      </c>
    </row>
    <row r="362" spans="2:24" s="114" customFormat="1" ht="42" customHeight="1">
      <c r="B362" s="108">
        <v>355</v>
      </c>
      <c r="C362" s="109">
        <v>20006</v>
      </c>
      <c r="D362" s="110" t="str">
        <f>VLOOKUP(C362,[1]計算シート!$B$3:$F$29997,5,FALSE)</f>
        <v>デンマークINNつつじヶ丘</v>
      </c>
      <c r="E362" s="110" t="str">
        <f>VLOOKUP(C362,[1]計算シート!$B$3:$BB$29997,6,FALSE)</f>
        <v>調布市東つつじヶ丘二丁目３６番地１</v>
      </c>
      <c r="F362" s="109">
        <f>VLOOKUP(C362,[1]計算シート!$B$3:$BB$29997,7,FALSE)</f>
        <v>22.5</v>
      </c>
      <c r="G362" s="109">
        <f>VLOOKUP(C362,[1]計算シート!$B$3:$BB$29997,8,FALSE)</f>
        <v>18.66</v>
      </c>
      <c r="H362" s="109" t="str">
        <f>VLOOKUP(C362,[1]計算シート!$B$3:$BB$29997,9,FALSE)</f>
        <v>○</v>
      </c>
      <c r="I362" s="109" t="str">
        <f>VLOOKUP(C362,[1]計算シート!$B$3:$BB$29997,10,FALSE)</f>
        <v>○</v>
      </c>
      <c r="J362" s="109" t="str">
        <f>VLOOKUP(C362,[1]計算シート!$B$3:$BB$29997,11,FALSE)</f>
        <v>○</v>
      </c>
      <c r="K362" s="109" t="str">
        <f>VLOOKUP(C362,[1]計算シート!$B$3:$BB$29997,12,FALSE)</f>
        <v>○</v>
      </c>
      <c r="L362" s="109" t="str">
        <f>VLOOKUP(C362,[1]計算シート!$B$3:$BB$29997,13,FALSE)</f>
        <v>○</v>
      </c>
      <c r="M362" s="109" t="str">
        <f>IF(VLOOKUP(C362,[1]計算シート!$B$3:$BB$29997,26,FALSE)&gt;0,"○","×")</f>
        <v>×</v>
      </c>
      <c r="N362" s="109" t="str">
        <f>IF(VLOOKUP(C362,[1]計算シート!$B$3:$BB$29997,27,FALSE)&gt;0,"○","×")</f>
        <v>×</v>
      </c>
      <c r="O362" s="110" t="str">
        <f>VLOOKUP(C362,[1]計算シート!$B$3:$BB$29997,29,FALSE)</f>
        <v>特定医療法人社団　研精会</v>
      </c>
      <c r="P362" s="110" t="str">
        <f>VLOOKUP(C362,[1]計算シート!$B$3:$BB$29997,30,FALSE)</f>
        <v>03-3308-8801</v>
      </c>
      <c r="Q362" s="77">
        <f>VLOOKUP(C362,[1]計算シート!$B$3:$BB$29997,32,FALSE)</f>
        <v>80</v>
      </c>
      <c r="R362" s="111">
        <f>VLOOKUP(C362,[1]計算シート!$B$3:$BB$29997,31,FALSE)</f>
        <v>44139</v>
      </c>
      <c r="S362" s="112" t="str">
        <f>VLOOKUP(C362,[1]計算シート!$B$3:$BB$29997,34,FALSE)</f>
        <v>入居開始済み</v>
      </c>
      <c r="T362" s="109" t="str">
        <f>VLOOKUP(C362,[1]計算シート!$B$3:$BB$29997,33,FALSE)</f>
        <v>○</v>
      </c>
      <c r="U362" s="111">
        <v>44743</v>
      </c>
      <c r="V362" s="77"/>
      <c r="W362" s="115" t="str">
        <f>VLOOKUP(C362,[1]計算シート!$B$3:$BH$2997,59,FALSE)&amp;CHAR(10)&amp;IF(VLOOKUP(C362,[1]計算シート!$B$3:$BH$2997,59,FALSE)="特定","("&amp;VLOOKUP(C362,[1]指定一覧!$B$3:$C383,2,FALSE)&amp;")","")</f>
        <v>特定
(1374203741)</v>
      </c>
      <c r="X362" s="113" t="s">
        <v>36</v>
      </c>
    </row>
    <row r="363" spans="2:24" s="114" customFormat="1" ht="42" customHeight="1">
      <c r="B363" s="108">
        <v>356</v>
      </c>
      <c r="C363" s="109">
        <v>23005</v>
      </c>
      <c r="D363" s="110" t="str">
        <f>VLOOKUP(C363,[1]計算シート!$B$3:$F$29997,5,FALSE)</f>
        <v>ココファン西調布</v>
      </c>
      <c r="E363" s="110" t="str">
        <f>VLOOKUP(C363,[1]計算シート!$B$3:$BB$29997,6,FALSE)</f>
        <v>調布市富士見町一丁目3番地4</v>
      </c>
      <c r="F363" s="109" t="str">
        <f>VLOOKUP(C363,[1]計算シート!$B$3:$BB$29997,7,FALSE)</f>
        <v>7.9-18.6</v>
      </c>
      <c r="G363" s="109" t="str">
        <f>VLOOKUP(C363,[1]計算シート!$B$3:$BB$29997,8,FALSE)</f>
        <v>18-44.51</v>
      </c>
      <c r="H363" s="109" t="str">
        <f>VLOOKUP(C363,[1]計算シート!$B$3:$BB$29997,9,FALSE)</f>
        <v>○</v>
      </c>
      <c r="I363" s="109" t="str">
        <f>VLOOKUP(C363,[1]計算シート!$B$3:$BB$29997,10,FALSE)</f>
        <v>○</v>
      </c>
      <c r="J363" s="109" t="str">
        <f>VLOOKUP(C363,[1]計算シート!$B$3:$BB$29997,11,FALSE)</f>
        <v>○</v>
      </c>
      <c r="K363" s="109" t="str">
        <f>VLOOKUP(C363,[1]計算シート!$B$3:$BB$29997,12,FALSE)</f>
        <v>○</v>
      </c>
      <c r="L363" s="109" t="str">
        <f>VLOOKUP(C363,[1]計算シート!$B$3:$BB$29997,13,FALSE)</f>
        <v>○</v>
      </c>
      <c r="M363" s="109" t="str">
        <f>IF(VLOOKUP(C363,[1]計算シート!$B$3:$BB$29997,26,FALSE)&gt;0,"○","×")</f>
        <v>×</v>
      </c>
      <c r="N363" s="109" t="str">
        <f>IF(VLOOKUP(C363,[1]計算シート!$B$3:$BB$29997,27,FALSE)&gt;0,"○","×")</f>
        <v>○</v>
      </c>
      <c r="O363" s="110" t="str">
        <f>VLOOKUP(C363,[1]計算シート!$B$3:$BB$29997,29,FALSE)</f>
        <v>株式会社学研ココファン</v>
      </c>
      <c r="P363" s="110" t="str">
        <f>VLOOKUP(C363,[1]計算シート!$B$3:$BB$29997,30,FALSE)</f>
        <v>03-6431-1860</v>
      </c>
      <c r="Q363" s="77">
        <f>VLOOKUP(C363,[1]計算シート!$B$3:$BB$29997,32,FALSE)</f>
        <v>47</v>
      </c>
      <c r="R363" s="111">
        <f>VLOOKUP(C363,[1]計算シート!$B$3:$BB$29997,31,FALSE)</f>
        <v>45176</v>
      </c>
      <c r="S363" s="112" t="str">
        <f>VLOOKUP(C363,[1]計算シート!$B$3:$BB$29997,34,FALSE)</f>
        <v>入居開始済み</v>
      </c>
      <c r="T363" s="109" t="str">
        <f>VLOOKUP(C363,[1]計算シート!$B$3:$BB$29997,33,FALSE)</f>
        <v>○</v>
      </c>
      <c r="U363" s="111" t="str">
        <f>S363</f>
        <v>入居開始済み</v>
      </c>
      <c r="V363" s="77"/>
      <c r="W363" s="115" t="str">
        <f>VLOOKUP(C363,[1]計算シート!$B$3:$BH$2997,59,FALSE)&amp;CHAR(10)&amp;IF(VLOOKUP(C363,[1]計算シート!$B$3:$BH$2997,59,FALSE)="特定","("&amp;VLOOKUP(C363,[1]指定一覧!$B$3:$C384,2,FALSE)&amp;")","")</f>
        <v xml:space="preserve">
</v>
      </c>
      <c r="X363" s="113" t="s">
        <v>36</v>
      </c>
    </row>
    <row r="364" spans="2:24" s="114" customFormat="1" ht="42" customHeight="1">
      <c r="B364" s="108">
        <v>357</v>
      </c>
      <c r="C364" s="109">
        <v>13041</v>
      </c>
      <c r="D364" s="110" t="str">
        <f>VLOOKUP(C364,[1]計算シート!$B$3:$F$29997,5,FALSE)</f>
        <v>せらび小金井</v>
      </c>
      <c r="E364" s="110" t="str">
        <f>VLOOKUP(C364,[1]計算シート!$B$3:$BB$29997,6,FALSE)</f>
        <v>小金井市貫井北町三丁目37番6号</v>
      </c>
      <c r="F364" s="109">
        <f>VLOOKUP(C364,[1]計算シート!$B$3:$BB$29997,7,FALSE)</f>
        <v>9.23</v>
      </c>
      <c r="G364" s="109">
        <f>VLOOKUP(C364,[1]計算シート!$B$3:$BB$29997,8,FALSE)</f>
        <v>18.2</v>
      </c>
      <c r="H364" s="109" t="str">
        <f>VLOOKUP(C364,[1]計算シート!$B$3:$BB$29997,9,FALSE)</f>
        <v>○</v>
      </c>
      <c r="I364" s="109" t="str">
        <f>VLOOKUP(C364,[1]計算シート!$B$3:$BB$29997,10,FALSE)</f>
        <v>○</v>
      </c>
      <c r="J364" s="109" t="str">
        <f>VLOOKUP(C364,[1]計算シート!$B$3:$BB$29997,11,FALSE)</f>
        <v>○</v>
      </c>
      <c r="K364" s="109" t="str">
        <f>VLOOKUP(C364,[1]計算シート!$B$3:$BB$29997,12,FALSE)</f>
        <v>○</v>
      </c>
      <c r="L364" s="109" t="str">
        <f>VLOOKUP(C364,[1]計算シート!$B$3:$BB$29997,13,FALSE)</f>
        <v>○</v>
      </c>
      <c r="M364" s="109" t="str">
        <f>IF(VLOOKUP(C364,[1]計算シート!$B$3:$BB$29997,26,FALSE)&gt;0,"○","×")</f>
        <v>×</v>
      </c>
      <c r="N364" s="109" t="str">
        <f>IF(VLOOKUP(C364,[1]計算シート!$B$3:$BB$29997,27,FALSE)&gt;0,"○","×")</f>
        <v>×</v>
      </c>
      <c r="O364" s="110" t="str">
        <f>VLOOKUP(C364,[1]計算シート!$B$3:$BB$29997,29,FALSE)</f>
        <v>株式会社ソラスト</v>
      </c>
      <c r="P364" s="110" t="str">
        <f>VLOOKUP(C364,[1]計算シート!$B$3:$BB$29997,30,FALSE)</f>
        <v>03-3450-2610</v>
      </c>
      <c r="Q364" s="77">
        <f>VLOOKUP(C364,[1]計算シート!$B$3:$BB$29997,32,FALSE)</f>
        <v>54</v>
      </c>
      <c r="R364" s="111">
        <f>VLOOKUP(C364,[1]計算シート!$B$3:$BB$29997,31,FALSE)</f>
        <v>41684</v>
      </c>
      <c r="S364" s="112" t="str">
        <f>VLOOKUP(C364,[1]計算シート!$B$3:$BB$29997,34,FALSE)</f>
        <v>入居開始済み</v>
      </c>
      <c r="T364" s="109" t="str">
        <f>VLOOKUP(C364,[1]計算シート!$B$3:$BB$29997,33,FALSE)</f>
        <v>○</v>
      </c>
      <c r="U364" s="111">
        <v>42036</v>
      </c>
      <c r="V364" s="77"/>
      <c r="W364" s="115" t="str">
        <f>VLOOKUP(C364,[1]計算シート!$B$3:$BH$2997,59,FALSE)&amp;CHAR(10)&amp;IF(VLOOKUP(C364,[1]計算シート!$B$3:$BH$2997,59,FALSE)="特定","("&amp;VLOOKUP(C364,[1]指定一覧!$B$3:$C337,2,FALSE)&amp;")","")</f>
        <v>特定
(1374101523)</v>
      </c>
      <c r="X364" s="113" t="s">
        <v>36</v>
      </c>
    </row>
    <row r="365" spans="2:24" s="114" customFormat="1" ht="42" customHeight="1">
      <c r="B365" s="108">
        <v>358</v>
      </c>
      <c r="C365" s="109">
        <v>14021</v>
      </c>
      <c r="D365" s="110" t="str">
        <f>VLOOKUP(C365,[1]計算シート!$B$3:$F$29997,5,FALSE)</f>
        <v>福寿こがねい緑町</v>
      </c>
      <c r="E365" s="110" t="str">
        <f>VLOOKUP(C365,[1]計算シート!$B$3:$BB$29997,6,FALSE)</f>
        <v>小金井市緑町5-13-25</v>
      </c>
      <c r="F365" s="109">
        <f>VLOOKUP(C365,[1]計算シート!$B$3:$BB$29997,7,FALSE)</f>
        <v>9.4</v>
      </c>
      <c r="G365" s="109" t="str">
        <f>VLOOKUP(C365,[1]計算シート!$B$3:$BB$29997,8,FALSE)</f>
        <v>25.01-27.35</v>
      </c>
      <c r="H365" s="109" t="str">
        <f>VLOOKUP(C365,[1]計算シート!$B$3:$BB$29997,9,FALSE)</f>
        <v>○</v>
      </c>
      <c r="I365" s="109" t="str">
        <f>VLOOKUP(C365,[1]計算シート!$B$3:$BB$29997,10,FALSE)</f>
        <v>○</v>
      </c>
      <c r="J365" s="109" t="str">
        <f>VLOOKUP(C365,[1]計算シート!$B$3:$BB$29997,11,FALSE)</f>
        <v>○</v>
      </c>
      <c r="K365" s="109" t="str">
        <f>VLOOKUP(C365,[1]計算シート!$B$3:$BB$29997,12,FALSE)</f>
        <v>×</v>
      </c>
      <c r="L365" s="109" t="str">
        <f>VLOOKUP(C365,[1]計算シート!$B$3:$BB$29997,13,FALSE)</f>
        <v>×</v>
      </c>
      <c r="M365" s="109" t="str">
        <f>IF(VLOOKUP(C365,[1]計算シート!$B$3:$BB$29997,26,FALSE)&gt;0,"○","×")</f>
        <v>×</v>
      </c>
      <c r="N365" s="109" t="str">
        <f>IF(VLOOKUP(C365,[1]計算シート!$B$3:$BB$29997,27,FALSE)&gt;0,"○","×")</f>
        <v>○</v>
      </c>
      <c r="O365" s="110" t="str">
        <f>VLOOKUP(C365,[1]計算シート!$B$3:$BB$29997,29,FALSE)</f>
        <v>株式会社日本アメニティライフ協会</v>
      </c>
      <c r="P365" s="110" t="str">
        <f>VLOOKUP(C365,[1]計算シート!$B$3:$BB$29997,30,FALSE)</f>
        <v>045-978-5051</v>
      </c>
      <c r="Q365" s="77">
        <f>VLOOKUP(C365,[1]計算シート!$B$3:$BB$29997,32,FALSE)</f>
        <v>23</v>
      </c>
      <c r="R365" s="111">
        <f>VLOOKUP(C365,[1]計算シート!$B$3:$BB$29997,31,FALSE)</f>
        <v>41932</v>
      </c>
      <c r="S365" s="112" t="str">
        <f>VLOOKUP(C365,[1]計算シート!$B$3:$BB$29997,34,FALSE)</f>
        <v>入居開始済み</v>
      </c>
      <c r="T365" s="109" t="str">
        <f>VLOOKUP(C365,[1]計算シート!$B$3:$BB$29997,33,FALSE)</f>
        <v>○</v>
      </c>
      <c r="U365" s="111">
        <v>42278</v>
      </c>
      <c r="V365" s="77"/>
      <c r="W365" s="115" t="str">
        <f>VLOOKUP(C365,[1]計算シート!$B$3:$BH$2997,59,FALSE)&amp;CHAR(10)&amp;IF(VLOOKUP(C365,[1]計算シート!$B$3:$BH$2997,59,FALSE)="特定","("&amp;VLOOKUP(C365,[1]指定一覧!$B$3:$C337,2,FALSE)&amp;")","")</f>
        <v xml:space="preserve">
</v>
      </c>
      <c r="X365" s="113" t="s">
        <v>36</v>
      </c>
    </row>
    <row r="366" spans="2:24" s="114" customFormat="1" ht="42" customHeight="1">
      <c r="B366" s="108">
        <v>359</v>
      </c>
      <c r="C366" s="109">
        <v>22009</v>
      </c>
      <c r="D366" s="110" t="str">
        <f>VLOOKUP(C366,[1]計算シート!$B$3:$F$29997,5,FALSE)</f>
        <v>リーフエスコート東小金井</v>
      </c>
      <c r="E366" s="110" t="str">
        <f>VLOOKUP(C366,[1]計算シート!$B$3:$BB$29997,6,FALSE)</f>
        <v>小金井市梶野町1丁目3番6号</v>
      </c>
      <c r="F366" s="109" t="str">
        <f>VLOOKUP(C366,[1]計算シート!$B$3:$BB$29997,7,FALSE)</f>
        <v>9.9-22.9</v>
      </c>
      <c r="G366" s="109" t="str">
        <f>VLOOKUP(C366,[1]計算シート!$B$3:$BB$29997,8,FALSE)</f>
        <v>25.01-55.68</v>
      </c>
      <c r="H366" s="109" t="str">
        <f>VLOOKUP(C366,[1]計算シート!$B$3:$BB$29997,9,FALSE)</f>
        <v>○</v>
      </c>
      <c r="I366" s="109" t="str">
        <f>VLOOKUP(C366,[1]計算シート!$B$3:$BB$29997,10,FALSE)</f>
        <v>×</v>
      </c>
      <c r="J366" s="109" t="str">
        <f>VLOOKUP(C366,[1]計算シート!$B$3:$BB$29997,11,FALSE)</f>
        <v>○</v>
      </c>
      <c r="K366" s="109" t="str">
        <f>VLOOKUP(C366,[1]計算シート!$B$3:$BB$29997,12,FALSE)</f>
        <v>○</v>
      </c>
      <c r="L366" s="109" t="str">
        <f>VLOOKUP(C366,[1]計算シート!$B$3:$BB$29997,13,FALSE)</f>
        <v>○</v>
      </c>
      <c r="M366" s="109" t="str">
        <f>IF(VLOOKUP(C366,[1]計算シート!$B$3:$BB$29997,26,FALSE)&gt;0,"○","×")</f>
        <v>○</v>
      </c>
      <c r="N366" s="109" t="str">
        <f>IF(VLOOKUP(C366,[1]計算シート!$B$3:$BB$29997,27,FALSE)&gt;0,"○","×")</f>
        <v>○</v>
      </c>
      <c r="O366" s="110" t="str">
        <f>VLOOKUP(C366,[1]計算シート!$B$3:$BB$29997,29,FALSE)</f>
        <v>株式会社荒井商店</v>
      </c>
      <c r="P366" s="110" t="str">
        <f>VLOOKUP(C366,[1]計算シート!$B$3:$BB$29997,30,FALSE)</f>
        <v>03-5466-8700</v>
      </c>
      <c r="Q366" s="77">
        <f>VLOOKUP(C366,[1]計算シート!$B$3:$BB$29997,32,FALSE)</f>
        <v>62</v>
      </c>
      <c r="R366" s="111">
        <f>VLOOKUP(C366,[1]計算シート!$B$3:$BB$29997,31,FALSE)</f>
        <v>44950</v>
      </c>
      <c r="S366" s="112">
        <f>VLOOKUP(C366,[1]計算シート!$B$3:$BB$29997,34,FALSE)</f>
        <v>45383</v>
      </c>
      <c r="T366" s="109" t="str">
        <f>VLOOKUP(C366,[1]計算シート!$B$3:$BB$29997,33,FALSE)</f>
        <v>○</v>
      </c>
      <c r="U366" s="111">
        <f>S366</f>
        <v>45383</v>
      </c>
      <c r="V366" s="77"/>
      <c r="W366" s="115" t="str">
        <f>VLOOKUP(C366,[1]計算シート!$B$3:$BH$2997,59,FALSE)&amp;CHAR(10)&amp;IF(VLOOKUP(C366,[1]計算シート!$B$3:$BH$2997,59,FALSE)="特定","("&amp;VLOOKUP(C366,[1]指定一覧!$B$3:$C338,2,FALSE)&amp;")","")</f>
        <v xml:space="preserve">
</v>
      </c>
      <c r="X366" s="113" t="s">
        <v>36</v>
      </c>
    </row>
    <row r="367" spans="2:24" s="114" customFormat="1" ht="42" customHeight="1">
      <c r="B367" s="108">
        <v>360</v>
      </c>
      <c r="C367" s="109">
        <v>19018</v>
      </c>
      <c r="D367" s="110" t="str">
        <f>VLOOKUP(C367,[1]計算シート!$B$3:$F$29997,5,FALSE)</f>
        <v>なごやかレジデンス花小金井</v>
      </c>
      <c r="E367" s="110" t="str">
        <f>VLOOKUP(C367,[1]計算シート!$B$3:$BB$29997,6,FALSE)</f>
        <v>小平市花小金井五丁目３５番４号</v>
      </c>
      <c r="F367" s="109" t="str">
        <f>VLOOKUP(C367,[1]計算シート!$B$3:$BB$29997,7,FALSE)</f>
        <v>6.3-8.1</v>
      </c>
      <c r="G367" s="109" t="str">
        <f>VLOOKUP(C367,[1]計算シート!$B$3:$BB$29997,8,FALSE)</f>
        <v>18.27-24.88</v>
      </c>
      <c r="H367" s="109" t="str">
        <f>VLOOKUP(C367,[1]計算シート!$B$3:$BB$29997,9,FALSE)</f>
        <v>○</v>
      </c>
      <c r="I367" s="109" t="str">
        <f>VLOOKUP(C367,[1]計算シート!$B$3:$BB$29997,10,FALSE)</f>
        <v>○</v>
      </c>
      <c r="J367" s="109" t="str">
        <f>VLOOKUP(C367,[1]計算シート!$B$3:$BB$29997,11,FALSE)</f>
        <v>○</v>
      </c>
      <c r="K367" s="109" t="str">
        <f>VLOOKUP(C367,[1]計算シート!$B$3:$BB$29997,12,FALSE)</f>
        <v>○</v>
      </c>
      <c r="L367" s="109" t="str">
        <f>VLOOKUP(C367,[1]計算シート!$B$3:$BB$29997,13,FALSE)</f>
        <v>×</v>
      </c>
      <c r="M367" s="109" t="str">
        <f>IF(VLOOKUP(C367,[1]計算シート!$B$3:$BB$29997,26,FALSE)&gt;0,"○","×")</f>
        <v>×</v>
      </c>
      <c r="N367" s="109" t="str">
        <f>IF(VLOOKUP(C367,[1]計算シート!$B$3:$BB$29997,27,FALSE)&gt;0,"○","×")</f>
        <v>○</v>
      </c>
      <c r="O367" s="110" t="str">
        <f>VLOOKUP(C367,[1]計算シート!$B$3:$BB$29997,29,FALSE)</f>
        <v>なごやかレジデンス花小金井</v>
      </c>
      <c r="P367" s="110" t="str">
        <f>VLOOKUP(C367,[1]計算シート!$B$3:$BB$29997,30,FALSE)</f>
        <v>042-439-5782</v>
      </c>
      <c r="Q367" s="77">
        <f>VLOOKUP(C367,[1]計算シート!$B$3:$BB$29997,32,FALSE)</f>
        <v>26</v>
      </c>
      <c r="R367" s="111">
        <f>VLOOKUP(C367,[1]計算シート!$B$3:$BB$29997,31,FALSE)</f>
        <v>43900</v>
      </c>
      <c r="S367" s="112" t="str">
        <f>VLOOKUP(C367,[1]計算シート!$B$3:$BB$29997,34,FALSE)</f>
        <v>入居開始済み</v>
      </c>
      <c r="T367" s="109" t="str">
        <f>VLOOKUP(C367,[1]計算シート!$B$3:$BB$29997,33,FALSE)</f>
        <v>○</v>
      </c>
      <c r="U367" s="111">
        <v>44287</v>
      </c>
      <c r="V367" s="77"/>
      <c r="W367" s="115" t="str">
        <f>VLOOKUP(C367,[1]計算シート!$B$3:$BH$2997,59,FALSE)&amp;CHAR(10)&amp;IF(VLOOKUP(C367,[1]計算シート!$B$3:$BH$2997,59,FALSE)="特定","("&amp;VLOOKUP(C367,[1]指定一覧!$B$3:$C345,2,FALSE)&amp;")","")</f>
        <v xml:space="preserve">
</v>
      </c>
      <c r="X367" s="113" t="s">
        <v>36</v>
      </c>
    </row>
    <row r="368" spans="2:24" s="114" customFormat="1" ht="42" customHeight="1">
      <c r="B368" s="108">
        <v>361</v>
      </c>
      <c r="C368" s="109">
        <v>23001</v>
      </c>
      <c r="D368" s="110" t="str">
        <f>VLOOKUP(C368,[1]計算シート!$B$3:$F$29997,5,FALSE)</f>
        <v>アミカの郷一橋学園</v>
      </c>
      <c r="E368" s="110" t="str">
        <f>VLOOKUP(C368,[1]計算シート!$B$3:$BB$29997,6,FALSE)</f>
        <v>小平市学園東町３丁目７番２８号</v>
      </c>
      <c r="F368" s="109">
        <f>VLOOKUP(C368,[1]計算シート!$B$3:$BB$29997,7,FALSE)</f>
        <v>7.3</v>
      </c>
      <c r="G368" s="109" t="str">
        <f>VLOOKUP(C368,[1]計算シート!$B$3:$BB$29997,8,FALSE)</f>
        <v>18-19.2</v>
      </c>
      <c r="H368" s="109" t="str">
        <f>VLOOKUP(C368,[1]計算シート!$B$3:$BB$29997,9,FALSE)</f>
        <v>○</v>
      </c>
      <c r="I368" s="109" t="str">
        <f>VLOOKUP(C368,[1]計算シート!$B$3:$BB$29997,10,FALSE)</f>
        <v>○</v>
      </c>
      <c r="J368" s="109" t="str">
        <f>VLOOKUP(C368,[1]計算シート!$B$3:$BB$29997,11,FALSE)</f>
        <v>○</v>
      </c>
      <c r="K368" s="109" t="str">
        <f>VLOOKUP(C368,[1]計算シート!$B$3:$BB$29997,12,FALSE)</f>
        <v>○</v>
      </c>
      <c r="L368" s="109" t="str">
        <f>VLOOKUP(C368,[1]計算シート!$B$3:$BB$29997,13,FALSE)</f>
        <v>○</v>
      </c>
      <c r="M368" s="109" t="str">
        <f>IF(VLOOKUP(C368,[1]計算シート!$B$3:$BB$29997,26,FALSE)&gt;0,"○","×")</f>
        <v>×</v>
      </c>
      <c r="N368" s="109" t="str">
        <f>IF(VLOOKUP(C368,[1]計算シート!$B$3:$BB$29997,27,FALSE)&gt;0,"○","×")</f>
        <v>○</v>
      </c>
      <c r="O368" s="110" t="str">
        <f>VLOOKUP(C368,[1]計算シート!$B$3:$BB$29997,29,FALSE)</f>
        <v>ＡＬＳＯＫ介護株式会社</v>
      </c>
      <c r="P368" s="110" t="str">
        <f>VLOOKUP(C368,[1]計算シート!$B$3:$BB$29997,30,FALSE)</f>
        <v>048-631-3690</v>
      </c>
      <c r="Q368" s="77">
        <f>VLOOKUP(C368,[1]計算シート!$B$3:$BB$29997,32,FALSE)</f>
        <v>52</v>
      </c>
      <c r="R368" s="111">
        <f>VLOOKUP(C368,[1]計算シート!$B$3:$BB$29997,31,FALSE)</f>
        <v>45099</v>
      </c>
      <c r="S368" s="112" t="str">
        <f>VLOOKUP(C368,[1]計算シート!$B$3:$BB$29997,34,FALSE)</f>
        <v>入居開始済み</v>
      </c>
      <c r="T368" s="109" t="str">
        <f>VLOOKUP(C368,[1]計算シート!$B$3:$BB$29997,33,FALSE)</f>
        <v>○</v>
      </c>
      <c r="U368" s="111">
        <v>45597</v>
      </c>
      <c r="V368" s="77"/>
      <c r="W368" s="115" t="str">
        <f>VLOOKUP(C368,[1]計算シート!$B$3:$BH$2997,59,FALSE)&amp;CHAR(10)&amp;IF(VLOOKUP(C368,[1]計算シート!$B$3:$BH$2997,59,FALSE)="特定","("&amp;VLOOKUP(C368,[1]指定一覧!$B$3:$C346,2,FALSE)&amp;")","")</f>
        <v xml:space="preserve">利用権
</v>
      </c>
      <c r="X368" s="113" t="s">
        <v>36</v>
      </c>
    </row>
    <row r="369" spans="2:24" s="114" customFormat="1" ht="42" customHeight="1">
      <c r="B369" s="108">
        <v>362</v>
      </c>
      <c r="C369" s="109">
        <v>12048</v>
      </c>
      <c r="D369" s="110" t="str">
        <f>VLOOKUP(C369,[1]計算シート!$B$3:$F$29997,5,FALSE)</f>
        <v>ホームステーションらいふ成城西</v>
      </c>
      <c r="E369" s="110" t="str">
        <f>VLOOKUP(C369,[1]計算シート!$B$3:$BB$29997,6,FALSE)</f>
        <v>狛江市岩戸北4-2-36</v>
      </c>
      <c r="F369" s="109">
        <f>VLOOKUP(C369,[1]計算シート!$B$3:$BB$29997,7,FALSE)</f>
        <v>13.48</v>
      </c>
      <c r="G369" s="109">
        <f>VLOOKUP(C369,[1]計算シート!$B$3:$BB$29997,8,FALSE)</f>
        <v>18</v>
      </c>
      <c r="H369" s="109" t="str">
        <f>VLOOKUP(C369,[1]計算シート!$B$3:$BB$29997,9,FALSE)</f>
        <v>○</v>
      </c>
      <c r="I369" s="109" t="str">
        <f>VLOOKUP(C369,[1]計算シート!$B$3:$BB$29997,10,FALSE)</f>
        <v>○</v>
      </c>
      <c r="J369" s="109" t="str">
        <f>VLOOKUP(C369,[1]計算シート!$B$3:$BB$29997,11,FALSE)</f>
        <v>○</v>
      </c>
      <c r="K369" s="109" t="str">
        <f>VLOOKUP(C369,[1]計算シート!$B$3:$BB$29997,12,FALSE)</f>
        <v>○</v>
      </c>
      <c r="L369" s="109" t="str">
        <f>VLOOKUP(C369,[1]計算シート!$B$3:$BB$29997,13,FALSE)</f>
        <v>○</v>
      </c>
      <c r="M369" s="109" t="str">
        <f>IF(VLOOKUP(C369,[1]計算シート!$B$3:$BB$29997,26,FALSE)&gt;0,"○","×")</f>
        <v>×</v>
      </c>
      <c r="N369" s="109" t="str">
        <f>IF(VLOOKUP(C369,[1]計算シート!$B$3:$BB$29997,27,FALSE)&gt;0,"○","×")</f>
        <v>×</v>
      </c>
      <c r="O369" s="110" t="str">
        <f>VLOOKUP(C369,[1]計算シート!$B$3:$BB$29997,29,FALSE)</f>
        <v>株式会社らいふ</v>
      </c>
      <c r="P369" s="110" t="str">
        <f>VLOOKUP(C369,[1]計算シート!$B$3:$BB$29997,30,FALSE)</f>
        <v>03-5769-7268</v>
      </c>
      <c r="Q369" s="77">
        <f>VLOOKUP(C369,[1]計算シート!$B$3:$BB$29997,32,FALSE)</f>
        <v>36</v>
      </c>
      <c r="R369" s="111">
        <f>VLOOKUP(C369,[1]計算シート!$B$3:$BB$29997,31,FALSE)</f>
        <v>41264</v>
      </c>
      <c r="S369" s="112" t="str">
        <f>VLOOKUP(C369,[1]計算シート!$B$3:$BB$29997,34,FALSE)</f>
        <v>入居開始済み</v>
      </c>
      <c r="T369" s="109" t="str">
        <f>VLOOKUP(C369,[1]計算シート!$B$3:$BB$29997,33,FALSE)</f>
        <v>○</v>
      </c>
      <c r="U369" s="111">
        <v>41548</v>
      </c>
      <c r="V369" s="77"/>
      <c r="W369" s="115" t="str">
        <f>VLOOKUP(C369,[1]計算シート!$B$3:$BH$2997,59,FALSE)&amp;CHAR(10)&amp;IF(VLOOKUP(C369,[1]計算シート!$B$3:$BH$2997,59,FALSE)="特定","("&amp;VLOOKUP(C369,[1]指定一覧!$B$3:$C339,2,FALSE)&amp;")","")</f>
        <v>特定
(1374500955)</v>
      </c>
      <c r="X369" s="113" t="s">
        <v>36</v>
      </c>
    </row>
    <row r="370" spans="2:24" s="114" customFormat="1" ht="42" customHeight="1">
      <c r="B370" s="108">
        <v>363</v>
      </c>
      <c r="C370" s="109">
        <v>17016</v>
      </c>
      <c r="D370" s="110" t="str">
        <f>VLOOKUP(C370,[1]計算シート!$B$3:$F$29997,5,FALSE)</f>
        <v>こまえ正吉苑サービス付き高齢者向け住宅　</v>
      </c>
      <c r="E370" s="110" t="str">
        <f>VLOOKUP(C370,[1]計算シート!$B$3:$BB$29997,6,FALSE)</f>
        <v>狛江市西野川二丁目27-31</v>
      </c>
      <c r="F370" s="109" t="str">
        <f>VLOOKUP(C370,[1]計算シート!$B$3:$BB$29997,7,FALSE)</f>
        <v>10.7-11.33</v>
      </c>
      <c r="G370" s="109" t="str">
        <f>VLOOKUP(C370,[1]計算シート!$B$3:$BB$29997,8,FALSE)</f>
        <v>28.6-29.04</v>
      </c>
      <c r="H370" s="109" t="str">
        <f>VLOOKUP(C370,[1]計算シート!$B$3:$BB$29997,9,FALSE)</f>
        <v>○</v>
      </c>
      <c r="I370" s="109" t="str">
        <f>VLOOKUP(C370,[1]計算シート!$B$3:$BB$29997,10,FALSE)</f>
        <v>×</v>
      </c>
      <c r="J370" s="109" t="str">
        <f>VLOOKUP(C370,[1]計算シート!$B$3:$BB$29997,11,FALSE)</f>
        <v>×</v>
      </c>
      <c r="K370" s="109" t="str">
        <f>VLOOKUP(C370,[1]計算シート!$B$3:$BB$29997,12,FALSE)</f>
        <v>×</v>
      </c>
      <c r="L370" s="109" t="str">
        <f>VLOOKUP(C370,[1]計算シート!$B$3:$BB$29997,13,FALSE)</f>
        <v>×</v>
      </c>
      <c r="M370" s="109" t="str">
        <f>IF(VLOOKUP(C370,[1]計算シート!$B$3:$BB$29997,26,FALSE)&gt;0,"○","×")</f>
        <v>×</v>
      </c>
      <c r="N370" s="109" t="str">
        <f>IF(VLOOKUP(C370,[1]計算シート!$B$3:$BB$29997,27,FALSE)&gt;0,"○","×")</f>
        <v>○</v>
      </c>
      <c r="O370" s="110" t="str">
        <f>VLOOKUP(C370,[1]計算シート!$B$3:$BB$29997,29,FALSE)</f>
        <v>社会福祉法人正吉福祉会</v>
      </c>
      <c r="P370" s="110" t="str">
        <f>VLOOKUP(C370,[1]計算シート!$B$3:$BB$29997,30,FALSE)</f>
        <v>042-331-2001</v>
      </c>
      <c r="Q370" s="77">
        <f>VLOOKUP(C370,[1]計算シート!$B$3:$BB$29997,32,FALSE)</f>
        <v>20</v>
      </c>
      <c r="R370" s="111">
        <f>VLOOKUP(C370,[1]計算シート!$B$3:$BB$29997,31,FALSE)</f>
        <v>43119</v>
      </c>
      <c r="S370" s="112" t="str">
        <f>VLOOKUP(C370,[1]計算シート!$B$3:$BB$29997,34,FALSE)</f>
        <v>入居開始済み</v>
      </c>
      <c r="T370" s="109" t="str">
        <f>VLOOKUP(C370,[1]計算シート!$B$3:$BB$29997,33,FALSE)</f>
        <v>○</v>
      </c>
      <c r="U370" s="111">
        <v>43525</v>
      </c>
      <c r="V370" s="77"/>
      <c r="W370" s="115" t="str">
        <f>VLOOKUP(C370,[1]計算シート!$B$3:$BH$2997,59,FALSE)&amp;CHAR(10)&amp;IF(VLOOKUP(C370,[1]計算シート!$B$3:$BH$2997,59,FALSE)="特定","("&amp;VLOOKUP(C370,[1]指定一覧!$B$3:$C377,2,FALSE)&amp;")","")</f>
        <v xml:space="preserve">
</v>
      </c>
      <c r="X370" s="113" t="s">
        <v>36</v>
      </c>
    </row>
    <row r="371" spans="2:24" s="114" customFormat="1" ht="42" customHeight="1">
      <c r="B371" s="108">
        <v>364</v>
      </c>
      <c r="C371" s="109">
        <v>19001</v>
      </c>
      <c r="D371" s="110" t="str">
        <f>VLOOKUP(C371,[1]計算シート!$B$3:$F$29997,5,FALSE)</f>
        <v>狛江共生の家・多麻</v>
      </c>
      <c r="E371" s="110" t="str">
        <f>VLOOKUP(C371,[1]計算シート!$B$3:$BB$29997,6,FALSE)</f>
        <v>狛江市駒井町1-1-2</v>
      </c>
      <c r="F371" s="109" t="str">
        <f>VLOOKUP(C371,[1]計算シート!$B$3:$BB$29997,7,FALSE)</f>
        <v>8-12</v>
      </c>
      <c r="G371" s="109" t="str">
        <f>VLOOKUP(C371,[1]計算シート!$B$3:$BB$29997,8,FALSE)</f>
        <v>27.74-41.35</v>
      </c>
      <c r="H371" s="109" t="str">
        <f>VLOOKUP(C371,[1]計算シート!$B$3:$BB$29997,9,FALSE)</f>
        <v>○</v>
      </c>
      <c r="I371" s="109" t="str">
        <f>VLOOKUP(C371,[1]計算シート!$B$3:$BB$29997,10,FALSE)</f>
        <v>×</v>
      </c>
      <c r="J371" s="109" t="str">
        <f>VLOOKUP(C371,[1]計算シート!$B$3:$BB$29997,11,FALSE)</f>
        <v>×</v>
      </c>
      <c r="K371" s="109" t="str">
        <f>VLOOKUP(C371,[1]計算シート!$B$3:$BB$29997,12,FALSE)</f>
        <v>×</v>
      </c>
      <c r="L371" s="109" t="str">
        <f>VLOOKUP(C371,[1]計算シート!$B$3:$BB$29997,13,FALSE)</f>
        <v>×</v>
      </c>
      <c r="M371" s="109" t="str">
        <f>IF(VLOOKUP(C371,[1]計算シート!$B$3:$BB$29997,26,FALSE)&gt;0,"○","×")</f>
        <v>×</v>
      </c>
      <c r="N371" s="109" t="str">
        <f>IF(VLOOKUP(C371,[1]計算シート!$B$3:$BB$29997,27,FALSE)&gt;0,"○","×")</f>
        <v>×</v>
      </c>
      <c r="O371" s="110" t="str">
        <f>VLOOKUP(C371,[1]計算シート!$B$3:$BB$29997,29,FALSE)</f>
        <v>特定非営利活動法人狛江共生の家</v>
      </c>
      <c r="P371" s="110" t="str">
        <f>VLOOKUP(C371,[1]計算シート!$B$3:$BB$29997,30,FALSE)</f>
        <v>03-3430-5020</v>
      </c>
      <c r="Q371" s="77">
        <f>VLOOKUP(C371,[1]計算シート!$B$3:$BB$29997,32,FALSE)</f>
        <v>14</v>
      </c>
      <c r="R371" s="111">
        <f>VLOOKUP(C371,[1]計算シート!$B$3:$BB$29997,31,FALSE)</f>
        <v>43626</v>
      </c>
      <c r="S371" s="112" t="str">
        <f>VLOOKUP(C371,[1]計算シート!$B$3:$BB$29997,34,FALSE)</f>
        <v>入居開始済み</v>
      </c>
      <c r="T371" s="109" t="str">
        <f>VLOOKUP(C371,[1]計算シート!$B$3:$BB$29997,33,FALSE)</f>
        <v>○</v>
      </c>
      <c r="U371" s="111">
        <v>44228</v>
      </c>
      <c r="V371" s="77"/>
      <c r="W371" s="115" t="str">
        <f>VLOOKUP(C371,[1]計算シート!$B$3:$BH$2997,59,FALSE)&amp;CHAR(10)&amp;IF(VLOOKUP(C371,[1]計算シート!$B$3:$BH$2997,59,FALSE)="特定","("&amp;VLOOKUP(C371,[1]指定一覧!$B$3:$C381,2,FALSE)&amp;")","")</f>
        <v xml:space="preserve">
</v>
      </c>
      <c r="X371" s="113" t="s">
        <v>36</v>
      </c>
    </row>
    <row r="372" spans="2:24" s="114" customFormat="1" ht="42" customHeight="1">
      <c r="B372" s="108">
        <v>365</v>
      </c>
      <c r="C372" s="109">
        <v>11030</v>
      </c>
      <c r="D372" s="110" t="str">
        <f>VLOOKUP(C372,[1]計算シート!$B$3:$F$29997,5,FALSE)</f>
        <v>ベリーハイム　あやとり</v>
      </c>
      <c r="E372" s="110" t="str">
        <f>VLOOKUP(C372,[1]計算シート!$B$3:$BB$29997,6,FALSE)</f>
        <v>小平市天神町４－５－１６</v>
      </c>
      <c r="F372" s="109">
        <f>VLOOKUP(C372,[1]計算シート!$B$3:$BB$29997,7,FALSE)</f>
        <v>7</v>
      </c>
      <c r="G372" s="109">
        <f>VLOOKUP(C372,[1]計算シート!$B$3:$BB$29997,8,FALSE)</f>
        <v>18.18</v>
      </c>
      <c r="H372" s="109" t="str">
        <f>VLOOKUP(C372,[1]計算シート!$B$3:$BB$29997,9,FALSE)</f>
        <v>○</v>
      </c>
      <c r="I372" s="109" t="str">
        <f>VLOOKUP(C372,[1]計算シート!$B$3:$BB$29997,10,FALSE)</f>
        <v>○</v>
      </c>
      <c r="J372" s="109" t="str">
        <f>VLOOKUP(C372,[1]計算シート!$B$3:$BB$29997,11,FALSE)</f>
        <v>○</v>
      </c>
      <c r="K372" s="109" t="str">
        <f>VLOOKUP(C372,[1]計算シート!$B$3:$BB$29997,12,FALSE)</f>
        <v>○</v>
      </c>
      <c r="L372" s="109" t="str">
        <f>VLOOKUP(C372,[1]計算シート!$B$3:$BB$29997,13,FALSE)</f>
        <v>×</v>
      </c>
      <c r="M372" s="109" t="str">
        <f>IF(VLOOKUP(C372,[1]計算シート!$B$3:$BB$29997,26,FALSE)&gt;0,"○","×")</f>
        <v>×</v>
      </c>
      <c r="N372" s="109" t="str">
        <f>IF(VLOOKUP(C372,[1]計算シート!$B$3:$BB$29997,27,FALSE)&gt;0,"○","×")</f>
        <v>○</v>
      </c>
      <c r="O372" s="110" t="str">
        <f>VLOOKUP(C372,[1]計算シート!$B$3:$BB$29997,29,FALSE)</f>
        <v>ベリーハイム　あやとり</v>
      </c>
      <c r="P372" s="110" t="str">
        <f>VLOOKUP(C372,[1]計算シート!$B$3:$BB$29997,30,FALSE)</f>
        <v>042-312-3331</v>
      </c>
      <c r="Q372" s="77">
        <f>VLOOKUP(C372,[1]計算シート!$B$3:$BB$29997,32,FALSE)</f>
        <v>10</v>
      </c>
      <c r="R372" s="111">
        <f>VLOOKUP(C372,[1]計算シート!$B$3:$BB$29997,31,FALSE)</f>
        <v>40938</v>
      </c>
      <c r="S372" s="112" t="str">
        <f>VLOOKUP(C372,[1]計算シート!$B$3:$BB$29997,34,FALSE)</f>
        <v>入居開始済み</v>
      </c>
      <c r="T372" s="109" t="str">
        <f>VLOOKUP(C372,[1]計算シート!$B$3:$BB$29997,33,FALSE)</f>
        <v>○</v>
      </c>
      <c r="U372" s="111">
        <v>42095</v>
      </c>
      <c r="V372" s="77"/>
      <c r="W372" s="115" t="str">
        <f>VLOOKUP(C372,[1]計算シート!$B$3:$BH$2997,59,FALSE)&amp;CHAR(10)&amp;IF(VLOOKUP(C372,[1]計算シート!$B$3:$BH$2997,59,FALSE)="特定","("&amp;VLOOKUP(C372,[1]指定一覧!$B$3:$C341,2,FALSE)&amp;")","")</f>
        <v xml:space="preserve">
</v>
      </c>
      <c r="X372" s="113" t="s">
        <v>36</v>
      </c>
    </row>
    <row r="373" spans="2:24" s="114" customFormat="1" ht="42" customHeight="1">
      <c r="B373" s="108">
        <v>366</v>
      </c>
      <c r="C373" s="109">
        <v>12023</v>
      </c>
      <c r="D373" s="110" t="str">
        <f>VLOOKUP(C373,[1]計算シート!$B$3:$F$29997,5,FALSE)</f>
        <v>ベリーハイム　あやとり　ＡＮＮＥＸ</v>
      </c>
      <c r="E373" s="110" t="str">
        <f>VLOOKUP(C373,[1]計算シート!$B$3:$BB$29997,6,FALSE)</f>
        <v>小平市天神町4-5-15</v>
      </c>
      <c r="F373" s="109" t="str">
        <f>VLOOKUP(C373,[1]計算シート!$B$3:$BB$29997,7,FALSE)</f>
        <v>6-10</v>
      </c>
      <c r="G373" s="109" t="str">
        <f>VLOOKUP(C373,[1]計算シート!$B$3:$BB$29997,8,FALSE)</f>
        <v>18.02-25.14</v>
      </c>
      <c r="H373" s="109" t="str">
        <f>VLOOKUP(C373,[1]計算シート!$B$3:$BB$29997,9,FALSE)</f>
        <v>○</v>
      </c>
      <c r="I373" s="109" t="str">
        <f>VLOOKUP(C373,[1]計算シート!$B$3:$BB$29997,10,FALSE)</f>
        <v>○</v>
      </c>
      <c r="J373" s="109" t="str">
        <f>VLOOKUP(C373,[1]計算シート!$B$3:$BB$29997,11,FALSE)</f>
        <v>○</v>
      </c>
      <c r="K373" s="109" t="str">
        <f>VLOOKUP(C373,[1]計算シート!$B$3:$BB$29997,12,FALSE)</f>
        <v>○</v>
      </c>
      <c r="L373" s="109" t="str">
        <f>VLOOKUP(C373,[1]計算シート!$B$3:$BB$29997,13,FALSE)</f>
        <v>×</v>
      </c>
      <c r="M373" s="109" t="str">
        <f>IF(VLOOKUP(C373,[1]計算シート!$B$3:$BB$29997,26,FALSE)&gt;0,"○","×")</f>
        <v>×</v>
      </c>
      <c r="N373" s="109" t="str">
        <f>IF(VLOOKUP(C373,[1]計算シート!$B$3:$BB$29997,27,FALSE)&gt;0,"○","×")</f>
        <v>○</v>
      </c>
      <c r="O373" s="110" t="str">
        <f>VLOOKUP(C373,[1]計算シート!$B$3:$BB$29997,29,FALSE)</f>
        <v>株式会社　ニュース　ラボ</v>
      </c>
      <c r="P373" s="110" t="str">
        <f>VLOOKUP(C373,[1]計算シート!$B$3:$BB$29997,30,FALSE)</f>
        <v>042-313-3621</v>
      </c>
      <c r="Q373" s="77">
        <f>VLOOKUP(C373,[1]計算シート!$B$3:$BB$29997,32,FALSE)</f>
        <v>21</v>
      </c>
      <c r="R373" s="111">
        <f>VLOOKUP(C373,[1]計算シート!$B$3:$BB$29997,31,FALSE)</f>
        <v>41166</v>
      </c>
      <c r="S373" s="112" t="str">
        <f>VLOOKUP(C373,[1]計算シート!$B$3:$BB$29997,34,FALSE)</f>
        <v>入居開始済み</v>
      </c>
      <c r="T373" s="109" t="str">
        <f>VLOOKUP(C373,[1]計算シート!$B$3:$BB$29997,33,FALSE)</f>
        <v>○</v>
      </c>
      <c r="U373" s="111">
        <v>42095</v>
      </c>
      <c r="V373" s="77"/>
      <c r="W373" s="115" t="str">
        <f>VLOOKUP(C373,[1]計算シート!$B$3:$BH$2997,59,FALSE)&amp;CHAR(10)&amp;IF(VLOOKUP(C373,[1]計算シート!$B$3:$BH$2997,59,FALSE)="特定","("&amp;VLOOKUP(C373,[1]指定一覧!$B$3:$C342,2,FALSE)&amp;")","")</f>
        <v xml:space="preserve">
</v>
      </c>
      <c r="X373" s="113" t="s">
        <v>36</v>
      </c>
    </row>
    <row r="374" spans="2:24" s="114" customFormat="1" ht="42" customHeight="1">
      <c r="B374" s="108">
        <v>367</v>
      </c>
      <c r="C374" s="109">
        <v>12060</v>
      </c>
      <c r="D374" s="110" t="str">
        <f>VLOOKUP(C374,[1]計算シート!$B$3:$F$29997,5,FALSE)</f>
        <v>なごやかレジデンス小平上水</v>
      </c>
      <c r="E374" s="110" t="str">
        <f>VLOOKUP(C374,[1]計算シート!$B$3:$BB$29997,6,FALSE)</f>
        <v>小平市上水南町2-23-1</v>
      </c>
      <c r="F374" s="109" t="str">
        <f>VLOOKUP(C374,[1]計算シート!$B$3:$BB$29997,7,FALSE)</f>
        <v>6.8-9.5</v>
      </c>
      <c r="G374" s="109" t="str">
        <f>VLOOKUP(C374,[1]計算シート!$B$3:$BB$29997,8,FALSE)</f>
        <v>18.27-36.54</v>
      </c>
      <c r="H374" s="109" t="str">
        <f>VLOOKUP(C374,[1]計算シート!$B$3:$BB$29997,9,FALSE)</f>
        <v>○</v>
      </c>
      <c r="I374" s="109" t="str">
        <f>VLOOKUP(C374,[1]計算シート!$B$3:$BB$29997,10,FALSE)</f>
        <v>○</v>
      </c>
      <c r="J374" s="109" t="str">
        <f>VLOOKUP(C374,[1]計算シート!$B$3:$BB$29997,11,FALSE)</f>
        <v>○</v>
      </c>
      <c r="K374" s="109" t="str">
        <f>VLOOKUP(C374,[1]計算シート!$B$3:$BB$29997,12,FALSE)</f>
        <v>○</v>
      </c>
      <c r="L374" s="109" t="str">
        <f>VLOOKUP(C374,[1]計算シート!$B$3:$BB$29997,13,FALSE)</f>
        <v>×</v>
      </c>
      <c r="M374" s="109" t="str">
        <f>IF(VLOOKUP(C374,[1]計算シート!$B$3:$BB$29997,26,FALSE)&gt;0,"○","×")</f>
        <v>×</v>
      </c>
      <c r="N374" s="109" t="str">
        <f>IF(VLOOKUP(C374,[1]計算シート!$B$3:$BB$29997,27,FALSE)&gt;0,"○","×")</f>
        <v>○</v>
      </c>
      <c r="O374" s="110" t="str">
        <f>VLOOKUP(C374,[1]計算シート!$B$3:$BB$29997,29,FALSE)</f>
        <v>株式会社やまねメディカル</v>
      </c>
      <c r="P374" s="110" t="str">
        <f>VLOOKUP(C374,[1]計算シート!$B$3:$BB$29997,30,FALSE)</f>
        <v>03-5201-3995</v>
      </c>
      <c r="Q374" s="77">
        <f>VLOOKUP(C374,[1]計算シート!$B$3:$BB$29997,32,FALSE)</f>
        <v>26</v>
      </c>
      <c r="R374" s="111">
        <f>VLOOKUP(C374,[1]計算シート!$B$3:$BB$29997,31,FALSE)</f>
        <v>41327</v>
      </c>
      <c r="S374" s="112" t="str">
        <f>VLOOKUP(C374,[1]計算シート!$B$3:$BB$29997,34,FALSE)</f>
        <v>入居開始済み</v>
      </c>
      <c r="T374" s="109" t="str">
        <f>VLOOKUP(C374,[1]計算シート!$B$3:$BB$29997,33,FALSE)</f>
        <v>○</v>
      </c>
      <c r="U374" s="111">
        <v>42095</v>
      </c>
      <c r="V374" s="77"/>
      <c r="W374" s="115" t="str">
        <f>VLOOKUP(C374,[1]計算シート!$B$3:$BH$2997,59,FALSE)&amp;CHAR(10)&amp;IF(VLOOKUP(C374,[1]計算シート!$B$3:$BH$2997,59,FALSE)="特定","("&amp;VLOOKUP(C374,[1]指定一覧!$B$3:$C343,2,FALSE)&amp;")","")</f>
        <v xml:space="preserve">
</v>
      </c>
      <c r="X374" s="113" t="s">
        <v>36</v>
      </c>
    </row>
    <row r="375" spans="2:24" s="114" customFormat="1" ht="42" customHeight="1">
      <c r="B375" s="108">
        <v>368</v>
      </c>
      <c r="C375" s="109">
        <v>12069</v>
      </c>
      <c r="D375" s="110" t="str">
        <f>VLOOKUP(C375,[1]計算シート!$B$3:$F$29997,5,FALSE)</f>
        <v>ホームステーションらいふ小平</v>
      </c>
      <c r="E375" s="110" t="str">
        <f>VLOOKUP(C375,[1]計算シート!$B$3:$BB$29997,6,FALSE)</f>
        <v>小平市小川町1-3002-10</v>
      </c>
      <c r="F375" s="109">
        <f>VLOOKUP(C375,[1]計算シート!$B$3:$BB$29997,7,FALSE)</f>
        <v>8.08</v>
      </c>
      <c r="G375" s="109">
        <f>VLOOKUP(C375,[1]計算シート!$B$3:$BB$29997,8,FALSE)</f>
        <v>18</v>
      </c>
      <c r="H375" s="109" t="str">
        <f>VLOOKUP(C375,[1]計算シート!$B$3:$BB$29997,9,FALSE)</f>
        <v>○</v>
      </c>
      <c r="I375" s="109" t="str">
        <f>VLOOKUP(C375,[1]計算シート!$B$3:$BB$29997,10,FALSE)</f>
        <v>○</v>
      </c>
      <c r="J375" s="109" t="str">
        <f>VLOOKUP(C375,[1]計算シート!$B$3:$BB$29997,11,FALSE)</f>
        <v>○</v>
      </c>
      <c r="K375" s="109" t="str">
        <f>VLOOKUP(C375,[1]計算シート!$B$3:$BB$29997,12,FALSE)</f>
        <v>○</v>
      </c>
      <c r="L375" s="109" t="str">
        <f>VLOOKUP(C375,[1]計算シート!$B$3:$BB$29997,13,FALSE)</f>
        <v>○</v>
      </c>
      <c r="M375" s="109" t="str">
        <f>IF(VLOOKUP(C375,[1]計算シート!$B$3:$BB$29997,26,FALSE)&gt;0,"○","×")</f>
        <v>○</v>
      </c>
      <c r="N375" s="109" t="str">
        <f>IF(VLOOKUP(C375,[1]計算シート!$B$3:$BB$29997,27,FALSE)&gt;0,"○","×")</f>
        <v>×</v>
      </c>
      <c r="O375" s="110" t="str">
        <f>VLOOKUP(C375,[1]計算シート!$B$3:$BB$29997,29,FALSE)</f>
        <v>株式会社らいふ</v>
      </c>
      <c r="P375" s="110" t="str">
        <f>VLOOKUP(C375,[1]計算シート!$B$3:$BB$29997,30,FALSE)</f>
        <v>03-5769-7268</v>
      </c>
      <c r="Q375" s="77">
        <f>VLOOKUP(C375,[1]計算シート!$B$3:$BB$29997,32,FALSE)</f>
        <v>78</v>
      </c>
      <c r="R375" s="111">
        <f>VLOOKUP(C375,[1]計算シート!$B$3:$BB$29997,31,FALSE)</f>
        <v>41327</v>
      </c>
      <c r="S375" s="112" t="str">
        <f>VLOOKUP(C375,[1]計算シート!$B$3:$BB$29997,34,FALSE)</f>
        <v>入居開始済み</v>
      </c>
      <c r="T375" s="109" t="str">
        <f>VLOOKUP(C375,[1]計算シート!$B$3:$BB$29997,33,FALSE)</f>
        <v>○</v>
      </c>
      <c r="U375" s="111">
        <v>41883</v>
      </c>
      <c r="V375" s="77"/>
      <c r="W375" s="115" t="str">
        <f>VLOOKUP(C375,[1]計算シート!$B$3:$BH$2997,59,FALSE)&amp;CHAR(10)&amp;IF(VLOOKUP(C375,[1]計算シート!$B$3:$BH$2997,59,FALSE)="特定","("&amp;VLOOKUP(C375,[1]指定一覧!$B$3:$C344,2,FALSE)&amp;")","")</f>
        <v>特定
(1374302568)</v>
      </c>
      <c r="X375" s="113" t="s">
        <v>36</v>
      </c>
    </row>
    <row r="376" spans="2:24" s="114" customFormat="1" ht="42" customHeight="1">
      <c r="B376" s="108">
        <v>369</v>
      </c>
      <c r="C376" s="109">
        <v>13044</v>
      </c>
      <c r="D376" s="110" t="str">
        <f>VLOOKUP(C376,[1]計算シート!$B$3:$F$29997,5,FALSE)</f>
        <v>なごやかレジデンス小平小川</v>
      </c>
      <c r="E376" s="110" t="str">
        <f>VLOOKUP(C376,[1]計算シート!$B$3:$BB$29997,6,FALSE)</f>
        <v>小平市小川町１－９８４－７</v>
      </c>
      <c r="F376" s="109" t="str">
        <f>VLOOKUP(C376,[1]計算シート!$B$3:$BB$29997,7,FALSE)</f>
        <v>5.37-6.8</v>
      </c>
      <c r="G376" s="109" t="str">
        <f>VLOOKUP(C376,[1]計算シート!$B$3:$BB$29997,8,FALSE)</f>
        <v>19.5-21</v>
      </c>
      <c r="H376" s="109" t="str">
        <f>VLOOKUP(C376,[1]計算シート!$B$3:$BB$29997,9,FALSE)</f>
        <v>○</v>
      </c>
      <c r="I376" s="109" t="str">
        <f>VLOOKUP(C376,[1]計算シート!$B$3:$BB$29997,10,FALSE)</f>
        <v>○</v>
      </c>
      <c r="J376" s="109" t="str">
        <f>VLOOKUP(C376,[1]計算シート!$B$3:$BB$29997,11,FALSE)</f>
        <v>○</v>
      </c>
      <c r="K376" s="109" t="str">
        <f>VLOOKUP(C376,[1]計算シート!$B$3:$BB$29997,12,FALSE)</f>
        <v>○</v>
      </c>
      <c r="L376" s="109" t="str">
        <f>VLOOKUP(C376,[1]計算シート!$B$3:$BB$29997,13,FALSE)</f>
        <v>×</v>
      </c>
      <c r="M376" s="109" t="str">
        <f>IF(VLOOKUP(C376,[1]計算シート!$B$3:$BB$29997,26,FALSE)&gt;0,"○","×")</f>
        <v>×</v>
      </c>
      <c r="N376" s="109" t="str">
        <f>IF(VLOOKUP(C376,[1]計算シート!$B$3:$BB$29997,27,FALSE)&gt;0,"○","×")</f>
        <v>○</v>
      </c>
      <c r="O376" s="110" t="str">
        <f>VLOOKUP(C376,[1]計算シート!$B$3:$BB$29997,29,FALSE)</f>
        <v>なごやかレジデンス小平小川</v>
      </c>
      <c r="P376" s="110" t="str">
        <f>VLOOKUP(C376,[1]計算シート!$B$3:$BB$29997,30,FALSE)</f>
        <v>042-348-5561</v>
      </c>
      <c r="Q376" s="77">
        <f>VLOOKUP(C376,[1]計算シート!$B$3:$BB$29997,32,FALSE)</f>
        <v>20</v>
      </c>
      <c r="R376" s="111">
        <f>VLOOKUP(C376,[1]計算シート!$B$3:$BB$29997,31,FALSE)</f>
        <v>41691</v>
      </c>
      <c r="S376" s="112" t="str">
        <f>VLOOKUP(C376,[1]計算シート!$B$3:$BB$29997,34,FALSE)</f>
        <v>入居開始済み</v>
      </c>
      <c r="T376" s="109" t="str">
        <f>VLOOKUP(C376,[1]計算シート!$B$3:$BB$29997,33,FALSE)</f>
        <v>○</v>
      </c>
      <c r="U376" s="111">
        <v>42095</v>
      </c>
      <c r="V376" s="77"/>
      <c r="W376" s="115" t="str">
        <f>VLOOKUP(C376,[1]計算シート!$B$3:$BH$2997,59,FALSE)&amp;CHAR(10)&amp;IF(VLOOKUP(C376,[1]計算シート!$B$3:$BH$2997,59,FALSE)="特定","("&amp;VLOOKUP(C376,[1]指定一覧!$B$3:$C345,2,FALSE)&amp;")","")</f>
        <v xml:space="preserve">
</v>
      </c>
      <c r="X376" s="113" t="s">
        <v>36</v>
      </c>
    </row>
    <row r="377" spans="2:24" s="114" customFormat="1" ht="42" customHeight="1">
      <c r="B377" s="108">
        <v>370</v>
      </c>
      <c r="C377" s="109">
        <v>14014</v>
      </c>
      <c r="D377" s="110" t="str">
        <f>VLOOKUP(C377,[1]計算シート!$B$3:$F$29997,5,FALSE)</f>
        <v>リアンレーヴ小平弐番館</v>
      </c>
      <c r="E377" s="110" t="str">
        <f>VLOOKUP(C377,[1]計算シート!$B$3:$BB$29997,6,FALSE)</f>
        <v>小平市美園町2-10-19</v>
      </c>
      <c r="F377" s="109" t="str">
        <f>VLOOKUP(C377,[1]計算シート!$B$3:$BB$29997,7,FALSE)</f>
        <v>7.25-9.83</v>
      </c>
      <c r="G377" s="109" t="str">
        <f>VLOOKUP(C377,[1]計算シート!$B$3:$BB$29997,8,FALSE)</f>
        <v>25.02-29.57</v>
      </c>
      <c r="H377" s="109" t="str">
        <f>VLOOKUP(C377,[1]計算シート!$B$3:$BB$29997,9,FALSE)</f>
        <v>○</v>
      </c>
      <c r="I377" s="109" t="str">
        <f>VLOOKUP(C377,[1]計算シート!$B$3:$BB$29997,10,FALSE)</f>
        <v>○</v>
      </c>
      <c r="J377" s="109" t="str">
        <f>VLOOKUP(C377,[1]計算シート!$B$3:$BB$29997,11,FALSE)</f>
        <v>○</v>
      </c>
      <c r="K377" s="109" t="str">
        <f>VLOOKUP(C377,[1]計算シート!$B$3:$BB$29997,12,FALSE)</f>
        <v>×</v>
      </c>
      <c r="L377" s="109" t="str">
        <f>VLOOKUP(C377,[1]計算シート!$B$3:$BB$29997,13,FALSE)</f>
        <v>○</v>
      </c>
      <c r="M377" s="109" t="str">
        <f>IF(VLOOKUP(C377,[1]計算シート!$B$3:$BB$29997,26,FALSE)&gt;0,"○","×")</f>
        <v>○</v>
      </c>
      <c r="N377" s="109" t="str">
        <f>IF(VLOOKUP(C377,[1]計算シート!$B$3:$BB$29997,27,FALSE)&gt;0,"○","×")</f>
        <v>○</v>
      </c>
      <c r="O377" s="110" t="str">
        <f>VLOOKUP(C377,[1]計算シート!$B$3:$BB$29997,29,FALSE)</f>
        <v>株式会社木下の介護</v>
      </c>
      <c r="P377" s="110" t="str">
        <f>VLOOKUP(C377,[1]計算シート!$B$3:$BB$29997,30,FALSE)</f>
        <v>03-5908-1310</v>
      </c>
      <c r="Q377" s="77">
        <f>VLOOKUP(C377,[1]計算シート!$B$3:$BB$29997,32,FALSE)</f>
        <v>38</v>
      </c>
      <c r="R377" s="111">
        <f>VLOOKUP(C377,[1]計算シート!$B$3:$BB$29997,31,FALSE)</f>
        <v>41871</v>
      </c>
      <c r="S377" s="112" t="str">
        <f>VLOOKUP(C377,[1]計算シート!$B$3:$BB$29997,34,FALSE)</f>
        <v>入居開始済み</v>
      </c>
      <c r="T377" s="109" t="str">
        <f>VLOOKUP(C377,[1]計算シート!$B$3:$BB$29997,33,FALSE)</f>
        <v>○</v>
      </c>
      <c r="U377" s="111">
        <v>42278</v>
      </c>
      <c r="V377" s="77"/>
      <c r="W377" s="115" t="str">
        <f>VLOOKUP(C377,[1]計算シート!$B$3:$BH$2997,59,FALSE)&amp;CHAR(10)&amp;IF(VLOOKUP(C377,[1]計算シート!$B$3:$BH$2997,59,FALSE)="特定","("&amp;VLOOKUP(C377,[1]指定一覧!$B$3:$C346,2,FALSE)&amp;")","")</f>
        <v xml:space="preserve">
</v>
      </c>
      <c r="X377" s="113" t="s">
        <v>36</v>
      </c>
    </row>
    <row r="378" spans="2:24" s="114" customFormat="1" ht="42" customHeight="1">
      <c r="B378" s="108">
        <v>371</v>
      </c>
      <c r="C378" s="109">
        <v>19003</v>
      </c>
      <c r="D378" s="110" t="str">
        <f>VLOOKUP(C378,[1]計算シート!$B$3:$F$29997,5,FALSE)</f>
        <v>ＩＴフォレストこだいらサービス付き高齢者向け住宅</v>
      </c>
      <c r="E378" s="110" t="str">
        <f>VLOOKUP(C378,[1]計算シート!$B$3:$BB$29997,6,FALSE)</f>
        <v>小平市小川東町5丁目7番10号</v>
      </c>
      <c r="F378" s="109" t="str">
        <f>VLOOKUP(C378,[1]計算シート!$B$3:$BB$29997,7,FALSE)</f>
        <v>8.5-12.5</v>
      </c>
      <c r="G378" s="109" t="str">
        <f>VLOOKUP(C378,[1]計算シート!$B$3:$BB$29997,8,FALSE)</f>
        <v>19.22-28.06</v>
      </c>
      <c r="H378" s="109" t="str">
        <f>VLOOKUP(C378,[1]計算シート!$B$3:$BB$29997,9,FALSE)</f>
        <v>○</v>
      </c>
      <c r="I378" s="109" t="str">
        <f>VLOOKUP(C378,[1]計算シート!$B$3:$BB$29997,10,FALSE)</f>
        <v>○</v>
      </c>
      <c r="J378" s="109" t="str">
        <f>VLOOKUP(C378,[1]計算シート!$B$3:$BB$29997,11,FALSE)</f>
        <v>○</v>
      </c>
      <c r="K378" s="109" t="str">
        <f>VLOOKUP(C378,[1]計算シート!$B$3:$BB$29997,12,FALSE)</f>
        <v>×</v>
      </c>
      <c r="L378" s="109" t="str">
        <f>VLOOKUP(C378,[1]計算シート!$B$3:$BB$29997,13,FALSE)</f>
        <v>○</v>
      </c>
      <c r="M378" s="109" t="str">
        <f>IF(VLOOKUP(C378,[1]計算シート!$B$3:$BB$29997,26,FALSE)&gt;0,"○","×")</f>
        <v>○</v>
      </c>
      <c r="N378" s="109" t="str">
        <f>IF(VLOOKUP(C378,[1]計算シート!$B$3:$BB$29997,27,FALSE)&gt;0,"○","×")</f>
        <v>○</v>
      </c>
      <c r="O378" s="110" t="str">
        <f>VLOOKUP(C378,[1]計算シート!$B$3:$BB$29997,29,FALSE)</f>
        <v>株式会社武蔵境自動車教習所</v>
      </c>
      <c r="P378" s="110" t="str">
        <f>VLOOKUP(C378,[1]計算シート!$B$3:$BB$29997,30,FALSE)</f>
        <v>0423-12-3527</v>
      </c>
      <c r="Q378" s="77">
        <f>VLOOKUP(C378,[1]計算シート!$B$3:$BB$29997,32,FALSE)</f>
        <v>44</v>
      </c>
      <c r="R378" s="111">
        <f>VLOOKUP(C378,[1]計算シート!$B$3:$BB$29997,31,FALSE)</f>
        <v>43662</v>
      </c>
      <c r="S378" s="112" t="str">
        <f>VLOOKUP(C378,[1]計算シート!$B$3:$BB$29997,34,FALSE)</f>
        <v>入居開始済み</v>
      </c>
      <c r="T378" s="109" t="str">
        <f>VLOOKUP(C378,[1]計算シート!$B$3:$BB$29997,33,FALSE)</f>
        <v>○</v>
      </c>
      <c r="U378" s="111">
        <v>44105</v>
      </c>
      <c r="V378" s="77"/>
      <c r="W378" s="115" t="str">
        <f>VLOOKUP(C378,[1]計算シート!$B$3:$BH$2997,59,FALSE)&amp;CHAR(10)&amp;IF(VLOOKUP(C378,[1]計算シート!$B$3:$BH$2997,59,FALSE)="特定","("&amp;VLOOKUP(C378,[1]指定一覧!$B$3:$C347,2,FALSE)&amp;")","")</f>
        <v xml:space="preserve">
</v>
      </c>
      <c r="X378" s="113" t="s">
        <v>36</v>
      </c>
    </row>
    <row r="379" spans="2:24" s="114" customFormat="1" ht="42" customHeight="1">
      <c r="B379" s="108">
        <v>372</v>
      </c>
      <c r="C379" s="109">
        <v>19010</v>
      </c>
      <c r="D379" s="110" t="str">
        <f>VLOOKUP(C379,[1]計算シート!$B$3:$F$29997,5,FALSE)</f>
        <v>ディーフェスタ小平</v>
      </c>
      <c r="E379" s="110" t="str">
        <f>VLOOKUP(C379,[1]計算シート!$B$3:$BB$29997,6,FALSE)</f>
        <v>小平市小川町2丁目1129-1</v>
      </c>
      <c r="F379" s="109">
        <f>VLOOKUP(C379,[1]計算シート!$B$3:$BB$29997,7,FALSE)</f>
        <v>6.9</v>
      </c>
      <c r="G379" s="109" t="str">
        <f>VLOOKUP(C379,[1]計算シート!$B$3:$BB$29997,8,FALSE)</f>
        <v>19.05-19.68</v>
      </c>
      <c r="H379" s="109" t="str">
        <f>VLOOKUP(C379,[1]計算シート!$B$3:$BB$29997,9,FALSE)</f>
        <v>○</v>
      </c>
      <c r="I379" s="109" t="str">
        <f>VLOOKUP(C379,[1]計算シート!$B$3:$BB$29997,10,FALSE)</f>
        <v>×</v>
      </c>
      <c r="J379" s="109" t="str">
        <f>VLOOKUP(C379,[1]計算シート!$B$3:$BB$29997,11,FALSE)</f>
        <v>×</v>
      </c>
      <c r="K379" s="109" t="str">
        <f>VLOOKUP(C379,[1]計算シート!$B$3:$BB$29997,12,FALSE)</f>
        <v>×</v>
      </c>
      <c r="L379" s="109" t="str">
        <f>VLOOKUP(C379,[1]計算シート!$B$3:$BB$29997,13,FALSE)</f>
        <v>○</v>
      </c>
      <c r="M379" s="109" t="str">
        <f>IF(VLOOKUP(C379,[1]計算シート!$B$3:$BB$29997,26,FALSE)&gt;0,"○","×")</f>
        <v>×</v>
      </c>
      <c r="N379" s="109" t="str">
        <f>IF(VLOOKUP(C379,[1]計算シート!$B$3:$BB$29997,27,FALSE)&gt;0,"○","×")</f>
        <v>○</v>
      </c>
      <c r="O379" s="110" t="str">
        <f>VLOOKUP(C379,[1]計算シート!$B$3:$BB$29997,29,FALSE)</f>
        <v>大和リビングケア株式会社　シニアライフ事業部</v>
      </c>
      <c r="P379" s="110" t="str">
        <f>VLOOKUP(C379,[1]計算シート!$B$3:$BB$29997,30,FALSE)</f>
        <v>03-5908-0890</v>
      </c>
      <c r="Q379" s="77">
        <f>VLOOKUP(C379,[1]計算シート!$B$3:$BB$29997,32,FALSE)</f>
        <v>32</v>
      </c>
      <c r="R379" s="111">
        <f>VLOOKUP(C379,[1]計算シート!$B$3:$BB$29997,31,FALSE)</f>
        <v>43783</v>
      </c>
      <c r="S379" s="112" t="str">
        <f>VLOOKUP(C379,[1]計算シート!$B$3:$BB$29997,34,FALSE)</f>
        <v>入居開始済み</v>
      </c>
      <c r="T379" s="109" t="str">
        <f>VLOOKUP(C379,[1]計算シート!$B$3:$BB$29997,33,FALSE)</f>
        <v>○</v>
      </c>
      <c r="U379" s="111">
        <v>44136</v>
      </c>
      <c r="V379" s="77"/>
      <c r="W379" s="115" t="str">
        <f>VLOOKUP(C379,[1]計算シート!$B$3:$BH$2997,59,FALSE)&amp;CHAR(10)&amp;IF(VLOOKUP(C379,[1]計算シート!$B$3:$BH$2997,59,FALSE)="特定","("&amp;VLOOKUP(C379,[1]指定一覧!$B$3:$C348,2,FALSE)&amp;")","")</f>
        <v xml:space="preserve">
</v>
      </c>
      <c r="X379" s="113" t="s">
        <v>36</v>
      </c>
    </row>
    <row r="380" spans="2:24" s="114" customFormat="1" ht="42" customHeight="1">
      <c r="B380" s="108">
        <v>373</v>
      </c>
      <c r="C380" s="109">
        <v>21001</v>
      </c>
      <c r="D380" s="110" t="str">
        <f>VLOOKUP(C380,[1]計算シート!$B$3:$F$29997,5,FALSE)</f>
        <v>かがやきレジデンス小平鈴木</v>
      </c>
      <c r="E380" s="110" t="str">
        <f>VLOOKUP(C380,[1]計算シート!$B$3:$BB$29997,6,FALSE)</f>
        <v>小平市鈴木町二丁目１６０番地の２</v>
      </c>
      <c r="F380" s="109" t="str">
        <f>VLOOKUP(C380,[1]計算シート!$B$3:$BB$29997,7,FALSE)</f>
        <v>6.9-8.1</v>
      </c>
      <c r="G380" s="109" t="str">
        <f>VLOOKUP(C380,[1]計算シート!$B$3:$BB$29997,8,FALSE)</f>
        <v>18.27-24.88</v>
      </c>
      <c r="H380" s="109" t="str">
        <f>VLOOKUP(C380,[1]計算シート!$B$3:$BB$29997,9,FALSE)</f>
        <v>○</v>
      </c>
      <c r="I380" s="109" t="str">
        <f>VLOOKUP(C380,[1]計算シート!$B$3:$BB$29997,10,FALSE)</f>
        <v>○</v>
      </c>
      <c r="J380" s="109" t="str">
        <f>VLOOKUP(C380,[1]計算シート!$B$3:$BB$29997,11,FALSE)</f>
        <v>○</v>
      </c>
      <c r="K380" s="109" t="str">
        <f>VLOOKUP(C380,[1]計算シート!$B$3:$BB$29997,12,FALSE)</f>
        <v>○</v>
      </c>
      <c r="L380" s="109" t="str">
        <f>VLOOKUP(C380,[1]計算シート!$B$3:$BB$29997,13,FALSE)</f>
        <v>×</v>
      </c>
      <c r="M380" s="109" t="str">
        <f>IF(VLOOKUP(C380,[1]計算シート!$B$3:$BB$29997,26,FALSE)&gt;0,"○","×")</f>
        <v>×</v>
      </c>
      <c r="N380" s="109" t="str">
        <f>IF(VLOOKUP(C380,[1]計算シート!$B$3:$BB$29997,27,FALSE)&gt;0,"○","×")</f>
        <v>○</v>
      </c>
      <c r="O380" s="110" t="str">
        <f>VLOOKUP(C380,[1]計算シート!$B$3:$BB$29997,29,FALSE)</f>
        <v>株式会社やまねメディカル</v>
      </c>
      <c r="P380" s="110" t="str">
        <f>VLOOKUP(C380,[1]計算シート!$B$3:$BB$29997,30,FALSE)</f>
        <v>03-5201-3995</v>
      </c>
      <c r="Q380" s="77">
        <f>VLOOKUP(C380,[1]計算シート!$B$3:$BB$29997,32,FALSE)</f>
        <v>30</v>
      </c>
      <c r="R380" s="111">
        <f>VLOOKUP(C380,[1]計算シート!$B$3:$BB$29997,31,FALSE)</f>
        <v>44298</v>
      </c>
      <c r="S380" s="112" t="str">
        <f>VLOOKUP(C380,[1]計算シート!$B$3:$BB$29997,34,FALSE)</f>
        <v>入居開始済み</v>
      </c>
      <c r="T380" s="109" t="str">
        <f>VLOOKUP(C380,[1]計算シート!$B$3:$BB$29997,33,FALSE)</f>
        <v>○</v>
      </c>
      <c r="U380" s="111">
        <v>44682</v>
      </c>
      <c r="V380" s="77"/>
      <c r="W380" s="115" t="str">
        <f>VLOOKUP(C380,[1]計算シート!$B$3:$BH$2997,59,FALSE)&amp;CHAR(10)&amp;IF(VLOOKUP(C380,[1]計算シート!$B$3:$BH$2997,59,FALSE)="特定","("&amp;VLOOKUP(C380,[1]指定一覧!$B$3:$C379,2,FALSE)&amp;")","")</f>
        <v xml:space="preserve">
</v>
      </c>
      <c r="X380" s="113" t="s">
        <v>36</v>
      </c>
    </row>
    <row r="381" spans="2:24" s="114" customFormat="1" ht="42" customHeight="1">
      <c r="B381" s="108">
        <v>374</v>
      </c>
      <c r="C381" s="109">
        <v>21007</v>
      </c>
      <c r="D381" s="110" t="str">
        <f>VLOOKUP(C381,[1]計算シート!$B$3:$F$29997,5,FALSE)</f>
        <v>ココファン新小平</v>
      </c>
      <c r="E381" s="110" t="str">
        <f>VLOOKUP(C381,[1]計算シート!$B$3:$BB$29997,6,FALSE)</f>
        <v>小平市小川東町5-17-28</v>
      </c>
      <c r="F381" s="109" t="str">
        <f>VLOOKUP(C381,[1]計算シート!$B$3:$BB$29997,7,FALSE)</f>
        <v>8.1-16.7</v>
      </c>
      <c r="G381" s="109" t="str">
        <f>VLOOKUP(C381,[1]計算シート!$B$3:$BB$29997,8,FALSE)</f>
        <v>18-35.06</v>
      </c>
      <c r="H381" s="109" t="str">
        <f>VLOOKUP(C381,[1]計算シート!$B$3:$BB$29997,9,FALSE)</f>
        <v>○</v>
      </c>
      <c r="I381" s="109" t="str">
        <f>VLOOKUP(C381,[1]計算シート!$B$3:$BB$29997,10,FALSE)</f>
        <v>○</v>
      </c>
      <c r="J381" s="109" t="str">
        <f>VLOOKUP(C381,[1]計算シート!$B$3:$BB$29997,11,FALSE)</f>
        <v>○</v>
      </c>
      <c r="K381" s="109" t="str">
        <f>VLOOKUP(C381,[1]計算シート!$B$3:$BB$29997,12,FALSE)</f>
        <v>○</v>
      </c>
      <c r="L381" s="109" t="str">
        <f>VLOOKUP(C381,[1]計算シート!$B$3:$BB$29997,13,FALSE)</f>
        <v>○</v>
      </c>
      <c r="M381" s="109" t="str">
        <f>IF(VLOOKUP(C381,[1]計算シート!$B$3:$BB$29997,26,FALSE)&gt;0,"○","×")</f>
        <v>×</v>
      </c>
      <c r="N381" s="109" t="str">
        <f>IF(VLOOKUP(C381,[1]計算シート!$B$3:$BB$29997,27,FALSE)&gt;0,"○","×")</f>
        <v>○</v>
      </c>
      <c r="O381" s="110" t="str">
        <f>VLOOKUP(C381,[1]計算シート!$B$3:$BB$29997,29,FALSE)</f>
        <v>株式会社学研ココファン</v>
      </c>
      <c r="P381" s="110" t="str">
        <f>VLOOKUP(C381,[1]計算シート!$B$3:$BB$29997,30,FALSE)</f>
        <v>03-6431-1860</v>
      </c>
      <c r="Q381" s="77">
        <f>VLOOKUP(C381,[1]計算シート!$B$3:$BB$29997,32,FALSE)</f>
        <v>55</v>
      </c>
      <c r="R381" s="111">
        <f>VLOOKUP(C381,[1]計算シート!$B$3:$BB$29997,31,FALSE)</f>
        <v>44529</v>
      </c>
      <c r="S381" s="112">
        <f>VLOOKUP(C381,[1]計算シート!$B$3:$BB$29997,34,FALSE)</f>
        <v>44958</v>
      </c>
      <c r="T381" s="109" t="str">
        <f>VLOOKUP(C381,[1]計算シート!$B$3:$BB$29997,33,FALSE)</f>
        <v>○</v>
      </c>
      <c r="U381" s="111">
        <f>S381</f>
        <v>44958</v>
      </c>
      <c r="V381" s="77"/>
      <c r="W381" s="115" t="str">
        <f>VLOOKUP(C381,[1]計算シート!$B$3:$BH$2997,59,FALSE)&amp;CHAR(10)&amp;IF(VLOOKUP(C381,[1]計算シート!$B$3:$BH$2997,59,FALSE)="特定","("&amp;VLOOKUP(C381,[1]指定一覧!$B$3:$C380,2,FALSE)&amp;")","")</f>
        <v xml:space="preserve">
</v>
      </c>
      <c r="X381" s="113" t="s">
        <v>36</v>
      </c>
    </row>
    <row r="382" spans="2:24" s="114" customFormat="1" ht="42" customHeight="1">
      <c r="B382" s="108">
        <v>375</v>
      </c>
      <c r="C382" s="109">
        <v>22003</v>
      </c>
      <c r="D382" s="110" t="str">
        <f>VLOOKUP(C382,[1]計算シート!$B$3:$F$29997,5,FALSE)</f>
        <v>アミカの郷小平あじさい公園</v>
      </c>
      <c r="E382" s="110" t="str">
        <f>VLOOKUP(C382,[1]計算シート!$B$3:$BB$29997,6,FALSE)</f>
        <v>小平市仲町２９３番地の5</v>
      </c>
      <c r="F382" s="109">
        <f>VLOOKUP(C382,[1]計算シート!$B$3:$BB$29997,7,FALSE)</f>
        <v>7.8</v>
      </c>
      <c r="G382" s="109">
        <f>VLOOKUP(C382,[1]計算シート!$B$3:$BB$29997,8,FALSE)</f>
        <v>18</v>
      </c>
      <c r="H382" s="109" t="str">
        <f>VLOOKUP(C382,[1]計算シート!$B$3:$BB$29997,9,FALSE)</f>
        <v>○</v>
      </c>
      <c r="I382" s="109" t="str">
        <f>VLOOKUP(C382,[1]計算シート!$B$3:$BB$29997,10,FALSE)</f>
        <v>○</v>
      </c>
      <c r="J382" s="109" t="str">
        <f>VLOOKUP(C382,[1]計算シート!$B$3:$BB$29997,11,FALSE)</f>
        <v>○</v>
      </c>
      <c r="K382" s="109" t="str">
        <f>VLOOKUP(C382,[1]計算シート!$B$3:$BB$29997,12,FALSE)</f>
        <v>○</v>
      </c>
      <c r="L382" s="109" t="str">
        <f>VLOOKUP(C382,[1]計算シート!$B$3:$BB$29997,13,FALSE)</f>
        <v>○</v>
      </c>
      <c r="M382" s="109" t="str">
        <f>IF(VLOOKUP(C382,[1]計算シート!$B$3:$BB$29997,26,FALSE)&gt;0,"○","×")</f>
        <v>○</v>
      </c>
      <c r="N382" s="109" t="str">
        <f>IF(VLOOKUP(C382,[1]計算シート!$B$3:$BB$29997,27,FALSE)&gt;0,"○","×")</f>
        <v>○</v>
      </c>
      <c r="O382" s="110" t="str">
        <f>VLOOKUP(C382,[1]計算シート!$B$3:$BB$29997,29,FALSE)</f>
        <v>ＡＬＳＯＫ介護株式会社</v>
      </c>
      <c r="P382" s="110" t="str">
        <f>VLOOKUP(C382,[1]計算シート!$B$3:$BB$29997,30,FALSE)</f>
        <v>048-631-3690</v>
      </c>
      <c r="Q382" s="77">
        <f>VLOOKUP(C382,[1]計算シート!$B$3:$BB$29997,32,FALSE)</f>
        <v>69</v>
      </c>
      <c r="R382" s="111">
        <f>VLOOKUP(C382,[1]計算シート!$B$3:$BB$29997,31,FALSE)</f>
        <v>44873</v>
      </c>
      <c r="S382" s="112" t="str">
        <f>VLOOKUP(C382,[1]計算シート!$B$3:$BB$29997,34,FALSE)</f>
        <v>入居開始済み</v>
      </c>
      <c r="T382" s="109" t="str">
        <f>VLOOKUP(C382,[1]計算シート!$B$3:$BB$29997,33,FALSE)</f>
        <v>○</v>
      </c>
      <c r="U382" s="111">
        <v>45231</v>
      </c>
      <c r="V382" s="77"/>
      <c r="W382" s="115" t="str">
        <f>VLOOKUP(C382,[1]計算シート!$B$3:$BH$2997,59,FALSE)&amp;CHAR(10)&amp;IF(VLOOKUP(C382,[1]計算シート!$B$3:$BH$2997,59,FALSE)="特定","("&amp;VLOOKUP(C382,[1]指定一覧!$B$3:$C381,2,FALSE)&amp;")","")</f>
        <v xml:space="preserve">利用権
</v>
      </c>
      <c r="X382" s="113" t="s">
        <v>36</v>
      </c>
    </row>
    <row r="383" spans="2:24" s="114" customFormat="1" ht="42" customHeight="1">
      <c r="B383" s="108">
        <v>376</v>
      </c>
      <c r="C383" s="109">
        <v>12026</v>
      </c>
      <c r="D383" s="110" t="str">
        <f>VLOOKUP(C383,[1]計算シート!$B$3:$F$29997,5,FALSE)</f>
        <v>そんぽの家Ｓ久米川</v>
      </c>
      <c r="E383" s="110" t="str">
        <f>VLOOKUP(C383,[1]計算シート!$B$3:$BB$29997,6,FALSE)</f>
        <v>東村山市美住町1丁目19-10</v>
      </c>
      <c r="F383" s="109" t="str">
        <f>VLOOKUP(C383,[1]計算シート!$B$3:$BB$29997,7,FALSE)</f>
        <v>10.6-12.65</v>
      </c>
      <c r="G383" s="109">
        <f>VLOOKUP(C383,[1]計算シート!$B$3:$BB$29997,8,FALSE)</f>
        <v>25.17</v>
      </c>
      <c r="H383" s="109" t="str">
        <f>VLOOKUP(C383,[1]計算シート!$B$3:$BB$29997,9,FALSE)</f>
        <v>○</v>
      </c>
      <c r="I383" s="109" t="str">
        <f>VLOOKUP(C383,[1]計算シート!$B$3:$BB$29997,10,FALSE)</f>
        <v>×</v>
      </c>
      <c r="J383" s="109" t="str">
        <f>VLOOKUP(C383,[1]計算シート!$B$3:$BB$29997,11,FALSE)</f>
        <v>×</v>
      </c>
      <c r="K383" s="109" t="str">
        <f>VLOOKUP(C383,[1]計算シート!$B$3:$BB$29997,12,FALSE)</f>
        <v>×</v>
      </c>
      <c r="L383" s="109" t="str">
        <f>VLOOKUP(C383,[1]計算シート!$B$3:$BB$29997,13,FALSE)</f>
        <v>○</v>
      </c>
      <c r="M383" s="109" t="str">
        <f>IF(VLOOKUP(C383,[1]計算シート!$B$3:$BB$29997,26,FALSE)&gt;0,"○","×")</f>
        <v>×</v>
      </c>
      <c r="N383" s="109" t="str">
        <f>IF(VLOOKUP(C383,[1]計算シート!$B$3:$BB$29997,27,FALSE)&gt;0,"○","×")</f>
        <v>○</v>
      </c>
      <c r="O383" s="110" t="str">
        <f>VLOOKUP(C383,[1]計算シート!$B$3:$BB$29997,29,FALSE)</f>
        <v>そんぽの家Ｓ久米川</v>
      </c>
      <c r="P383" s="110" t="str">
        <f>VLOOKUP(C383,[1]計算シート!$B$3:$BB$29997,30,FALSE)</f>
        <v>042-390-2371</v>
      </c>
      <c r="Q383" s="77">
        <f>VLOOKUP(C383,[1]計算シート!$B$3:$BB$29997,32,FALSE)</f>
        <v>70</v>
      </c>
      <c r="R383" s="111">
        <f>VLOOKUP(C383,[1]計算シート!$B$3:$BB$29997,31,FALSE)</f>
        <v>41180</v>
      </c>
      <c r="S383" s="112" t="str">
        <f>VLOOKUP(C383,[1]計算シート!$B$3:$BB$29997,34,FALSE)</f>
        <v>入居開始済み</v>
      </c>
      <c r="T383" s="109" t="str">
        <f>VLOOKUP(C383,[1]計算シート!$B$3:$BB$29997,33,FALSE)</f>
        <v>○</v>
      </c>
      <c r="U383" s="111">
        <v>42095</v>
      </c>
      <c r="V383" s="77"/>
      <c r="W383" s="115" t="str">
        <f>VLOOKUP(C383,[1]計算シート!$B$3:$BH$2997,59,FALSE)&amp;CHAR(10)&amp;IF(VLOOKUP(C383,[1]計算シート!$B$3:$BH$2997,59,FALSE)="特定","("&amp;VLOOKUP(C383,[1]指定一覧!$B$3:$C349,2,FALSE)&amp;")","")</f>
        <v xml:space="preserve">
</v>
      </c>
      <c r="X383" s="113" t="s">
        <v>36</v>
      </c>
    </row>
    <row r="384" spans="2:24" s="114" customFormat="1" ht="42" customHeight="1">
      <c r="B384" s="108">
        <v>377</v>
      </c>
      <c r="C384" s="109">
        <v>13033</v>
      </c>
      <c r="D384" s="110" t="str">
        <f>VLOOKUP(C384,[1]計算シート!$B$3:$F$29997,5,FALSE)</f>
        <v>サービス付高齢者住宅　敬愛の森</v>
      </c>
      <c r="E384" s="110" t="str">
        <f>VLOOKUP(C384,[1]計算シート!$B$3:$BB$29997,6,FALSE)</f>
        <v>東村山市富士見町1-14-3</v>
      </c>
      <c r="F384" s="109">
        <f>VLOOKUP(C384,[1]計算シート!$B$3:$BB$29997,7,FALSE)</f>
        <v>6.5</v>
      </c>
      <c r="G384" s="109">
        <f>VLOOKUP(C384,[1]計算シート!$B$3:$BB$29997,8,FALSE)</f>
        <v>18.64</v>
      </c>
      <c r="H384" s="109" t="str">
        <f>VLOOKUP(C384,[1]計算シート!$B$3:$BB$29997,9,FALSE)</f>
        <v>○</v>
      </c>
      <c r="I384" s="109" t="str">
        <f>VLOOKUP(C384,[1]計算シート!$B$3:$BB$29997,10,FALSE)</f>
        <v>×</v>
      </c>
      <c r="J384" s="109" t="str">
        <f>VLOOKUP(C384,[1]計算シート!$B$3:$BB$29997,11,FALSE)</f>
        <v>○</v>
      </c>
      <c r="K384" s="109" t="str">
        <f>VLOOKUP(C384,[1]計算シート!$B$3:$BB$29997,12,FALSE)</f>
        <v>○</v>
      </c>
      <c r="L384" s="109" t="str">
        <f>VLOOKUP(C384,[1]計算シート!$B$3:$BB$29997,13,FALSE)</f>
        <v>○</v>
      </c>
      <c r="M384" s="109" t="str">
        <f>IF(VLOOKUP(C384,[1]計算シート!$B$3:$BB$29997,26,FALSE)&gt;0,"○","×")</f>
        <v>○</v>
      </c>
      <c r="N384" s="109" t="str">
        <f>IF(VLOOKUP(C384,[1]計算シート!$B$3:$BB$29997,27,FALSE)&gt;0,"○","×")</f>
        <v>○</v>
      </c>
      <c r="O384" s="110" t="str">
        <f>VLOOKUP(C384,[1]計算シート!$B$3:$BB$29997,29,FALSE)</f>
        <v>社会福祉法人敬愛会</v>
      </c>
      <c r="P384" s="110" t="str">
        <f>VLOOKUP(C384,[1]計算シート!$B$3:$BB$29997,30,FALSE)</f>
        <v>042-306-3199</v>
      </c>
      <c r="Q384" s="77">
        <f>VLOOKUP(C384,[1]計算シート!$B$3:$BB$29997,32,FALSE)</f>
        <v>16</v>
      </c>
      <c r="R384" s="111">
        <f>VLOOKUP(C384,[1]計算シート!$B$3:$BB$29997,31,FALSE)</f>
        <v>41621</v>
      </c>
      <c r="S384" s="112" t="str">
        <f>VLOOKUP(C384,[1]計算シート!$B$3:$BB$29997,34,FALSE)</f>
        <v>入居開始済み</v>
      </c>
      <c r="T384" s="109" t="str">
        <f>VLOOKUP(C384,[1]計算シート!$B$3:$BB$29997,33,FALSE)</f>
        <v>○</v>
      </c>
      <c r="U384" s="111">
        <v>42095</v>
      </c>
      <c r="V384" s="77"/>
      <c r="W384" s="115" t="str">
        <f>VLOOKUP(C384,[1]計算シート!$B$3:$BH$2997,59,FALSE)&amp;CHAR(10)&amp;IF(VLOOKUP(C384,[1]計算シート!$B$3:$BH$2997,59,FALSE)="特定","("&amp;VLOOKUP(C384,[1]指定一覧!$B$3:$C350,2,FALSE)&amp;")","")</f>
        <v xml:space="preserve">
</v>
      </c>
      <c r="X384" s="113" t="s">
        <v>36</v>
      </c>
    </row>
    <row r="385" spans="2:24" s="114" customFormat="1" ht="42" customHeight="1">
      <c r="B385" s="108">
        <v>378</v>
      </c>
      <c r="C385" s="109">
        <v>14054</v>
      </c>
      <c r="D385" s="110" t="str">
        <f>VLOOKUP(C385,[1]計算シート!$B$3:$F$29997,5,FALSE)</f>
        <v>公益財団法人結核予防会グリューネスハイム新山手</v>
      </c>
      <c r="E385" s="110" t="str">
        <f>VLOOKUP(C385,[1]計算シート!$B$3:$BB$29997,6,FALSE)</f>
        <v>東村山市諏訪町3-6-18</v>
      </c>
      <c r="F385" s="109" t="str">
        <f>VLOOKUP(C385,[1]計算シート!$B$3:$BB$29997,7,FALSE)</f>
        <v>10.6-17.6</v>
      </c>
      <c r="G385" s="109" t="str">
        <f>VLOOKUP(C385,[1]計算シート!$B$3:$BB$29997,8,FALSE)</f>
        <v>37.2-65.27</v>
      </c>
      <c r="H385" s="109" t="str">
        <f>VLOOKUP(C385,[1]計算シート!$B$3:$BB$29997,9,FALSE)</f>
        <v>○</v>
      </c>
      <c r="I385" s="109" t="str">
        <f>VLOOKUP(C385,[1]計算シート!$B$3:$BB$29997,10,FALSE)</f>
        <v>×</v>
      </c>
      <c r="J385" s="109" t="str">
        <f>VLOOKUP(C385,[1]計算シート!$B$3:$BB$29997,11,FALSE)</f>
        <v>×</v>
      </c>
      <c r="K385" s="109" t="str">
        <f>VLOOKUP(C385,[1]計算シート!$B$3:$BB$29997,12,FALSE)</f>
        <v>○</v>
      </c>
      <c r="L385" s="109" t="str">
        <f>VLOOKUP(C385,[1]計算シート!$B$3:$BB$29997,13,FALSE)</f>
        <v>×</v>
      </c>
      <c r="M385" s="109" t="str">
        <f>IF(VLOOKUP(C385,[1]計算シート!$B$3:$BB$29997,26,FALSE)&gt;0,"○","×")</f>
        <v>×</v>
      </c>
      <c r="N385" s="109" t="str">
        <f>IF(VLOOKUP(C385,[1]計算シート!$B$3:$BB$29997,27,FALSE)&gt;0,"○","×")</f>
        <v>×</v>
      </c>
      <c r="O385" s="110" t="str">
        <f>VLOOKUP(C385,[1]計算シート!$B$3:$BB$29997,29,FALSE)</f>
        <v>公益財団法人結核予防会グリューネスハイム新山手</v>
      </c>
      <c r="P385" s="110" t="str">
        <f>VLOOKUP(C385,[1]計算シート!$B$3:$BB$29997,30,FALSE)</f>
        <v>042-397-5856</v>
      </c>
      <c r="Q385" s="77">
        <f>VLOOKUP(C385,[1]計算シート!$B$3:$BB$29997,32,FALSE)</f>
        <v>37</v>
      </c>
      <c r="R385" s="111">
        <f>VLOOKUP(C385,[1]計算シート!$B$3:$BB$29997,31,FALSE)</f>
        <v>42090</v>
      </c>
      <c r="S385" s="112" t="str">
        <f>VLOOKUP(C385,[1]計算シート!$B$3:$BB$29997,34,FALSE)</f>
        <v>入居開始済み</v>
      </c>
      <c r="T385" s="109" t="str">
        <f>VLOOKUP(C385,[1]計算シート!$B$3:$BB$29997,33,FALSE)</f>
        <v>○</v>
      </c>
      <c r="U385" s="111">
        <v>42095</v>
      </c>
      <c r="V385" s="77"/>
      <c r="W385" s="115" t="str">
        <f>VLOOKUP(C385,[1]計算シート!$B$3:$BH$2997,59,FALSE)&amp;CHAR(10)&amp;IF(VLOOKUP(C385,[1]計算シート!$B$3:$BH$2997,59,FALSE)="特定","("&amp;VLOOKUP(C385,[1]指定一覧!$B$3:$C351,2,FALSE)&amp;")","")</f>
        <v xml:space="preserve">
</v>
      </c>
      <c r="X385" s="113" t="s">
        <v>36</v>
      </c>
    </row>
    <row r="386" spans="2:24" s="114" customFormat="1" ht="42" customHeight="1">
      <c r="B386" s="108">
        <v>379</v>
      </c>
      <c r="C386" s="109">
        <v>16018</v>
      </c>
      <c r="D386" s="110" t="str">
        <f>VLOOKUP(C386,[1]計算シート!$B$3:$F$29997,5,FALSE)</f>
        <v>ウエリスオリーブ東村山富士見町</v>
      </c>
      <c r="E386" s="110" t="str">
        <f>VLOOKUP(C386,[1]計算シート!$B$3:$BB$29997,6,FALSE)</f>
        <v>東村山市富士見町１丁目１３番地２１</v>
      </c>
      <c r="F386" s="109" t="str">
        <f>VLOOKUP(C386,[1]計算シート!$B$3:$BB$29997,7,FALSE)</f>
        <v>7.5-16.9</v>
      </c>
      <c r="G386" s="109" t="str">
        <f>VLOOKUP(C386,[1]計算シート!$B$3:$BB$29997,8,FALSE)</f>
        <v>20.28-41.4</v>
      </c>
      <c r="H386" s="109" t="str">
        <f>VLOOKUP(C386,[1]計算シート!$B$3:$BB$29997,9,FALSE)</f>
        <v>○</v>
      </c>
      <c r="I386" s="109" t="str">
        <f>VLOOKUP(C386,[1]計算シート!$B$3:$BB$29997,10,FALSE)</f>
        <v>○</v>
      </c>
      <c r="J386" s="109" t="str">
        <f>VLOOKUP(C386,[1]計算シート!$B$3:$BB$29997,11,FALSE)</f>
        <v>○</v>
      </c>
      <c r="K386" s="109" t="str">
        <f>VLOOKUP(C386,[1]計算シート!$B$3:$BB$29997,12,FALSE)</f>
        <v>×</v>
      </c>
      <c r="L386" s="109" t="str">
        <f>VLOOKUP(C386,[1]計算シート!$B$3:$BB$29997,13,FALSE)</f>
        <v>○</v>
      </c>
      <c r="M386" s="109" t="str">
        <f>IF(VLOOKUP(C386,[1]計算シート!$B$3:$BB$29997,26,FALSE)&gt;0,"○","×")</f>
        <v>×</v>
      </c>
      <c r="N386" s="109" t="str">
        <f>IF(VLOOKUP(C386,[1]計算シート!$B$3:$BB$29997,27,FALSE)&gt;0,"○","×")</f>
        <v>○</v>
      </c>
      <c r="O386" s="110" t="str">
        <f>VLOOKUP(C386,[1]計算シート!$B$3:$BB$29997,29,FALSE)</f>
        <v>エヌ・ティ・ティ都市開発株式会社</v>
      </c>
      <c r="P386" s="110" t="str">
        <f>VLOOKUP(C386,[1]計算シート!$B$3:$BB$29997,30,FALSE)</f>
        <v>03-6811-6465</v>
      </c>
      <c r="Q386" s="77">
        <f>VLOOKUP(C386,[1]計算シート!$B$3:$BB$29997,32,FALSE)</f>
        <v>85</v>
      </c>
      <c r="R386" s="111">
        <f>VLOOKUP(C386,[1]計算シート!$B$3:$BB$29997,31,FALSE)</f>
        <v>42752</v>
      </c>
      <c r="S386" s="112" t="str">
        <f>VLOOKUP(C386,[1]計算シート!$B$3:$BB$29997,34,FALSE)</f>
        <v>入居開始済み</v>
      </c>
      <c r="T386" s="109" t="str">
        <f>VLOOKUP(C386,[1]計算シート!$B$3:$BB$29997,33,FALSE)</f>
        <v>○</v>
      </c>
      <c r="U386" s="111">
        <v>43221</v>
      </c>
      <c r="V386" s="77"/>
      <c r="W386" s="115" t="str">
        <f>VLOOKUP(C386,[1]計算シート!$B$3:$BH$2997,59,FALSE)&amp;CHAR(10)&amp;IF(VLOOKUP(C386,[1]計算シート!$B$3:$BH$2997,59,FALSE)="特定","("&amp;VLOOKUP(C386,[1]指定一覧!$B$3:$C352,2,FALSE)&amp;")","")</f>
        <v xml:space="preserve">
</v>
      </c>
      <c r="X386" s="113" t="s">
        <v>36</v>
      </c>
    </row>
    <row r="387" spans="2:24" s="114" customFormat="1" ht="42" customHeight="1">
      <c r="B387" s="108">
        <v>380</v>
      </c>
      <c r="C387" s="109">
        <v>16022</v>
      </c>
      <c r="D387" s="110" t="str">
        <f>VLOOKUP(C387,[1]計算シート!$B$3:$F$29997,5,FALSE)</f>
        <v>メゾン　あやとり</v>
      </c>
      <c r="E387" s="110" t="str">
        <f>VLOOKUP(C387,[1]計算シート!$B$3:$BB$29997,6,FALSE)</f>
        <v>東村山市栄町3-5-5</v>
      </c>
      <c r="F387" s="109">
        <f>VLOOKUP(C387,[1]計算シート!$B$3:$BB$29997,7,FALSE)</f>
        <v>6</v>
      </c>
      <c r="G387" s="109" t="str">
        <f>VLOOKUP(C387,[1]計算シート!$B$3:$BB$29997,8,FALSE)</f>
        <v>18.15-18.81</v>
      </c>
      <c r="H387" s="109" t="str">
        <f>VLOOKUP(C387,[1]計算シート!$B$3:$BB$29997,9,FALSE)</f>
        <v>○</v>
      </c>
      <c r="I387" s="109" t="str">
        <f>VLOOKUP(C387,[1]計算シート!$B$3:$BB$29997,10,FALSE)</f>
        <v>○</v>
      </c>
      <c r="J387" s="109" t="str">
        <f>VLOOKUP(C387,[1]計算シート!$B$3:$BB$29997,11,FALSE)</f>
        <v>○</v>
      </c>
      <c r="K387" s="109" t="str">
        <f>VLOOKUP(C387,[1]計算シート!$B$3:$BB$29997,12,FALSE)</f>
        <v>○</v>
      </c>
      <c r="L387" s="109" t="str">
        <f>VLOOKUP(C387,[1]計算シート!$B$3:$BB$29997,13,FALSE)</f>
        <v>×</v>
      </c>
      <c r="M387" s="109" t="str">
        <f>IF(VLOOKUP(C387,[1]計算シート!$B$3:$BB$29997,26,FALSE)&gt;0,"○","×")</f>
        <v>×</v>
      </c>
      <c r="N387" s="109" t="str">
        <f>IF(VLOOKUP(C387,[1]計算シート!$B$3:$BB$29997,27,FALSE)&gt;0,"○","×")</f>
        <v>○</v>
      </c>
      <c r="O387" s="110" t="str">
        <f>VLOOKUP(C387,[1]計算シート!$B$3:$BB$29997,29,FALSE)</f>
        <v>株式会社　ニュース　ラボ</v>
      </c>
      <c r="P387" s="110" t="str">
        <f>VLOOKUP(C387,[1]計算シート!$B$3:$BB$29997,30,FALSE)</f>
        <v>042-313-3621</v>
      </c>
      <c r="Q387" s="77">
        <f>VLOOKUP(C387,[1]計算シート!$B$3:$BB$29997,32,FALSE)</f>
        <v>20</v>
      </c>
      <c r="R387" s="111">
        <f>VLOOKUP(C387,[1]計算シート!$B$3:$BB$29997,31,FALSE)</f>
        <v>42774</v>
      </c>
      <c r="S387" s="112" t="str">
        <f>VLOOKUP(C387,[1]計算シート!$B$3:$BB$29997,34,FALSE)</f>
        <v>入居開始済み</v>
      </c>
      <c r="T387" s="109" t="str">
        <f>VLOOKUP(C387,[1]計算シート!$B$3:$BB$29997,33,FALSE)</f>
        <v>○</v>
      </c>
      <c r="U387" s="111">
        <v>43009</v>
      </c>
      <c r="V387" s="77"/>
      <c r="W387" s="115" t="str">
        <f>VLOOKUP(C387,[1]計算シート!$B$3:$BH$2997,59,FALSE)&amp;CHAR(10)&amp;IF(VLOOKUP(C387,[1]計算シート!$B$3:$BH$2997,59,FALSE)="特定","("&amp;VLOOKUP(C387,[1]指定一覧!$B$3:$C353,2,FALSE)&amp;")","")</f>
        <v xml:space="preserve">
</v>
      </c>
      <c r="X387" s="113" t="s">
        <v>36</v>
      </c>
    </row>
    <row r="388" spans="2:24" s="114" customFormat="1" ht="42" customHeight="1">
      <c r="B388" s="108">
        <v>381</v>
      </c>
      <c r="C388" s="109">
        <v>17003</v>
      </c>
      <c r="D388" s="110" t="str">
        <f>VLOOKUP(C388,[1]計算シート!$B$3:$F$29997,5,FALSE)</f>
        <v>サービス付き高齢者向け住宅　愛の泉　恩多レジデンス</v>
      </c>
      <c r="E388" s="110" t="str">
        <f>VLOOKUP(C388,[1]計算シート!$B$3:$BB$29997,6,FALSE)</f>
        <v>東村山市恩多町三丁目24-4</v>
      </c>
      <c r="F388" s="109" t="str">
        <f>VLOOKUP(C388,[1]計算シート!$B$3:$BB$29997,7,FALSE)</f>
        <v>8-13</v>
      </c>
      <c r="G388" s="109" t="str">
        <f>VLOOKUP(C388,[1]計算シート!$B$3:$BB$29997,8,FALSE)</f>
        <v>25.13-50.26</v>
      </c>
      <c r="H388" s="109" t="str">
        <f>VLOOKUP(C388,[1]計算シート!$B$3:$BB$29997,9,FALSE)</f>
        <v>○</v>
      </c>
      <c r="I388" s="109" t="str">
        <f>VLOOKUP(C388,[1]計算シート!$B$3:$BB$29997,10,FALSE)</f>
        <v>×</v>
      </c>
      <c r="J388" s="109" t="str">
        <f>VLOOKUP(C388,[1]計算シート!$B$3:$BB$29997,11,FALSE)</f>
        <v>×</v>
      </c>
      <c r="K388" s="109" t="str">
        <f>VLOOKUP(C388,[1]計算シート!$B$3:$BB$29997,12,FALSE)</f>
        <v>×</v>
      </c>
      <c r="L388" s="109" t="str">
        <f>VLOOKUP(C388,[1]計算シート!$B$3:$BB$29997,13,FALSE)</f>
        <v>×</v>
      </c>
      <c r="M388" s="109" t="str">
        <f>IF(VLOOKUP(C388,[1]計算シート!$B$3:$BB$29997,26,FALSE)&gt;0,"○","×")</f>
        <v>○</v>
      </c>
      <c r="N388" s="109" t="str">
        <f>IF(VLOOKUP(C388,[1]計算シート!$B$3:$BB$29997,27,FALSE)&gt;0,"○","×")</f>
        <v>○</v>
      </c>
      <c r="O388" s="110" t="str">
        <f>VLOOKUP(C388,[1]計算シート!$B$3:$BB$29997,29,FALSE)</f>
        <v>医療法人社団愛結会</v>
      </c>
      <c r="P388" s="110" t="str">
        <f>VLOOKUP(C388,[1]計算シート!$B$3:$BB$29997,30,FALSE)</f>
        <v>042-394-4836</v>
      </c>
      <c r="Q388" s="77">
        <f>VLOOKUP(C388,[1]計算シート!$B$3:$BB$29997,32,FALSE)</f>
        <v>24</v>
      </c>
      <c r="R388" s="111">
        <f>VLOOKUP(C388,[1]計算シート!$B$3:$BB$29997,31,FALSE)</f>
        <v>42895</v>
      </c>
      <c r="S388" s="112" t="str">
        <f>VLOOKUP(C388,[1]計算シート!$B$3:$BB$29997,34,FALSE)</f>
        <v>入居開始済み</v>
      </c>
      <c r="T388" s="109" t="str">
        <f>VLOOKUP(C388,[1]計算シート!$B$3:$BB$29997,33,FALSE)</f>
        <v>○</v>
      </c>
      <c r="U388" s="111">
        <v>43101</v>
      </c>
      <c r="V388" s="77"/>
      <c r="W388" s="115" t="str">
        <f>VLOOKUP(C388,[1]計算シート!$B$3:$BH$2997,59,FALSE)&amp;CHAR(10)&amp;IF(VLOOKUP(C388,[1]計算シート!$B$3:$BH$2997,59,FALSE)="特定","("&amp;VLOOKUP(C388,[1]指定一覧!$B$3:$C354,2,FALSE)&amp;")","")</f>
        <v xml:space="preserve">
</v>
      </c>
      <c r="X388" s="113" t="s">
        <v>36</v>
      </c>
    </row>
    <row r="389" spans="2:24" s="114" customFormat="1" ht="42" customHeight="1">
      <c r="B389" s="108">
        <v>382</v>
      </c>
      <c r="C389" s="109">
        <v>17006</v>
      </c>
      <c r="D389" s="110" t="str">
        <f>VLOOKUP(C389,[1]計算シート!$B$3:$F$29997,5,FALSE)</f>
        <v>マザーズハウス東村山</v>
      </c>
      <c r="E389" s="110" t="str">
        <f>VLOOKUP(C389,[1]計算シート!$B$3:$BB$29997,6,FALSE)</f>
        <v>東村山市野口町4-10-12</v>
      </c>
      <c r="F389" s="109">
        <f>VLOOKUP(C389,[1]計算シート!$B$3:$BB$29997,7,FALSE)</f>
        <v>5.37</v>
      </c>
      <c r="G389" s="109">
        <f>VLOOKUP(C389,[1]計算シート!$B$3:$BB$29997,8,FALSE)</f>
        <v>18.829999999999998</v>
      </c>
      <c r="H389" s="109" t="str">
        <f>VLOOKUP(C389,[1]計算シート!$B$3:$BB$29997,9,FALSE)</f>
        <v>○</v>
      </c>
      <c r="I389" s="109" t="str">
        <f>VLOOKUP(C389,[1]計算シート!$B$3:$BB$29997,10,FALSE)</f>
        <v>×</v>
      </c>
      <c r="J389" s="109" t="str">
        <f>VLOOKUP(C389,[1]計算シート!$B$3:$BB$29997,11,FALSE)</f>
        <v>×</v>
      </c>
      <c r="K389" s="109" t="str">
        <f>VLOOKUP(C389,[1]計算シート!$B$3:$BB$29997,12,FALSE)</f>
        <v>×</v>
      </c>
      <c r="L389" s="109" t="str">
        <f>VLOOKUP(C389,[1]計算シート!$B$3:$BB$29997,13,FALSE)</f>
        <v>×</v>
      </c>
      <c r="M389" s="109" t="str">
        <f>IF(VLOOKUP(C389,[1]計算シート!$B$3:$BB$29997,26,FALSE)&gt;0,"○","×")</f>
        <v>×</v>
      </c>
      <c r="N389" s="109" t="str">
        <f>IF(VLOOKUP(C389,[1]計算シート!$B$3:$BB$29997,27,FALSE)&gt;0,"○","×")</f>
        <v>○</v>
      </c>
      <c r="O389" s="110" t="str">
        <f>VLOOKUP(C389,[1]計算シート!$B$3:$BB$29997,29,FALSE)</f>
        <v>株式会社マザーズハウス</v>
      </c>
      <c r="P389" s="110" t="str">
        <f>VLOOKUP(C389,[1]計算シート!$B$3:$BB$29997,30,FALSE)</f>
        <v>042-519-3871</v>
      </c>
      <c r="Q389" s="77">
        <f>VLOOKUP(C389,[1]計算シート!$B$3:$BB$29997,32,FALSE)</f>
        <v>20</v>
      </c>
      <c r="R389" s="111">
        <f>VLOOKUP(C389,[1]計算シート!$B$3:$BB$29997,31,FALSE)</f>
        <v>42914</v>
      </c>
      <c r="S389" s="112" t="str">
        <f>VLOOKUP(C389,[1]計算シート!$B$3:$BB$29997,34,FALSE)</f>
        <v>入居開始済み</v>
      </c>
      <c r="T389" s="109" t="str">
        <f>VLOOKUP(C389,[1]計算シート!$B$3:$BB$29997,33,FALSE)</f>
        <v>○</v>
      </c>
      <c r="U389" s="111">
        <v>43101</v>
      </c>
      <c r="V389" s="77"/>
      <c r="W389" s="115" t="str">
        <f>VLOOKUP(C389,[1]計算シート!$B$3:$BH$2997,59,FALSE)&amp;CHAR(10)&amp;IF(VLOOKUP(C389,[1]計算シート!$B$3:$BH$2997,59,FALSE)="特定","("&amp;VLOOKUP(C389,[1]指定一覧!$B$3:$C355,2,FALSE)&amp;")","")</f>
        <v xml:space="preserve">
</v>
      </c>
      <c r="X389" s="113" t="s">
        <v>36</v>
      </c>
    </row>
    <row r="390" spans="2:24" s="114" customFormat="1" ht="42" customHeight="1">
      <c r="B390" s="108">
        <v>383</v>
      </c>
      <c r="C390" s="109">
        <v>18018</v>
      </c>
      <c r="D390" s="110" t="str">
        <f>VLOOKUP(C390,[1]計算シート!$B$3:$F$29997,5,FALSE)</f>
        <v>介護付ホーム　EASTビレッジ</v>
      </c>
      <c r="E390" s="110" t="str">
        <f>VLOOKUP(C390,[1]計算シート!$B$3:$BB$29997,6,FALSE)</f>
        <v>東村山市恩多町1-59-2</v>
      </c>
      <c r="F390" s="109" t="str">
        <f>VLOOKUP(C390,[1]計算シート!$B$3:$BB$29997,7,FALSE)</f>
        <v>5.37-7.8</v>
      </c>
      <c r="G390" s="109" t="str">
        <f>VLOOKUP(C390,[1]計算シート!$B$3:$BB$29997,8,FALSE)</f>
        <v>14.19-28.71</v>
      </c>
      <c r="H390" s="109" t="str">
        <f>VLOOKUP(C390,[1]計算シート!$B$3:$BB$29997,9,FALSE)</f>
        <v>○</v>
      </c>
      <c r="I390" s="109" t="str">
        <f>VLOOKUP(C390,[1]計算シート!$B$3:$BB$29997,10,FALSE)</f>
        <v>○</v>
      </c>
      <c r="J390" s="109" t="str">
        <f>VLOOKUP(C390,[1]計算シート!$B$3:$BB$29997,11,FALSE)</f>
        <v>○</v>
      </c>
      <c r="K390" s="109" t="str">
        <f>VLOOKUP(C390,[1]計算シート!$B$3:$BB$29997,12,FALSE)</f>
        <v>○</v>
      </c>
      <c r="L390" s="109" t="str">
        <f>VLOOKUP(C390,[1]計算シート!$B$3:$BB$29997,13,FALSE)</f>
        <v>○</v>
      </c>
      <c r="M390" s="109" t="str">
        <f>IF(VLOOKUP(C390,[1]計算シート!$B$3:$BB$29997,26,FALSE)&gt;0,"○","×")</f>
        <v>○</v>
      </c>
      <c r="N390" s="109" t="str">
        <f>IF(VLOOKUP(C390,[1]計算シート!$B$3:$BB$29997,27,FALSE)&gt;0,"○","×")</f>
        <v>×</v>
      </c>
      <c r="O390" s="110" t="str">
        <f>VLOOKUP(C390,[1]計算シート!$B$3:$BB$29997,29,FALSE)</f>
        <v>株式会社千雅</v>
      </c>
      <c r="P390" s="110" t="str">
        <f>VLOOKUP(C390,[1]計算シート!$B$3:$BB$29997,30,FALSE)</f>
        <v>03-6454-0945</v>
      </c>
      <c r="Q390" s="77">
        <f>VLOOKUP(C390,[1]計算シート!$B$3:$BB$29997,32,FALSE)</f>
        <v>156</v>
      </c>
      <c r="R390" s="111">
        <f>VLOOKUP(C390,[1]計算シート!$B$3:$BB$29997,31,FALSE)</f>
        <v>43510</v>
      </c>
      <c r="S390" s="112" t="str">
        <f>VLOOKUP(C390,[1]計算シート!$B$3:$BB$29997,34,FALSE)</f>
        <v>入居開始済み</v>
      </c>
      <c r="T390" s="109" t="str">
        <f>VLOOKUP(C390,[1]計算シート!$B$3:$BB$29997,33,FALSE)</f>
        <v>○</v>
      </c>
      <c r="U390" s="111">
        <v>43934</v>
      </c>
      <c r="V390" s="77"/>
      <c r="W390" s="115" t="str">
        <f>VLOOKUP(C390,[1]計算シート!$B$3:$BH$2997,59,FALSE)&amp;CHAR(10)&amp;IF(VLOOKUP(C390,[1]計算シート!$B$3:$BH$2997,59,FALSE)="特定","("&amp;VLOOKUP(C390,[1]指定一覧!$B$3:$C356,2,FALSE)&amp;")","")</f>
        <v>特定
(1372702793)</v>
      </c>
      <c r="X390" s="113" t="s">
        <v>36</v>
      </c>
    </row>
    <row r="391" spans="2:24" s="114" customFormat="1" ht="42" customHeight="1">
      <c r="B391" s="108">
        <v>384</v>
      </c>
      <c r="C391" s="109">
        <v>12066</v>
      </c>
      <c r="D391" s="110" t="str">
        <f>VLOOKUP(C391,[1]計算シート!$B$3:$F$29997,5,FALSE)</f>
        <v>ホームステーションらいふ清瀬</v>
      </c>
      <c r="E391" s="110" t="str">
        <f>VLOOKUP(C391,[1]計算シート!$B$3:$BB$29997,6,FALSE)</f>
        <v>清瀬市松山1-4-16</v>
      </c>
      <c r="F391" s="109" t="str">
        <f>VLOOKUP(C391,[1]計算シート!$B$3:$BB$29997,7,FALSE)</f>
        <v>10.24-10.74</v>
      </c>
      <c r="G391" s="109" t="str">
        <f>VLOOKUP(C391,[1]計算シート!$B$3:$BB$29997,8,FALSE)</f>
        <v>18-18.11</v>
      </c>
      <c r="H391" s="109" t="str">
        <f>VLOOKUP(C391,[1]計算シート!$B$3:$BB$29997,9,FALSE)</f>
        <v>○</v>
      </c>
      <c r="I391" s="109" t="str">
        <f>VLOOKUP(C391,[1]計算シート!$B$3:$BB$29997,10,FALSE)</f>
        <v>○</v>
      </c>
      <c r="J391" s="109" t="str">
        <f>VLOOKUP(C391,[1]計算シート!$B$3:$BB$29997,11,FALSE)</f>
        <v>○</v>
      </c>
      <c r="K391" s="109" t="str">
        <f>VLOOKUP(C391,[1]計算シート!$B$3:$BB$29997,12,FALSE)</f>
        <v>○</v>
      </c>
      <c r="L391" s="109" t="str">
        <f>VLOOKUP(C391,[1]計算シート!$B$3:$BB$29997,13,FALSE)</f>
        <v>○</v>
      </c>
      <c r="M391" s="109" t="str">
        <f>IF(VLOOKUP(C391,[1]計算シート!$B$3:$BB$29997,26,FALSE)&gt;0,"○","×")</f>
        <v>×</v>
      </c>
      <c r="N391" s="109" t="str">
        <f>IF(VLOOKUP(C391,[1]計算シート!$B$3:$BB$29997,27,FALSE)&gt;0,"○","×")</f>
        <v>×</v>
      </c>
      <c r="O391" s="110" t="str">
        <f>VLOOKUP(C391,[1]計算シート!$B$3:$BB$29997,29,FALSE)</f>
        <v>株式会社らいふ</v>
      </c>
      <c r="P391" s="110" t="str">
        <f>VLOOKUP(C391,[1]計算シート!$B$3:$BB$29997,30,FALSE)</f>
        <v>03-5769-7268</v>
      </c>
      <c r="Q391" s="77">
        <f>VLOOKUP(C391,[1]計算シート!$B$3:$BB$29997,32,FALSE)</f>
        <v>69</v>
      </c>
      <c r="R391" s="111">
        <f>VLOOKUP(C391,[1]計算シート!$B$3:$BB$29997,31,FALSE)</f>
        <v>41320</v>
      </c>
      <c r="S391" s="112" t="str">
        <f>VLOOKUP(C391,[1]計算シート!$B$3:$BB$29997,34,FALSE)</f>
        <v>入居開始済み</v>
      </c>
      <c r="T391" s="109" t="str">
        <f>VLOOKUP(C391,[1]計算シート!$B$3:$BB$29997,33,FALSE)</f>
        <v>○</v>
      </c>
      <c r="U391" s="111">
        <v>41821</v>
      </c>
      <c r="V391" s="77"/>
      <c r="W391" s="115" t="str">
        <f>VLOOKUP(C391,[1]計算シート!$B$3:$BH$2997,59,FALSE)&amp;CHAR(10)&amp;IF(VLOOKUP(C391,[1]計算シート!$B$3:$BH$2997,59,FALSE)="特定","("&amp;VLOOKUP(C391,[1]指定一覧!$B$3:$C357,2,FALSE)&amp;")","")</f>
        <v>特定
(1374701454)</v>
      </c>
      <c r="X391" s="113" t="s">
        <v>36</v>
      </c>
    </row>
    <row r="392" spans="2:24" s="114" customFormat="1" ht="42" customHeight="1">
      <c r="B392" s="108">
        <v>385</v>
      </c>
      <c r="C392" s="109">
        <v>13008</v>
      </c>
      <c r="D392" s="110" t="str">
        <f>VLOOKUP(C392,[1]計算シート!$B$3:$F$29997,5,FALSE)</f>
        <v>しんあい清戸の里</v>
      </c>
      <c r="E392" s="110" t="str">
        <f>VLOOKUP(C392,[1]計算シート!$B$3:$BB$29997,6,FALSE)</f>
        <v>清瀬市下清戸1-305-1</v>
      </c>
      <c r="F392" s="109" t="str">
        <f>VLOOKUP(C392,[1]計算シート!$B$3:$BB$29997,7,FALSE)</f>
        <v>6.3-8</v>
      </c>
      <c r="G392" s="109" t="str">
        <f>VLOOKUP(C392,[1]計算シート!$B$3:$BB$29997,8,FALSE)</f>
        <v>18-25.2</v>
      </c>
      <c r="H392" s="109" t="str">
        <f>VLOOKUP(C392,[1]計算シート!$B$3:$BB$29997,9,FALSE)</f>
        <v>○</v>
      </c>
      <c r="I392" s="109" t="str">
        <f>VLOOKUP(C392,[1]計算シート!$B$3:$BB$29997,10,FALSE)</f>
        <v>○</v>
      </c>
      <c r="J392" s="109" t="str">
        <f>VLOOKUP(C392,[1]計算シート!$B$3:$BB$29997,11,FALSE)</f>
        <v>○</v>
      </c>
      <c r="K392" s="109" t="str">
        <f>VLOOKUP(C392,[1]計算シート!$B$3:$BB$29997,12,FALSE)</f>
        <v>○</v>
      </c>
      <c r="L392" s="109" t="str">
        <f>VLOOKUP(C392,[1]計算シート!$B$3:$BB$29997,13,FALSE)</f>
        <v>○</v>
      </c>
      <c r="M392" s="109" t="str">
        <f>IF(VLOOKUP(C392,[1]計算シート!$B$3:$BB$29997,26,FALSE)&gt;0,"○","×")</f>
        <v>○</v>
      </c>
      <c r="N392" s="109" t="str">
        <f>IF(VLOOKUP(C392,[1]計算シート!$B$3:$BB$29997,27,FALSE)&gt;0,"○","×")</f>
        <v>○</v>
      </c>
      <c r="O392" s="110" t="str">
        <f>VLOOKUP(C392,[1]計算シート!$B$3:$BB$29997,29,FALSE)</f>
        <v>しんあい清戸の里</v>
      </c>
      <c r="P392" s="110" t="str">
        <f>VLOOKUP(C392,[1]計算シート!$B$3:$BB$29997,30,FALSE)</f>
        <v>042-493-5623</v>
      </c>
      <c r="Q392" s="77">
        <f>VLOOKUP(C392,[1]計算シート!$B$3:$BB$29997,32,FALSE)</f>
        <v>42</v>
      </c>
      <c r="R392" s="111">
        <f>VLOOKUP(C392,[1]計算シート!$B$3:$BB$29997,31,FALSE)</f>
        <v>41467</v>
      </c>
      <c r="S392" s="112" t="str">
        <f>VLOOKUP(C392,[1]計算シート!$B$3:$BB$29997,34,FALSE)</f>
        <v>入居開始済み</v>
      </c>
      <c r="T392" s="109" t="str">
        <f>VLOOKUP(C392,[1]計算シート!$B$3:$BB$29997,33,FALSE)</f>
        <v>○</v>
      </c>
      <c r="U392" s="111">
        <v>42095</v>
      </c>
      <c r="V392" s="77"/>
      <c r="W392" s="115" t="str">
        <f>VLOOKUP(C392,[1]計算シート!$B$3:$BH$2997,59,FALSE)&amp;CHAR(10)&amp;IF(VLOOKUP(C392,[1]計算シート!$B$3:$BH$2997,59,FALSE)="特定","("&amp;VLOOKUP(C392,[1]指定一覧!$B$3:$C358,2,FALSE)&amp;")","")</f>
        <v xml:space="preserve">
</v>
      </c>
      <c r="X392" s="113" t="s">
        <v>36</v>
      </c>
    </row>
    <row r="393" spans="2:24" s="114" customFormat="1" ht="42" customHeight="1">
      <c r="B393" s="108">
        <v>386</v>
      </c>
      <c r="C393" s="109">
        <v>13022</v>
      </c>
      <c r="D393" s="110" t="str">
        <f>VLOOKUP(C393,[1]計算シート!$B$3:$F$29997,5,FALSE)</f>
        <v>みどりの樹清瀬</v>
      </c>
      <c r="E393" s="110" t="str">
        <f>VLOOKUP(C393,[1]計算シート!$B$3:$BB$29997,6,FALSE)</f>
        <v>清瀬市下清戸４－７０９－１７</v>
      </c>
      <c r="F393" s="109" t="str">
        <f>VLOOKUP(C393,[1]計算シート!$B$3:$BB$29997,7,FALSE)</f>
        <v>5.8-6.5</v>
      </c>
      <c r="G393" s="109" t="str">
        <f>VLOOKUP(C393,[1]計算シート!$B$3:$BB$29997,8,FALSE)</f>
        <v>18.6-22.26</v>
      </c>
      <c r="H393" s="109" t="str">
        <f>VLOOKUP(C393,[1]計算シート!$B$3:$BB$29997,9,FALSE)</f>
        <v>○</v>
      </c>
      <c r="I393" s="109" t="str">
        <f>VLOOKUP(C393,[1]計算シート!$B$3:$BB$29997,10,FALSE)</f>
        <v>○</v>
      </c>
      <c r="J393" s="109" t="str">
        <f>VLOOKUP(C393,[1]計算シート!$B$3:$BB$29997,11,FALSE)</f>
        <v>○</v>
      </c>
      <c r="K393" s="109" t="str">
        <f>VLOOKUP(C393,[1]計算シート!$B$3:$BB$29997,12,FALSE)</f>
        <v>○</v>
      </c>
      <c r="L393" s="109" t="str">
        <f>VLOOKUP(C393,[1]計算シート!$B$3:$BB$29997,13,FALSE)</f>
        <v>○</v>
      </c>
      <c r="M393" s="109" t="str">
        <f>IF(VLOOKUP(C393,[1]計算シート!$B$3:$BB$29997,26,FALSE)&gt;0,"○","×")</f>
        <v>×</v>
      </c>
      <c r="N393" s="109" t="str">
        <f>IF(VLOOKUP(C393,[1]計算シート!$B$3:$BB$29997,27,FALSE)&gt;0,"○","×")</f>
        <v>○</v>
      </c>
      <c r="O393" s="110" t="str">
        <f>VLOOKUP(C393,[1]計算シート!$B$3:$BB$29997,29,FALSE)</f>
        <v>みどりの樹清瀬</v>
      </c>
      <c r="P393" s="110" t="str">
        <f>VLOOKUP(C393,[1]計算シート!$B$3:$BB$29997,30,FALSE)</f>
        <v>042-494-6161</v>
      </c>
      <c r="Q393" s="77">
        <f>VLOOKUP(C393,[1]計算シート!$B$3:$BB$29997,32,FALSE)</f>
        <v>34</v>
      </c>
      <c r="R393" s="111">
        <f>VLOOKUP(C393,[1]計算シート!$B$3:$BB$29997,31,FALSE)</f>
        <v>41558</v>
      </c>
      <c r="S393" s="112" t="str">
        <f>VLOOKUP(C393,[1]計算シート!$B$3:$BB$29997,34,FALSE)</f>
        <v>入居開始済み</v>
      </c>
      <c r="T393" s="109" t="str">
        <f>VLOOKUP(C393,[1]計算シート!$B$3:$BB$29997,33,FALSE)</f>
        <v>○</v>
      </c>
      <c r="U393" s="111">
        <v>42095</v>
      </c>
      <c r="V393" s="77"/>
      <c r="W393" s="115" t="str">
        <f>VLOOKUP(C393,[1]計算シート!$B$3:$BH$2997,59,FALSE)&amp;CHAR(10)&amp;IF(VLOOKUP(C393,[1]計算シート!$B$3:$BH$2997,59,FALSE)="特定","("&amp;VLOOKUP(C393,[1]指定一覧!$B$3:$C359,2,FALSE)&amp;")","")</f>
        <v xml:space="preserve">
</v>
      </c>
      <c r="X393" s="113" t="s">
        <v>36</v>
      </c>
    </row>
    <row r="394" spans="2:24" s="114" customFormat="1" ht="42" customHeight="1">
      <c r="B394" s="108">
        <v>387</v>
      </c>
      <c r="C394" s="109">
        <v>16009</v>
      </c>
      <c r="D394" s="110" t="str">
        <f>VLOOKUP(C394,[1]計算シート!$B$3:$F$29997,5,FALSE)</f>
        <v>なごやかレジデンス清瀬</v>
      </c>
      <c r="E394" s="110" t="str">
        <f>VLOOKUP(C394,[1]計算シート!$B$3:$BB$29997,6,FALSE)</f>
        <v>清瀬市竹丘2-28-13</v>
      </c>
      <c r="F394" s="109" t="str">
        <f>VLOOKUP(C394,[1]計算シート!$B$3:$BB$29997,7,FALSE)</f>
        <v>5.7-6.5</v>
      </c>
      <c r="G394" s="109" t="str">
        <f>VLOOKUP(C394,[1]計算シート!$B$3:$BB$29997,8,FALSE)</f>
        <v>20.2-20.39</v>
      </c>
      <c r="H394" s="109" t="str">
        <f>VLOOKUP(C394,[1]計算シート!$B$3:$BB$29997,9,FALSE)</f>
        <v>○</v>
      </c>
      <c r="I394" s="109" t="str">
        <f>VLOOKUP(C394,[1]計算シート!$B$3:$BB$29997,10,FALSE)</f>
        <v>○</v>
      </c>
      <c r="J394" s="109" t="str">
        <f>VLOOKUP(C394,[1]計算シート!$B$3:$BB$29997,11,FALSE)</f>
        <v>○</v>
      </c>
      <c r="K394" s="109" t="str">
        <f>VLOOKUP(C394,[1]計算シート!$B$3:$BB$29997,12,FALSE)</f>
        <v>○</v>
      </c>
      <c r="L394" s="109" t="str">
        <f>VLOOKUP(C394,[1]計算シート!$B$3:$BB$29997,13,FALSE)</f>
        <v>○</v>
      </c>
      <c r="M394" s="109" t="str">
        <f>IF(VLOOKUP(C394,[1]計算シート!$B$3:$BB$29997,26,FALSE)&gt;0,"○","×")</f>
        <v>×</v>
      </c>
      <c r="N394" s="109" t="str">
        <f>IF(VLOOKUP(C394,[1]計算シート!$B$3:$BB$29997,27,FALSE)&gt;0,"○","×")</f>
        <v>○</v>
      </c>
      <c r="O394" s="110" t="str">
        <f>VLOOKUP(C394,[1]計算シート!$B$3:$BB$29997,29,FALSE)</f>
        <v>株式会社やまねメディカル</v>
      </c>
      <c r="P394" s="110" t="str">
        <f>VLOOKUP(C394,[1]計算シート!$B$3:$BB$29997,30,FALSE)</f>
        <v>03-5201-3995</v>
      </c>
      <c r="Q394" s="77">
        <f>VLOOKUP(C394,[1]計算シート!$B$3:$BB$29997,32,FALSE)</f>
        <v>31</v>
      </c>
      <c r="R394" s="111">
        <f>VLOOKUP(C394,[1]計算シート!$B$3:$BB$29997,31,FALSE)</f>
        <v>42661</v>
      </c>
      <c r="S394" s="112" t="str">
        <f>VLOOKUP(C394,[1]計算シート!$B$3:$BB$29997,34,FALSE)</f>
        <v>入居開始済み</v>
      </c>
      <c r="T394" s="109" t="str">
        <f>VLOOKUP(C394,[1]計算シート!$B$3:$BB$29997,33,FALSE)</f>
        <v>○</v>
      </c>
      <c r="U394" s="111">
        <v>42917</v>
      </c>
      <c r="V394" s="77"/>
      <c r="W394" s="115" t="str">
        <f>VLOOKUP(C394,[1]計算シート!$B$3:$BH$2997,59,FALSE)&amp;CHAR(10)&amp;IF(VLOOKUP(C394,[1]計算シート!$B$3:$BH$2997,59,FALSE)="特定","("&amp;VLOOKUP(C394,[1]指定一覧!$B$3:$C360,2,FALSE)&amp;")","")</f>
        <v xml:space="preserve">
</v>
      </c>
      <c r="X394" s="113" t="s">
        <v>36</v>
      </c>
    </row>
    <row r="395" spans="2:24" s="114" customFormat="1" ht="42" customHeight="1">
      <c r="B395" s="108">
        <v>388</v>
      </c>
      <c r="C395" s="109">
        <v>17009</v>
      </c>
      <c r="D395" s="110" t="str">
        <f>VLOOKUP(C395,[1]計算シート!$B$3:$F$29997,5,FALSE)</f>
        <v>エクラシア清瀬</v>
      </c>
      <c r="E395" s="110" t="str">
        <f>VLOOKUP(C395,[1]計算シート!$B$3:$BB$29997,6,FALSE)</f>
        <v>清瀬市下清戸2-518-1</v>
      </c>
      <c r="F395" s="109">
        <f>VLOOKUP(C395,[1]計算シート!$B$3:$BB$29997,7,FALSE)</f>
        <v>5.5</v>
      </c>
      <c r="G395" s="109">
        <f>VLOOKUP(C395,[1]計算シート!$B$3:$BB$29997,8,FALSE)</f>
        <v>18.399999999999999</v>
      </c>
      <c r="H395" s="109" t="str">
        <f>VLOOKUP(C395,[1]計算シート!$B$3:$BB$29997,9,FALSE)</f>
        <v>○</v>
      </c>
      <c r="I395" s="109" t="str">
        <f>VLOOKUP(C395,[1]計算シート!$B$3:$BB$29997,10,FALSE)</f>
        <v>×</v>
      </c>
      <c r="J395" s="109" t="str">
        <f>VLOOKUP(C395,[1]計算シート!$B$3:$BB$29997,11,FALSE)</f>
        <v>○</v>
      </c>
      <c r="K395" s="109" t="str">
        <f>VLOOKUP(C395,[1]計算シート!$B$3:$BB$29997,12,FALSE)</f>
        <v>×</v>
      </c>
      <c r="L395" s="109" t="str">
        <f>VLOOKUP(C395,[1]計算シート!$B$3:$BB$29997,13,FALSE)</f>
        <v>○</v>
      </c>
      <c r="M395" s="109" t="str">
        <f>IF(VLOOKUP(C395,[1]計算シート!$B$3:$BB$29997,26,FALSE)&gt;0,"○","×")</f>
        <v>×</v>
      </c>
      <c r="N395" s="109" t="str">
        <f>IF(VLOOKUP(C395,[1]計算シート!$B$3:$BB$29997,27,FALSE)&gt;0,"○","×")</f>
        <v>○</v>
      </c>
      <c r="O395" s="110" t="str">
        <f>VLOOKUP(C395,[1]計算シート!$B$3:$BB$29997,29,FALSE)</f>
        <v>株式会社エクラシア</v>
      </c>
      <c r="P395" s="110" t="str">
        <f>VLOOKUP(C395,[1]計算シート!$B$3:$BB$29997,30,FALSE)</f>
        <v>050-6861-5201</v>
      </c>
      <c r="Q395" s="77">
        <f>VLOOKUP(C395,[1]計算シート!$B$3:$BB$29997,32,FALSE)</f>
        <v>32</v>
      </c>
      <c r="R395" s="111">
        <f>VLOOKUP(C395,[1]計算シート!$B$3:$BB$29997,31,FALSE)</f>
        <v>42929</v>
      </c>
      <c r="S395" s="112" t="str">
        <f>VLOOKUP(C395,[1]計算シート!$B$3:$BB$29997,34,FALSE)</f>
        <v>入居開始済み</v>
      </c>
      <c r="T395" s="109" t="str">
        <f>VLOOKUP(C395,[1]計算シート!$B$3:$BB$29997,33,FALSE)</f>
        <v>○</v>
      </c>
      <c r="U395" s="111">
        <v>43313</v>
      </c>
      <c r="V395" s="77"/>
      <c r="W395" s="115" t="str">
        <f>VLOOKUP(C395,[1]計算シート!$B$3:$BH$2997,59,FALSE)&amp;CHAR(10)&amp;IF(VLOOKUP(C395,[1]計算シート!$B$3:$BH$2997,59,FALSE)="特定","("&amp;VLOOKUP(C395,[1]指定一覧!$B$3:$C361,2,FALSE)&amp;")","")</f>
        <v xml:space="preserve">
</v>
      </c>
      <c r="X395" s="113" t="s">
        <v>36</v>
      </c>
    </row>
    <row r="396" spans="2:24" s="114" customFormat="1" ht="42" customHeight="1">
      <c r="B396" s="108">
        <v>389</v>
      </c>
      <c r="C396" s="109">
        <v>13004</v>
      </c>
      <c r="D396" s="110" t="str">
        <f>VLOOKUP(C396,[1]計算シート!$B$3:$F$29997,5,FALSE)</f>
        <v>レイ・ストーリア滝山</v>
      </c>
      <c r="E396" s="110" t="str">
        <f>VLOOKUP(C396,[1]計算シート!$B$3:$BB$29997,6,FALSE)</f>
        <v>東久留米市滝山7丁目17番13号</v>
      </c>
      <c r="F396" s="109" t="str">
        <f>VLOOKUP(C396,[1]計算シート!$B$3:$BB$29997,7,FALSE)</f>
        <v>8.2-13.5</v>
      </c>
      <c r="G396" s="109" t="str">
        <f>VLOOKUP(C396,[1]計算シート!$B$3:$BB$29997,8,FALSE)</f>
        <v>18.05-35.57</v>
      </c>
      <c r="H396" s="109" t="str">
        <f>VLOOKUP(C396,[1]計算シート!$B$3:$BB$29997,9,FALSE)</f>
        <v>○</v>
      </c>
      <c r="I396" s="109" t="str">
        <f>VLOOKUP(C396,[1]計算シート!$B$3:$BB$29997,10,FALSE)</f>
        <v>○</v>
      </c>
      <c r="J396" s="109" t="str">
        <f>VLOOKUP(C396,[1]計算シート!$B$3:$BB$29997,11,FALSE)</f>
        <v>○</v>
      </c>
      <c r="K396" s="109" t="str">
        <f>VLOOKUP(C396,[1]計算シート!$B$3:$BB$29997,12,FALSE)</f>
        <v>○</v>
      </c>
      <c r="L396" s="109" t="str">
        <f>VLOOKUP(C396,[1]計算シート!$B$3:$BB$29997,13,FALSE)</f>
        <v>○</v>
      </c>
      <c r="M396" s="109" t="str">
        <f>IF(VLOOKUP(C396,[1]計算シート!$B$3:$BB$29997,26,FALSE)&gt;0,"○","×")</f>
        <v>×</v>
      </c>
      <c r="N396" s="109" t="str">
        <f>IF(VLOOKUP(C396,[1]計算シート!$B$3:$BB$29997,27,FALSE)&gt;0,"○","×")</f>
        <v>○</v>
      </c>
      <c r="O396" s="110" t="str">
        <f>VLOOKUP(C396,[1]計算シート!$B$3:$BB$29997,29,FALSE)</f>
        <v>日建リース工業株式会社</v>
      </c>
      <c r="P396" s="110" t="str">
        <f>VLOOKUP(C396,[1]計算シート!$B$3:$BB$29997,30,FALSE)</f>
        <v>03-3296-1711</v>
      </c>
      <c r="Q396" s="77">
        <f>VLOOKUP(C396,[1]計算シート!$B$3:$BB$29997,32,FALSE)</f>
        <v>45</v>
      </c>
      <c r="R396" s="111">
        <f>VLOOKUP(C396,[1]計算シート!$B$3:$BB$29997,31,FALSE)</f>
        <v>41411</v>
      </c>
      <c r="S396" s="112" t="str">
        <f>VLOOKUP(C396,[1]計算シート!$B$3:$BB$29997,34,FALSE)</f>
        <v>入居開始済み</v>
      </c>
      <c r="T396" s="109" t="str">
        <f>VLOOKUP(C396,[1]計算シート!$B$3:$BB$29997,33,FALSE)</f>
        <v>○</v>
      </c>
      <c r="U396" s="111">
        <v>42095</v>
      </c>
      <c r="V396" s="77"/>
      <c r="W396" s="115" t="str">
        <f>VLOOKUP(C396,[1]計算シート!$B$3:$BH$2997,59,FALSE)&amp;CHAR(10)&amp;IF(VLOOKUP(C396,[1]計算シート!$B$3:$BH$2997,59,FALSE)="特定","("&amp;VLOOKUP(C396,[1]指定一覧!$B$3:$C362,2,FALSE)&amp;")","")</f>
        <v xml:space="preserve">
</v>
      </c>
      <c r="X396" s="113" t="s">
        <v>36</v>
      </c>
    </row>
    <row r="397" spans="2:24" s="114" customFormat="1" ht="42" customHeight="1">
      <c r="B397" s="108">
        <v>390</v>
      </c>
      <c r="C397" s="109">
        <v>13043</v>
      </c>
      <c r="D397" s="110" t="str">
        <f>VLOOKUP(C397,[1]計算シート!$B$3:$F$29997,5,FALSE)</f>
        <v>なごやかレジデンス東久留米</v>
      </c>
      <c r="E397" s="110" t="str">
        <f>VLOOKUP(C397,[1]計算シート!$B$3:$BB$29997,6,FALSE)</f>
        <v>東久留米市新川町一丁目８番５号</v>
      </c>
      <c r="F397" s="109" t="str">
        <f>VLOOKUP(C397,[1]計算シート!$B$3:$BB$29997,7,FALSE)</f>
        <v>5.37-7.2</v>
      </c>
      <c r="G397" s="109">
        <f>VLOOKUP(C397,[1]計算シート!$B$3:$BB$29997,8,FALSE)</f>
        <v>18.75</v>
      </c>
      <c r="H397" s="109" t="str">
        <f>VLOOKUP(C397,[1]計算シート!$B$3:$BB$29997,9,FALSE)</f>
        <v>○</v>
      </c>
      <c r="I397" s="109" t="str">
        <f>VLOOKUP(C397,[1]計算シート!$B$3:$BB$29997,10,FALSE)</f>
        <v>○</v>
      </c>
      <c r="J397" s="109" t="str">
        <f>VLOOKUP(C397,[1]計算シート!$B$3:$BB$29997,11,FALSE)</f>
        <v>○</v>
      </c>
      <c r="K397" s="109" t="str">
        <f>VLOOKUP(C397,[1]計算シート!$B$3:$BB$29997,12,FALSE)</f>
        <v>○</v>
      </c>
      <c r="L397" s="109" t="str">
        <f>VLOOKUP(C397,[1]計算シート!$B$3:$BB$29997,13,FALSE)</f>
        <v>×</v>
      </c>
      <c r="M397" s="109" t="str">
        <f>IF(VLOOKUP(C397,[1]計算シート!$B$3:$BB$29997,26,FALSE)&gt;0,"○","×")</f>
        <v>×</v>
      </c>
      <c r="N397" s="109" t="str">
        <f>IF(VLOOKUP(C397,[1]計算シート!$B$3:$BB$29997,27,FALSE)&gt;0,"○","×")</f>
        <v>○</v>
      </c>
      <c r="O397" s="110" t="str">
        <f>VLOOKUP(C397,[1]計算シート!$B$3:$BB$29997,29,FALSE)</f>
        <v>なごやかレジデンス東久留米</v>
      </c>
      <c r="P397" s="110" t="str">
        <f>VLOOKUP(C397,[1]計算シート!$B$3:$BB$29997,30,FALSE)</f>
        <v>042-479-1292</v>
      </c>
      <c r="Q397" s="77">
        <f>VLOOKUP(C397,[1]計算シート!$B$3:$BB$29997,32,FALSE)</f>
        <v>30</v>
      </c>
      <c r="R397" s="111">
        <f>VLOOKUP(C397,[1]計算シート!$B$3:$BB$29997,31,FALSE)</f>
        <v>41691</v>
      </c>
      <c r="S397" s="112" t="str">
        <f>VLOOKUP(C397,[1]計算シート!$B$3:$BB$29997,34,FALSE)</f>
        <v>入居開始済み</v>
      </c>
      <c r="T397" s="109" t="str">
        <f>VLOOKUP(C397,[1]計算シート!$B$3:$BB$29997,33,FALSE)</f>
        <v>○</v>
      </c>
      <c r="U397" s="111">
        <v>42095</v>
      </c>
      <c r="V397" s="77"/>
      <c r="W397" s="115" t="str">
        <f>VLOOKUP(C397,[1]計算シート!$B$3:$BH$2997,59,FALSE)&amp;CHAR(10)&amp;IF(VLOOKUP(C397,[1]計算シート!$B$3:$BH$2997,59,FALSE)="特定","("&amp;VLOOKUP(C397,[1]指定一覧!$B$3:$C363,2,FALSE)&amp;")","")</f>
        <v xml:space="preserve">
</v>
      </c>
      <c r="X397" s="113" t="s">
        <v>36</v>
      </c>
    </row>
    <row r="398" spans="2:24" s="114" customFormat="1" ht="42" customHeight="1">
      <c r="B398" s="108">
        <v>391</v>
      </c>
      <c r="C398" s="109">
        <v>18002</v>
      </c>
      <c r="D398" s="110" t="str">
        <f>VLOOKUP(C398,[1]計算シート!$B$3:$F$29997,5,FALSE)</f>
        <v>エクラシア東久留米</v>
      </c>
      <c r="E398" s="110" t="str">
        <f>VLOOKUP(C398,[1]計算シート!$B$3:$BB$29997,6,FALSE)</f>
        <v>東久留米市前沢2－1－55</v>
      </c>
      <c r="F398" s="109">
        <f>VLOOKUP(C398,[1]計算シート!$B$3:$BB$29997,7,FALSE)</f>
        <v>5.5</v>
      </c>
      <c r="G398" s="109" t="str">
        <f>VLOOKUP(C398,[1]計算シート!$B$3:$BB$29997,8,FALSE)</f>
        <v>18.3-18.91</v>
      </c>
      <c r="H398" s="109" t="str">
        <f>VLOOKUP(C398,[1]計算シート!$B$3:$BB$29997,9,FALSE)</f>
        <v>○</v>
      </c>
      <c r="I398" s="109" t="str">
        <f>VLOOKUP(C398,[1]計算シート!$B$3:$BB$29997,10,FALSE)</f>
        <v>×</v>
      </c>
      <c r="J398" s="109" t="str">
        <f>VLOOKUP(C398,[1]計算シート!$B$3:$BB$29997,11,FALSE)</f>
        <v>○</v>
      </c>
      <c r="K398" s="109" t="str">
        <f>VLOOKUP(C398,[1]計算シート!$B$3:$BB$29997,12,FALSE)</f>
        <v>×</v>
      </c>
      <c r="L398" s="109" t="str">
        <f>VLOOKUP(C398,[1]計算シート!$B$3:$BB$29997,13,FALSE)</f>
        <v>○</v>
      </c>
      <c r="M398" s="109" t="str">
        <f>IF(VLOOKUP(C398,[1]計算シート!$B$3:$BB$29997,26,FALSE)&gt;0,"○","×")</f>
        <v>×</v>
      </c>
      <c r="N398" s="109" t="str">
        <f>IF(VLOOKUP(C398,[1]計算シート!$B$3:$BB$29997,27,FALSE)&gt;0,"○","×")</f>
        <v>○</v>
      </c>
      <c r="O398" s="110" t="str">
        <f>VLOOKUP(C398,[1]計算シート!$B$3:$BB$29997,29,FALSE)</f>
        <v>株式会社エクラシア</v>
      </c>
      <c r="P398" s="110" t="str">
        <f>VLOOKUP(C398,[1]計算シート!$B$3:$BB$29997,30,FALSE)</f>
        <v>050-6861-5201</v>
      </c>
      <c r="Q398" s="77">
        <f>VLOOKUP(C398,[1]計算シート!$B$3:$BB$29997,32,FALSE)</f>
        <v>60</v>
      </c>
      <c r="R398" s="111">
        <f>VLOOKUP(C398,[1]計算シート!$B$3:$BB$29997,31,FALSE)</f>
        <v>43270</v>
      </c>
      <c r="S398" s="112" t="str">
        <f>VLOOKUP(C398,[1]計算シート!$B$3:$BB$29997,34,FALSE)</f>
        <v>入居開始済み</v>
      </c>
      <c r="T398" s="109" t="str">
        <f>VLOOKUP(C398,[1]計算シート!$B$3:$BB$29997,33,FALSE)</f>
        <v>○</v>
      </c>
      <c r="U398" s="111">
        <v>43617</v>
      </c>
      <c r="V398" s="77"/>
      <c r="W398" s="115" t="str">
        <f>VLOOKUP(C398,[1]計算シート!$B$3:$BH$2997,59,FALSE)&amp;CHAR(10)&amp;IF(VLOOKUP(C398,[1]計算シート!$B$3:$BH$2997,59,FALSE)="特定","("&amp;VLOOKUP(C398,[1]指定一覧!$B$3:$C364,2,FALSE)&amp;")","")</f>
        <v xml:space="preserve">
</v>
      </c>
      <c r="X398" s="113" t="s">
        <v>36</v>
      </c>
    </row>
    <row r="399" spans="2:24" s="114" customFormat="1" ht="42" customHeight="1">
      <c r="B399" s="108">
        <v>392</v>
      </c>
      <c r="C399" s="109">
        <v>11053</v>
      </c>
      <c r="D399" s="110" t="str">
        <f>VLOOKUP(C399,[1]計算シート!$B$3:$F$29997,5,FALSE)</f>
        <v>そんぽの家Ｓ保谷北町</v>
      </c>
      <c r="E399" s="110" t="str">
        <f>VLOOKUP(C399,[1]計算シート!$B$3:$BB$29997,6,FALSE)</f>
        <v>西東京市北町6丁目1-28</v>
      </c>
      <c r="F399" s="109">
        <f>VLOOKUP(C399,[1]計算シート!$B$3:$BB$29997,7,FALSE)</f>
        <v>9.84</v>
      </c>
      <c r="G399" s="109">
        <f>VLOOKUP(C399,[1]計算シート!$B$3:$BB$29997,8,FALSE)</f>
        <v>25.17</v>
      </c>
      <c r="H399" s="109" t="str">
        <f>VLOOKUP(C399,[1]計算シート!$B$3:$BB$29997,9,FALSE)</f>
        <v>○</v>
      </c>
      <c r="I399" s="109" t="str">
        <f>VLOOKUP(C399,[1]計算シート!$B$3:$BB$29997,10,FALSE)</f>
        <v>×</v>
      </c>
      <c r="J399" s="109" t="str">
        <f>VLOOKUP(C399,[1]計算シート!$B$3:$BB$29997,11,FALSE)</f>
        <v>×</v>
      </c>
      <c r="K399" s="109" t="str">
        <f>VLOOKUP(C399,[1]計算シート!$B$3:$BB$29997,12,FALSE)</f>
        <v>×</v>
      </c>
      <c r="L399" s="109" t="str">
        <f>VLOOKUP(C399,[1]計算シート!$B$3:$BB$29997,13,FALSE)</f>
        <v>○</v>
      </c>
      <c r="M399" s="109" t="str">
        <f>IF(VLOOKUP(C399,[1]計算シート!$B$3:$BB$29997,26,FALSE)&gt;0,"○","×")</f>
        <v>○</v>
      </c>
      <c r="N399" s="109" t="str">
        <f>IF(VLOOKUP(C399,[1]計算シート!$B$3:$BB$29997,27,FALSE)&gt;0,"○","×")</f>
        <v>○</v>
      </c>
      <c r="O399" s="110" t="str">
        <f>VLOOKUP(C399,[1]計算シート!$B$3:$BB$29997,29,FALSE)</f>
        <v>そんぽの家Ｓ保谷北町</v>
      </c>
      <c r="P399" s="110" t="str">
        <f>VLOOKUP(C399,[1]計算シート!$B$3:$BB$29997,30,FALSE)</f>
        <v>042-439-0320</v>
      </c>
      <c r="Q399" s="77">
        <f>VLOOKUP(C399,[1]計算シート!$B$3:$BB$29997,32,FALSE)</f>
        <v>30</v>
      </c>
      <c r="R399" s="111">
        <f>VLOOKUP(C399,[1]計算シート!$B$3:$BB$29997,31,FALSE)</f>
        <v>40962</v>
      </c>
      <c r="S399" s="112" t="str">
        <f>VLOOKUP(C399,[1]計算シート!$B$3:$BB$29997,34,FALSE)</f>
        <v>入居開始済み</v>
      </c>
      <c r="T399" s="109" t="str">
        <f>VLOOKUP(C399,[1]計算シート!$B$3:$BB$29997,33,FALSE)</f>
        <v>○</v>
      </c>
      <c r="U399" s="111">
        <v>42095</v>
      </c>
      <c r="V399" s="77"/>
      <c r="W399" s="115" t="str">
        <f>VLOOKUP(C399,[1]計算シート!$B$3:$BH$2997,59,FALSE)&amp;CHAR(10)&amp;IF(VLOOKUP(C399,[1]計算シート!$B$3:$BH$2997,59,FALSE)="特定","("&amp;VLOOKUP(C399,[1]指定一覧!$B$3:$C365,2,FALSE)&amp;")","")</f>
        <v xml:space="preserve">
</v>
      </c>
      <c r="X399" s="113" t="s">
        <v>36</v>
      </c>
    </row>
    <row r="400" spans="2:24" s="114" customFormat="1" ht="42" customHeight="1">
      <c r="B400" s="108">
        <v>393</v>
      </c>
      <c r="C400" s="109">
        <v>11069</v>
      </c>
      <c r="D400" s="110" t="str">
        <f>VLOOKUP(C400,[1]計算シート!$B$3:$F$29997,5,FALSE)</f>
        <v>西東京ケアコミュニティそよ風</v>
      </c>
      <c r="E400" s="110" t="str">
        <f>VLOOKUP(C400,[1]計算シート!$B$3:$BB$29997,6,FALSE)</f>
        <v>西東京市東町3-1-13</v>
      </c>
      <c r="F400" s="109" t="str">
        <f>VLOOKUP(C400,[1]計算シート!$B$3:$BB$29997,7,FALSE)</f>
        <v>16.8-29.6</v>
      </c>
      <c r="G400" s="109" t="str">
        <f>VLOOKUP(C400,[1]計算シート!$B$3:$BB$29997,8,FALSE)</f>
        <v>30.77-57.76</v>
      </c>
      <c r="H400" s="109" t="str">
        <f>VLOOKUP(C400,[1]計算シート!$B$3:$BB$29997,9,FALSE)</f>
        <v>○</v>
      </c>
      <c r="I400" s="109" t="str">
        <f>VLOOKUP(C400,[1]計算シート!$B$3:$BB$29997,10,FALSE)</f>
        <v>○</v>
      </c>
      <c r="J400" s="109" t="str">
        <f>VLOOKUP(C400,[1]計算シート!$B$3:$BB$29997,11,FALSE)</f>
        <v>○</v>
      </c>
      <c r="K400" s="109" t="str">
        <f>VLOOKUP(C400,[1]計算シート!$B$3:$BB$29997,12,FALSE)</f>
        <v>○</v>
      </c>
      <c r="L400" s="109" t="str">
        <f>VLOOKUP(C400,[1]計算シート!$B$3:$BB$29997,13,FALSE)</f>
        <v>○</v>
      </c>
      <c r="M400" s="109" t="str">
        <f>IF(VLOOKUP(C400,[1]計算シート!$B$3:$BB$29997,26,FALSE)&gt;0,"○","×")</f>
        <v>○</v>
      </c>
      <c r="N400" s="109" t="str">
        <f>IF(VLOOKUP(C400,[1]計算シート!$B$3:$BB$29997,27,FALSE)&gt;0,"○","×")</f>
        <v>○</v>
      </c>
      <c r="O400" s="110" t="str">
        <f>VLOOKUP(C400,[1]計算シート!$B$3:$BB$29997,29,FALSE)</f>
        <v>株式会社ＳＯＹＯＫＡＺＥ</v>
      </c>
      <c r="P400" s="110" t="str">
        <f>VLOOKUP(C400,[1]計算シート!$B$3:$BB$29997,30,FALSE)</f>
        <v>03-5413-8228</v>
      </c>
      <c r="Q400" s="77">
        <f>VLOOKUP(C400,[1]計算シート!$B$3:$BB$29997,32,FALSE)</f>
        <v>47</v>
      </c>
      <c r="R400" s="111">
        <f>VLOOKUP(C400,[1]計算シート!$B$3:$BB$29997,31,FALSE)</f>
        <v>40996</v>
      </c>
      <c r="S400" s="112" t="str">
        <f>VLOOKUP(C400,[1]計算シート!$B$3:$BB$29997,34,FALSE)</f>
        <v>入居開始済み</v>
      </c>
      <c r="T400" s="109" t="str">
        <f>VLOOKUP(C400,[1]計算シート!$B$3:$BB$29997,33,FALSE)</f>
        <v>○</v>
      </c>
      <c r="U400" s="111">
        <v>41091</v>
      </c>
      <c r="V400" s="77"/>
      <c r="W400" s="115" t="str">
        <f>VLOOKUP(C400,[1]計算シート!$B$3:$BH$2997,59,FALSE)&amp;CHAR(10)&amp;IF(VLOOKUP(C400,[1]計算シート!$B$3:$BH$2997,59,FALSE)="特定","("&amp;VLOOKUP(C400,[1]指定一覧!$B$3:$C366,2,FALSE)&amp;")","")</f>
        <v>特定
(1375424155)</v>
      </c>
      <c r="X400" s="113" t="s">
        <v>36</v>
      </c>
    </row>
    <row r="401" spans="2:24" s="114" customFormat="1" ht="42" customHeight="1">
      <c r="B401" s="108">
        <v>394</v>
      </c>
      <c r="C401" s="109">
        <v>19006</v>
      </c>
      <c r="D401" s="110" t="str">
        <f>VLOOKUP(C401,[1]計算シート!$B$3:$F$29997,5,FALSE)</f>
        <v>リリィパワーズレジデンス武蔵野</v>
      </c>
      <c r="E401" s="110" t="str">
        <f>VLOOKUP(C401,[1]計算シート!$B$3:$BB$29997,6,FALSE)</f>
        <v>西東京市新町4丁目1番5号</v>
      </c>
      <c r="F401" s="109" t="str">
        <f>VLOOKUP(C401,[1]計算シート!$B$3:$BB$29997,7,FALSE)</f>
        <v>7.4-8.9</v>
      </c>
      <c r="G401" s="109" t="str">
        <f>VLOOKUP(C401,[1]計算シート!$B$3:$BB$29997,8,FALSE)</f>
        <v>25.5-28.9</v>
      </c>
      <c r="H401" s="109" t="str">
        <f>VLOOKUP(C401,[1]計算シート!$B$3:$BB$29997,9,FALSE)</f>
        <v>○</v>
      </c>
      <c r="I401" s="109" t="str">
        <f>VLOOKUP(C401,[1]計算シート!$B$3:$BB$29997,10,FALSE)</f>
        <v>×</v>
      </c>
      <c r="J401" s="109" t="str">
        <f>VLOOKUP(C401,[1]計算シート!$B$3:$BB$29997,11,FALSE)</f>
        <v>○</v>
      </c>
      <c r="K401" s="109" t="str">
        <f>VLOOKUP(C401,[1]計算シート!$B$3:$BB$29997,12,FALSE)</f>
        <v>○</v>
      </c>
      <c r="L401" s="109" t="str">
        <f>VLOOKUP(C401,[1]計算シート!$B$3:$BB$29997,13,FALSE)</f>
        <v>×</v>
      </c>
      <c r="M401" s="109" t="str">
        <f>IF(VLOOKUP(C401,[1]計算シート!$B$3:$BB$29997,26,FALSE)&gt;0,"○","×")</f>
        <v>×</v>
      </c>
      <c r="N401" s="109" t="str">
        <f>IF(VLOOKUP(C401,[1]計算シート!$B$3:$BB$29997,27,FALSE)&gt;0,"○","×")</f>
        <v>×</v>
      </c>
      <c r="O401" s="110" t="str">
        <f>VLOOKUP(C401,[1]計算シート!$B$3:$BB$29997,29,FALSE)</f>
        <v>リリィパワーズレジデンス武蔵野</v>
      </c>
      <c r="P401" s="110" t="str">
        <f>VLOOKUP(C401,[1]計算シート!$B$3:$BB$29997,30,FALSE)</f>
        <v>0422-27-8666</v>
      </c>
      <c r="Q401" s="77">
        <f>VLOOKUP(C401,[1]計算シート!$B$3:$BB$29997,32,FALSE)</f>
        <v>41</v>
      </c>
      <c r="R401" s="111">
        <f>VLOOKUP(C401,[1]計算シート!$B$3:$BB$29997,31,FALSE)</f>
        <v>43704</v>
      </c>
      <c r="S401" s="112" t="str">
        <f>VLOOKUP(C401,[1]計算シート!$B$3:$BB$29997,34,FALSE)</f>
        <v>入居開始済み</v>
      </c>
      <c r="T401" s="109" t="str">
        <f>VLOOKUP(C401,[1]計算シート!$B$3:$BB$29997,33,FALSE)</f>
        <v>○</v>
      </c>
      <c r="U401" s="111">
        <v>44136</v>
      </c>
      <c r="V401" s="77"/>
      <c r="W401" s="115" t="str">
        <f>VLOOKUP(C401,[1]計算シート!$B$3:$BH$2997,59,FALSE)&amp;CHAR(10)&amp;IF(VLOOKUP(C401,[1]計算シート!$B$3:$BH$2997,59,FALSE)="特定","("&amp;VLOOKUP(C401,[1]指定一覧!$B$3:$C367,2,FALSE)&amp;")","")</f>
        <v xml:space="preserve">
</v>
      </c>
      <c r="X401" s="113" t="s">
        <v>36</v>
      </c>
    </row>
    <row r="402" spans="2:24" s="114" customFormat="1" ht="42" customHeight="1">
      <c r="B402" s="108">
        <v>395</v>
      </c>
      <c r="C402" s="109">
        <v>12004</v>
      </c>
      <c r="D402" s="110" t="str">
        <f>VLOOKUP(C402,[1]計算シート!$B$3:$F$29997,5,FALSE)</f>
        <v>そんぽの家Ｓ武蔵野</v>
      </c>
      <c r="E402" s="110" t="str">
        <f>VLOOKUP(C402,[1]計算シート!$B$3:$BB$29997,6,FALSE)</f>
        <v>西東京市新町5丁目14-14</v>
      </c>
      <c r="F402" s="109">
        <f>VLOOKUP(C402,[1]計算シート!$B$3:$BB$29997,7,FALSE)</f>
        <v>13.6</v>
      </c>
      <c r="G402" s="109" t="str">
        <f>VLOOKUP(C402,[1]計算シート!$B$3:$BB$29997,8,FALSE)</f>
        <v>25.2-25.74</v>
      </c>
      <c r="H402" s="109" t="str">
        <f>VLOOKUP(C402,[1]計算シート!$B$3:$BB$29997,9,FALSE)</f>
        <v>○</v>
      </c>
      <c r="I402" s="109" t="str">
        <f>VLOOKUP(C402,[1]計算シート!$B$3:$BB$29997,10,FALSE)</f>
        <v>×</v>
      </c>
      <c r="J402" s="109" t="str">
        <f>VLOOKUP(C402,[1]計算シート!$B$3:$BB$29997,11,FALSE)</f>
        <v>×</v>
      </c>
      <c r="K402" s="109" t="str">
        <f>VLOOKUP(C402,[1]計算シート!$B$3:$BB$29997,12,FALSE)</f>
        <v>×</v>
      </c>
      <c r="L402" s="109" t="str">
        <f>VLOOKUP(C402,[1]計算シート!$B$3:$BB$29997,13,FALSE)</f>
        <v>○</v>
      </c>
      <c r="M402" s="109" t="str">
        <f>IF(VLOOKUP(C402,[1]計算シート!$B$3:$BB$29997,26,FALSE)&gt;0,"○","×")</f>
        <v>○</v>
      </c>
      <c r="N402" s="109" t="str">
        <f>IF(VLOOKUP(C402,[1]計算シート!$B$3:$BB$29997,27,FALSE)&gt;0,"○","×")</f>
        <v>○</v>
      </c>
      <c r="O402" s="110" t="str">
        <f>VLOOKUP(C402,[1]計算シート!$B$3:$BB$29997,29,FALSE)</f>
        <v>そんぽの家Ｓ武蔵野</v>
      </c>
      <c r="P402" s="110" t="str">
        <f>VLOOKUP(C402,[1]計算シート!$B$3:$BB$29997,30,FALSE)</f>
        <v>0422-50-8515</v>
      </c>
      <c r="Q402" s="77">
        <f>VLOOKUP(C402,[1]計算シート!$B$3:$BB$29997,32,FALSE)</f>
        <v>52</v>
      </c>
      <c r="R402" s="111">
        <f>VLOOKUP(C402,[1]計算シート!$B$3:$BB$29997,31,FALSE)</f>
        <v>41038</v>
      </c>
      <c r="S402" s="112" t="str">
        <f>VLOOKUP(C402,[1]計算シート!$B$3:$BB$29997,34,FALSE)</f>
        <v>入居開始済み</v>
      </c>
      <c r="T402" s="109" t="str">
        <f>VLOOKUP(C402,[1]計算シート!$B$3:$BB$29997,33,FALSE)</f>
        <v>○</v>
      </c>
      <c r="U402" s="111">
        <v>42095</v>
      </c>
      <c r="V402" s="77"/>
      <c r="W402" s="115" t="str">
        <f>VLOOKUP(C402,[1]計算シート!$B$3:$BH$2997,59,FALSE)&amp;CHAR(10)&amp;IF(VLOOKUP(C402,[1]計算シート!$B$3:$BH$2997,59,FALSE)="特定","("&amp;VLOOKUP(C402,[1]指定一覧!$B$3:$C368,2,FALSE)&amp;")","")</f>
        <v xml:space="preserve">
</v>
      </c>
      <c r="X402" s="113" t="s">
        <v>36</v>
      </c>
    </row>
    <row r="403" spans="2:24" s="114" customFormat="1" ht="42" customHeight="1">
      <c r="B403" s="108">
        <v>396</v>
      </c>
      <c r="C403" s="109">
        <v>12017</v>
      </c>
      <c r="D403" s="110" t="str">
        <f>VLOOKUP(C403,[1]計算シート!$B$3:$F$29997,5,FALSE)</f>
        <v>そんぽの家Ｓ西東京泉町</v>
      </c>
      <c r="E403" s="110" t="str">
        <f>VLOOKUP(C403,[1]計算シート!$B$3:$BB$29997,6,FALSE)</f>
        <v>西東京市泉町2丁目14-13</v>
      </c>
      <c r="F403" s="109">
        <f>VLOOKUP(C403,[1]計算シート!$B$3:$BB$29997,7,FALSE)</f>
        <v>11.4</v>
      </c>
      <c r="G403" s="109" t="str">
        <f>VLOOKUP(C403,[1]計算シート!$B$3:$BB$29997,8,FALSE)</f>
        <v>25.17-27.18</v>
      </c>
      <c r="H403" s="109" t="str">
        <f>VLOOKUP(C403,[1]計算シート!$B$3:$BB$29997,9,FALSE)</f>
        <v>○</v>
      </c>
      <c r="I403" s="109" t="str">
        <f>VLOOKUP(C403,[1]計算シート!$B$3:$BB$29997,10,FALSE)</f>
        <v>×</v>
      </c>
      <c r="J403" s="109" t="str">
        <f>VLOOKUP(C403,[1]計算シート!$B$3:$BB$29997,11,FALSE)</f>
        <v>×</v>
      </c>
      <c r="K403" s="109" t="str">
        <f>VLOOKUP(C403,[1]計算シート!$B$3:$BB$29997,12,FALSE)</f>
        <v>×</v>
      </c>
      <c r="L403" s="109" t="str">
        <f>VLOOKUP(C403,[1]計算シート!$B$3:$BB$29997,13,FALSE)</f>
        <v>○</v>
      </c>
      <c r="M403" s="109" t="str">
        <f>IF(VLOOKUP(C403,[1]計算シート!$B$3:$BB$29997,26,FALSE)&gt;0,"○","×")</f>
        <v>○</v>
      </c>
      <c r="N403" s="109" t="str">
        <f>IF(VLOOKUP(C403,[1]計算シート!$B$3:$BB$29997,27,FALSE)&gt;0,"○","×")</f>
        <v>○</v>
      </c>
      <c r="O403" s="110" t="str">
        <f>VLOOKUP(C403,[1]計算シート!$B$3:$BB$29997,29,FALSE)</f>
        <v>そんぽの家Ｓ西東京泉町</v>
      </c>
      <c r="P403" s="110" t="str">
        <f>VLOOKUP(C403,[1]計算シート!$B$3:$BB$29997,30,FALSE)</f>
        <v>042-438-6130</v>
      </c>
      <c r="Q403" s="77">
        <f>VLOOKUP(C403,[1]計算シート!$B$3:$BB$29997,32,FALSE)</f>
        <v>40</v>
      </c>
      <c r="R403" s="111">
        <f>VLOOKUP(C403,[1]計算シート!$B$3:$BB$29997,31,FALSE)</f>
        <v>41117</v>
      </c>
      <c r="S403" s="112" t="str">
        <f>VLOOKUP(C403,[1]計算シート!$B$3:$BB$29997,34,FALSE)</f>
        <v>入居開始済み</v>
      </c>
      <c r="T403" s="109" t="str">
        <f>VLOOKUP(C403,[1]計算シート!$B$3:$BB$29997,33,FALSE)</f>
        <v>○</v>
      </c>
      <c r="U403" s="111">
        <v>42095</v>
      </c>
      <c r="V403" s="77"/>
      <c r="W403" s="115" t="str">
        <f>VLOOKUP(C403,[1]計算シート!$B$3:$BH$2997,59,FALSE)&amp;CHAR(10)&amp;IF(VLOOKUP(C403,[1]計算シート!$B$3:$BH$2997,59,FALSE)="特定","("&amp;VLOOKUP(C403,[1]指定一覧!$B$3:$C369,2,FALSE)&amp;")","")</f>
        <v xml:space="preserve">
</v>
      </c>
      <c r="X403" s="113" t="s">
        <v>36</v>
      </c>
    </row>
    <row r="404" spans="2:24" s="114" customFormat="1" ht="42" customHeight="1">
      <c r="B404" s="108">
        <v>397</v>
      </c>
      <c r="C404" s="109">
        <v>12029</v>
      </c>
      <c r="D404" s="110" t="str">
        <f>VLOOKUP(C404,[1]計算シート!$B$3:$F$29997,5,FALSE)</f>
        <v>そんぽの家Ｓ東伏見</v>
      </c>
      <c r="E404" s="110" t="str">
        <f>VLOOKUP(C404,[1]計算シート!$B$3:$BB$29997,6,FALSE)</f>
        <v>西東京市東伏見４－４－２５</v>
      </c>
      <c r="F404" s="109">
        <f>VLOOKUP(C404,[1]計算シート!$B$3:$BB$29997,7,FALSE)</f>
        <v>9.5</v>
      </c>
      <c r="G404" s="109" t="str">
        <f>VLOOKUP(C404,[1]計算シート!$B$3:$BB$29997,8,FALSE)</f>
        <v>25.17-27.36</v>
      </c>
      <c r="H404" s="109" t="str">
        <f>VLOOKUP(C404,[1]計算シート!$B$3:$BB$29997,9,FALSE)</f>
        <v>○</v>
      </c>
      <c r="I404" s="109" t="str">
        <f>VLOOKUP(C404,[1]計算シート!$B$3:$BB$29997,10,FALSE)</f>
        <v>×</v>
      </c>
      <c r="J404" s="109" t="str">
        <f>VLOOKUP(C404,[1]計算シート!$B$3:$BB$29997,11,FALSE)</f>
        <v>×</v>
      </c>
      <c r="K404" s="109" t="str">
        <f>VLOOKUP(C404,[1]計算シート!$B$3:$BB$29997,12,FALSE)</f>
        <v>×</v>
      </c>
      <c r="L404" s="109" t="str">
        <f>VLOOKUP(C404,[1]計算シート!$B$3:$BB$29997,13,FALSE)</f>
        <v>○</v>
      </c>
      <c r="M404" s="109" t="str">
        <f>IF(VLOOKUP(C404,[1]計算シート!$B$3:$BB$29997,26,FALSE)&gt;0,"○","×")</f>
        <v>×</v>
      </c>
      <c r="N404" s="109" t="str">
        <f>IF(VLOOKUP(C404,[1]計算シート!$B$3:$BB$29997,27,FALSE)&gt;0,"○","×")</f>
        <v>○</v>
      </c>
      <c r="O404" s="110" t="str">
        <f>VLOOKUP(C404,[1]計算シート!$B$3:$BB$29997,29,FALSE)</f>
        <v>シニア住宅プラザ株式会社</v>
      </c>
      <c r="P404" s="110" t="str">
        <f>VLOOKUP(C404,[1]計算シート!$B$3:$BB$29997,30,FALSE)</f>
        <v>03-5383-9333</v>
      </c>
      <c r="Q404" s="77">
        <f>VLOOKUP(C404,[1]計算シート!$B$3:$BB$29997,32,FALSE)</f>
        <v>60</v>
      </c>
      <c r="R404" s="111">
        <f>VLOOKUP(C404,[1]計算シート!$B$3:$BB$29997,31,FALSE)</f>
        <v>41208</v>
      </c>
      <c r="S404" s="112" t="str">
        <f>VLOOKUP(C404,[1]計算シート!$B$3:$BB$29997,34,FALSE)</f>
        <v>入居開始済み</v>
      </c>
      <c r="T404" s="109" t="str">
        <f>VLOOKUP(C404,[1]計算シート!$B$3:$BB$29997,33,FALSE)</f>
        <v>○</v>
      </c>
      <c r="U404" s="111">
        <v>42095</v>
      </c>
      <c r="V404" s="77"/>
      <c r="W404" s="115" t="str">
        <f>VLOOKUP(C404,[1]計算シート!$B$3:$BH$2997,59,FALSE)&amp;CHAR(10)&amp;IF(VLOOKUP(C404,[1]計算シート!$B$3:$BH$2997,59,FALSE)="特定","("&amp;VLOOKUP(C404,[1]指定一覧!$B$3:$C370,2,FALSE)&amp;")","")</f>
        <v xml:space="preserve">
</v>
      </c>
      <c r="X404" s="113" t="s">
        <v>36</v>
      </c>
    </row>
    <row r="405" spans="2:24" s="114" customFormat="1" ht="42" customHeight="1">
      <c r="B405" s="108">
        <v>398</v>
      </c>
      <c r="C405" s="109">
        <v>12062</v>
      </c>
      <c r="D405" s="110" t="str">
        <f>VLOOKUP(C405,[1]計算シート!$B$3:$F$29997,5,FALSE)</f>
        <v>そんぽの家Ｓ保谷駅前</v>
      </c>
      <c r="E405" s="110" t="str">
        <f>VLOOKUP(C405,[1]計算シート!$B$3:$BB$29997,6,FALSE)</f>
        <v>西東京市東町3丁目5－2</v>
      </c>
      <c r="F405" s="109">
        <f>VLOOKUP(C405,[1]計算シート!$B$3:$BB$29997,7,FALSE)</f>
        <v>13.6</v>
      </c>
      <c r="G405" s="109" t="str">
        <f>VLOOKUP(C405,[1]計算シート!$B$3:$BB$29997,8,FALSE)</f>
        <v>25.17-27.27</v>
      </c>
      <c r="H405" s="109" t="str">
        <f>VLOOKUP(C405,[1]計算シート!$B$3:$BB$29997,9,FALSE)</f>
        <v>○</v>
      </c>
      <c r="I405" s="109" t="str">
        <f>VLOOKUP(C405,[1]計算シート!$B$3:$BB$29997,10,FALSE)</f>
        <v>×</v>
      </c>
      <c r="J405" s="109" t="str">
        <f>VLOOKUP(C405,[1]計算シート!$B$3:$BB$29997,11,FALSE)</f>
        <v>×</v>
      </c>
      <c r="K405" s="109" t="str">
        <f>VLOOKUP(C405,[1]計算シート!$B$3:$BB$29997,12,FALSE)</f>
        <v>×</v>
      </c>
      <c r="L405" s="109" t="str">
        <f>VLOOKUP(C405,[1]計算シート!$B$3:$BB$29997,13,FALSE)</f>
        <v>○</v>
      </c>
      <c r="M405" s="109" t="str">
        <f>IF(VLOOKUP(C405,[1]計算シート!$B$3:$BB$29997,26,FALSE)&gt;0,"○","×")</f>
        <v>○</v>
      </c>
      <c r="N405" s="109" t="str">
        <f>IF(VLOOKUP(C405,[1]計算シート!$B$3:$BB$29997,27,FALSE)&gt;0,"○","×")</f>
        <v>○</v>
      </c>
      <c r="O405" s="110" t="str">
        <f>VLOOKUP(C405,[1]計算シート!$B$3:$BB$29997,29,FALSE)</f>
        <v>そんぽの家Ｓ保谷駅前</v>
      </c>
      <c r="P405" s="110" t="str">
        <f>VLOOKUP(C405,[1]計算シート!$B$3:$BB$29997,30,FALSE)</f>
        <v>042-438-5520</v>
      </c>
      <c r="Q405" s="77">
        <f>VLOOKUP(C405,[1]計算シート!$B$3:$BB$29997,32,FALSE)</f>
        <v>40</v>
      </c>
      <c r="R405" s="111">
        <f>VLOOKUP(C405,[1]計算シート!$B$3:$BB$29997,31,FALSE)</f>
        <v>41313</v>
      </c>
      <c r="S405" s="112" t="str">
        <f>VLOOKUP(C405,[1]計算シート!$B$3:$BB$29997,34,FALSE)</f>
        <v>入居開始済み</v>
      </c>
      <c r="T405" s="109" t="str">
        <f>VLOOKUP(C405,[1]計算シート!$B$3:$BB$29997,33,FALSE)</f>
        <v>○</v>
      </c>
      <c r="U405" s="111">
        <v>42095</v>
      </c>
      <c r="V405" s="77"/>
      <c r="W405" s="115" t="str">
        <f>VLOOKUP(C405,[1]計算シート!$B$3:$BH$2997,59,FALSE)&amp;CHAR(10)&amp;IF(VLOOKUP(C405,[1]計算シート!$B$3:$BH$2997,59,FALSE)="特定","("&amp;VLOOKUP(C405,[1]指定一覧!$B$3:$C371,2,FALSE)&amp;")","")</f>
        <v xml:space="preserve">
</v>
      </c>
      <c r="X405" s="113" t="s">
        <v>36</v>
      </c>
    </row>
    <row r="406" spans="2:24" s="114" customFormat="1" ht="42" customHeight="1">
      <c r="B406" s="108">
        <v>399</v>
      </c>
      <c r="C406" s="109">
        <v>13032</v>
      </c>
      <c r="D406" s="110" t="str">
        <f>VLOOKUP(C406,[1]計算シート!$B$3:$F$29997,5,FALSE)</f>
        <v>ミアヘルサ　オアシスひばりが丘</v>
      </c>
      <c r="E406" s="110" t="str">
        <f>VLOOKUP(C406,[1]計算シート!$B$3:$BB$29997,6,FALSE)</f>
        <v>西東京市ひばりが丘3-3-13</v>
      </c>
      <c r="F406" s="109" t="str">
        <f>VLOOKUP(C406,[1]計算シート!$B$3:$BB$29997,7,FALSE)</f>
        <v>8-9.5</v>
      </c>
      <c r="G406" s="109" t="str">
        <f>VLOOKUP(C406,[1]計算シート!$B$3:$BB$29997,8,FALSE)</f>
        <v>25.29-34.29</v>
      </c>
      <c r="H406" s="109" t="str">
        <f>VLOOKUP(C406,[1]計算シート!$B$3:$BB$29997,9,FALSE)</f>
        <v>○</v>
      </c>
      <c r="I406" s="109" t="str">
        <f>VLOOKUP(C406,[1]計算シート!$B$3:$BB$29997,10,FALSE)</f>
        <v>○</v>
      </c>
      <c r="J406" s="109" t="str">
        <f>VLOOKUP(C406,[1]計算シート!$B$3:$BB$29997,11,FALSE)</f>
        <v>○</v>
      </c>
      <c r="K406" s="109" t="str">
        <f>VLOOKUP(C406,[1]計算シート!$B$3:$BB$29997,12,FALSE)</f>
        <v>○</v>
      </c>
      <c r="L406" s="109" t="str">
        <f>VLOOKUP(C406,[1]計算シート!$B$3:$BB$29997,13,FALSE)</f>
        <v>○</v>
      </c>
      <c r="M406" s="109" t="str">
        <f>IF(VLOOKUP(C406,[1]計算シート!$B$3:$BB$29997,26,FALSE)&gt;0,"○","×")</f>
        <v>○</v>
      </c>
      <c r="N406" s="109" t="str">
        <f>IF(VLOOKUP(C406,[1]計算シート!$B$3:$BB$29997,27,FALSE)&gt;0,"○","×")</f>
        <v>○</v>
      </c>
      <c r="O406" s="110" t="str">
        <f>VLOOKUP(C406,[1]計算シート!$B$3:$BB$29997,29,FALSE)</f>
        <v>ミアヘルサ株式会社</v>
      </c>
      <c r="P406" s="110" t="str">
        <f>VLOOKUP(C406,[1]計算シート!$B$3:$BB$29997,30,FALSE)</f>
        <v>03-3341-2421</v>
      </c>
      <c r="Q406" s="77">
        <f>VLOOKUP(C406,[1]計算シート!$B$3:$BB$29997,32,FALSE)</f>
        <v>16</v>
      </c>
      <c r="R406" s="111">
        <f>VLOOKUP(C406,[1]計算シート!$B$3:$BB$29997,31,FALSE)</f>
        <v>41607</v>
      </c>
      <c r="S406" s="112" t="str">
        <f>VLOOKUP(C406,[1]計算シート!$B$3:$BB$29997,34,FALSE)</f>
        <v>入居開始済み</v>
      </c>
      <c r="T406" s="109" t="str">
        <f>VLOOKUP(C406,[1]計算シート!$B$3:$BB$29997,33,FALSE)</f>
        <v>○</v>
      </c>
      <c r="U406" s="111">
        <v>42095</v>
      </c>
      <c r="V406" s="77"/>
      <c r="W406" s="115" t="str">
        <f>VLOOKUP(C406,[1]計算シート!$B$3:$BH$2997,59,FALSE)&amp;CHAR(10)&amp;IF(VLOOKUP(C406,[1]計算シート!$B$3:$BH$2997,59,FALSE)="特定","("&amp;VLOOKUP(C406,[1]指定一覧!$B$3:$C372,2,FALSE)&amp;")","")</f>
        <v xml:space="preserve">
</v>
      </c>
      <c r="X406" s="113" t="s">
        <v>36</v>
      </c>
    </row>
    <row r="407" spans="2:24" s="114" customFormat="1" ht="42" customHeight="1">
      <c r="B407" s="108">
        <v>400</v>
      </c>
      <c r="C407" s="109">
        <v>14007</v>
      </c>
      <c r="D407" s="110" t="str">
        <f>VLOOKUP(C407,[1]計算シート!$B$3:$F$29997,5,FALSE)</f>
        <v>なごやかレジデンスひばりヶ丘</v>
      </c>
      <c r="E407" s="110" t="str">
        <f>VLOOKUP(C407,[1]計算シート!$B$3:$BB$29997,6,FALSE)</f>
        <v>西東京市住吉町６丁目６番３号</v>
      </c>
      <c r="F407" s="109" t="str">
        <f>VLOOKUP(C407,[1]計算シート!$B$3:$BB$29997,7,FALSE)</f>
        <v>6.37-8</v>
      </c>
      <c r="G407" s="109" t="str">
        <f>VLOOKUP(C407,[1]計算シート!$B$3:$BB$29997,8,FALSE)</f>
        <v>18.75-21.75</v>
      </c>
      <c r="H407" s="109" t="str">
        <f>VLOOKUP(C407,[1]計算シート!$B$3:$BB$29997,9,FALSE)</f>
        <v>○</v>
      </c>
      <c r="I407" s="109" t="str">
        <f>VLOOKUP(C407,[1]計算シート!$B$3:$BB$29997,10,FALSE)</f>
        <v>○</v>
      </c>
      <c r="J407" s="109" t="str">
        <f>VLOOKUP(C407,[1]計算シート!$B$3:$BB$29997,11,FALSE)</f>
        <v>○</v>
      </c>
      <c r="K407" s="109" t="str">
        <f>VLOOKUP(C407,[1]計算シート!$B$3:$BB$29997,12,FALSE)</f>
        <v>○</v>
      </c>
      <c r="L407" s="109" t="str">
        <f>VLOOKUP(C407,[1]計算シート!$B$3:$BB$29997,13,FALSE)</f>
        <v>×</v>
      </c>
      <c r="M407" s="109" t="str">
        <f>IF(VLOOKUP(C407,[1]計算シート!$B$3:$BB$29997,26,FALSE)&gt;0,"○","×")</f>
        <v>×</v>
      </c>
      <c r="N407" s="109" t="str">
        <f>IF(VLOOKUP(C407,[1]計算シート!$B$3:$BB$29997,27,FALSE)&gt;0,"○","×")</f>
        <v>○</v>
      </c>
      <c r="O407" s="110" t="str">
        <f>VLOOKUP(C407,[1]計算シート!$B$3:$BB$29997,29,FALSE)</f>
        <v>なごやかレジデンスひばりヶ丘</v>
      </c>
      <c r="P407" s="110" t="str">
        <f>VLOOKUP(C407,[1]計算シート!$B$3:$BB$29997,30,FALSE)</f>
        <v>042-438-3831</v>
      </c>
      <c r="Q407" s="77">
        <f>VLOOKUP(C407,[1]計算シート!$B$3:$BB$29997,32,FALSE)</f>
        <v>28</v>
      </c>
      <c r="R407" s="111">
        <f>VLOOKUP(C407,[1]計算シート!$B$3:$BB$29997,31,FALSE)</f>
        <v>41795</v>
      </c>
      <c r="S407" s="112" t="str">
        <f>VLOOKUP(C407,[1]計算シート!$B$3:$BB$29997,34,FALSE)</f>
        <v>入居開始済み</v>
      </c>
      <c r="T407" s="109" t="str">
        <f>VLOOKUP(C407,[1]計算シート!$B$3:$BB$29997,33,FALSE)</f>
        <v>○</v>
      </c>
      <c r="U407" s="111">
        <v>42095</v>
      </c>
      <c r="V407" s="77"/>
      <c r="W407" s="115" t="str">
        <f>VLOOKUP(C407,[1]計算シート!$B$3:$BH$2997,59,FALSE)&amp;CHAR(10)&amp;IF(VLOOKUP(C407,[1]計算シート!$B$3:$BH$2997,59,FALSE)="特定","("&amp;VLOOKUP(C407,[1]指定一覧!$B$3:$C373,2,FALSE)&amp;")","")</f>
        <v xml:space="preserve">
</v>
      </c>
      <c r="X407" s="113" t="s">
        <v>36</v>
      </c>
    </row>
    <row r="408" spans="2:24" s="114" customFormat="1" ht="42" customHeight="1">
      <c r="B408" s="108">
        <v>401</v>
      </c>
      <c r="C408" s="109">
        <v>14025</v>
      </c>
      <c r="D408" s="110" t="str">
        <f>VLOOKUP(C408,[1]計算シート!$B$3:$F$29997,5,FALSE)</f>
        <v>プラチナ・シニアホーム西東京ひばりヶ丘</v>
      </c>
      <c r="E408" s="110" t="str">
        <f>VLOOKUP(C408,[1]計算シート!$B$3:$BB$29997,6,FALSE)</f>
        <v>西東京市北町二丁目1番1号</v>
      </c>
      <c r="F408" s="109">
        <f>VLOOKUP(C408,[1]計算シート!$B$3:$BB$29997,7,FALSE)</f>
        <v>9</v>
      </c>
      <c r="G408" s="109" t="str">
        <f>VLOOKUP(C408,[1]計算シート!$B$3:$BB$29997,8,FALSE)</f>
        <v>18-19.2</v>
      </c>
      <c r="H408" s="109" t="str">
        <f>VLOOKUP(C408,[1]計算シート!$B$3:$BB$29997,9,FALSE)</f>
        <v>○</v>
      </c>
      <c r="I408" s="109" t="str">
        <f>VLOOKUP(C408,[1]計算シート!$B$3:$BB$29997,10,FALSE)</f>
        <v>○</v>
      </c>
      <c r="J408" s="109" t="str">
        <f>VLOOKUP(C408,[1]計算シート!$B$3:$BB$29997,11,FALSE)</f>
        <v>○</v>
      </c>
      <c r="K408" s="109" t="str">
        <f>VLOOKUP(C408,[1]計算シート!$B$3:$BB$29997,12,FALSE)</f>
        <v>○</v>
      </c>
      <c r="L408" s="109" t="str">
        <f>VLOOKUP(C408,[1]計算シート!$B$3:$BB$29997,13,FALSE)</f>
        <v>○</v>
      </c>
      <c r="M408" s="109" t="str">
        <f>IF(VLOOKUP(C408,[1]計算シート!$B$3:$BB$29997,26,FALSE)&gt;0,"○","×")</f>
        <v>×</v>
      </c>
      <c r="N408" s="109" t="str">
        <f>IF(VLOOKUP(C408,[1]計算シート!$B$3:$BB$29997,27,FALSE)&gt;0,"○","×")</f>
        <v>×</v>
      </c>
      <c r="O408" s="110" t="str">
        <f>VLOOKUP(C408,[1]計算シート!$B$3:$BB$29997,29,FALSE)</f>
        <v>プラチナ・シニアホーム西東京ひばりヶ丘</v>
      </c>
      <c r="P408" s="110" t="str">
        <f>VLOOKUP(C408,[1]計算シート!$B$3:$BB$29997,30,FALSE)</f>
        <v>042-439-8735</v>
      </c>
      <c r="Q408" s="77">
        <f>VLOOKUP(C408,[1]計算シート!$B$3:$BB$29997,32,FALSE)</f>
        <v>31</v>
      </c>
      <c r="R408" s="111">
        <f>VLOOKUP(C408,[1]計算シート!$B$3:$BB$29997,31,FALSE)</f>
        <v>41963</v>
      </c>
      <c r="S408" s="112" t="str">
        <f>VLOOKUP(C408,[1]計算シート!$B$3:$BB$29997,34,FALSE)</f>
        <v>入居開始済み</v>
      </c>
      <c r="T408" s="109" t="str">
        <f>VLOOKUP(C408,[1]計算シート!$B$3:$BB$29997,33,FALSE)</f>
        <v>○</v>
      </c>
      <c r="U408" s="111">
        <v>42125</v>
      </c>
      <c r="V408" s="77"/>
      <c r="W408" s="115" t="str">
        <f>VLOOKUP(C408,[1]計算シート!$B$3:$BH$2997,59,FALSE)&amp;CHAR(10)&amp;IF(VLOOKUP(C408,[1]計算シート!$B$3:$BH$2997,59,FALSE)="特定","("&amp;VLOOKUP(C408,[1]指定一覧!$B$3:$C374,2,FALSE)&amp;")","")</f>
        <v>特定
(1375424700)</v>
      </c>
      <c r="X408" s="113" t="s">
        <v>36</v>
      </c>
    </row>
    <row r="409" spans="2:24" s="114" customFormat="1" ht="42" customHeight="1">
      <c r="B409" s="108">
        <v>402</v>
      </c>
      <c r="C409" s="109">
        <v>16010</v>
      </c>
      <c r="D409" s="110" t="str">
        <f>VLOOKUP(C409,[1]計算シート!$B$3:$F$29997,5,FALSE)</f>
        <v>グランドマストひばりが丘南</v>
      </c>
      <c r="E409" s="110" t="str">
        <f>VLOOKUP(C409,[1]計算シート!$B$3:$BB$29997,6,FALSE)</f>
        <v>西東京市谷戸町2-1-41</v>
      </c>
      <c r="F409" s="109" t="str">
        <f>VLOOKUP(C409,[1]計算シート!$B$3:$BB$29997,7,FALSE)</f>
        <v>12.9-24.9</v>
      </c>
      <c r="G409" s="109" t="str">
        <f>VLOOKUP(C409,[1]計算シート!$B$3:$BB$29997,8,FALSE)</f>
        <v>38.2-66.85</v>
      </c>
      <c r="H409" s="109" t="str">
        <f>VLOOKUP(C409,[1]計算シート!$B$3:$BB$29997,9,FALSE)</f>
        <v>○</v>
      </c>
      <c r="I409" s="109" t="str">
        <f>VLOOKUP(C409,[1]計算シート!$B$3:$BB$29997,10,FALSE)</f>
        <v>×</v>
      </c>
      <c r="J409" s="109" t="str">
        <f>VLOOKUP(C409,[1]計算シート!$B$3:$BB$29997,11,FALSE)</f>
        <v>×</v>
      </c>
      <c r="K409" s="109" t="str">
        <f>VLOOKUP(C409,[1]計算シート!$B$3:$BB$29997,12,FALSE)</f>
        <v>×</v>
      </c>
      <c r="L409" s="109" t="str">
        <f>VLOOKUP(C409,[1]計算シート!$B$3:$BB$29997,13,FALSE)</f>
        <v>×</v>
      </c>
      <c r="M409" s="109" t="str">
        <f>IF(VLOOKUP(C409,[1]計算シート!$B$3:$BB$29997,26,FALSE)&gt;0,"○","×")</f>
        <v>○</v>
      </c>
      <c r="N409" s="109" t="str">
        <f>IF(VLOOKUP(C409,[1]計算シート!$B$3:$BB$29997,27,FALSE)&gt;0,"○","×")</f>
        <v>×</v>
      </c>
      <c r="O409" s="110" t="str">
        <f>VLOOKUP(C409,[1]計算シート!$B$3:$BB$29997,29,FALSE)</f>
        <v>積水ハウス不動産東京株式会社</v>
      </c>
      <c r="P409" s="110" t="str">
        <f>VLOOKUP(C409,[1]計算シート!$B$3:$BB$29997,30,FALSE)</f>
        <v>03-5350-3366</v>
      </c>
      <c r="Q409" s="77">
        <f>VLOOKUP(C409,[1]計算シート!$B$3:$BB$29997,32,FALSE)</f>
        <v>38</v>
      </c>
      <c r="R409" s="111">
        <f>VLOOKUP(C409,[1]計算シート!$B$3:$BB$29997,31,FALSE)</f>
        <v>42661</v>
      </c>
      <c r="S409" s="112" t="str">
        <f>VLOOKUP(C409,[1]計算シート!$B$3:$BB$29997,34,FALSE)</f>
        <v>入居開始済み</v>
      </c>
      <c r="T409" s="109" t="str">
        <f>VLOOKUP(C409,[1]計算シート!$B$3:$BB$29997,33,FALSE)</f>
        <v>○</v>
      </c>
      <c r="U409" s="111">
        <v>43040</v>
      </c>
      <c r="V409" s="77"/>
      <c r="W409" s="115" t="str">
        <f>VLOOKUP(C409,[1]計算シート!$B$3:$BH$2997,59,FALSE)&amp;CHAR(10)&amp;IF(VLOOKUP(C409,[1]計算シート!$B$3:$BH$2997,59,FALSE)="特定","("&amp;VLOOKUP(C409,[1]指定一覧!$B$3:$C375,2,FALSE)&amp;")","")</f>
        <v xml:space="preserve">
</v>
      </c>
      <c r="X409" s="113" t="s">
        <v>36</v>
      </c>
    </row>
    <row r="410" spans="2:24" s="114" customFormat="1" ht="42" customHeight="1">
      <c r="B410" s="108">
        <v>403</v>
      </c>
      <c r="C410" s="109">
        <v>16012</v>
      </c>
      <c r="D410" s="110" t="str">
        <f>VLOOKUP(C410,[1]計算シート!$B$3:$F$29997,5,FALSE)</f>
        <v>グランドマスト柳沢</v>
      </c>
      <c r="E410" s="110" t="str">
        <f>VLOOKUP(C410,[1]計算シート!$B$3:$BB$29997,6,FALSE)</f>
        <v>西東京市保谷町4-6-19</v>
      </c>
      <c r="F410" s="109" t="str">
        <f>VLOOKUP(C410,[1]計算シート!$B$3:$BB$29997,7,FALSE)</f>
        <v>8-18</v>
      </c>
      <c r="G410" s="109" t="str">
        <f>VLOOKUP(C410,[1]計算シート!$B$3:$BB$29997,8,FALSE)</f>
        <v>38.85-67.91</v>
      </c>
      <c r="H410" s="109" t="str">
        <f>VLOOKUP(C410,[1]計算シート!$B$3:$BB$29997,9,FALSE)</f>
        <v>○</v>
      </c>
      <c r="I410" s="109" t="str">
        <f>VLOOKUP(C410,[1]計算シート!$B$3:$BB$29997,10,FALSE)</f>
        <v>×</v>
      </c>
      <c r="J410" s="109" t="str">
        <f>VLOOKUP(C410,[1]計算シート!$B$3:$BB$29997,11,FALSE)</f>
        <v>×</v>
      </c>
      <c r="K410" s="109" t="str">
        <f>VLOOKUP(C410,[1]計算シート!$B$3:$BB$29997,12,FALSE)</f>
        <v>×</v>
      </c>
      <c r="L410" s="109" t="str">
        <f>VLOOKUP(C410,[1]計算シート!$B$3:$BB$29997,13,FALSE)</f>
        <v>×</v>
      </c>
      <c r="M410" s="109" t="str">
        <f>IF(VLOOKUP(C410,[1]計算シート!$B$3:$BB$29997,26,FALSE)&gt;0,"○","×")</f>
        <v>×</v>
      </c>
      <c r="N410" s="109" t="str">
        <f>IF(VLOOKUP(C410,[1]計算シート!$B$3:$BB$29997,27,FALSE)&gt;0,"○","×")</f>
        <v>×</v>
      </c>
      <c r="O410" s="110" t="str">
        <f>VLOOKUP(C410,[1]計算シート!$B$3:$BB$29997,29,FALSE)</f>
        <v>積水ハウス不動産東京株式会社</v>
      </c>
      <c r="P410" s="110" t="str">
        <f>VLOOKUP(C410,[1]計算シート!$B$3:$BB$29997,30,FALSE)</f>
        <v>03-5350-3366</v>
      </c>
      <c r="Q410" s="77">
        <f>VLOOKUP(C410,[1]計算シート!$B$3:$BB$29997,32,FALSE)</f>
        <v>37</v>
      </c>
      <c r="R410" s="111">
        <f>VLOOKUP(C410,[1]計算シート!$B$3:$BB$29997,31,FALSE)</f>
        <v>42681</v>
      </c>
      <c r="S410" s="112" t="str">
        <f>VLOOKUP(C410,[1]計算シート!$B$3:$BB$29997,34,FALSE)</f>
        <v>入居開始済み</v>
      </c>
      <c r="T410" s="109" t="str">
        <f>VLOOKUP(C410,[1]計算シート!$B$3:$BB$29997,33,FALSE)</f>
        <v>○</v>
      </c>
      <c r="U410" s="111">
        <v>43149</v>
      </c>
      <c r="V410" s="77"/>
      <c r="W410" s="115" t="str">
        <f>VLOOKUP(C410,[1]計算シート!$B$3:$BH$2997,59,FALSE)&amp;CHAR(10)&amp;IF(VLOOKUP(C410,[1]計算シート!$B$3:$BH$2997,59,FALSE)="特定","("&amp;VLOOKUP(C410,[1]指定一覧!$B$3:$C376,2,FALSE)&amp;")","")</f>
        <v xml:space="preserve">
</v>
      </c>
      <c r="X410" s="113" t="s">
        <v>36</v>
      </c>
    </row>
    <row r="411" spans="2:24" s="114" customFormat="1" ht="42" customHeight="1">
      <c r="B411" s="108">
        <v>404</v>
      </c>
      <c r="C411" s="109">
        <v>17018</v>
      </c>
      <c r="D411" s="110" t="str">
        <f>VLOOKUP(C411,[1]計算シート!$B$3:$F$29997,5,FALSE)</f>
        <v>リリィパワーズレジデンス保谷</v>
      </c>
      <c r="E411" s="110" t="str">
        <f>VLOOKUP(C411,[1]計算シート!$B$3:$BB$29997,6,FALSE)</f>
        <v>西東京市保谷町1丁目13番13号</v>
      </c>
      <c r="F411" s="109" t="str">
        <f>VLOOKUP(C411,[1]計算シート!$B$3:$BB$29997,7,FALSE)</f>
        <v>7.6-15.2</v>
      </c>
      <c r="G411" s="109" t="str">
        <f>VLOOKUP(C411,[1]計算シート!$B$3:$BB$29997,8,FALSE)</f>
        <v>25.42-50.96</v>
      </c>
      <c r="H411" s="109" t="str">
        <f>VLOOKUP(C411,[1]計算シート!$B$3:$BB$29997,9,FALSE)</f>
        <v>○</v>
      </c>
      <c r="I411" s="109" t="str">
        <f>VLOOKUP(C411,[1]計算シート!$B$3:$BB$29997,10,FALSE)</f>
        <v>×</v>
      </c>
      <c r="J411" s="109" t="str">
        <f>VLOOKUP(C411,[1]計算シート!$B$3:$BB$29997,11,FALSE)</f>
        <v>○</v>
      </c>
      <c r="K411" s="109" t="str">
        <f>VLOOKUP(C411,[1]計算シート!$B$3:$BB$29997,12,FALSE)</f>
        <v>×</v>
      </c>
      <c r="L411" s="109" t="str">
        <f>VLOOKUP(C411,[1]計算シート!$B$3:$BB$29997,13,FALSE)</f>
        <v>×</v>
      </c>
      <c r="M411" s="109" t="str">
        <f>IF(VLOOKUP(C411,[1]計算シート!$B$3:$BB$29997,26,FALSE)&gt;0,"○","×")</f>
        <v>×</v>
      </c>
      <c r="N411" s="109" t="str">
        <f>IF(VLOOKUP(C411,[1]計算シート!$B$3:$BB$29997,27,FALSE)&gt;0,"○","×")</f>
        <v>×</v>
      </c>
      <c r="O411" s="110" t="str">
        <f>VLOOKUP(C411,[1]計算シート!$B$3:$BB$29997,29,FALSE)</f>
        <v>リリィパワーズレジデンス保谷</v>
      </c>
      <c r="P411" s="110" t="str">
        <f>VLOOKUP(C411,[1]計算シート!$B$3:$BB$29997,30,FALSE)</f>
        <v>042-439-5370</v>
      </c>
      <c r="Q411" s="77">
        <f>VLOOKUP(C411,[1]計算シート!$B$3:$BB$29997,32,FALSE)</f>
        <v>61</v>
      </c>
      <c r="R411" s="111">
        <f>VLOOKUP(C411,[1]計算シート!$B$3:$BB$29997,31,FALSE)</f>
        <v>43136</v>
      </c>
      <c r="S411" s="112" t="str">
        <f>VLOOKUP(C411,[1]計算シート!$B$3:$BB$29997,34,FALSE)</f>
        <v>入居開始済み</v>
      </c>
      <c r="T411" s="109" t="str">
        <f>VLOOKUP(C411,[1]計算シート!$B$3:$BB$29997,33,FALSE)</f>
        <v>○</v>
      </c>
      <c r="U411" s="111">
        <v>43556</v>
      </c>
      <c r="V411" s="77"/>
      <c r="W411" s="115" t="str">
        <f>VLOOKUP(C411,[1]計算シート!$B$3:$BH$2997,59,FALSE)&amp;CHAR(10)&amp;IF(VLOOKUP(C411,[1]計算シート!$B$3:$BH$2997,59,FALSE)="特定","("&amp;VLOOKUP(C411,[1]指定一覧!$B$3:$C377,2,FALSE)&amp;")","")</f>
        <v xml:space="preserve">
</v>
      </c>
      <c r="X411" s="113" t="s">
        <v>36</v>
      </c>
    </row>
    <row r="412" spans="2:24" s="114" customFormat="1" ht="42" customHeight="1">
      <c r="B412" s="108">
        <v>405</v>
      </c>
      <c r="C412" s="109">
        <v>19014</v>
      </c>
      <c r="D412" s="110" t="str">
        <f>VLOOKUP(C412,[1]計算シート!$B$3:$F$29997,5,FALSE)</f>
        <v>carna西東京田無</v>
      </c>
      <c r="E412" s="110" t="str">
        <f>VLOOKUP(C412,[1]計算シート!$B$3:$BB$29997,6,FALSE)</f>
        <v>西東京市南町6丁目10番13</v>
      </c>
      <c r="F412" s="109" t="str">
        <f>VLOOKUP(C412,[1]計算シート!$B$3:$BB$29997,7,FALSE)</f>
        <v>9-14.5</v>
      </c>
      <c r="G412" s="109" t="str">
        <f>VLOOKUP(C412,[1]計算シート!$B$3:$BB$29997,8,FALSE)</f>
        <v>19.02-40.53</v>
      </c>
      <c r="H412" s="109" t="str">
        <f>VLOOKUP(C412,[1]計算シート!$B$3:$BB$29997,9,FALSE)</f>
        <v>○</v>
      </c>
      <c r="I412" s="109" t="str">
        <f>VLOOKUP(C412,[1]計算シート!$B$3:$BB$29997,10,FALSE)</f>
        <v>×</v>
      </c>
      <c r="J412" s="109" t="str">
        <f>VLOOKUP(C412,[1]計算シート!$B$3:$BB$29997,11,FALSE)</f>
        <v>×</v>
      </c>
      <c r="K412" s="109" t="str">
        <f>VLOOKUP(C412,[1]計算シート!$B$3:$BB$29997,12,FALSE)</f>
        <v>○</v>
      </c>
      <c r="L412" s="109" t="str">
        <f>VLOOKUP(C412,[1]計算シート!$B$3:$BB$29997,13,FALSE)</f>
        <v>×</v>
      </c>
      <c r="M412" s="109" t="str">
        <f>IF(VLOOKUP(C412,[1]計算シート!$B$3:$BB$29997,26,FALSE)&gt;0,"○","×")</f>
        <v>×</v>
      </c>
      <c r="N412" s="109" t="str">
        <f>IF(VLOOKUP(C412,[1]計算シート!$B$3:$BB$29997,27,FALSE)&gt;0,"○","×")</f>
        <v>○</v>
      </c>
      <c r="O412" s="110" t="str">
        <f>VLOOKUP(C412,[1]計算シート!$B$3:$BB$29997,29,FALSE)</f>
        <v>株式会社ふれあい広場</v>
      </c>
      <c r="P412" s="110" t="str">
        <f>VLOOKUP(C412,[1]計算シート!$B$3:$BB$29997,30,FALSE)</f>
        <v>048-441-0322</v>
      </c>
      <c r="Q412" s="77">
        <f>VLOOKUP(C412,[1]計算シート!$B$3:$BB$29997,32,FALSE)</f>
        <v>48</v>
      </c>
      <c r="R412" s="111">
        <f>VLOOKUP(C412,[1]計算シート!$B$3:$BB$29997,31,FALSE)</f>
        <v>43840</v>
      </c>
      <c r="S412" s="112" t="str">
        <f>VLOOKUP(C412,[1]計算シート!$B$3:$BB$29997,34,FALSE)</f>
        <v>入居開始済み</v>
      </c>
      <c r="T412" s="109" t="str">
        <f>VLOOKUP(C412,[1]計算シート!$B$3:$BB$29997,33,FALSE)</f>
        <v>○</v>
      </c>
      <c r="U412" s="111">
        <v>44287</v>
      </c>
      <c r="V412" s="77"/>
      <c r="W412" s="115" t="str">
        <f>VLOOKUP(C412,[1]計算シート!$B$3:$BH$2997,59,FALSE)&amp;CHAR(10)&amp;IF(VLOOKUP(C412,[1]計算シート!$B$3:$BH$2997,59,FALSE)="特定","("&amp;VLOOKUP(C412,[1]指定一覧!$B$3:$C378,2,FALSE)&amp;")","")</f>
        <v xml:space="preserve">
</v>
      </c>
      <c r="X412" s="113" t="s">
        <v>36</v>
      </c>
    </row>
    <row r="413" spans="2:24" s="81" customFormat="1" ht="42.6" customHeight="1">
      <c r="B413" s="108">
        <v>406</v>
      </c>
      <c r="C413" s="109">
        <v>17010</v>
      </c>
      <c r="D413" s="110" t="str">
        <f>VLOOKUP(C413,[1]計算シート!$B$3:$F$29997,5,FALSE)</f>
        <v>ヒルサイドガーデン　夕陽ヶ丘</v>
      </c>
      <c r="E413" s="110" t="str">
        <f>VLOOKUP(C413,[1]計算シート!$B$3:$BB$29997,6,FALSE)</f>
        <v>八丈島八丈町大賀郷7486-6</v>
      </c>
      <c r="F413" s="109" t="str">
        <f>VLOOKUP(C413,[1]計算シート!$B$3:$BB$29997,7,FALSE)</f>
        <v>4.09-9.7</v>
      </c>
      <c r="G413" s="109" t="str">
        <f>VLOOKUP(C413,[1]計算シート!$B$3:$BB$29997,8,FALSE)</f>
        <v>18.84-24.84</v>
      </c>
      <c r="H413" s="109" t="str">
        <f>VLOOKUP(C413,[1]計算シート!$B$3:$BB$29997,9,FALSE)</f>
        <v>○</v>
      </c>
      <c r="I413" s="109" t="str">
        <f>VLOOKUP(C413,[1]計算シート!$B$3:$BB$29997,10,FALSE)</f>
        <v>×</v>
      </c>
      <c r="J413" s="109" t="str">
        <f>VLOOKUP(C413,[1]計算シート!$B$3:$BB$29997,11,FALSE)</f>
        <v>×</v>
      </c>
      <c r="K413" s="109" t="str">
        <f>VLOOKUP(C413,[1]計算シート!$B$3:$BB$29997,12,FALSE)</f>
        <v>×</v>
      </c>
      <c r="L413" s="109" t="str">
        <f>VLOOKUP(C413,[1]計算シート!$B$3:$BB$29997,13,FALSE)</f>
        <v>×</v>
      </c>
      <c r="M413" s="109" t="str">
        <f>IF(VLOOKUP(C413,[1]計算シート!$B$3:$BB$29997,26,FALSE)&gt;0,"○","×")</f>
        <v>○</v>
      </c>
      <c r="N413" s="109" t="str">
        <f>IF(VLOOKUP(C413,[1]計算シート!$B$3:$BB$29997,27,FALSE)&gt;0,"○","×")</f>
        <v>○</v>
      </c>
      <c r="O413" s="110" t="str">
        <f>VLOOKUP(C413,[1]計算シート!$B$3:$BB$29997,29,FALSE)</f>
        <v>株式会社 Peace Smile</v>
      </c>
      <c r="P413" s="110" t="str">
        <f>VLOOKUP(C413,[1]計算シート!$B$3:$BB$29997,30,FALSE)</f>
        <v>04996-9-5830</v>
      </c>
      <c r="Q413" s="77">
        <f>VLOOKUP(C413,[1]計算シート!$B$3:$BB$29997,32,FALSE)</f>
        <v>30</v>
      </c>
      <c r="R413" s="111">
        <f>VLOOKUP(C413,[1]計算シート!$B$3:$BB$29997,31,FALSE)</f>
        <v>42956</v>
      </c>
      <c r="S413" s="112" t="str">
        <f>VLOOKUP(C413,[1]計算シート!$B$3:$BB$29997,34,FALSE)</f>
        <v>入居開始済み</v>
      </c>
      <c r="T413" s="109" t="str">
        <f>VLOOKUP(C413,[1]計算シート!$B$3:$BB$29997,33,FALSE)</f>
        <v>○</v>
      </c>
      <c r="U413" s="111">
        <v>43191</v>
      </c>
      <c r="V413" s="77"/>
      <c r="W413" s="115" t="str">
        <f>VLOOKUP(C413,[1]計算シート!$B$3:$BH$2997,59,FALSE)&amp;CHAR(10)&amp;IF(VLOOKUP(C413,[1]計算シート!$B$3:$BH$2997,59,FALSE)="特定","("&amp;VLOOKUP(C413,[1]指定一覧!$B$3:$C378,2,FALSE)&amp;")","")</f>
        <v xml:space="preserve">
</v>
      </c>
    </row>
    <row r="414" spans="2:24" s="81" customFormat="1">
      <c r="B414" s="108"/>
      <c r="F414" s="117"/>
      <c r="G414" s="118"/>
      <c r="H414" s="119">
        <f>COUNTIF(H14:H413,"○")</f>
        <v>392</v>
      </c>
      <c r="I414" s="119">
        <f>COUNTIF(I14:I413,"○")</f>
        <v>205</v>
      </c>
      <c r="J414" s="119">
        <f>COUNTIF(J14:J413,"○")</f>
        <v>254</v>
      </c>
      <c r="K414" s="119">
        <f>COUNTIF(K14:K413,"○")</f>
        <v>246</v>
      </c>
      <c r="L414" s="119">
        <f>COUNTIF(L14:L413,"○")</f>
        <v>309</v>
      </c>
      <c r="M414" s="119">
        <f>COUNTIF(M14:M413,"○")</f>
        <v>119</v>
      </c>
      <c r="N414" s="119">
        <f>COUNTIF(N14:N413,"○")</f>
        <v>273</v>
      </c>
      <c r="P414" s="119" t="s">
        <v>23</v>
      </c>
      <c r="Q414" s="120">
        <f>AVERAGE(Q8:Q413)</f>
        <v>43.514778325123153</v>
      </c>
    </row>
    <row r="415" spans="2:24" s="81" customFormat="1">
      <c r="B415" s="108"/>
      <c r="C415" s="121"/>
      <c r="D415" s="121"/>
      <c r="E415" s="121"/>
      <c r="F415" s="121"/>
      <c r="G415" s="122"/>
      <c r="H415" s="89" t="s">
        <v>34</v>
      </c>
      <c r="I415" s="90"/>
      <c r="J415" s="90"/>
      <c r="K415" s="90"/>
      <c r="L415" s="90"/>
      <c r="M415" s="90"/>
      <c r="N415" s="91"/>
    </row>
    <row r="416" spans="2:24" s="81" customFormat="1">
      <c r="B416" s="108"/>
      <c r="C416" s="121"/>
      <c r="D416" s="121"/>
      <c r="E416" s="121"/>
      <c r="F416" s="121"/>
      <c r="G416" s="122"/>
      <c r="H416" s="123">
        <f>H414/B413</f>
        <v>0.96551724137931039</v>
      </c>
      <c r="I416" s="123">
        <f>I414/B413</f>
        <v>0.50492610837438423</v>
      </c>
      <c r="J416" s="123">
        <f>J414/B413</f>
        <v>0.62561576354679804</v>
      </c>
      <c r="K416" s="123">
        <f>K414/B413</f>
        <v>0.60591133004926112</v>
      </c>
      <c r="L416" s="123">
        <f>L414/B413</f>
        <v>0.76108374384236455</v>
      </c>
      <c r="M416" s="123">
        <f>M414/B413</f>
        <v>0.29310344827586204</v>
      </c>
      <c r="N416" s="123">
        <f>N414/B413</f>
        <v>0.67241379310344829</v>
      </c>
    </row>
    <row r="417" spans="2:18" s="81" customFormat="1">
      <c r="B417" s="108"/>
      <c r="C417" s="121"/>
      <c r="D417" s="121"/>
      <c r="E417" s="121"/>
      <c r="F417" s="121"/>
      <c r="G417" s="121"/>
      <c r="P417" s="119" t="s">
        <v>26</v>
      </c>
      <c r="Q417" s="124">
        <f>COUNTIF(X8:X413,"")</f>
        <v>406</v>
      </c>
      <c r="R417" s="125">
        <f>SUMIF($X$8:$X412,"",$Q$8:$Q413)</f>
        <v>17637</v>
      </c>
    </row>
    <row r="418" spans="2:18" s="81" customFormat="1">
      <c r="D418" s="82"/>
      <c r="E418" s="82"/>
      <c r="F418" s="82"/>
      <c r="G418" s="82"/>
      <c r="M418" s="83"/>
      <c r="N418" s="83"/>
      <c r="O418" s="18"/>
    </row>
  </sheetData>
  <autoFilter ref="A7:Y417" xr:uid="{00000000-0009-0000-0000-000001000000}">
    <filterColumn colId="14" showButton="0"/>
  </autoFilter>
  <mergeCells count="16">
    <mergeCell ref="W6:W7"/>
    <mergeCell ref="P2:W5"/>
    <mergeCell ref="C6:C7"/>
    <mergeCell ref="D6:D7"/>
    <mergeCell ref="E6:E7"/>
    <mergeCell ref="F6:F7"/>
    <mergeCell ref="G6:G7"/>
    <mergeCell ref="H6:L6"/>
    <mergeCell ref="M6:N6"/>
    <mergeCell ref="O6:P7"/>
    <mergeCell ref="Q6:Q7"/>
    <mergeCell ref="H415:N415"/>
    <mergeCell ref="R6:R7"/>
    <mergeCell ref="S6:S7"/>
    <mergeCell ref="T6:U6"/>
    <mergeCell ref="V6:V7"/>
  </mergeCells>
  <phoneticPr fontId="2"/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rowBreaks count="1" manualBreakCount="1">
    <brk id="406" min="1" max="22" man="1"/>
  </rowBreaks>
  <colBreaks count="1" manualBreakCount="1">
    <brk id="23" max="103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23"/>
  <sheetViews>
    <sheetView view="pageBreakPreview" zoomScale="70" zoomScaleNormal="70" zoomScaleSheetLayoutView="70" workbookViewId="0">
      <pane xSplit="4" topLeftCell="E1" activePane="topRight" state="frozen"/>
      <selection activeCell="B1" sqref="B1"/>
      <selection pane="topRight" activeCell="D23" sqref="D23"/>
    </sheetView>
  </sheetViews>
  <sheetFormatPr defaultColWidth="9" defaultRowHeight="13.2"/>
  <cols>
    <col min="1" max="1" width="3.109375" style="2" customWidth="1"/>
    <col min="2" max="2" width="3.6640625" style="1" customWidth="1"/>
    <col min="3" max="3" width="6.6640625" style="2" customWidth="1"/>
    <col min="4" max="4" width="25.109375" style="2" customWidth="1"/>
    <col min="5" max="5" width="27.6640625" style="2" customWidth="1"/>
    <col min="6" max="6" width="10.6640625" style="17" customWidth="1"/>
    <col min="7" max="7" width="13.21875" style="17" customWidth="1"/>
    <col min="8" max="12" width="6.6640625" style="2" customWidth="1"/>
    <col min="13" max="14" width="6.6640625" style="3" customWidth="1"/>
    <col min="15" max="15" width="31" style="2" customWidth="1"/>
    <col min="16" max="16" width="14.21875" style="2" customWidth="1"/>
    <col min="17" max="17" width="7.88671875" style="2" customWidth="1"/>
    <col min="18" max="18" width="11.21875" style="2" customWidth="1"/>
    <col min="19" max="19" width="10.6640625" style="2" customWidth="1"/>
    <col min="20" max="20" width="5" style="2" customWidth="1"/>
    <col min="21" max="21" width="10.6640625" style="2" customWidth="1"/>
    <col min="22" max="22" width="13.33203125" style="2" bestFit="1" customWidth="1"/>
    <col min="23" max="23" width="14.33203125" style="2" customWidth="1"/>
    <col min="24" max="24" width="7.21875" style="2" customWidth="1"/>
    <col min="25" max="25" width="2.33203125" style="2" customWidth="1"/>
    <col min="26" max="16384" width="9" style="2"/>
  </cols>
  <sheetData>
    <row r="1" spans="1:25">
      <c r="A1" s="2" t="s">
        <v>33</v>
      </c>
      <c r="R1" s="4"/>
    </row>
    <row r="2" spans="1:25" ht="17.25" customHeight="1">
      <c r="C2" s="5" t="str">
        <f>'2025.6（区市町村別）'!C2</f>
        <v>東京都内におけるサービス付き高齢者向け住宅一覧（令和7年6月1日現在）</v>
      </c>
      <c r="P2" s="56" t="s">
        <v>20</v>
      </c>
      <c r="Q2" s="56"/>
      <c r="R2" s="56"/>
      <c r="S2" s="56"/>
      <c r="T2" s="56"/>
      <c r="U2" s="56"/>
      <c r="V2" s="56"/>
      <c r="W2" s="56"/>
    </row>
    <row r="3" spans="1:25" ht="16.2">
      <c r="C3" s="5"/>
      <c r="P3" s="56"/>
      <c r="Q3" s="56"/>
      <c r="R3" s="56"/>
      <c r="S3" s="56"/>
      <c r="T3" s="56"/>
      <c r="U3" s="56"/>
      <c r="V3" s="56"/>
      <c r="W3" s="56"/>
    </row>
    <row r="4" spans="1:25" ht="16.2">
      <c r="C4" s="5"/>
      <c r="P4" s="56"/>
      <c r="Q4" s="56"/>
      <c r="R4" s="56"/>
      <c r="S4" s="56"/>
      <c r="T4" s="56"/>
      <c r="U4" s="56"/>
      <c r="V4" s="56"/>
      <c r="W4" s="56"/>
    </row>
    <row r="5" spans="1:25" ht="52.5" customHeight="1">
      <c r="C5" s="5" t="s">
        <v>30</v>
      </c>
      <c r="P5" s="57"/>
      <c r="Q5" s="57"/>
      <c r="R5" s="57"/>
      <c r="S5" s="57"/>
      <c r="T5" s="57"/>
      <c r="U5" s="57"/>
      <c r="V5" s="57"/>
      <c r="W5" s="57"/>
    </row>
    <row r="6" spans="1:25" ht="36.75" customHeight="1">
      <c r="C6" s="50" t="s">
        <v>0</v>
      </c>
      <c r="D6" s="50" t="s">
        <v>1</v>
      </c>
      <c r="E6" s="50" t="s">
        <v>2</v>
      </c>
      <c r="F6" s="50" t="s">
        <v>3</v>
      </c>
      <c r="G6" s="50" t="s">
        <v>4</v>
      </c>
      <c r="H6" s="58" t="s">
        <v>19</v>
      </c>
      <c r="I6" s="59"/>
      <c r="J6" s="59"/>
      <c r="K6" s="59"/>
      <c r="L6" s="60"/>
      <c r="M6" s="58" t="s">
        <v>5</v>
      </c>
      <c r="N6" s="60"/>
      <c r="O6" s="61" t="s">
        <v>6</v>
      </c>
      <c r="P6" s="62"/>
      <c r="Q6" s="50" t="s">
        <v>8</v>
      </c>
      <c r="R6" s="50" t="s">
        <v>7</v>
      </c>
      <c r="S6" s="50" t="s">
        <v>9</v>
      </c>
      <c r="T6" s="52" t="s">
        <v>16</v>
      </c>
      <c r="U6" s="53"/>
      <c r="V6" s="50" t="s">
        <v>18</v>
      </c>
      <c r="W6" s="54" t="s">
        <v>21</v>
      </c>
      <c r="X6" s="39" t="s">
        <v>10</v>
      </c>
    </row>
    <row r="7" spans="1:25" ht="36.75" customHeight="1">
      <c r="B7" s="6">
        <v>0</v>
      </c>
      <c r="C7" s="51"/>
      <c r="D7" s="51"/>
      <c r="E7" s="51"/>
      <c r="F7" s="51"/>
      <c r="G7" s="51"/>
      <c r="H7" s="7" t="s">
        <v>11</v>
      </c>
      <c r="I7" s="7" t="s">
        <v>28</v>
      </c>
      <c r="J7" s="7" t="s">
        <v>12</v>
      </c>
      <c r="K7" s="7" t="s">
        <v>29</v>
      </c>
      <c r="L7" s="7" t="s">
        <v>13</v>
      </c>
      <c r="M7" s="8" t="s">
        <v>14</v>
      </c>
      <c r="N7" s="8" t="s">
        <v>15</v>
      </c>
      <c r="O7" s="63"/>
      <c r="P7" s="64"/>
      <c r="Q7" s="51"/>
      <c r="R7" s="51"/>
      <c r="S7" s="51"/>
      <c r="T7" s="9" t="s">
        <v>17</v>
      </c>
      <c r="U7" s="10" t="s">
        <v>22</v>
      </c>
      <c r="V7" s="51"/>
      <c r="W7" s="55"/>
      <c r="X7" s="31">
        <f>'2025.6（区市町村別）'!X7</f>
        <v>45809</v>
      </c>
    </row>
    <row r="8" spans="1:25" ht="42" customHeight="1">
      <c r="B8" s="20">
        <v>1</v>
      </c>
      <c r="C8" s="66">
        <v>23004</v>
      </c>
      <c r="D8" s="67" t="str">
        <f>VLOOKUP(C8,[1]計算シート!$B$3:$F$29997,5,FALSE)</f>
        <v>ハートランド・エミシア二子玉川</v>
      </c>
      <c r="E8" s="67" t="str">
        <f>VLOOKUP(C8,[1]計算シート!$B$3:$BB$29997,6,FALSE)</f>
        <v>世田谷区鎌田</v>
      </c>
      <c r="F8" s="66">
        <f>VLOOKUP(C8,[1]計算シート!$B$3:$BB$29997,7,FALSE)</f>
        <v>13</v>
      </c>
      <c r="G8" s="66">
        <f>VLOOKUP(C8,[1]計算シート!$B$3:$BB$29997,8,FALSE)</f>
        <v>18</v>
      </c>
      <c r="H8" s="66" t="str">
        <f>VLOOKUP(C8,[1]計算シート!$B$3:$BB$29997,9,FALSE)</f>
        <v>○</v>
      </c>
      <c r="I8" s="66" t="str">
        <f>VLOOKUP(C8,[1]計算シート!$B$3:$BB$29997,10,FALSE)</f>
        <v>×</v>
      </c>
      <c r="J8" s="66" t="str">
        <f>VLOOKUP(C8,[1]計算シート!$B$3:$BB$29997,11,FALSE)</f>
        <v>×</v>
      </c>
      <c r="K8" s="66" t="str">
        <f>VLOOKUP(C8,[1]計算シート!$B$3:$BB$29997,12,FALSE)</f>
        <v>○</v>
      </c>
      <c r="L8" s="66" t="str">
        <f>VLOOKUP(C8,[1]計算シート!$B$3:$BB$29997,13,FALSE)</f>
        <v>○</v>
      </c>
      <c r="M8" s="66" t="str">
        <f>IF(VLOOKUP(C8,[1]計算シート!$B$3:$BB$29997,26,FALSE)&gt;0,"○","×")</f>
        <v>×</v>
      </c>
      <c r="N8" s="66" t="str">
        <f>IF(VLOOKUP(C8,[1]計算シート!$B$3:$BB$29997,27,FALSE)&gt;0,"○","×")</f>
        <v>○</v>
      </c>
      <c r="O8" s="67" t="str">
        <f>VLOOKUP(C8,[1]計算シート!$B$3:$BB$29997,29,FALSE)</f>
        <v>株式会社ワイグッドケア</v>
      </c>
      <c r="P8" s="67" t="str">
        <f>VLOOKUP(C8,[1]計算シート!$B$3:$BB$29997,30,FALSE)</f>
        <v>0495-71-6551</v>
      </c>
      <c r="Q8" s="68">
        <f>VLOOKUP(C8,[1]計算シート!$B$3:$BB$29997,32,FALSE)</f>
        <v>39</v>
      </c>
      <c r="R8" s="69">
        <f>VLOOKUP(C8,[1]計算シート!$B$3:$BB$29997,31,FALSE)</f>
        <v>45173</v>
      </c>
      <c r="S8" s="70">
        <f>VLOOKUP(C8,[1]計算シート!$B$3:$BB$29997,34,FALSE)</f>
        <v>45901</v>
      </c>
      <c r="T8" s="66" t="str">
        <f>VLOOKUP(C8,[1]計算シート!$B$3:$BB$29997,33,FALSE)</f>
        <v>○</v>
      </c>
      <c r="U8" s="69">
        <f>S8</f>
        <v>45901</v>
      </c>
      <c r="V8" s="68"/>
      <c r="W8" s="71" t="str">
        <f>VLOOKUP(C8,[1]計算シート!$B$3:$BH$2997,59,FALSE)&amp;CHAR(10)&amp;IF(VLOOKUP(C8,[1]計算シート!$B$3:$BH$2997,59,FALSE)="特定","("&amp;VLOOKUP(C8,[1]指定一覧!$B$3:$C60,2,FALSE)&amp;")","")</f>
        <v xml:space="preserve">
</v>
      </c>
      <c r="X8" s="30" t="s">
        <v>37</v>
      </c>
      <c r="Y8" s="19"/>
    </row>
    <row r="9" spans="1:25" ht="42" customHeight="1">
      <c r="B9" s="20">
        <v>2</v>
      </c>
      <c r="C9" s="66">
        <v>24002</v>
      </c>
      <c r="D9" s="67" t="str">
        <f>VLOOKUP(C9,[1]計算シート!$B$3:$F$29997,5,FALSE)</f>
        <v>ココファン世田谷弦巻</v>
      </c>
      <c r="E9" s="67" t="str">
        <f>VLOOKUP(C9,[1]計算シート!$B$3:$BB$29997,6,FALSE)</f>
        <v>世田谷区弦巻1丁目3‐20</v>
      </c>
      <c r="F9" s="66" t="str">
        <f>VLOOKUP(C9,[1]計算シート!$B$3:$BB$29997,7,FALSE)</f>
        <v>16.2-43.2</v>
      </c>
      <c r="G9" s="66" t="str">
        <f>VLOOKUP(C9,[1]計算シート!$B$3:$BB$29997,8,FALSE)</f>
        <v>18.41-48.8</v>
      </c>
      <c r="H9" s="66" t="str">
        <f>VLOOKUP(C9,[1]計算シート!$B$3:$BB$29997,9,FALSE)</f>
        <v>○</v>
      </c>
      <c r="I9" s="66" t="str">
        <f>VLOOKUP(C9,[1]計算シート!$B$3:$BB$29997,10,FALSE)</f>
        <v>○</v>
      </c>
      <c r="J9" s="66" t="str">
        <f>VLOOKUP(C9,[1]計算シート!$B$3:$BB$29997,11,FALSE)</f>
        <v>○</v>
      </c>
      <c r="K9" s="66" t="str">
        <f>VLOOKUP(C9,[1]計算シート!$B$3:$BB$29997,12,FALSE)</f>
        <v>○</v>
      </c>
      <c r="L9" s="66" t="str">
        <f>VLOOKUP(C9,[1]計算シート!$B$3:$BB$29997,13,FALSE)</f>
        <v>○</v>
      </c>
      <c r="M9" s="66" t="str">
        <f>IF(VLOOKUP(C9,[1]計算シート!$B$3:$BB$29997,26,FALSE)&gt;0,"○","×")</f>
        <v>×</v>
      </c>
      <c r="N9" s="66" t="str">
        <f>IF(VLOOKUP(C9,[1]計算シート!$B$3:$BB$29997,27,FALSE)&gt;0,"○","×")</f>
        <v>○</v>
      </c>
      <c r="O9" s="67" t="str">
        <f>VLOOKUP(C9,[1]計算シート!$B$3:$BB$29997,29,FALSE)</f>
        <v>株式会社学研ココファン</v>
      </c>
      <c r="P9" s="67" t="str">
        <f>VLOOKUP(C9,[1]計算シート!$B$3:$BB$29997,30,FALSE)</f>
        <v>03-6431-1860</v>
      </c>
      <c r="Q9" s="68">
        <f>VLOOKUP(C9,[1]計算シート!$B$3:$BB$29997,32,FALSE)</f>
        <v>47</v>
      </c>
      <c r="R9" s="69">
        <f>VLOOKUP(C9,[1]計算シート!$B$3:$BB$29997,31,FALSE)</f>
        <v>45513</v>
      </c>
      <c r="S9" s="70">
        <f>VLOOKUP(C9,[1]計算シート!$B$3:$BB$29997,34,FALSE)</f>
        <v>46082</v>
      </c>
      <c r="T9" s="66" t="str">
        <f>VLOOKUP(C9,[1]計算シート!$B$3:$BB$29997,33,FALSE)</f>
        <v>○</v>
      </c>
      <c r="U9" s="69">
        <f>S9</f>
        <v>46082</v>
      </c>
      <c r="V9" s="68"/>
      <c r="W9" s="71" t="str">
        <f>VLOOKUP(C9,[1]計算シート!$B$3:$BH$2997,59,FALSE)&amp;CHAR(10)&amp;IF(VLOOKUP(C9,[1]計算シート!$B$3:$BH$2997,59,FALSE)="特定","("&amp;VLOOKUP(C9,[1]指定一覧!$B$3:$C61,2,FALSE)&amp;")","")</f>
        <v xml:space="preserve">
</v>
      </c>
      <c r="X9" s="30" t="s">
        <v>37</v>
      </c>
      <c r="Y9" s="19"/>
    </row>
    <row r="10" spans="1:25" ht="42" customHeight="1">
      <c r="B10" s="20">
        <v>3</v>
      </c>
      <c r="C10" s="66">
        <v>24001</v>
      </c>
      <c r="D10" s="67" t="str">
        <f>VLOOKUP(C10,[1]計算シート!$B$3:$F$29997,5,FALSE)</f>
        <v>サービス付き高齢者向け住宅　ゆめてらす上板橋</v>
      </c>
      <c r="E10" s="67" t="s">
        <v>42</v>
      </c>
      <c r="F10" s="66" t="str">
        <f>VLOOKUP(C10,[1]計算シート!$B$3:$BB$29997,7,FALSE)</f>
        <v>6.6-15</v>
      </c>
      <c r="G10" s="66" t="str">
        <f>VLOOKUP(C10,[1]計算シート!$B$3:$BB$29997,8,FALSE)</f>
        <v>14.03-21.37</v>
      </c>
      <c r="H10" s="66" t="str">
        <f>VLOOKUP(C10,[1]計算シート!$B$3:$BB$29997,9,FALSE)</f>
        <v>○</v>
      </c>
      <c r="I10" s="66" t="str">
        <f>VLOOKUP(C10,[1]計算シート!$B$3:$BB$29997,10,FALSE)</f>
        <v>○</v>
      </c>
      <c r="J10" s="66" t="str">
        <f>VLOOKUP(C10,[1]計算シート!$B$3:$BB$29997,11,FALSE)</f>
        <v>○</v>
      </c>
      <c r="K10" s="66" t="str">
        <f>VLOOKUP(C10,[1]計算シート!$B$3:$BB$29997,12,FALSE)</f>
        <v>○</v>
      </c>
      <c r="L10" s="66" t="str">
        <f>VLOOKUP(C10,[1]計算シート!$B$3:$BB$29997,13,FALSE)</f>
        <v>○</v>
      </c>
      <c r="M10" s="66" t="str">
        <f>IF(VLOOKUP(C10,[1]計算シート!$B$3:$BB$29997,26,FALSE)&gt;0,"○","×")</f>
        <v>○</v>
      </c>
      <c r="N10" s="66" t="str">
        <f>IF(VLOOKUP(C10,[1]計算シート!$B$3:$BB$29997,27,FALSE)&gt;0,"○","×")</f>
        <v>○</v>
      </c>
      <c r="O10" s="67" t="str">
        <f>VLOOKUP(C10,[1]計算シート!$B$3:$BB$29997,29,FALSE)</f>
        <v>株式会社やさしい手</v>
      </c>
      <c r="P10" s="67" t="str">
        <f>VLOOKUP(C10,[1]計算シート!$B$3:$BB$29997,30,FALSE)</f>
        <v>03-5433-5513</v>
      </c>
      <c r="Q10" s="68">
        <f>VLOOKUP(C10,[1]計算シート!$B$3:$BB$29997,32,FALSE)</f>
        <v>44</v>
      </c>
      <c r="R10" s="69">
        <f>VLOOKUP(C10,[1]計算シート!$B$3:$BB$29997,31,FALSE)</f>
        <v>45461</v>
      </c>
      <c r="S10" s="70">
        <f>VLOOKUP(C10,[1]計算シート!$B$3:$BB$29997,34,FALSE)</f>
        <v>45870</v>
      </c>
      <c r="T10" s="66" t="str">
        <f>VLOOKUP(C10,[1]計算シート!$B$3:$BB$29997,33,FALSE)</f>
        <v>○</v>
      </c>
      <c r="U10" s="69">
        <f>S10</f>
        <v>45870</v>
      </c>
      <c r="V10" s="68"/>
      <c r="W10" s="71" t="str">
        <f>VLOOKUP(C10,[1]計算シート!$B$3:$BH$2997,59,FALSE)&amp;CHAR(10)&amp;IF(VLOOKUP(C10,[1]計算シート!$B$3:$BH$2997,59,FALSE)="特定","("&amp;VLOOKUP(C10,[1]指定一覧!$B$3:$C279,2,FALSE)&amp;")","")</f>
        <v xml:space="preserve">
</v>
      </c>
      <c r="X10" s="30" t="s">
        <v>37</v>
      </c>
      <c r="Y10" s="19"/>
    </row>
    <row r="11" spans="1:25" ht="42" customHeight="1">
      <c r="B11" s="20">
        <v>4</v>
      </c>
      <c r="C11" s="66">
        <v>23010</v>
      </c>
      <c r="D11" s="67" t="str">
        <f>VLOOKUP(C11,[1]計算シート!$B$3:$F$29997,5,FALSE)</f>
        <v>サービス付き高齢者向け住宅サエラ辰巳</v>
      </c>
      <c r="E11" s="67" t="str">
        <f>VLOOKUP(C11,[1]計算シート!$B$3:$BB$29997,6,FALSE)</f>
        <v>江東区辰巳1丁目7-17</v>
      </c>
      <c r="F11" s="66">
        <f>VLOOKUP(C11,[1]計算シート!$B$3:$BB$29997,7,FALSE)</f>
        <v>9.8000000000000007</v>
      </c>
      <c r="G11" s="66" t="str">
        <f>VLOOKUP(C11,[1]計算シート!$B$3:$BB$29997,8,FALSE)</f>
        <v>19.06-21</v>
      </c>
      <c r="H11" s="66" t="str">
        <f>VLOOKUP(C11,[1]計算シート!$B$3:$BB$29997,9,FALSE)</f>
        <v>○</v>
      </c>
      <c r="I11" s="66" t="str">
        <f>VLOOKUP(C11,[1]計算シート!$B$3:$BB$29997,10,FALSE)</f>
        <v>×</v>
      </c>
      <c r="J11" s="66" t="str">
        <f>VLOOKUP(C11,[1]計算シート!$B$3:$BB$29997,11,FALSE)</f>
        <v>×</v>
      </c>
      <c r="K11" s="66" t="str">
        <f>VLOOKUP(C11,[1]計算シート!$B$3:$BB$29997,12,FALSE)</f>
        <v>×</v>
      </c>
      <c r="L11" s="66" t="str">
        <f>VLOOKUP(C11,[1]計算シート!$B$3:$BB$29997,13,FALSE)</f>
        <v>×</v>
      </c>
      <c r="M11" s="66" t="str">
        <f>IF(VLOOKUP(C11,[1]計算シート!$B$3:$BB$29997,26,FALSE)&gt;0,"○","×")</f>
        <v>×</v>
      </c>
      <c r="N11" s="66" t="str">
        <f>IF(VLOOKUP(C11,[1]計算シート!$B$3:$BB$29997,27,FALSE)&gt;0,"○","×")</f>
        <v>○</v>
      </c>
      <c r="O11" s="67" t="str">
        <f>VLOOKUP(C11,[1]計算シート!$B$3:$BB$29997,29,FALSE)</f>
        <v>株式会社ヒナコーポレーション</v>
      </c>
      <c r="P11" s="67" t="str">
        <f>VLOOKUP(C11,[1]計算シート!$B$3:$BB$29997,30,FALSE)</f>
        <v>078-811-3013</v>
      </c>
      <c r="Q11" s="68">
        <f>VLOOKUP(C11,[1]計算シート!$B$3:$BB$29997,32,FALSE)</f>
        <v>31</v>
      </c>
      <c r="R11" s="69">
        <f>VLOOKUP(C11,[1]計算シート!$B$3:$BB$29997,31,FALSE)</f>
        <v>45310</v>
      </c>
      <c r="S11" s="70">
        <f>VLOOKUP(C11,[1]計算シート!$B$3:$BB$29997,34,FALSE)</f>
        <v>45839</v>
      </c>
      <c r="T11" s="66" t="str">
        <f>VLOOKUP(C11,[1]計算シート!$B$3:$BB$29997,33,FALSE)</f>
        <v>○</v>
      </c>
      <c r="U11" s="69">
        <f>S11</f>
        <v>45839</v>
      </c>
      <c r="V11" s="68"/>
      <c r="W11" s="71" t="str">
        <f>VLOOKUP(C11,[1]計算シート!$B$3:$BH$2997,59,FALSE)&amp;CHAR(10)&amp;IF(VLOOKUP(C11,[1]計算シート!$B$3:$BH$2997,59,FALSE)="特定","("&amp;VLOOKUP(C11,[1]指定一覧!$B$3:$C24,2,FALSE)&amp;")","")</f>
        <v xml:space="preserve">
</v>
      </c>
      <c r="X11" s="30" t="s">
        <v>37</v>
      </c>
      <c r="Y11" s="19"/>
    </row>
    <row r="12" spans="1:25" ht="42" customHeight="1">
      <c r="B12" s="20">
        <v>5</v>
      </c>
      <c r="C12" s="66">
        <v>24003</v>
      </c>
      <c r="D12" s="67" t="str">
        <f>VLOOKUP(C12,[1]計算シート!$B$3:$F$29997,5,FALSE)</f>
        <v>イリーゼ武蔵境</v>
      </c>
      <c r="E12" s="67" t="str">
        <f>VLOOKUP(C12,[1]計算シート!$B$3:$BB$29997,6,FALSE)</f>
        <v>西東京市新町３丁目</v>
      </c>
      <c r="F12" s="66" t="str">
        <f>VLOOKUP(C12,[1]計算シート!$B$3:$BB$29997,7,FALSE)</f>
        <v>11.9-12.9</v>
      </c>
      <c r="G12" s="66" t="str">
        <f>VLOOKUP(C12,[1]計算シート!$B$3:$BB$29997,8,FALSE)</f>
        <v>18.11-20.46</v>
      </c>
      <c r="H12" s="66" t="str">
        <f>VLOOKUP(C12,[1]計算シート!$B$3:$BB$29997,9,FALSE)</f>
        <v>○</v>
      </c>
      <c r="I12" s="66" t="str">
        <f>VLOOKUP(C12,[1]計算シート!$B$3:$BB$29997,10,FALSE)</f>
        <v>○</v>
      </c>
      <c r="J12" s="66" t="str">
        <f>VLOOKUP(C12,[1]計算シート!$B$3:$BB$29997,11,FALSE)</f>
        <v>○</v>
      </c>
      <c r="K12" s="66" t="str">
        <f>VLOOKUP(C12,[1]計算シート!$B$3:$BB$29997,12,FALSE)</f>
        <v>○</v>
      </c>
      <c r="L12" s="66" t="str">
        <f>VLOOKUP(C12,[1]計算シート!$B$3:$BB$29997,13,FALSE)</f>
        <v>○</v>
      </c>
      <c r="M12" s="66" t="str">
        <f>IF(VLOOKUP(C12,[1]計算シート!$B$3:$BB$29997,26,FALSE)&gt;0,"○","×")</f>
        <v>×</v>
      </c>
      <c r="N12" s="66" t="str">
        <f>IF(VLOOKUP(C12,[1]計算シート!$B$3:$BB$29997,27,FALSE)&gt;0,"○","×")</f>
        <v>×</v>
      </c>
      <c r="O12" s="67" t="str">
        <f>VLOOKUP(C12,[1]計算シート!$B$3:$BB$29997,29,FALSE)</f>
        <v>ＨＩＴＯＷＡケアサービス株式会社</v>
      </c>
      <c r="P12" s="67" t="str">
        <f>VLOOKUP(C12,[1]計算シート!$B$3:$BB$29997,30,FALSE)</f>
        <v>03-6632-7702</v>
      </c>
      <c r="Q12" s="68">
        <f>VLOOKUP(C12,[1]計算シート!$B$3:$BB$29997,32,FALSE)</f>
        <v>69</v>
      </c>
      <c r="R12" s="69">
        <f>VLOOKUP(C12,[1]計算シート!$B$3:$BB$29997,31,FALSE)</f>
        <v>45667</v>
      </c>
      <c r="S12" s="70">
        <f>VLOOKUP(C12,[1]計算シート!$B$3:$BB$29997,34,FALSE)</f>
        <v>46174</v>
      </c>
      <c r="T12" s="66" t="str">
        <f>VLOOKUP(C12,[1]計算シート!$B$3:$BB$29997,33,FALSE)</f>
        <v>○</v>
      </c>
      <c r="U12" s="69">
        <f>S12</f>
        <v>46174</v>
      </c>
      <c r="V12" s="68"/>
      <c r="W12" s="71" t="str">
        <f>VLOOKUP(C12,[1]計算シート!$B$3:$BH$2997,59,FALSE)&amp;CHAR(10)&amp;IF(VLOOKUP(C12,[1]計算シート!$B$3:$BH$2997,59,FALSE)="特定","("&amp;VLOOKUP(C12,[1]指定一覧!#REF!,2,FALSE)&amp;")","")</f>
        <v xml:space="preserve">利用権
</v>
      </c>
      <c r="X12" s="30" t="s">
        <v>37</v>
      </c>
      <c r="Y12" s="19"/>
    </row>
    <row r="13" spans="1:25">
      <c r="B13" s="20"/>
      <c r="C13" s="40"/>
      <c r="D13" s="19"/>
      <c r="E13" s="19"/>
      <c r="F13" s="40"/>
      <c r="G13" s="41"/>
      <c r="H13" s="63" t="s">
        <v>24</v>
      </c>
      <c r="I13" s="65"/>
      <c r="J13" s="65"/>
      <c r="K13" s="65"/>
      <c r="L13" s="65"/>
      <c r="M13" s="65"/>
      <c r="N13" s="64"/>
      <c r="O13" s="19"/>
      <c r="P13" s="19"/>
      <c r="Q13" s="42"/>
      <c r="R13" s="43"/>
      <c r="S13" s="44"/>
      <c r="T13" s="40"/>
      <c r="U13" s="43"/>
      <c r="V13" s="45"/>
      <c r="W13" s="46"/>
      <c r="X13" s="42"/>
      <c r="Y13" s="19"/>
    </row>
    <row r="14" spans="1:25">
      <c r="C14" s="19"/>
      <c r="D14" s="19"/>
      <c r="E14" s="19"/>
      <c r="F14" s="28"/>
      <c r="G14" s="29"/>
      <c r="H14" s="11">
        <f t="shared" ref="H14:N14" si="0">COUNTIF(H8:H12,"○")</f>
        <v>5</v>
      </c>
      <c r="I14" s="11">
        <f t="shared" si="0"/>
        <v>3</v>
      </c>
      <c r="J14" s="11">
        <f t="shared" si="0"/>
        <v>3</v>
      </c>
      <c r="K14" s="11">
        <f t="shared" si="0"/>
        <v>4</v>
      </c>
      <c r="L14" s="11">
        <f t="shared" si="0"/>
        <v>4</v>
      </c>
      <c r="M14" s="11">
        <f t="shared" si="0"/>
        <v>1</v>
      </c>
      <c r="N14" s="11">
        <f t="shared" si="0"/>
        <v>4</v>
      </c>
      <c r="O14" s="19"/>
      <c r="P14" s="19"/>
      <c r="Q14" s="19"/>
      <c r="R14" s="26"/>
      <c r="S14" s="27"/>
      <c r="T14" s="26"/>
      <c r="U14" s="27"/>
      <c r="V14" s="27"/>
      <c r="W14" s="26"/>
      <c r="X14" s="19"/>
    </row>
    <row r="15" spans="1:25">
      <c r="B15" s="12"/>
      <c r="C15" s="12"/>
      <c r="D15" s="12"/>
      <c r="E15" s="12"/>
      <c r="F15" s="12"/>
      <c r="G15" s="13"/>
      <c r="H15" s="58" t="s">
        <v>34</v>
      </c>
      <c r="I15" s="59"/>
      <c r="J15" s="59"/>
      <c r="K15" s="59"/>
      <c r="L15" s="59"/>
      <c r="M15" s="59"/>
      <c r="N15" s="60"/>
    </row>
    <row r="16" spans="1:25">
      <c r="B16" s="12"/>
      <c r="C16" s="12"/>
      <c r="D16" s="12"/>
      <c r="E16" s="12"/>
      <c r="F16" s="12"/>
      <c r="G16" s="13"/>
      <c r="H16" s="37">
        <f>H14/B12</f>
        <v>1</v>
      </c>
      <c r="I16" s="37">
        <f>I14/B12</f>
        <v>0.6</v>
      </c>
      <c r="J16" s="37">
        <f>J14/B12</f>
        <v>0.6</v>
      </c>
      <c r="K16" s="37">
        <f>K14/B12</f>
        <v>0.8</v>
      </c>
      <c r="L16" s="37">
        <f>L14/B12</f>
        <v>0.8</v>
      </c>
      <c r="M16" s="37">
        <f>M14/B12</f>
        <v>0.2</v>
      </c>
      <c r="N16" s="37">
        <f>N14/B12</f>
        <v>0.8</v>
      </c>
    </row>
    <row r="17" spans="1:18">
      <c r="B17" s="12"/>
      <c r="C17" s="12"/>
      <c r="D17" s="12"/>
      <c r="E17" s="12"/>
      <c r="F17" s="12"/>
      <c r="G17" s="12"/>
      <c r="M17" s="2"/>
      <c r="N17" s="2"/>
      <c r="P17" s="11" t="s">
        <v>31</v>
      </c>
      <c r="Q17" s="14">
        <f>COUNTIF(X8:X12,"f")</f>
        <v>5</v>
      </c>
      <c r="R17" s="15">
        <f>SUMIF($X$8:$X12,"f",$Q$8:$Q12)</f>
        <v>230</v>
      </c>
    </row>
    <row r="18" spans="1:18">
      <c r="B18" s="12"/>
      <c r="C18" s="12"/>
      <c r="D18" s="12"/>
      <c r="E18" s="12"/>
      <c r="F18" s="12"/>
      <c r="G18" s="12"/>
      <c r="M18" s="2"/>
      <c r="N18" s="2"/>
    </row>
    <row r="19" spans="1:18">
      <c r="A19" s="17"/>
      <c r="B19" s="16"/>
      <c r="C19" s="17"/>
      <c r="D19" s="17"/>
      <c r="E19" s="17"/>
      <c r="H19" s="17"/>
      <c r="I19" s="17"/>
      <c r="M19" s="2"/>
      <c r="N19" s="2"/>
    </row>
    <row r="20" spans="1:18">
      <c r="A20" s="17"/>
      <c r="B20" s="16"/>
      <c r="C20" s="17"/>
      <c r="D20" s="17"/>
      <c r="E20" s="17"/>
      <c r="H20" s="17"/>
      <c r="I20" s="17"/>
      <c r="M20" s="2"/>
      <c r="N20" s="2"/>
    </row>
    <row r="21" spans="1:18">
      <c r="A21" s="17"/>
      <c r="B21" s="16"/>
      <c r="C21" s="17"/>
      <c r="D21" s="17"/>
      <c r="E21" s="17"/>
      <c r="H21" s="17"/>
      <c r="I21" s="17"/>
      <c r="M21" s="2"/>
      <c r="N21" s="2"/>
    </row>
    <row r="22" spans="1:18">
      <c r="A22" s="17"/>
      <c r="B22" s="16"/>
      <c r="C22" s="17"/>
      <c r="D22" s="17"/>
      <c r="E22" s="17"/>
      <c r="H22" s="17"/>
      <c r="I22" s="17"/>
      <c r="M22" s="2"/>
      <c r="N22" s="2"/>
    </row>
    <row r="23" spans="1:18">
      <c r="B23" s="2"/>
      <c r="D23" s="17"/>
      <c r="E23" s="17"/>
      <c r="O23" s="18"/>
    </row>
  </sheetData>
  <mergeCells count="17">
    <mergeCell ref="C6:C7"/>
    <mergeCell ref="D6:D7"/>
    <mergeCell ref="E6:E7"/>
    <mergeCell ref="F6:F7"/>
    <mergeCell ref="G6:G7"/>
    <mergeCell ref="V6:V7"/>
    <mergeCell ref="W6:W7"/>
    <mergeCell ref="H13:N13"/>
    <mergeCell ref="H15:N15"/>
    <mergeCell ref="P2:W5"/>
    <mergeCell ref="H6:L6"/>
    <mergeCell ref="M6:N6"/>
    <mergeCell ref="O6:P7"/>
    <mergeCell ref="Q6:Q7"/>
    <mergeCell ref="R6:R7"/>
    <mergeCell ref="S6:S7"/>
    <mergeCell ref="T6:U6"/>
  </mergeCells>
  <phoneticPr fontId="2"/>
  <conditionalFormatting sqref="C13:G13 O13:U13">
    <cfRule type="expression" dxfId="59" priority="47">
      <formula>$S13="入居開始済み"</formula>
    </cfRule>
    <cfRule type="expression" dxfId="58" priority="48">
      <formula>$S13&gt;$X$7</formula>
    </cfRule>
  </conditionalFormatting>
  <conditionalFormatting sqref="C14:G14 O14:V14">
    <cfRule type="expression" dxfId="57" priority="49" stopIfTrue="1">
      <formula>$S14=""</formula>
    </cfRule>
    <cfRule type="expression" dxfId="56" priority="50" stopIfTrue="1">
      <formula>$S14&gt;$X$7</formula>
    </cfRule>
  </conditionalFormatting>
  <conditionalFormatting sqref="W13">
    <cfRule type="expression" dxfId="55" priority="43">
      <formula>$S13="入居開始済み"</formula>
    </cfRule>
  </conditionalFormatting>
  <conditionalFormatting sqref="V13:W13">
    <cfRule type="expression" dxfId="54" priority="46">
      <formula>$S13&gt;$X$7</formula>
    </cfRule>
  </conditionalFormatting>
  <conditionalFormatting sqref="V13">
    <cfRule type="expression" dxfId="53" priority="41">
      <formula>$S13="入居開始済み"</formula>
    </cfRule>
  </conditionalFormatting>
  <conditionalFormatting sqref="W14">
    <cfRule type="expression" dxfId="50" priority="51" stopIfTrue="1">
      <formula>$S14=""</formula>
    </cfRule>
  </conditionalFormatting>
  <conditionalFormatting sqref="C8:U12 W8:W12">
    <cfRule type="expression" dxfId="44" priority="2">
      <formula>$S8="入居開始済み"</formula>
    </cfRule>
  </conditionalFormatting>
  <conditionalFormatting sqref="C8:W10">
    <cfRule type="expression" dxfId="43" priority="4">
      <formula>$S8&gt;$X$7</formula>
    </cfRule>
  </conditionalFormatting>
  <conditionalFormatting sqref="V8:V12">
    <cfRule type="expression" dxfId="42" priority="3">
      <formula>$S8="入居開始済み"</formula>
    </cfRule>
  </conditionalFormatting>
  <conditionalFormatting sqref="C11:W12">
    <cfRule type="expression" dxfId="41" priority="1">
      <formula>$S11&gt;$X$7</formula>
    </cfRule>
  </conditionalFormatting>
  <pageMargins left="0.70866141732283472" right="0.70866141732283472" top="0.74803149606299213" bottom="0.35433070866141736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2025.6（区市町村別）</vt:lpstr>
      <vt:lpstr>2025.6（開設済・有老該当・区市町村別）</vt:lpstr>
      <vt:lpstr>2025.6（未開設・有老該当予定・区市町村別）</vt:lpstr>
      <vt:lpstr>'2025.6（開設済・有老該当・区市町村別）'!Print_Area</vt:lpstr>
      <vt:lpstr>'2025.6（区市町村別）'!Print_Area</vt:lpstr>
      <vt:lpstr>'2025.6（未開設・有老該当予定・区市町村別）'!Print_Area</vt:lpstr>
      <vt:lpstr>'2025.6（開設済・有老該当・区市町村別）'!Print_Titles</vt:lpstr>
      <vt:lpstr>'2025.6（区市町村別）'!Print_Titles</vt:lpstr>
      <vt:lpstr>'2025.6（未開設・有老該当予定・区市町村別）'!Print_Titles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野澤　朋子</cp:lastModifiedBy>
  <cp:lastPrinted>2023-07-06T06:07:01Z</cp:lastPrinted>
  <dcterms:created xsi:type="dcterms:W3CDTF">2014-08-22T08:32:41Z</dcterms:created>
  <dcterms:modified xsi:type="dcterms:W3CDTF">2025-06-11T02:35:34Z</dcterms:modified>
</cp:coreProperties>
</file>