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shirsaito\Desktop\facilitySurveyDataMapping\templateReports\2026\"/>
    </mc:Choice>
  </mc:AlternateContent>
  <xr:revisionPtr revIDLastSave="0" documentId="13_ncr:1_{0790ADD6-151C-4F7A-8DCA-1D2630D16EDA}" xr6:coauthVersionLast="47" xr6:coauthVersionMax="47" xr10:uidLastSave="{00000000-0000-0000-0000-000000000000}"/>
  <bookViews>
    <workbookView xWindow="1290" yWindow="-14340" windowWidth="21600" windowHeight="11295" tabRatio="775" xr2:uid="{09FBCBCF-2C3C-4D05-846E-34DC5D7BE96B}"/>
  </bookViews>
  <sheets>
    <sheet name="P0" sheetId="2" r:id="rId1"/>
    <sheet name="P1" sheetId="3" r:id="rId2"/>
    <sheet name="P2" sheetId="4" r:id="rId3"/>
    <sheet name="P3" sheetId="5" r:id="rId4"/>
    <sheet name="P4" sheetId="6" r:id="rId5"/>
    <sheet name="P5" sheetId="7" r:id="rId6"/>
    <sheet name="P6" sheetId="8" r:id="rId7"/>
    <sheet name="P7" sheetId="9" r:id="rId8"/>
    <sheet name="P8" sheetId="10" r:id="rId9"/>
    <sheet name="P9" sheetId="11" r:id="rId10"/>
    <sheet name="P10" sheetId="12" r:id="rId11"/>
    <sheet name="P11" sheetId="13" r:id="rId12"/>
    <sheet name="P12" sheetId="14" r:id="rId13"/>
    <sheet name="P13" sheetId="15" r:id="rId14"/>
    <sheet name="P14" sheetId="16" r:id="rId15"/>
    <sheet name="P15" sheetId="17" r:id="rId16"/>
    <sheet name="P16" sheetId="18" r:id="rId17"/>
    <sheet name="P17" sheetId="19" r:id="rId18"/>
    <sheet name="P18" sheetId="20" r:id="rId19"/>
    <sheet name="P19" sheetId="21" r:id="rId20"/>
    <sheet name="P20" sheetId="22" r:id="rId21"/>
    <sheet name="P21" sheetId="23" r:id="rId22"/>
    <sheet name="P22" sheetId="91" r:id="rId23"/>
    <sheet name="P23" sheetId="94" r:id="rId24"/>
    <sheet name="P24" sheetId="24" r:id="rId25"/>
    <sheet name="P25" sheetId="25" r:id="rId26"/>
    <sheet name="P26" sheetId="26" r:id="rId27"/>
    <sheet name="P27" sheetId="27" r:id="rId28"/>
    <sheet name="P28" sheetId="28" r:id="rId29"/>
    <sheet name="P29" sheetId="29" r:id="rId30"/>
    <sheet name="P30" sheetId="30" r:id="rId31"/>
    <sheet name="P31" sheetId="31" r:id="rId32"/>
    <sheet name="P32" sheetId="32" r:id="rId33"/>
    <sheet name="P33" sheetId="33" r:id="rId34"/>
    <sheet name="P34" sheetId="34" r:id="rId35"/>
    <sheet name="P35" sheetId="35" r:id="rId36"/>
    <sheet name="P36" sheetId="36" r:id="rId37"/>
    <sheet name="P37" sheetId="37" r:id="rId38"/>
    <sheet name="P38" sheetId="38" r:id="rId39"/>
    <sheet name="P39" sheetId="39" r:id="rId40"/>
    <sheet name="P40" sheetId="40" r:id="rId41"/>
    <sheet name="P41" sheetId="41" r:id="rId42"/>
    <sheet name="P42" sheetId="42" r:id="rId43"/>
    <sheet name="P43" sheetId="43" r:id="rId44"/>
    <sheet name="P44" sheetId="44" r:id="rId45"/>
    <sheet name="P45" sheetId="45" r:id="rId46"/>
    <sheet name="P46" sheetId="46" r:id="rId47"/>
    <sheet name="P47" sheetId="47" r:id="rId48"/>
    <sheet name="P48" sheetId="48" r:id="rId49"/>
    <sheet name="P49" sheetId="49" r:id="rId50"/>
    <sheet name="P50" sheetId="50" r:id="rId51"/>
    <sheet name="P51" sheetId="51" r:id="rId52"/>
    <sheet name="P52" sheetId="52" r:id="rId53"/>
    <sheet name="P53" sheetId="53" r:id="rId54"/>
    <sheet name="P54" sheetId="54" r:id="rId55"/>
    <sheet name="P55" sheetId="55" r:id="rId56"/>
    <sheet name="P56" sheetId="56" r:id="rId57"/>
    <sheet name="P57" sheetId="57" r:id="rId58"/>
    <sheet name="P58" sheetId="58" r:id="rId59"/>
    <sheet name="P59" sheetId="59" r:id="rId60"/>
    <sheet name="P60" sheetId="60" r:id="rId61"/>
    <sheet name="P61" sheetId="61" r:id="rId62"/>
    <sheet name="P62" sheetId="92" r:id="rId63"/>
    <sheet name="P63" sheetId="93" r:id="rId64"/>
    <sheet name="P64" sheetId="63" r:id="rId65"/>
    <sheet name="P65" sheetId="64" r:id="rId66"/>
    <sheet name="P66" sheetId="65" r:id="rId67"/>
    <sheet name="P67" sheetId="66" r:id="rId68"/>
    <sheet name="P68" sheetId="67" r:id="rId69"/>
    <sheet name="P69" sheetId="68" r:id="rId70"/>
    <sheet name="P70" sheetId="69" r:id="rId71"/>
    <sheet name="P71" sheetId="70" r:id="rId72"/>
    <sheet name="P72" sheetId="71" r:id="rId73"/>
    <sheet name="P73" sheetId="72" r:id="rId74"/>
    <sheet name="P74" sheetId="73" r:id="rId75"/>
    <sheet name="P75" sheetId="74" r:id="rId76"/>
    <sheet name="P76" sheetId="75" r:id="rId77"/>
    <sheet name="P77" sheetId="76" r:id="rId78"/>
    <sheet name="P78" sheetId="77" r:id="rId79"/>
    <sheet name="P79" sheetId="78" r:id="rId80"/>
    <sheet name="P80" sheetId="79" r:id="rId81"/>
    <sheet name="P81" sheetId="80" r:id="rId82"/>
    <sheet name="P82" sheetId="81" r:id="rId83"/>
    <sheet name="P83" sheetId="82" r:id="rId84"/>
    <sheet name="P84" sheetId="83" r:id="rId85"/>
    <sheet name="P85" sheetId="84" r:id="rId86"/>
    <sheet name="P86" sheetId="85" r:id="rId87"/>
    <sheet name="conf" sheetId="95" state="hidden" r:id="rId88"/>
  </sheets>
  <definedNames>
    <definedName name="_xlnm.Print_Area" localSheetId="1">'P1'!$A$1:$I$9</definedName>
    <definedName name="_xlnm.Print_Area" localSheetId="13">'P13'!$A$1:$F$24</definedName>
    <definedName name="_xlnm.Print_Area" localSheetId="17">'P17'!$A$1:$K$23</definedName>
    <definedName name="_xlnm.Print_Area" localSheetId="31">'P31'!$A$1:$S$29</definedName>
    <definedName name="_xlnm.Print_Area" localSheetId="4">'P4'!$A$1:$K$25</definedName>
    <definedName name="_xlnm.Print_Area" localSheetId="58">'P58'!$A$1:$F$24</definedName>
    <definedName name="_xlnm.Print_Area" localSheetId="75">'P75'!$A$1:$B$5</definedName>
    <definedName name="_xlnm.Print_Area" localSheetId="78">'P78'!$A$1:$G$24</definedName>
    <definedName name="_xlnm.Print_Area" localSheetId="84">'P84'!$A$1:$H$20</definedName>
    <definedName name="_xlnm.Print_Titles" localSheetId="66">'P66'!$2:$3</definedName>
    <definedName name="Z_15472F52_94B6_4EF6_A7C3_02A4B848E89B_.wvu.PrintArea" localSheetId="1" hidden="1">'P1'!$A$1:$I$9</definedName>
    <definedName name="Z_15472F52_94B6_4EF6_A7C3_02A4B848E89B_.wvu.PrintArea" localSheetId="13" hidden="1">'P13'!$A$1:$F$24</definedName>
    <definedName name="Z_15472F52_94B6_4EF6_A7C3_02A4B848E89B_.wvu.PrintArea" localSheetId="17" hidden="1">'P17'!$A$1:$K$23</definedName>
    <definedName name="Z_15472F52_94B6_4EF6_A7C3_02A4B848E89B_.wvu.PrintArea" localSheetId="31" hidden="1">'P31'!$A$1:$S$29</definedName>
    <definedName name="Z_15472F52_94B6_4EF6_A7C3_02A4B848E89B_.wvu.PrintArea" localSheetId="4" hidden="1">'P4'!$A$1:$K$25</definedName>
    <definedName name="Z_15472F52_94B6_4EF6_A7C3_02A4B848E89B_.wvu.PrintArea" localSheetId="58" hidden="1">'P58'!$A$1:$F$24</definedName>
    <definedName name="Z_15472F52_94B6_4EF6_A7C3_02A4B848E89B_.wvu.PrintArea" localSheetId="75" hidden="1">'P75'!$A$1:$B$5</definedName>
    <definedName name="Z_15472F52_94B6_4EF6_A7C3_02A4B848E89B_.wvu.PrintArea" localSheetId="78" hidden="1">'P78'!$A$1:$G$24</definedName>
    <definedName name="Z_15472F52_94B6_4EF6_A7C3_02A4B848E89B_.wvu.PrintArea" localSheetId="84" hidden="1">'P84'!$A$1:$H$20</definedName>
    <definedName name="Z_15472F52_94B6_4EF6_A7C3_02A4B848E89B_.wvu.PrintTitles" localSheetId="66" hidden="1">'P66'!$2:$3</definedName>
  </definedNames>
  <calcPr calcId="191029"/>
  <customWorkbookViews>
    <customWorkbookView name="東京都 - 個人用ビュー" guid="{15472F52-94B6-4EF6-A7C3-02A4B848E89B}" mergeInterval="0" personalView="1" maximized="1" xWindow="-11" yWindow="-11" windowWidth="1942" windowHeight="1056" tabRatio="775" activeSheetId="5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0" i="95" l="1"/>
  <c r="D75" i="95"/>
  <c r="D73" i="95"/>
  <c r="D71" i="95"/>
  <c r="D69" i="95"/>
  <c r="D67" i="95"/>
  <c r="D65" i="95"/>
  <c r="D63" i="95"/>
  <c r="D61" i="95"/>
  <c r="D59" i="95"/>
  <c r="D57" i="95"/>
  <c r="D56" i="95"/>
  <c r="D2991" i="95"/>
  <c r="D2990" i="95"/>
  <c r="D2989" i="95"/>
  <c r="D2988" i="95"/>
  <c r="D2986" i="95"/>
  <c r="D2985" i="95"/>
  <c r="D2984" i="95"/>
  <c r="D2983" i="95"/>
  <c r="D2982" i="95"/>
  <c r="D2981" i="95"/>
  <c r="D2980" i="95"/>
  <c r="D2979" i="95"/>
  <c r="D2977" i="95"/>
  <c r="D2976" i="95"/>
  <c r="D2975" i="95"/>
  <c r="D2974" i="95"/>
  <c r="D2973" i="95"/>
  <c r="D2972" i="95"/>
  <c r="D2971" i="95"/>
  <c r="D2970" i="95"/>
  <c r="D2969" i="95"/>
  <c r="D2967" i="95"/>
  <c r="D2966" i="95"/>
  <c r="D2965" i="95"/>
  <c r="D2964" i="95"/>
  <c r="D2963" i="95"/>
  <c r="D2962" i="95"/>
  <c r="D2961" i="95"/>
  <c r="D2960" i="95"/>
  <c r="D2959" i="95"/>
  <c r="D2958" i="95"/>
  <c r="D2957" i="95"/>
  <c r="D2956" i="95"/>
  <c r="D2954" i="95"/>
  <c r="D2953" i="95"/>
  <c r="D2952" i="95"/>
  <c r="D2951" i="95"/>
  <c r="D2950" i="95"/>
  <c r="D2949" i="95"/>
  <c r="D2948" i="95"/>
  <c r="D2947" i="95"/>
  <c r="D2946" i="95"/>
  <c r="D2945" i="95"/>
  <c r="D2944" i="95"/>
  <c r="D2943" i="95"/>
  <c r="D2942" i="95"/>
  <c r="D2941" i="95"/>
  <c r="D2940" i="95"/>
  <c r="D2939" i="95"/>
  <c r="D2938" i="95"/>
  <c r="D2937" i="95"/>
  <c r="D2936" i="95"/>
  <c r="D2935" i="95"/>
  <c r="D2934" i="95"/>
  <c r="D2933" i="95"/>
  <c r="D2932" i="95"/>
  <c r="D2931" i="95"/>
  <c r="D2930" i="95"/>
  <c r="D2929" i="95"/>
  <c r="D2928" i="95"/>
  <c r="D2927" i="95"/>
  <c r="D2926" i="95"/>
  <c r="D2925" i="95"/>
  <c r="D2924" i="95"/>
  <c r="D2923" i="95"/>
  <c r="D2922" i="95"/>
  <c r="D2921" i="95"/>
  <c r="D2920" i="95"/>
  <c r="D2919" i="95"/>
  <c r="D2918" i="95"/>
  <c r="D2917" i="95"/>
  <c r="D2916" i="95"/>
  <c r="D2915" i="95"/>
  <c r="D2914" i="95"/>
  <c r="D2913" i="95"/>
  <c r="D2912" i="95"/>
  <c r="D2911" i="95"/>
  <c r="D2910" i="95"/>
  <c r="D2909" i="95"/>
  <c r="D2908" i="95"/>
  <c r="D2907" i="95"/>
  <c r="D2906" i="95"/>
  <c r="D2905" i="95"/>
  <c r="D2904" i="95"/>
  <c r="D2903" i="95"/>
  <c r="D2902" i="95"/>
  <c r="D2901" i="95"/>
  <c r="D2900" i="95"/>
  <c r="D2899" i="95"/>
  <c r="D2898" i="95"/>
  <c r="D2897" i="95"/>
  <c r="D2896" i="95"/>
  <c r="D2895" i="95"/>
  <c r="D2894" i="95"/>
  <c r="D2893" i="95"/>
  <c r="D2892" i="95"/>
  <c r="D2891" i="95"/>
  <c r="D2890" i="95"/>
  <c r="D2886" i="95"/>
  <c r="D2883" i="95"/>
  <c r="D2882" i="95"/>
  <c r="D2881" i="95"/>
  <c r="D2878" i="95"/>
  <c r="D2877" i="95"/>
  <c r="D2876" i="95"/>
  <c r="D2873" i="95"/>
  <c r="D2872" i="95"/>
  <c r="D2871" i="95"/>
  <c r="D2868" i="95"/>
  <c r="D2867" i="95"/>
  <c r="D2866" i="95"/>
  <c r="D2863" i="95"/>
  <c r="D2862" i="95"/>
  <c r="D2861" i="95"/>
  <c r="D2858" i="95"/>
  <c r="D2857" i="95"/>
  <c r="D2856" i="95"/>
  <c r="D2847" i="95"/>
  <c r="D2846" i="95"/>
  <c r="D2845" i="95"/>
  <c r="D2842" i="95"/>
  <c r="D2841" i="95"/>
  <c r="D2840" i="95"/>
  <c r="D2837" i="95"/>
  <c r="D2836" i="95"/>
  <c r="D2835" i="95"/>
  <c r="D2832" i="95"/>
  <c r="D2831" i="95"/>
  <c r="D2830" i="95"/>
  <c r="D2827" i="95"/>
  <c r="D2826" i="95"/>
  <c r="D2825" i="95"/>
  <c r="D2822" i="95"/>
  <c r="D2821" i="95"/>
  <c r="D2820" i="95"/>
  <c r="D2817" i="95"/>
  <c r="D2816" i="95"/>
  <c r="D2815" i="95"/>
  <c r="D2814" i="95"/>
  <c r="D2813" i="95"/>
  <c r="D2812" i="95"/>
  <c r="D2811" i="95"/>
  <c r="D2810" i="95"/>
  <c r="D2809" i="95"/>
  <c r="D2808" i="95"/>
  <c r="D2807" i="95"/>
  <c r="D2806" i="95"/>
  <c r="D2805" i="95"/>
  <c r="D2804" i="95"/>
  <c r="D2803" i="95"/>
  <c r="D2802" i="95"/>
  <c r="D2799" i="95"/>
  <c r="D2796" i="95"/>
  <c r="D2795" i="95"/>
  <c r="D2794" i="95"/>
  <c r="D2792" i="95"/>
  <c r="D2791" i="95"/>
  <c r="D2790" i="95"/>
  <c r="D2789" i="95"/>
  <c r="D2785" i="95"/>
  <c r="D2782" i="95"/>
  <c r="D2781" i="95"/>
  <c r="D2780" i="95"/>
  <c r="D2778" i="95"/>
  <c r="D2777" i="95"/>
  <c r="D2776" i="95"/>
  <c r="D2775" i="95"/>
  <c r="D2773" i="95"/>
  <c r="D2772" i="95"/>
  <c r="D2771" i="95"/>
  <c r="D2770" i="95"/>
  <c r="D2769" i="95"/>
  <c r="D2768" i="95"/>
  <c r="D2767" i="95"/>
  <c r="D2766" i="95"/>
  <c r="D2765" i="95"/>
  <c r="D2764" i="95"/>
  <c r="D2763" i="95"/>
  <c r="D2762" i="95"/>
  <c r="D2761" i="95"/>
  <c r="D2760" i="95"/>
  <c r="D2759" i="95"/>
  <c r="D2758" i="95"/>
  <c r="D2757" i="95"/>
  <c r="D2756" i="95"/>
  <c r="D2755" i="95"/>
  <c r="D2754" i="95"/>
  <c r="D2753" i="95"/>
  <c r="D2752" i="95"/>
  <c r="D2751" i="95"/>
  <c r="D2750" i="95"/>
  <c r="D2749" i="95"/>
  <c r="D2748" i="95"/>
  <c r="D2747" i="95"/>
  <c r="D2746" i="95"/>
  <c r="D2744" i="95"/>
  <c r="D2743" i="95"/>
  <c r="D2742" i="95"/>
  <c r="D2741" i="95"/>
  <c r="D2740" i="95"/>
  <c r="D2739" i="95"/>
  <c r="D2737" i="95"/>
  <c r="D2736" i="95"/>
  <c r="D2735" i="95"/>
  <c r="D2733" i="95"/>
  <c r="D2732" i="95"/>
  <c r="D2731" i="95"/>
  <c r="D2730" i="95"/>
  <c r="D2729" i="95"/>
  <c r="D2728" i="95"/>
  <c r="D2727" i="95"/>
  <c r="D2726" i="95"/>
  <c r="D2725" i="95"/>
  <c r="D2724" i="95"/>
  <c r="D2722" i="95"/>
  <c r="D2721" i="95"/>
  <c r="D2720" i="95"/>
  <c r="D2719" i="95"/>
  <c r="D2718" i="95"/>
  <c r="D2717" i="95"/>
  <c r="D2716" i="95"/>
  <c r="D2715" i="95"/>
  <c r="D2714" i="95"/>
  <c r="D2713" i="95"/>
  <c r="D2712" i="95"/>
  <c r="D2711" i="95"/>
  <c r="D2710" i="95"/>
  <c r="D2709" i="95"/>
  <c r="D2708" i="95"/>
  <c r="D2707" i="95"/>
  <c r="D2706" i="95"/>
  <c r="D2705" i="95"/>
  <c r="D2704" i="95"/>
  <c r="D2703" i="95"/>
  <c r="D2702" i="95"/>
  <c r="D2701" i="95"/>
  <c r="D2700" i="95"/>
  <c r="D2699" i="95"/>
  <c r="D2697" i="95"/>
  <c r="D2696" i="95"/>
  <c r="D2694" i="95"/>
  <c r="D2693" i="95"/>
  <c r="D2692" i="95"/>
  <c r="D2691" i="95"/>
  <c r="D2690" i="95"/>
  <c r="D2689" i="95"/>
  <c r="D2688" i="95"/>
  <c r="D2687" i="95"/>
  <c r="D2686" i="95"/>
  <c r="D2685" i="95"/>
  <c r="D2684" i="95"/>
  <c r="D2683" i="95"/>
  <c r="D2682" i="95"/>
  <c r="D2681" i="95"/>
  <c r="D2680" i="95"/>
  <c r="D2679" i="95"/>
  <c r="D2678" i="95"/>
  <c r="D2677" i="95"/>
  <c r="D2676" i="95"/>
  <c r="D2675" i="95"/>
  <c r="D2674" i="95"/>
  <c r="D2673" i="95"/>
  <c r="D2672" i="95"/>
  <c r="D2671" i="95"/>
  <c r="D2670" i="95"/>
  <c r="D2669" i="95"/>
  <c r="D2668" i="95"/>
  <c r="D2667" i="95"/>
  <c r="D2666" i="95"/>
  <c r="D2665" i="95"/>
  <c r="D2664" i="95"/>
  <c r="D2663" i="95"/>
  <c r="D2662" i="95"/>
  <c r="D2661" i="95"/>
  <c r="D2660" i="95"/>
  <c r="D2659" i="95"/>
  <c r="D2658" i="95"/>
  <c r="D2657" i="95"/>
  <c r="D2656" i="95"/>
  <c r="D2655" i="95"/>
  <c r="D2653" i="95"/>
  <c r="D2652" i="95"/>
  <c r="D2651" i="95"/>
  <c r="D2650" i="95"/>
  <c r="D2649" i="95"/>
  <c r="D2648" i="95"/>
  <c r="D2647" i="95"/>
  <c r="D2646" i="95"/>
  <c r="D2645" i="95"/>
  <c r="D2644" i="95"/>
  <c r="D2643" i="95"/>
  <c r="D2642" i="95"/>
  <c r="D2641" i="95"/>
  <c r="D2640" i="95"/>
  <c r="D2639" i="95"/>
  <c r="D2638" i="95"/>
  <c r="D2637" i="95"/>
  <c r="D2636" i="95"/>
  <c r="D2635" i="95"/>
  <c r="D2634" i="95"/>
  <c r="D2633" i="95"/>
  <c r="D2632" i="95"/>
  <c r="D2631" i="95"/>
  <c r="D2630" i="95"/>
  <c r="D2629" i="95"/>
  <c r="D2628" i="95"/>
  <c r="D2627" i="95"/>
  <c r="D2626" i="95"/>
  <c r="D2625" i="95"/>
  <c r="D2624" i="95"/>
  <c r="D2623" i="95"/>
  <c r="D2622" i="95"/>
  <c r="D2621" i="95"/>
  <c r="D2620" i="95"/>
  <c r="D2619" i="95"/>
  <c r="D2618" i="95"/>
  <c r="D2617" i="95"/>
  <c r="D2616" i="95"/>
  <c r="D2615" i="95"/>
  <c r="D2614" i="95"/>
  <c r="D2613" i="95"/>
  <c r="D2612" i="95"/>
  <c r="D2611" i="95"/>
  <c r="D2610" i="95"/>
  <c r="D2609" i="95"/>
  <c r="D2608" i="95"/>
  <c r="D2607" i="95"/>
  <c r="D2606" i="95"/>
  <c r="D2605" i="95"/>
  <c r="D2604" i="95"/>
  <c r="D2603" i="95"/>
  <c r="D2602" i="95"/>
  <c r="D2601" i="95"/>
  <c r="D2600" i="95"/>
  <c r="D2599" i="95"/>
  <c r="D2598" i="95"/>
  <c r="D2597" i="95"/>
  <c r="D2596" i="95"/>
  <c r="D2595" i="95"/>
  <c r="D2594" i="95"/>
  <c r="D2593" i="95"/>
  <c r="D2592" i="95"/>
  <c r="D2591" i="95"/>
  <c r="D2590" i="95"/>
  <c r="D2589" i="95"/>
  <c r="D2588" i="95"/>
  <c r="D2587" i="95"/>
  <c r="D2586" i="95"/>
  <c r="D2585" i="95"/>
  <c r="D2584" i="95"/>
  <c r="D2583" i="95"/>
  <c r="D2582" i="95"/>
  <c r="D2581" i="95"/>
  <c r="D2580" i="95"/>
  <c r="D2579" i="95"/>
  <c r="D2578" i="95"/>
  <c r="D2577" i="95"/>
  <c r="D2576" i="95"/>
  <c r="D2575" i="95"/>
  <c r="D2574" i="95"/>
  <c r="D2573" i="95"/>
  <c r="D2572" i="95"/>
  <c r="D2571" i="95"/>
  <c r="D2570" i="95"/>
  <c r="D2569" i="95"/>
  <c r="D2568" i="95"/>
  <c r="D2567" i="95"/>
  <c r="D2566" i="95"/>
  <c r="D2565" i="95"/>
  <c r="D2564" i="95"/>
  <c r="D2563" i="95"/>
  <c r="D2562" i="95"/>
  <c r="D2561" i="95"/>
  <c r="D2560" i="95"/>
  <c r="D2559" i="95"/>
  <c r="D2558" i="95"/>
  <c r="D2557" i="95"/>
  <c r="D2556" i="95"/>
  <c r="D2555" i="95"/>
  <c r="D2554" i="95"/>
  <c r="D2553" i="95"/>
  <c r="D2552" i="95"/>
  <c r="D2551" i="95"/>
  <c r="D2550" i="95"/>
  <c r="D2549" i="95"/>
  <c r="D2548" i="95"/>
  <c r="D2547" i="95"/>
  <c r="D2546" i="95"/>
  <c r="D2545" i="95"/>
  <c r="D2544" i="95"/>
  <c r="D2543" i="95"/>
  <c r="D2542" i="95"/>
  <c r="D2541" i="95"/>
  <c r="D2540" i="95"/>
  <c r="D2539" i="95"/>
  <c r="D2538" i="95"/>
  <c r="D2537" i="95"/>
  <c r="D2536" i="95"/>
  <c r="D2535" i="95"/>
  <c r="D2534" i="95"/>
  <c r="D2533" i="95"/>
  <c r="D2532" i="95"/>
  <c r="D2531" i="95"/>
  <c r="D2530" i="95"/>
  <c r="D2529" i="95"/>
  <c r="D2528" i="95"/>
  <c r="D2527" i="95"/>
  <c r="D2526" i="95"/>
  <c r="D2525" i="95"/>
  <c r="D2524" i="95"/>
  <c r="D2523" i="95"/>
  <c r="D2522" i="95"/>
  <c r="D2521" i="95"/>
  <c r="D2520" i="95"/>
  <c r="D2519" i="95"/>
  <c r="D2518" i="95"/>
  <c r="D2517" i="95"/>
  <c r="D2516" i="95"/>
  <c r="D2515" i="95"/>
  <c r="D2514" i="95"/>
  <c r="D2513" i="95"/>
  <c r="D2512" i="95"/>
  <c r="D2511" i="95"/>
  <c r="D2510" i="95"/>
  <c r="D2509" i="95"/>
  <c r="D2508" i="95"/>
  <c r="D2507" i="95"/>
  <c r="D2506" i="95"/>
  <c r="D2505" i="95"/>
  <c r="D2504" i="95"/>
  <c r="D2503" i="95"/>
  <c r="D2502" i="95"/>
  <c r="D2501" i="95"/>
  <c r="D2500" i="95"/>
  <c r="D2499" i="95"/>
  <c r="D2498" i="95"/>
  <c r="D2497" i="95"/>
  <c r="D2496" i="95"/>
  <c r="D2495" i="95"/>
  <c r="D2494" i="95"/>
  <c r="D2493" i="95"/>
  <c r="D2492" i="95"/>
  <c r="D2491" i="95"/>
  <c r="D2490" i="95"/>
  <c r="D2489" i="95"/>
  <c r="D2488" i="95"/>
  <c r="D2487" i="95"/>
  <c r="D2486" i="95"/>
  <c r="D2485" i="95"/>
  <c r="D2484" i="95"/>
  <c r="D2483" i="95"/>
  <c r="D2482" i="95"/>
  <c r="D2481" i="95"/>
  <c r="D2480" i="95"/>
  <c r="D2479" i="95"/>
  <c r="D2478" i="95"/>
  <c r="D2477" i="95"/>
  <c r="D2476" i="95"/>
  <c r="D2475" i="95"/>
  <c r="D2474" i="95"/>
  <c r="D2473" i="95"/>
  <c r="D2472" i="95"/>
  <c r="D2471" i="95"/>
  <c r="D2470" i="95"/>
  <c r="D2469" i="95"/>
  <c r="D2468" i="95"/>
  <c r="D2467" i="95"/>
  <c r="D2466" i="95"/>
  <c r="D2465" i="95"/>
  <c r="D2464" i="95"/>
  <c r="D2463" i="95"/>
  <c r="D2462" i="95"/>
  <c r="D2461" i="95"/>
  <c r="D2460" i="95"/>
  <c r="D2459" i="95"/>
  <c r="D2458" i="95"/>
  <c r="D2457" i="95"/>
  <c r="D2456" i="95"/>
  <c r="D2455" i="95"/>
  <c r="D2454" i="95"/>
  <c r="D2453" i="95"/>
  <c r="D2452" i="95"/>
  <c r="D2451" i="95"/>
  <c r="D2450" i="95"/>
  <c r="D2449" i="95"/>
  <c r="D2448" i="95"/>
  <c r="D2447" i="95"/>
  <c r="D2446" i="95"/>
  <c r="D2445" i="95"/>
  <c r="D2444" i="95"/>
  <c r="D2443" i="95"/>
  <c r="D2442" i="95"/>
  <c r="D2441" i="95"/>
  <c r="D2440" i="95"/>
  <c r="D2439" i="95"/>
  <c r="D2438" i="95"/>
  <c r="D2437" i="95"/>
  <c r="D2436" i="95"/>
  <c r="D2435" i="95"/>
  <c r="D2434" i="95"/>
  <c r="D2433" i="95"/>
  <c r="D2432" i="95"/>
  <c r="D2431" i="95"/>
  <c r="D2430" i="95"/>
  <c r="D2429" i="95"/>
  <c r="D2428" i="95"/>
  <c r="D2427" i="95"/>
  <c r="D2426" i="95"/>
  <c r="D2425" i="95"/>
  <c r="D2424" i="95"/>
  <c r="D2423" i="95"/>
  <c r="D2422" i="95"/>
  <c r="D2421" i="95"/>
  <c r="D2420" i="95"/>
  <c r="D2419" i="95"/>
  <c r="D2418" i="95"/>
  <c r="D2417" i="95"/>
  <c r="D2416" i="95"/>
  <c r="D2415" i="95"/>
  <c r="D2414" i="95"/>
  <c r="D2413" i="95"/>
  <c r="D2412" i="95"/>
  <c r="D2411" i="95"/>
  <c r="D2410" i="95"/>
  <c r="D2409" i="95"/>
  <c r="D2408" i="95"/>
  <c r="D2407" i="95"/>
  <c r="D2406" i="95"/>
  <c r="D2405" i="95"/>
  <c r="D2404" i="95"/>
  <c r="D2403" i="95"/>
  <c r="D2402" i="95"/>
  <c r="D2401" i="95"/>
  <c r="D2400" i="95"/>
  <c r="D2399" i="95"/>
  <c r="D2398" i="95"/>
  <c r="D2397" i="95"/>
  <c r="D2396" i="95"/>
  <c r="D2395" i="95"/>
  <c r="D2394" i="95"/>
  <c r="D2393" i="95"/>
  <c r="D2392" i="95"/>
  <c r="D2391" i="95"/>
  <c r="D2390" i="95"/>
  <c r="D2389" i="95"/>
  <c r="D2388" i="95"/>
  <c r="D2387" i="95"/>
  <c r="D2386" i="95"/>
  <c r="D2385" i="95"/>
  <c r="D2384" i="95"/>
  <c r="D2383" i="95"/>
  <c r="D2382" i="95"/>
  <c r="D2381" i="95"/>
  <c r="D2380" i="95"/>
  <c r="D2379" i="95"/>
  <c r="D2378" i="95"/>
  <c r="D2377" i="95"/>
  <c r="D2376" i="95"/>
  <c r="D2375" i="95"/>
  <c r="D2374" i="95"/>
  <c r="D2373" i="95"/>
  <c r="D2372" i="95"/>
  <c r="D2371" i="95"/>
  <c r="D2370" i="95"/>
  <c r="D2369" i="95"/>
  <c r="D2368" i="95"/>
  <c r="D2367" i="95"/>
  <c r="D2366" i="95"/>
  <c r="D2365" i="95"/>
  <c r="D2364" i="95"/>
  <c r="D2363" i="95"/>
  <c r="D2362" i="95"/>
  <c r="D2361" i="95"/>
  <c r="D2360" i="95"/>
  <c r="D2359" i="95"/>
  <c r="D2358" i="95"/>
  <c r="D2357" i="95"/>
  <c r="D2356" i="95"/>
  <c r="D2355" i="95"/>
  <c r="D2354" i="95"/>
  <c r="D2353" i="95"/>
  <c r="D2352" i="95"/>
  <c r="D2351" i="95"/>
  <c r="D2350" i="95"/>
  <c r="D2349" i="95"/>
  <c r="D2348" i="95"/>
  <c r="D2347" i="95"/>
  <c r="D2346" i="95"/>
  <c r="D2345" i="95"/>
  <c r="D2344" i="95"/>
  <c r="D2343" i="95"/>
  <c r="D2342" i="95"/>
  <c r="D2341" i="95"/>
  <c r="D2340" i="95"/>
  <c r="D2339" i="95"/>
  <c r="D2338" i="95"/>
  <c r="D2337" i="95"/>
  <c r="D2336" i="95"/>
  <c r="D2335" i="95"/>
  <c r="D2334" i="95"/>
  <c r="D2333" i="95"/>
  <c r="D2332" i="95"/>
  <c r="D2331" i="95"/>
  <c r="D2330" i="95"/>
  <c r="D2329" i="95"/>
  <c r="D2328" i="95"/>
  <c r="D2327" i="95"/>
  <c r="D2326" i="95"/>
  <c r="D2325" i="95"/>
  <c r="D2324" i="95"/>
  <c r="D2323" i="95"/>
  <c r="D2322" i="95"/>
  <c r="D2321" i="95"/>
  <c r="D2320" i="95"/>
  <c r="D2319" i="95"/>
  <c r="D2318" i="95"/>
  <c r="D2317" i="95"/>
  <c r="D2316" i="95"/>
  <c r="D2315" i="95"/>
  <c r="D2314" i="95"/>
  <c r="D2313" i="95"/>
  <c r="D2312" i="95"/>
  <c r="D2311" i="95"/>
  <c r="D2310" i="95"/>
  <c r="D2309" i="95"/>
  <c r="D2308" i="95"/>
  <c r="D2307" i="95"/>
  <c r="D2306" i="95"/>
  <c r="D2305" i="95"/>
  <c r="D2304" i="95"/>
  <c r="D2303" i="95"/>
  <c r="D2302" i="95"/>
  <c r="D2301" i="95"/>
  <c r="D2300" i="95"/>
  <c r="D2299" i="95"/>
  <c r="D2298" i="95"/>
  <c r="D2297" i="95"/>
  <c r="D2296" i="95"/>
  <c r="D2295" i="95"/>
  <c r="D2294" i="95"/>
  <c r="D2293" i="95"/>
  <c r="D2292" i="95"/>
  <c r="D2291" i="95"/>
  <c r="D2290" i="95"/>
  <c r="D2289" i="95"/>
  <c r="D2288" i="95"/>
  <c r="D2287" i="95"/>
  <c r="D2286" i="95"/>
  <c r="D2285" i="95"/>
  <c r="D2284" i="95"/>
  <c r="D2283" i="95"/>
  <c r="D2282" i="95"/>
  <c r="D2281" i="95"/>
  <c r="D2280" i="95"/>
  <c r="D2279" i="95"/>
  <c r="D2278" i="95"/>
  <c r="D2277" i="95"/>
  <c r="D2276" i="95"/>
  <c r="D2275" i="95"/>
  <c r="D2274" i="95"/>
  <c r="D2273" i="95"/>
  <c r="D2272" i="95"/>
  <c r="D2271" i="95"/>
  <c r="D2270" i="95"/>
  <c r="D2269" i="95"/>
  <c r="D2268" i="95"/>
  <c r="D2267" i="95"/>
  <c r="D2266" i="95"/>
  <c r="D2265" i="95"/>
  <c r="D2264" i="95"/>
  <c r="D2263" i="95"/>
  <c r="D2262" i="95"/>
  <c r="D2261" i="95"/>
  <c r="D2260" i="95"/>
  <c r="D2259" i="95"/>
  <c r="D2258" i="95"/>
  <c r="D2257" i="95"/>
  <c r="D2256" i="95"/>
  <c r="D2255" i="95"/>
  <c r="D2254" i="95"/>
  <c r="D2253" i="95"/>
  <c r="D2252" i="95"/>
  <c r="D2251" i="95"/>
  <c r="D2250" i="95"/>
  <c r="D2249" i="95"/>
  <c r="D2248" i="95"/>
  <c r="D2247" i="95"/>
  <c r="D2246" i="95"/>
  <c r="D2245" i="95"/>
  <c r="D2244" i="95"/>
  <c r="D2243" i="95"/>
  <c r="D2242" i="95"/>
  <c r="D2241" i="95"/>
  <c r="D2240" i="95"/>
  <c r="D2239" i="95"/>
  <c r="D2238" i="95"/>
  <c r="D2237" i="95"/>
  <c r="D2236" i="95"/>
  <c r="D2235" i="95"/>
  <c r="D2234" i="95"/>
  <c r="D2233" i="95"/>
  <c r="D2232" i="95"/>
  <c r="D2231" i="95"/>
  <c r="D2230" i="95"/>
  <c r="D2229" i="95"/>
  <c r="D2228" i="95"/>
  <c r="D2227" i="95"/>
  <c r="D2226" i="95"/>
  <c r="D2225" i="95"/>
  <c r="D2224" i="95"/>
  <c r="D2223" i="95"/>
  <c r="D2222" i="95"/>
  <c r="D2221" i="95"/>
  <c r="D2220" i="95"/>
  <c r="D2219" i="95"/>
  <c r="D2218" i="95"/>
  <c r="D2217" i="95"/>
  <c r="D2216" i="95"/>
  <c r="D2215" i="95"/>
  <c r="D2214" i="95"/>
  <c r="D2213" i="95"/>
  <c r="D2212" i="95"/>
  <c r="D2211" i="95"/>
  <c r="D2210" i="95"/>
  <c r="D2209" i="95"/>
  <c r="D2208" i="95"/>
  <c r="D2207" i="95"/>
  <c r="D2206" i="95"/>
  <c r="D2205" i="95"/>
  <c r="D2204" i="95"/>
  <c r="D2203" i="95"/>
  <c r="D2202" i="95"/>
  <c r="D2201" i="95"/>
  <c r="D2200" i="95"/>
  <c r="D2199" i="95"/>
  <c r="D2198" i="95"/>
  <c r="D2197" i="95"/>
  <c r="D2196" i="95"/>
  <c r="D2195" i="95"/>
  <c r="D2194" i="95"/>
  <c r="D2193" i="95"/>
  <c r="D2192" i="95"/>
  <c r="D2191" i="95"/>
  <c r="D2190" i="95"/>
  <c r="D2189" i="95"/>
  <c r="D2188" i="95"/>
  <c r="D2187" i="95"/>
  <c r="D2186" i="95"/>
  <c r="D2185" i="95"/>
  <c r="D2184" i="95"/>
  <c r="D2183" i="95"/>
  <c r="D2182" i="95"/>
  <c r="D2181" i="95"/>
  <c r="D2180" i="95"/>
  <c r="D2179" i="95"/>
  <c r="D2178" i="95"/>
  <c r="D2177" i="95"/>
  <c r="D2176" i="95"/>
  <c r="D2175" i="95"/>
  <c r="D2174" i="95"/>
  <c r="D2173" i="95"/>
  <c r="D2172" i="95"/>
  <c r="D2171" i="95"/>
  <c r="D2170" i="95"/>
  <c r="D2169" i="95"/>
  <c r="D2168" i="95"/>
  <c r="D2167" i="95"/>
  <c r="D2166" i="95"/>
  <c r="D2165" i="95"/>
  <c r="D2164" i="95"/>
  <c r="D2163" i="95"/>
  <c r="D2162" i="95"/>
  <c r="D2161" i="95"/>
  <c r="D2160" i="95"/>
  <c r="D2159" i="95"/>
  <c r="D2158" i="95"/>
  <c r="D2157" i="95"/>
  <c r="D2156" i="95"/>
  <c r="D2155" i="95"/>
  <c r="D2154" i="95"/>
  <c r="D2153" i="95"/>
  <c r="D2152" i="95"/>
  <c r="D2151" i="95"/>
  <c r="D2150" i="95"/>
  <c r="D2149" i="95"/>
  <c r="D2148" i="95"/>
  <c r="D2147" i="95"/>
  <c r="D2146" i="95"/>
  <c r="D2145" i="95"/>
  <c r="D2144" i="95"/>
  <c r="D2143" i="95"/>
  <c r="D2142" i="95"/>
  <c r="D2141" i="95"/>
  <c r="D2140" i="95"/>
  <c r="D2139" i="95"/>
  <c r="D2138" i="95"/>
  <c r="D2137" i="95"/>
  <c r="D2136" i="95"/>
  <c r="D2135" i="95"/>
  <c r="D2134" i="95"/>
  <c r="D2133" i="95"/>
  <c r="D2132" i="95"/>
  <c r="D2131" i="95"/>
  <c r="D2130" i="95"/>
  <c r="D2129" i="95"/>
  <c r="D2128" i="95"/>
  <c r="D2127" i="95"/>
  <c r="D2126" i="95"/>
  <c r="D2125" i="95"/>
  <c r="D2124" i="95"/>
  <c r="D2123" i="95"/>
  <c r="D2122" i="95"/>
  <c r="D2121" i="95"/>
  <c r="D2120" i="95"/>
  <c r="D2119" i="95"/>
  <c r="D2118" i="95"/>
  <c r="D2117" i="95"/>
  <c r="D2116" i="95"/>
  <c r="D2115" i="95"/>
  <c r="D2114" i="95"/>
  <c r="D2113" i="95"/>
  <c r="D2112" i="95"/>
  <c r="D2111" i="95"/>
  <c r="D2110" i="95"/>
  <c r="D2109" i="95"/>
  <c r="D2108" i="95"/>
  <c r="D2107" i="95"/>
  <c r="D2106" i="95"/>
  <c r="D2105" i="95"/>
  <c r="D2104" i="95"/>
  <c r="D2103" i="95"/>
  <c r="D2102" i="95"/>
  <c r="D2101" i="95"/>
  <c r="D2100" i="95"/>
  <c r="D2099" i="95"/>
  <c r="D2098" i="95"/>
  <c r="D2097" i="95"/>
  <c r="D2096" i="95"/>
  <c r="D2095" i="95"/>
  <c r="D2094" i="95"/>
  <c r="D2093" i="95"/>
  <c r="D2091" i="95"/>
  <c r="D2090" i="95"/>
  <c r="D2089" i="95"/>
  <c r="D2088" i="95"/>
  <c r="D2087" i="95"/>
  <c r="D2086" i="95"/>
  <c r="D2085" i="95"/>
  <c r="D2084" i="95"/>
  <c r="D2083" i="95"/>
  <c r="D2082" i="95"/>
  <c r="D2081" i="95"/>
  <c r="D2080" i="95"/>
  <c r="D2079" i="95"/>
  <c r="D2078" i="95"/>
  <c r="D2077" i="95"/>
  <c r="D2076" i="95"/>
  <c r="D2075" i="95"/>
  <c r="D2074" i="95"/>
  <c r="D2073" i="95"/>
  <c r="D2072" i="95"/>
  <c r="D2071" i="95"/>
  <c r="D2070" i="95"/>
  <c r="D2069" i="95"/>
  <c r="D2068" i="95"/>
  <c r="D2067" i="95"/>
  <c r="D2066" i="95"/>
  <c r="D2065" i="95"/>
  <c r="D2064" i="95"/>
  <c r="D2063" i="95"/>
  <c r="D2062" i="95"/>
  <c r="D2061" i="95"/>
  <c r="D2060" i="95"/>
  <c r="D2059" i="95"/>
  <c r="D2058" i="95"/>
  <c r="D2057" i="95"/>
  <c r="D2056" i="95"/>
  <c r="D2055" i="95"/>
  <c r="D2054" i="95"/>
  <c r="D2053" i="95"/>
  <c r="D2052" i="95"/>
  <c r="D2051" i="95"/>
  <c r="D2050" i="95"/>
  <c r="D2049" i="95"/>
  <c r="D2048" i="95"/>
  <c r="D2047" i="95"/>
  <c r="D2046" i="95"/>
  <c r="D2045" i="95"/>
  <c r="D2044" i="95"/>
  <c r="D2043" i="95"/>
  <c r="D2042" i="95"/>
  <c r="D2041" i="95"/>
  <c r="D2040" i="95"/>
  <c r="D2039" i="95"/>
  <c r="D2038" i="95"/>
  <c r="D2037" i="95"/>
  <c r="D2036" i="95"/>
  <c r="D2035" i="95"/>
  <c r="D2034" i="95"/>
  <c r="D2033" i="95"/>
  <c r="D2032" i="95"/>
  <c r="D2031" i="95"/>
  <c r="D2030" i="95"/>
  <c r="D2029" i="95"/>
  <c r="D2028" i="95"/>
  <c r="D2025" i="95"/>
  <c r="D2024" i="95"/>
  <c r="D2023" i="95"/>
  <c r="D2022" i="95"/>
  <c r="D2021" i="95"/>
  <c r="D2020" i="95"/>
  <c r="D2019" i="95"/>
  <c r="D2018" i="95"/>
  <c r="D2017" i="95"/>
  <c r="D2016" i="95"/>
  <c r="D2015" i="95"/>
  <c r="D2014" i="95"/>
  <c r="D2013" i="95"/>
  <c r="D2012" i="95"/>
  <c r="D2011" i="95"/>
  <c r="D2010" i="95"/>
  <c r="D2009" i="95"/>
  <c r="D2007" i="95"/>
  <c r="D2006" i="95"/>
  <c r="D2005" i="95"/>
  <c r="D2004" i="95"/>
  <c r="D2003" i="95"/>
  <c r="D2002" i="95"/>
  <c r="D2001" i="95"/>
  <c r="D2000" i="95"/>
  <c r="D1999" i="95"/>
  <c r="D1998" i="95"/>
  <c r="D1997" i="95"/>
  <c r="D1996" i="95"/>
  <c r="D1995" i="95"/>
  <c r="D1994" i="95"/>
  <c r="D1993" i="95"/>
  <c r="D1992" i="95"/>
  <c r="D1991" i="95"/>
  <c r="D1990" i="95"/>
  <c r="D1989" i="95"/>
  <c r="D1988" i="95"/>
  <c r="D1987" i="95"/>
  <c r="D1986" i="95"/>
  <c r="D1985" i="95"/>
  <c r="D1984" i="95"/>
  <c r="D1983" i="95"/>
  <c r="D1982" i="95"/>
  <c r="D1981" i="95"/>
  <c r="D1980" i="95"/>
  <c r="D1979" i="95"/>
  <c r="D1978" i="95"/>
  <c r="D1977" i="95"/>
  <c r="D1976" i="95"/>
  <c r="D1975" i="95"/>
  <c r="D1974" i="95"/>
  <c r="D1973" i="95"/>
  <c r="D1972" i="95"/>
  <c r="D1971" i="95"/>
  <c r="D1970" i="95"/>
  <c r="D1969" i="95"/>
  <c r="D1968" i="95"/>
  <c r="D1967" i="95"/>
  <c r="D1966" i="95"/>
  <c r="D1965" i="95"/>
  <c r="D1964" i="95"/>
  <c r="D1963" i="95"/>
  <c r="D1962" i="95"/>
  <c r="D1961" i="95"/>
  <c r="D1960" i="95"/>
  <c r="D1959" i="95"/>
  <c r="D1958" i="95"/>
  <c r="D1957" i="95"/>
  <c r="D1956" i="95"/>
  <c r="D1955" i="95"/>
  <c r="D1954" i="95"/>
  <c r="D1953" i="95"/>
  <c r="D1952" i="95"/>
  <c r="D1951" i="95"/>
  <c r="D1950" i="95"/>
  <c r="D1949" i="95"/>
  <c r="D1948" i="95"/>
  <c r="D1947" i="95"/>
  <c r="D1946" i="95"/>
  <c r="D1945" i="95"/>
  <c r="D1944" i="95"/>
  <c r="D1943" i="95"/>
  <c r="D1942" i="95"/>
  <c r="D1940" i="95"/>
  <c r="D1939" i="95"/>
  <c r="D1938" i="95"/>
  <c r="D1937" i="95"/>
  <c r="D1936" i="95"/>
  <c r="D1935" i="95"/>
  <c r="D1934" i="95"/>
  <c r="D1933" i="95"/>
  <c r="D1932" i="95"/>
  <c r="D1931" i="95"/>
  <c r="D1930" i="95"/>
  <c r="D1929" i="95"/>
  <c r="D1928" i="95"/>
  <c r="D1927" i="95"/>
  <c r="D1926" i="95"/>
  <c r="D1925" i="95"/>
  <c r="D1924" i="95"/>
  <c r="D1923" i="95"/>
  <c r="D1922" i="95"/>
  <c r="D1921" i="95"/>
  <c r="D1920" i="95"/>
  <c r="D1919" i="95"/>
  <c r="D1918" i="95"/>
  <c r="D1917" i="95"/>
  <c r="D1916" i="95"/>
  <c r="D1915" i="95"/>
  <c r="D1913" i="95"/>
  <c r="D1912" i="95"/>
  <c r="D1911" i="95"/>
  <c r="D1910" i="95"/>
  <c r="D1909" i="95"/>
  <c r="D1908" i="95"/>
  <c r="D1907" i="95"/>
  <c r="D1906" i="95"/>
  <c r="D1905" i="95"/>
  <c r="D1904" i="95"/>
  <c r="D1903" i="95"/>
  <c r="D1902" i="95"/>
  <c r="D1901" i="95"/>
  <c r="D1900" i="95"/>
  <c r="D1899" i="95"/>
  <c r="D1898" i="95"/>
  <c r="D1897" i="95"/>
  <c r="D1896" i="95"/>
  <c r="D1895" i="95"/>
  <c r="D1894" i="95"/>
  <c r="D1893" i="95"/>
  <c r="D1892" i="95"/>
  <c r="D1891" i="95"/>
  <c r="D1890" i="95"/>
  <c r="D1889" i="95"/>
  <c r="D1888" i="95"/>
  <c r="D1887" i="95"/>
  <c r="D1886" i="95"/>
  <c r="D1885" i="95"/>
  <c r="D1884" i="95"/>
  <c r="D1883" i="95"/>
  <c r="D1882" i="95"/>
  <c r="D1881" i="95"/>
  <c r="D1880" i="95"/>
  <c r="D1879" i="95"/>
  <c r="D1878" i="95"/>
  <c r="D1876" i="95"/>
  <c r="D1875" i="95"/>
  <c r="D1874" i="95"/>
  <c r="D1873" i="95"/>
  <c r="D1872" i="95"/>
  <c r="D1871" i="95"/>
  <c r="D1870" i="95"/>
  <c r="D1869" i="95"/>
  <c r="D1868" i="95"/>
  <c r="D1867" i="95"/>
  <c r="D1866" i="95"/>
  <c r="D1865" i="95"/>
  <c r="D1863" i="95"/>
  <c r="D1862" i="95"/>
  <c r="D1861" i="95"/>
  <c r="D1860" i="95"/>
  <c r="D1859" i="95"/>
  <c r="D1858" i="95"/>
  <c r="D1857" i="95"/>
  <c r="D1856" i="95"/>
  <c r="D1855" i="95"/>
  <c r="D1854" i="95"/>
  <c r="D1853" i="95"/>
  <c r="D1852" i="95"/>
  <c r="D1851" i="95"/>
  <c r="D1850" i="95"/>
  <c r="D1849" i="95"/>
  <c r="D1848" i="95"/>
  <c r="D1847" i="95"/>
  <c r="D1846" i="95"/>
  <c r="D1845" i="95"/>
  <c r="D1844" i="95"/>
  <c r="D1842" i="95"/>
  <c r="D1841" i="95"/>
  <c r="D1840" i="95"/>
  <c r="D1839" i="95"/>
  <c r="D1838" i="95"/>
  <c r="D1837" i="95"/>
  <c r="D1836" i="95"/>
  <c r="D1835" i="95"/>
  <c r="D1834" i="95"/>
  <c r="D1833" i="95"/>
  <c r="D1832" i="95"/>
  <c r="D1831" i="95"/>
  <c r="D1830" i="95"/>
  <c r="D1829" i="95"/>
  <c r="D1828" i="95"/>
  <c r="D1827" i="95"/>
  <c r="D1826" i="95"/>
  <c r="D1825" i="95"/>
  <c r="D1824" i="95"/>
  <c r="D1823" i="95"/>
  <c r="D1822" i="95"/>
  <c r="D1821" i="95"/>
  <c r="D1820" i="95"/>
  <c r="D1819" i="95"/>
  <c r="D1818" i="95"/>
  <c r="D1817" i="95"/>
  <c r="D1816" i="95"/>
  <c r="D1815" i="95"/>
  <c r="D1814" i="95"/>
  <c r="D1813" i="95"/>
  <c r="D1811" i="95"/>
  <c r="D1810" i="95"/>
  <c r="D1809" i="95"/>
  <c r="D1808" i="95"/>
  <c r="D1807" i="95"/>
  <c r="D1806" i="95"/>
  <c r="D1805" i="95"/>
  <c r="D1804" i="95"/>
  <c r="D1803" i="95"/>
  <c r="D1802" i="95"/>
  <c r="D1801" i="95"/>
  <c r="D1800" i="95"/>
  <c r="D1799" i="95"/>
  <c r="D1798" i="95"/>
  <c r="D1795" i="95"/>
  <c r="D1794" i="95"/>
  <c r="D1792" i="95"/>
  <c r="D1791" i="95"/>
  <c r="D1790" i="95"/>
  <c r="D1789" i="95"/>
  <c r="D1788" i="95"/>
  <c r="D1787" i="95"/>
  <c r="D1786" i="95"/>
  <c r="D1785" i="95"/>
  <c r="D1784" i="95"/>
  <c r="D1783" i="95"/>
  <c r="D1782" i="95"/>
  <c r="D1781" i="95"/>
  <c r="D1780" i="95"/>
  <c r="D1779" i="95"/>
  <c r="D1778" i="95"/>
  <c r="D1777" i="95"/>
  <c r="D1776" i="95"/>
  <c r="D1775" i="95"/>
  <c r="D1774" i="95"/>
  <c r="D1772" i="95"/>
  <c r="D1771" i="95"/>
  <c r="D1770" i="95"/>
  <c r="D1769" i="95"/>
  <c r="D1768" i="95"/>
  <c r="D1767" i="95"/>
  <c r="D1766" i="95"/>
  <c r="D1765" i="95"/>
  <c r="D1764" i="95"/>
  <c r="D1763" i="95"/>
  <c r="D1762" i="95"/>
  <c r="D1761" i="95"/>
  <c r="D1760" i="95"/>
  <c r="D1759" i="95"/>
  <c r="D1758" i="95"/>
  <c r="D1757" i="95"/>
  <c r="D1756" i="95"/>
  <c r="D1755" i="95"/>
  <c r="D1754" i="95"/>
  <c r="D1753" i="95"/>
  <c r="D1752" i="95"/>
  <c r="D1751" i="95"/>
  <c r="D1750" i="95"/>
  <c r="D1749" i="95"/>
  <c r="D1748" i="95"/>
  <c r="D1747" i="95"/>
  <c r="D1746" i="95"/>
  <c r="D1745" i="95"/>
  <c r="D1744" i="95"/>
  <c r="D1743" i="95"/>
  <c r="D1742" i="95"/>
  <c r="D1741" i="95"/>
  <c r="D1740" i="95"/>
  <c r="D1739" i="95"/>
  <c r="D1738" i="95"/>
  <c r="D1737" i="95"/>
  <c r="D1736" i="95"/>
  <c r="D1735" i="95"/>
  <c r="D1733" i="95"/>
  <c r="D1732" i="95"/>
  <c r="D1731" i="95"/>
  <c r="D1730" i="95"/>
  <c r="D1729" i="95"/>
  <c r="D1728" i="95"/>
  <c r="D1727" i="95"/>
  <c r="D1726" i="95"/>
  <c r="D1725" i="95"/>
  <c r="D1724" i="95"/>
  <c r="D1723" i="95"/>
  <c r="D1722" i="95"/>
  <c r="D1721" i="95"/>
  <c r="D1720" i="95"/>
  <c r="D1719" i="95"/>
  <c r="D1718" i="95"/>
  <c r="D1717" i="95"/>
  <c r="D1716" i="95"/>
  <c r="D1715" i="95"/>
  <c r="D1714" i="95"/>
  <c r="D1713" i="95"/>
  <c r="D1712" i="95"/>
  <c r="D1711" i="95"/>
  <c r="D1710" i="95"/>
  <c r="D1709" i="95"/>
  <c r="D1708" i="95"/>
  <c r="D1707" i="95"/>
  <c r="D1706" i="95"/>
  <c r="D1705" i="95"/>
  <c r="D1704" i="95"/>
  <c r="D1703" i="95"/>
  <c r="D1702" i="95"/>
  <c r="D1701" i="95"/>
  <c r="D1700" i="95"/>
  <c r="D1699" i="95"/>
  <c r="D1698" i="95"/>
  <c r="D1697" i="95"/>
  <c r="D1696" i="95"/>
  <c r="D1695" i="95"/>
  <c r="D1694" i="95"/>
  <c r="D1693" i="95"/>
  <c r="D1692" i="95"/>
  <c r="D1690" i="95"/>
  <c r="D1689" i="95"/>
  <c r="D1688" i="95"/>
  <c r="D1686" i="95"/>
  <c r="D1685" i="95"/>
  <c r="D1684" i="95"/>
  <c r="D1683" i="95"/>
  <c r="D1681" i="95"/>
  <c r="D1680" i="95"/>
  <c r="D1679" i="95"/>
  <c r="D1678" i="95"/>
  <c r="D1677" i="95"/>
  <c r="D1676" i="95"/>
  <c r="D1675" i="95"/>
  <c r="D1674" i="95"/>
  <c r="D1673" i="95"/>
  <c r="D1672" i="95"/>
  <c r="D1671" i="95"/>
  <c r="D1670" i="95"/>
  <c r="D1668" i="95"/>
  <c r="D1667" i="95"/>
  <c r="D1666" i="95"/>
  <c r="D1665" i="95"/>
  <c r="D1664" i="95"/>
  <c r="D1663" i="95"/>
  <c r="D1662" i="95"/>
  <c r="D1661" i="95"/>
  <c r="D1660" i="95"/>
  <c r="D1658" i="95"/>
  <c r="D1657" i="95"/>
  <c r="D1656" i="95"/>
  <c r="D1655" i="95"/>
  <c r="D1654" i="95"/>
  <c r="D1653" i="95"/>
  <c r="D1652" i="95"/>
  <c r="D1651" i="95"/>
  <c r="D1650" i="95"/>
  <c r="D1649" i="95"/>
  <c r="D1648" i="95"/>
  <c r="D1647" i="95"/>
  <c r="D1646" i="95"/>
  <c r="D1645" i="95"/>
  <c r="D1644" i="95"/>
  <c r="D1643" i="95"/>
  <c r="D1642" i="95"/>
  <c r="D1641" i="95"/>
  <c r="D1640" i="95"/>
  <c r="D1639" i="95"/>
  <c r="D1638" i="95"/>
  <c r="D1637" i="95"/>
  <c r="D1636" i="95"/>
  <c r="D1635" i="95"/>
  <c r="D1634" i="95"/>
  <c r="D1633" i="95"/>
  <c r="D1632" i="95"/>
  <c r="D1631" i="95"/>
  <c r="D1630" i="95"/>
  <c r="D1629" i="95"/>
  <c r="D1628" i="95"/>
  <c r="D1627" i="95"/>
  <c r="D1626" i="95"/>
  <c r="D1625" i="95"/>
  <c r="D1624" i="95"/>
  <c r="D1623" i="95"/>
  <c r="D1622" i="95"/>
  <c r="D1620" i="95"/>
  <c r="D1619" i="95"/>
  <c r="D1618" i="95"/>
  <c r="D1617" i="95"/>
  <c r="D1616" i="95"/>
  <c r="D1615" i="95"/>
  <c r="D1614" i="95"/>
  <c r="D1613" i="95"/>
  <c r="D1612" i="95"/>
  <c r="D1611" i="95"/>
  <c r="D1610" i="95"/>
  <c r="D1609" i="95"/>
  <c r="D1608" i="95"/>
  <c r="D1607" i="95"/>
  <c r="D1606" i="95"/>
  <c r="D1605" i="95"/>
  <c r="D1604" i="95"/>
  <c r="D1603" i="95"/>
  <c r="D1602" i="95"/>
  <c r="D1601" i="95"/>
  <c r="D1600" i="95"/>
  <c r="D1599" i="95"/>
  <c r="D1598" i="95"/>
  <c r="D1596" i="95"/>
  <c r="D1595" i="95"/>
  <c r="D1593" i="95"/>
  <c r="D1592" i="95"/>
  <c r="D1591" i="95"/>
  <c r="D1590" i="95"/>
  <c r="D1589" i="95"/>
  <c r="D1587" i="95"/>
  <c r="D1586" i="95"/>
  <c r="D1585" i="95"/>
  <c r="D1584" i="95"/>
  <c r="D1583" i="95"/>
  <c r="D1581" i="95"/>
  <c r="D1580" i="95"/>
  <c r="D1579" i="95"/>
  <c r="D1578" i="95"/>
  <c r="D1577" i="95"/>
  <c r="D1575" i="95"/>
  <c r="D1574" i="95"/>
  <c r="D1573" i="95"/>
  <c r="D1572" i="95"/>
  <c r="D1571" i="95"/>
  <c r="D1569" i="95"/>
  <c r="D1568" i="95"/>
  <c r="D1567" i="95"/>
  <c r="D1566" i="95"/>
  <c r="D1565" i="95"/>
  <c r="D1563" i="95"/>
  <c r="D1562" i="95"/>
  <c r="D1561" i="95"/>
  <c r="D1560" i="95"/>
  <c r="D1559" i="95"/>
  <c r="D1558" i="95"/>
  <c r="D1557" i="95"/>
  <c r="D1556" i="95"/>
  <c r="D1555" i="95"/>
  <c r="D1554" i="95"/>
  <c r="D1553" i="95"/>
  <c r="D1551" i="95"/>
  <c r="D1550" i="95"/>
  <c r="D1549" i="95"/>
  <c r="D1548" i="95"/>
  <c r="D1547" i="95"/>
  <c r="D1545" i="95"/>
  <c r="D1544" i="95"/>
  <c r="D1543" i="95"/>
  <c r="D1542" i="95"/>
  <c r="D1541" i="95"/>
  <c r="D1539" i="95"/>
  <c r="D1538" i="95"/>
  <c r="D1537" i="95"/>
  <c r="D1534" i="95"/>
  <c r="D1533" i="95"/>
  <c r="D1531" i="95"/>
  <c r="D1530" i="95"/>
  <c r="D1528" i="95"/>
  <c r="D1527" i="95"/>
  <c r="D1525" i="95"/>
  <c r="D1524" i="95"/>
  <c r="D1523" i="95"/>
  <c r="D1522" i="95"/>
  <c r="D1521" i="95"/>
  <c r="D1520" i="95"/>
  <c r="D1519" i="95"/>
  <c r="D1518" i="95"/>
  <c r="D1517" i="95"/>
  <c r="D1516" i="95"/>
  <c r="D1515" i="95"/>
  <c r="D1514" i="95"/>
  <c r="D1513" i="95"/>
  <c r="D1512" i="95"/>
  <c r="D1511" i="95"/>
  <c r="D1510" i="95"/>
  <c r="D1509" i="95"/>
  <c r="D1508" i="95"/>
  <c r="D1507" i="95"/>
  <c r="D1506" i="95"/>
  <c r="D1505" i="95"/>
  <c r="D1504" i="95"/>
  <c r="D1503" i="95"/>
  <c r="D1502" i="95"/>
  <c r="D1501" i="95"/>
  <c r="D1499" i="95"/>
  <c r="D1498" i="95"/>
  <c r="D1497" i="95"/>
  <c r="D1496" i="95"/>
  <c r="D1495" i="95"/>
  <c r="D1494" i="95"/>
  <c r="D1493" i="95"/>
  <c r="D1492" i="95"/>
  <c r="D1491" i="95"/>
  <c r="D1490" i="95"/>
  <c r="D1489" i="95"/>
  <c r="D1488" i="95"/>
  <c r="D1487" i="95"/>
  <c r="D1486" i="95"/>
  <c r="D1485" i="95"/>
  <c r="D1484" i="95"/>
  <c r="D1483" i="95"/>
  <c r="D1482" i="95"/>
  <c r="D1481" i="95"/>
  <c r="D1480" i="95"/>
  <c r="D1479" i="95"/>
  <c r="D1478" i="95"/>
  <c r="D1477" i="95"/>
  <c r="D1476" i="95"/>
  <c r="D1475" i="95"/>
  <c r="D1474" i="95"/>
  <c r="D1473" i="95"/>
  <c r="D1472" i="95"/>
  <c r="D1471" i="95"/>
  <c r="D1470" i="95"/>
  <c r="D1469" i="95"/>
  <c r="D1468" i="95"/>
  <c r="D1467" i="95"/>
  <c r="D1466" i="95"/>
  <c r="D1465" i="95"/>
  <c r="D1464" i="95"/>
  <c r="D1463" i="95"/>
  <c r="D1462" i="95"/>
  <c r="D1461" i="95"/>
  <c r="D1460" i="95"/>
  <c r="D1459" i="95"/>
  <c r="D1458" i="95"/>
  <c r="D1457" i="95"/>
  <c r="D1456" i="95"/>
  <c r="D1455" i="95"/>
  <c r="D1454" i="95"/>
  <c r="D1453" i="95"/>
  <c r="D1452" i="95"/>
  <c r="D1451" i="95"/>
  <c r="D1450" i="95"/>
  <c r="D1449" i="95"/>
  <c r="D1448" i="95"/>
  <c r="D1447" i="95"/>
  <c r="D1446" i="95"/>
  <c r="D1445" i="95"/>
  <c r="D1444" i="95"/>
  <c r="D1443" i="95"/>
  <c r="D1442" i="95"/>
  <c r="D1441" i="95"/>
  <c r="D1440" i="95"/>
  <c r="D1439" i="95"/>
  <c r="D1438" i="95"/>
  <c r="D1437" i="95"/>
  <c r="D1436" i="95"/>
  <c r="D1435" i="95"/>
  <c r="D1434" i="95"/>
  <c r="D1433" i="95"/>
  <c r="D1431" i="95"/>
  <c r="D1430" i="95"/>
  <c r="D1428" i="95"/>
  <c r="D1427" i="95"/>
  <c r="D1426" i="95"/>
  <c r="D1425" i="95"/>
  <c r="D1424" i="95"/>
  <c r="D1422" i="95"/>
  <c r="D1421" i="95"/>
  <c r="D1420" i="95"/>
  <c r="D1419" i="95"/>
  <c r="D1418" i="95"/>
  <c r="D1417" i="95"/>
  <c r="D1416" i="95"/>
  <c r="D1415" i="95"/>
  <c r="D1414" i="95"/>
  <c r="D1413" i="95"/>
  <c r="D1412" i="95"/>
  <c r="D1411" i="95"/>
  <c r="D1410" i="95"/>
  <c r="D1409" i="95"/>
  <c r="D1408" i="95"/>
  <c r="D1407" i="95"/>
  <c r="D1406" i="95"/>
  <c r="D1405" i="95"/>
  <c r="D1404" i="95"/>
  <c r="D1403" i="95"/>
  <c r="D1402" i="95"/>
  <c r="D1401" i="95"/>
  <c r="D1400" i="95"/>
  <c r="D1399" i="95"/>
  <c r="D1398" i="95"/>
  <c r="D1397" i="95"/>
  <c r="D1396" i="95"/>
  <c r="D1395" i="95"/>
  <c r="D1394" i="95"/>
  <c r="D1393" i="95"/>
  <c r="D1392" i="95"/>
  <c r="D1391" i="95"/>
  <c r="D1390" i="95"/>
  <c r="D1389" i="95"/>
  <c r="D1388" i="95"/>
  <c r="D1387" i="95"/>
  <c r="D1386" i="95"/>
  <c r="D1385" i="95"/>
  <c r="D1384" i="95"/>
  <c r="D1383" i="95"/>
  <c r="D1382" i="95"/>
  <c r="D1381" i="95"/>
  <c r="D1380" i="95"/>
  <c r="D1379" i="95"/>
  <c r="D1378" i="95"/>
  <c r="D1377" i="95"/>
  <c r="D1376" i="95"/>
  <c r="D1375" i="95"/>
  <c r="D1374" i="95"/>
  <c r="D1373" i="95"/>
  <c r="D1372" i="95"/>
  <c r="D1371" i="95"/>
  <c r="D1370" i="95"/>
  <c r="D1369" i="95"/>
  <c r="D1368" i="95"/>
  <c r="D1367" i="95"/>
  <c r="D1366" i="95"/>
  <c r="D1365" i="95"/>
  <c r="D1364" i="95"/>
  <c r="D1363" i="95"/>
  <c r="D1362" i="95"/>
  <c r="D1361" i="95"/>
  <c r="D1360" i="95"/>
  <c r="D1359" i="95"/>
  <c r="D1358" i="95"/>
  <c r="D1357" i="95"/>
  <c r="D1356" i="95"/>
  <c r="D1355" i="95"/>
  <c r="D1354" i="95"/>
  <c r="D1353" i="95"/>
  <c r="D1352" i="95"/>
  <c r="D1351" i="95"/>
  <c r="D1350" i="95"/>
  <c r="D1349" i="95"/>
  <c r="D1348" i="95"/>
  <c r="D1347" i="95"/>
  <c r="D1346" i="95"/>
  <c r="D1345" i="95"/>
  <c r="D1344" i="95"/>
  <c r="D1343" i="95"/>
  <c r="D1342" i="95"/>
  <c r="D1341" i="95"/>
  <c r="D1340" i="95"/>
  <c r="D1339" i="95"/>
  <c r="D1338" i="95"/>
  <c r="D1337" i="95"/>
  <c r="D1336" i="95"/>
  <c r="D1335" i="95"/>
  <c r="D1334" i="95"/>
  <c r="D1333" i="95"/>
  <c r="D1332" i="95"/>
  <c r="D1331" i="95"/>
  <c r="D1330" i="95"/>
  <c r="D1329" i="95"/>
  <c r="D1328" i="95"/>
  <c r="D1327" i="95"/>
  <c r="D1326" i="95"/>
  <c r="D1325" i="95"/>
  <c r="D1324" i="95"/>
  <c r="D1323" i="95"/>
  <c r="D1322" i="95"/>
  <c r="D1321" i="95"/>
  <c r="D1320" i="95"/>
  <c r="D1319" i="95"/>
  <c r="D1318" i="95"/>
  <c r="D1317" i="95"/>
  <c r="D1316" i="95"/>
  <c r="D1315" i="95"/>
  <c r="D1309" i="95"/>
  <c r="D1308" i="95"/>
  <c r="D1307" i="95"/>
  <c r="D1306" i="95"/>
  <c r="D1305" i="95"/>
  <c r="D1304" i="95"/>
  <c r="D1303" i="95"/>
  <c r="D1302" i="95"/>
  <c r="D1301" i="95"/>
  <c r="D1300" i="95"/>
  <c r="D1299" i="95"/>
  <c r="D1298" i="95"/>
  <c r="D1297" i="95"/>
  <c r="D1296" i="95"/>
  <c r="D1295" i="95"/>
  <c r="D1293" i="95"/>
  <c r="D1292" i="95"/>
  <c r="D1291" i="95"/>
  <c r="D1290" i="95"/>
  <c r="D1289" i="95"/>
  <c r="D1288" i="95"/>
  <c r="D1287" i="95"/>
  <c r="D1286" i="95"/>
  <c r="D1285" i="95"/>
  <c r="D1284" i="95"/>
  <c r="D1283" i="95"/>
  <c r="D1282" i="95"/>
  <c r="D1281" i="95"/>
  <c r="D1280" i="95"/>
  <c r="D1279" i="95"/>
  <c r="D1278" i="95"/>
  <c r="D1277" i="95"/>
  <c r="D1276" i="95"/>
  <c r="D1275" i="95"/>
  <c r="D1274" i="95"/>
  <c r="D1273" i="95"/>
  <c r="D1272" i="95"/>
  <c r="D1271" i="95"/>
  <c r="D1270" i="95"/>
  <c r="D1269" i="95"/>
  <c r="D1268" i="95"/>
  <c r="D1267" i="95"/>
  <c r="D1266" i="95"/>
  <c r="D1265" i="95"/>
  <c r="D1264" i="95"/>
  <c r="D1263" i="95"/>
  <c r="D1262" i="95"/>
  <c r="D1261" i="95"/>
  <c r="D1260" i="95"/>
  <c r="D1259" i="95"/>
  <c r="D1258" i="95"/>
  <c r="D1257" i="95"/>
  <c r="D1256" i="95"/>
  <c r="D1255" i="95"/>
  <c r="D1254" i="95"/>
  <c r="D1253" i="95"/>
  <c r="D1252" i="95"/>
  <c r="D1251" i="95"/>
  <c r="D1250" i="95"/>
  <c r="D1249" i="95"/>
  <c r="D1240" i="95"/>
  <c r="D1229" i="95"/>
  <c r="D1228" i="95"/>
  <c r="D1227" i="95"/>
  <c r="D1226" i="95"/>
  <c r="D1225" i="95"/>
  <c r="D1224" i="95"/>
  <c r="D1223" i="95"/>
  <c r="D1222" i="95"/>
  <c r="D1220" i="95"/>
  <c r="D1219" i="95"/>
  <c r="D1218" i="95"/>
  <c r="D1217" i="95"/>
  <c r="D1216" i="95"/>
  <c r="D1215" i="95"/>
  <c r="D1213" i="95"/>
  <c r="D1212" i="95"/>
  <c r="D1211" i="95"/>
  <c r="D1210" i="95"/>
  <c r="D1209" i="95"/>
  <c r="D1208" i="95"/>
  <c r="D1207" i="95"/>
  <c r="D1206" i="95"/>
  <c r="D1204" i="95"/>
  <c r="D1203" i="95"/>
  <c r="D1202" i="95"/>
  <c r="D1201" i="95"/>
  <c r="D1200" i="95"/>
  <c r="D1199" i="95"/>
  <c r="D1197" i="95"/>
  <c r="D1196" i="95"/>
  <c r="D1195" i="95"/>
  <c r="D1194" i="95"/>
  <c r="D1193" i="95"/>
  <c r="D1192" i="95"/>
  <c r="D1191" i="95"/>
  <c r="D1190" i="95"/>
  <c r="D1188" i="95"/>
  <c r="D1187" i="95"/>
  <c r="D1186" i="95"/>
  <c r="D1185" i="95"/>
  <c r="D1184" i="95"/>
  <c r="D1183" i="95"/>
  <c r="D1181" i="95"/>
  <c r="D1180" i="95"/>
  <c r="D1179" i="95"/>
  <c r="D1178" i="95"/>
  <c r="D1177" i="95"/>
  <c r="D1176" i="95"/>
  <c r="D1175" i="95"/>
  <c r="D1174" i="95"/>
  <c r="D1173" i="95"/>
  <c r="D1171" i="95"/>
  <c r="D1170" i="95"/>
  <c r="D1169" i="95"/>
  <c r="D1168" i="95"/>
  <c r="D1167" i="95"/>
  <c r="D1166" i="95"/>
  <c r="D1164" i="95"/>
  <c r="D1163" i="95"/>
  <c r="D1162" i="95"/>
  <c r="D1161" i="95"/>
  <c r="D1160" i="95"/>
  <c r="D1159" i="95"/>
  <c r="D1158" i="95"/>
  <c r="D1157" i="95"/>
  <c r="D1155" i="95"/>
  <c r="D1154" i="95"/>
  <c r="D1153" i="95"/>
  <c r="D1152" i="95"/>
  <c r="D1151" i="95"/>
  <c r="D1150" i="95"/>
  <c r="D1148" i="95"/>
  <c r="D1147" i="95"/>
  <c r="D1146" i="95"/>
  <c r="D1145" i="95"/>
  <c r="D1144" i="95"/>
  <c r="D1143" i="95"/>
  <c r="D1142" i="95"/>
  <c r="D1141" i="95"/>
  <c r="D1139" i="95"/>
  <c r="D1138" i="95"/>
  <c r="D1137" i="95"/>
  <c r="D1136" i="95"/>
  <c r="D1135" i="95"/>
  <c r="D1134" i="95"/>
  <c r="D1132" i="95"/>
  <c r="D1131" i="95"/>
  <c r="D1130" i="95"/>
  <c r="D1129" i="95"/>
  <c r="D1128" i="95"/>
  <c r="D1127" i="95"/>
  <c r="D1126" i="95"/>
  <c r="D1125" i="95"/>
  <c r="D1123" i="95"/>
  <c r="D1122" i="95"/>
  <c r="D1121" i="95"/>
  <c r="D1120" i="95"/>
  <c r="D1119" i="95"/>
  <c r="D1118" i="95"/>
  <c r="D1117" i="95"/>
  <c r="D1116" i="95"/>
  <c r="D1115" i="95"/>
  <c r="D1114" i="95"/>
  <c r="D1113" i="95"/>
  <c r="D1112" i="95"/>
  <c r="D1111" i="95"/>
  <c r="D1110" i="95"/>
  <c r="D1109" i="95"/>
  <c r="D1107" i="95"/>
  <c r="D1106" i="95"/>
  <c r="D1105" i="95"/>
  <c r="D1104" i="95"/>
  <c r="D1103" i="95"/>
  <c r="D1102" i="95"/>
  <c r="D1100" i="95"/>
  <c r="D1099" i="95"/>
  <c r="D1098" i="95"/>
  <c r="D1097" i="95"/>
  <c r="D1096" i="95"/>
  <c r="D1095" i="95"/>
  <c r="D1094" i="95"/>
  <c r="D1093" i="95"/>
  <c r="D1091" i="95"/>
  <c r="D1090" i="95"/>
  <c r="D1089" i="95"/>
  <c r="D1088" i="95"/>
  <c r="D1087" i="95"/>
  <c r="D1086" i="95"/>
  <c r="D1084" i="95"/>
  <c r="D1083" i="95"/>
  <c r="D1082" i="95"/>
  <c r="D1081" i="95"/>
  <c r="D1080" i="95"/>
  <c r="D1079" i="95"/>
  <c r="D1078" i="95"/>
  <c r="D1077" i="95"/>
  <c r="D1075" i="95"/>
  <c r="D1074" i="95"/>
  <c r="D1073" i="95"/>
  <c r="D1072" i="95"/>
  <c r="D1071" i="95"/>
  <c r="D1070" i="95"/>
  <c r="D1068" i="95"/>
  <c r="D1067" i="95"/>
  <c r="D1066" i="95"/>
  <c r="D1065" i="95"/>
  <c r="D1064" i="95"/>
  <c r="D1063" i="95"/>
  <c r="D1062" i="95"/>
  <c r="D1061" i="95"/>
  <c r="D1059" i="95"/>
  <c r="D1058" i="95"/>
  <c r="D1057" i="95"/>
  <c r="D1056" i="95"/>
  <c r="D1055" i="95"/>
  <c r="D1054" i="95"/>
  <c r="D1052" i="95"/>
  <c r="D1051" i="95"/>
  <c r="D1050" i="95"/>
  <c r="D1049" i="95"/>
  <c r="D1048" i="95"/>
  <c r="D1047" i="95"/>
  <c r="D1046" i="95"/>
  <c r="D1045" i="95"/>
  <c r="D1043" i="95"/>
  <c r="D1042" i="95"/>
  <c r="D1041" i="95"/>
  <c r="D1040" i="95"/>
  <c r="D1039" i="95"/>
  <c r="D1038" i="95"/>
  <c r="D1037" i="95"/>
  <c r="D1035" i="95"/>
  <c r="D1034" i="95"/>
  <c r="D1033" i="95"/>
  <c r="D1031" i="95"/>
  <c r="D1028" i="95"/>
  <c r="D1027" i="95"/>
  <c r="D1025" i="95"/>
  <c r="D1024" i="95"/>
  <c r="D1022" i="95"/>
  <c r="D1021" i="95"/>
  <c r="D1019" i="95"/>
  <c r="D1018" i="95"/>
  <c r="D1016" i="95"/>
  <c r="D1015" i="95"/>
  <c r="D1013" i="95"/>
  <c r="D1012" i="95"/>
  <c r="D1010" i="95"/>
  <c r="D1009" i="95"/>
  <c r="D1007" i="95"/>
  <c r="D1006" i="95"/>
  <c r="D1005" i="95"/>
  <c r="D1004" i="95"/>
  <c r="D1003" i="95"/>
  <c r="D1002" i="95"/>
  <c r="D1001" i="95"/>
  <c r="D999" i="95"/>
  <c r="D998" i="95"/>
  <c r="D996" i="95"/>
  <c r="D995" i="95"/>
  <c r="D994" i="95"/>
  <c r="D993" i="95"/>
  <c r="D992" i="95"/>
  <c r="D991" i="95"/>
  <c r="D990" i="95"/>
  <c r="D989" i="95"/>
  <c r="D988" i="95"/>
  <c r="D987" i="95"/>
  <c r="D986" i="95"/>
  <c r="D985" i="95"/>
  <c r="D984" i="95"/>
  <c r="D983" i="95"/>
  <c r="D982" i="95"/>
  <c r="D981" i="95"/>
  <c r="D980" i="95"/>
  <c r="D979" i="95"/>
  <c r="D978" i="95"/>
  <c r="D977" i="95"/>
  <c r="D976" i="95"/>
  <c r="D975" i="95"/>
  <c r="D974" i="95"/>
  <c r="D973" i="95"/>
  <c r="D972" i="95"/>
  <c r="D971" i="95"/>
  <c r="D970" i="95"/>
  <c r="D969" i="95"/>
  <c r="D968" i="95"/>
  <c r="D967" i="95"/>
  <c r="D966" i="95"/>
  <c r="D965" i="95"/>
  <c r="D964" i="95"/>
  <c r="D963" i="95"/>
  <c r="D962" i="95"/>
  <c r="D961" i="95"/>
  <c r="D960" i="95"/>
  <c r="D959" i="95"/>
  <c r="D958" i="95"/>
  <c r="D956" i="95"/>
  <c r="D955" i="95"/>
  <c r="D954" i="95"/>
  <c r="D953" i="95"/>
  <c r="D952" i="95"/>
  <c r="D951" i="95"/>
  <c r="D950" i="95"/>
  <c r="D949" i="95"/>
  <c r="D948" i="95"/>
  <c r="D947" i="95"/>
  <c r="D946" i="95"/>
  <c r="D945" i="95"/>
  <c r="D944" i="95"/>
  <c r="D943" i="95"/>
  <c r="D942" i="95"/>
  <c r="D941" i="95"/>
  <c r="D940" i="95"/>
  <c r="D939" i="95"/>
  <c r="D938" i="95"/>
  <c r="D937" i="95"/>
  <c r="D936" i="95"/>
  <c r="D935" i="95"/>
  <c r="D934" i="95"/>
  <c r="D933" i="95"/>
  <c r="D932" i="95"/>
  <c r="D931" i="95"/>
  <c r="D930" i="95"/>
  <c r="D929" i="95"/>
  <c r="D928" i="95"/>
  <c r="D927" i="95"/>
  <c r="D926" i="95"/>
  <c r="D925" i="95"/>
  <c r="D924" i="95"/>
  <c r="D923" i="95"/>
  <c r="D922" i="95"/>
  <c r="D921" i="95"/>
  <c r="D920" i="95"/>
  <c r="D919" i="95"/>
  <c r="D918" i="95"/>
  <c r="D917" i="95"/>
  <c r="D916" i="95"/>
  <c r="D915" i="95"/>
  <c r="D914" i="95"/>
  <c r="D913" i="95"/>
  <c r="D912" i="95"/>
  <c r="D911" i="95"/>
  <c r="D910" i="95"/>
  <c r="D909" i="95"/>
  <c r="D908" i="95"/>
  <c r="D907" i="95"/>
  <c r="D906" i="95"/>
  <c r="D905" i="95"/>
  <c r="D904" i="95"/>
  <c r="D903" i="95"/>
  <c r="D902" i="95"/>
  <c r="D901" i="95"/>
  <c r="D900" i="95"/>
  <c r="D899" i="95"/>
  <c r="D898" i="95"/>
  <c r="D897" i="95"/>
  <c r="D896" i="95"/>
  <c r="D895" i="95"/>
  <c r="D894" i="95"/>
  <c r="D893" i="95"/>
  <c r="D892" i="95"/>
  <c r="D891" i="95"/>
  <c r="D890" i="95"/>
  <c r="D889" i="95"/>
  <c r="D888" i="95"/>
  <c r="D887" i="95"/>
  <c r="D886" i="95"/>
  <c r="D885" i="95"/>
  <c r="D884" i="95"/>
  <c r="D883" i="95"/>
  <c r="D882" i="95"/>
  <c r="D881" i="95"/>
  <c r="D880" i="95"/>
  <c r="D879" i="95"/>
  <c r="D878" i="95"/>
  <c r="D877" i="95"/>
  <c r="D876" i="95"/>
  <c r="D875" i="95"/>
  <c r="D874" i="95"/>
  <c r="D873" i="95"/>
  <c r="D872" i="95"/>
  <c r="D871" i="95"/>
  <c r="D870" i="95"/>
  <c r="D869" i="95"/>
  <c r="D868" i="95"/>
  <c r="D867" i="95"/>
  <c r="D866" i="95"/>
  <c r="D865" i="95"/>
  <c r="D864" i="95"/>
  <c r="D863" i="95"/>
  <c r="D862" i="95"/>
  <c r="D861" i="95"/>
  <c r="D860" i="95"/>
  <c r="D859" i="95"/>
  <c r="D858" i="95"/>
  <c r="D857" i="95"/>
  <c r="D856" i="95"/>
  <c r="D855" i="95"/>
  <c r="D854" i="95"/>
  <c r="D853" i="95"/>
  <c r="D852" i="95"/>
  <c r="D851" i="95"/>
  <c r="D850" i="95"/>
  <c r="D849" i="95"/>
  <c r="D848" i="95"/>
  <c r="D847" i="95"/>
  <c r="D846" i="95"/>
  <c r="D845" i="95"/>
  <c r="D844" i="95"/>
  <c r="D843" i="95"/>
  <c r="D842" i="95"/>
  <c r="D841" i="95"/>
  <c r="D840" i="95"/>
  <c r="D839" i="95"/>
  <c r="D838" i="95"/>
  <c r="D837" i="95"/>
  <c r="D836" i="95"/>
  <c r="D835" i="95"/>
  <c r="D834" i="95"/>
  <c r="D833" i="95"/>
  <c r="D832" i="95"/>
  <c r="D830" i="95"/>
  <c r="D829" i="95"/>
  <c r="D828" i="95"/>
  <c r="D827" i="95"/>
  <c r="D826" i="95"/>
  <c r="D825" i="95"/>
  <c r="D824" i="95"/>
  <c r="D823" i="95"/>
  <c r="D822" i="95"/>
  <c r="D821" i="95"/>
  <c r="D820" i="95"/>
  <c r="D819" i="95"/>
  <c r="D818" i="95"/>
  <c r="D817" i="95"/>
  <c r="D816" i="95"/>
  <c r="D815" i="95"/>
  <c r="D814" i="95"/>
  <c r="D813" i="95"/>
  <c r="D812" i="95"/>
  <c r="D811" i="95"/>
  <c r="D810" i="95"/>
  <c r="D809" i="95"/>
  <c r="D808" i="95"/>
  <c r="D807" i="95"/>
  <c r="D806" i="95"/>
  <c r="D805" i="95"/>
  <c r="D804" i="95"/>
  <c r="D803" i="95"/>
  <c r="D802" i="95"/>
  <c r="D801" i="95"/>
  <c r="D800" i="95"/>
  <c r="D799" i="95"/>
  <c r="D798" i="95"/>
  <c r="D797" i="95"/>
  <c r="D796" i="95"/>
  <c r="D795" i="95"/>
  <c r="D794" i="95"/>
  <c r="D793" i="95"/>
  <c r="D792" i="95"/>
  <c r="D791" i="95"/>
  <c r="D790" i="95"/>
  <c r="D789" i="95"/>
  <c r="D788" i="95"/>
  <c r="D787" i="95"/>
  <c r="D786" i="95"/>
  <c r="D785" i="95"/>
  <c r="D784" i="95"/>
  <c r="D783" i="95"/>
  <c r="D782" i="95"/>
  <c r="D781" i="95"/>
  <c r="D780" i="95"/>
  <c r="D779" i="95"/>
  <c r="D778" i="95"/>
  <c r="D777" i="95"/>
  <c r="D776" i="95"/>
  <c r="D775" i="95"/>
  <c r="D774" i="95"/>
  <c r="D773" i="95"/>
  <c r="D772" i="95"/>
  <c r="D771" i="95"/>
  <c r="D770" i="95"/>
  <c r="D769" i="95"/>
  <c r="D768" i="95"/>
  <c r="D767" i="95"/>
  <c r="D766" i="95"/>
  <c r="D765" i="95"/>
  <c r="D764" i="95"/>
  <c r="D763" i="95"/>
  <c r="D762" i="95"/>
  <c r="D761" i="95"/>
  <c r="D760" i="95"/>
  <c r="D759" i="95"/>
  <c r="D758" i="95"/>
  <c r="D757" i="95"/>
  <c r="D756" i="95"/>
  <c r="D755" i="95"/>
  <c r="D754" i="95"/>
  <c r="D753" i="95"/>
  <c r="D752" i="95"/>
  <c r="D751" i="95"/>
  <c r="D750" i="95"/>
  <c r="D749" i="95"/>
  <c r="D748" i="95"/>
  <c r="D747" i="95"/>
  <c r="D746" i="95"/>
  <c r="D745" i="95"/>
  <c r="D744" i="95"/>
  <c r="D743" i="95"/>
  <c r="D742" i="95"/>
  <c r="D741" i="95"/>
  <c r="D740" i="95"/>
  <c r="D739" i="95"/>
  <c r="D738" i="95"/>
  <c r="D737" i="95"/>
  <c r="D736" i="95"/>
  <c r="D735" i="95"/>
  <c r="D734" i="95"/>
  <c r="D733" i="95"/>
  <c r="D732" i="95"/>
  <c r="D731" i="95"/>
  <c r="D730" i="95"/>
  <c r="D729" i="95"/>
  <c r="D728" i="95"/>
  <c r="D727" i="95"/>
  <c r="D726" i="95"/>
  <c r="D725" i="95"/>
  <c r="D724" i="95"/>
  <c r="D723" i="95"/>
  <c r="D722" i="95"/>
  <c r="D721" i="95"/>
  <c r="D720" i="95"/>
  <c r="D719" i="95"/>
  <c r="D718" i="95"/>
  <c r="D717" i="95"/>
  <c r="D716" i="95"/>
  <c r="D715" i="95"/>
  <c r="D714" i="95"/>
  <c r="D713" i="95"/>
  <c r="D712" i="95"/>
  <c r="D711" i="95"/>
  <c r="D710" i="95"/>
  <c r="D709" i="95"/>
  <c r="D708" i="95"/>
  <c r="D707" i="95"/>
  <c r="D706" i="95"/>
  <c r="D705" i="95"/>
  <c r="D703" i="95"/>
  <c r="D702" i="95"/>
  <c r="D701" i="95"/>
  <c r="D699" i="95"/>
  <c r="D698" i="95"/>
  <c r="D697" i="95"/>
  <c r="D696" i="95"/>
  <c r="D695" i="95"/>
  <c r="D694" i="95"/>
  <c r="D693" i="95"/>
  <c r="D692" i="95"/>
  <c r="D690" i="95"/>
  <c r="D689" i="95"/>
  <c r="D688" i="95"/>
  <c r="D687" i="95"/>
  <c r="D686" i="95"/>
  <c r="D685" i="95"/>
  <c r="D684" i="95"/>
  <c r="D683" i="95"/>
  <c r="D682" i="95"/>
  <c r="D681" i="95"/>
  <c r="D680" i="95"/>
  <c r="D679" i="95"/>
  <c r="D678" i="95"/>
  <c r="D677" i="95"/>
  <c r="D676" i="95"/>
  <c r="D675" i="95"/>
  <c r="D674" i="95"/>
  <c r="D673" i="95"/>
  <c r="D672" i="95"/>
  <c r="D671" i="95"/>
  <c r="D670" i="95"/>
  <c r="D669" i="95"/>
  <c r="D668" i="95"/>
  <c r="D667" i="95"/>
  <c r="D666" i="95"/>
  <c r="D665" i="95"/>
  <c r="D664" i="95"/>
  <c r="D662" i="95"/>
  <c r="D661" i="95"/>
  <c r="D660" i="95"/>
  <c r="D659" i="95"/>
  <c r="D658" i="95"/>
  <c r="D657" i="95"/>
  <c r="D656" i="95"/>
  <c r="D655" i="95"/>
  <c r="D654" i="95"/>
  <c r="D653" i="95"/>
  <c r="D652" i="95"/>
  <c r="D651" i="95"/>
  <c r="D650" i="95"/>
  <c r="D649" i="95"/>
  <c r="D648" i="95"/>
  <c r="D647" i="95"/>
  <c r="D646" i="95"/>
  <c r="D645" i="95"/>
  <c r="D644" i="95"/>
  <c r="D643" i="95"/>
  <c r="D642" i="95"/>
  <c r="D641" i="95"/>
  <c r="D640" i="95"/>
  <c r="D639" i="95"/>
  <c r="D638" i="95"/>
  <c r="D637" i="95"/>
  <c r="D636" i="95"/>
  <c r="D635" i="95"/>
  <c r="D634" i="95"/>
  <c r="D633" i="95"/>
  <c r="D632" i="95"/>
  <c r="D631" i="95"/>
  <c r="D630" i="95"/>
  <c r="D629" i="95"/>
  <c r="D628" i="95"/>
  <c r="D627" i="95"/>
  <c r="D626" i="95"/>
  <c r="D625" i="95"/>
  <c r="D623" i="95"/>
  <c r="D622" i="95"/>
  <c r="D621" i="95"/>
  <c r="D620" i="95"/>
  <c r="D619" i="95"/>
  <c r="D618" i="95"/>
  <c r="D617" i="95"/>
  <c r="D616" i="95"/>
  <c r="D615" i="95"/>
  <c r="D614" i="95"/>
  <c r="D613" i="95"/>
  <c r="D612" i="95"/>
  <c r="D611" i="95"/>
  <c r="D610" i="95"/>
  <c r="D609" i="95"/>
  <c r="D608" i="95"/>
  <c r="D607" i="95"/>
  <c r="D606" i="95"/>
  <c r="D605" i="95"/>
  <c r="D604" i="95"/>
  <c r="D603" i="95"/>
  <c r="D602" i="95"/>
  <c r="D601" i="95"/>
  <c r="D600" i="95"/>
  <c r="D599" i="95"/>
  <c r="D598" i="95"/>
  <c r="D597" i="95"/>
  <c r="D596" i="95"/>
  <c r="D595" i="95"/>
  <c r="D594" i="95"/>
  <c r="D593" i="95"/>
  <c r="D592" i="95"/>
  <c r="D591" i="95"/>
  <c r="D590" i="95"/>
  <c r="D589" i="95"/>
  <c r="D588" i="95"/>
  <c r="D587" i="95"/>
  <c r="D586" i="95"/>
  <c r="D585" i="95"/>
  <c r="D584" i="95"/>
  <c r="D583" i="95"/>
  <c r="D582" i="95"/>
  <c r="D581" i="95"/>
  <c r="D580" i="95"/>
  <c r="D579" i="95"/>
  <c r="D578" i="95"/>
  <c r="D577" i="95"/>
  <c r="D576" i="95"/>
  <c r="D575" i="95"/>
  <c r="D574" i="95"/>
  <c r="D573" i="95"/>
  <c r="D572" i="95"/>
  <c r="D571" i="95"/>
  <c r="D570" i="95"/>
  <c r="D569" i="95"/>
  <c r="D568" i="95"/>
  <c r="D567" i="95"/>
  <c r="D566" i="95"/>
  <c r="D565" i="95"/>
  <c r="D564" i="95"/>
  <c r="D563" i="95"/>
  <c r="D562" i="95"/>
  <c r="D561" i="95"/>
  <c r="D560" i="95"/>
  <c r="D559" i="95"/>
  <c r="D558" i="95"/>
  <c r="D557" i="95"/>
  <c r="D556" i="95"/>
  <c r="D555" i="95"/>
  <c r="D554" i="95"/>
  <c r="D553" i="95"/>
  <c r="D552" i="95"/>
  <c r="D551" i="95"/>
  <c r="D550" i="95"/>
  <c r="D549" i="95"/>
  <c r="D548" i="95"/>
  <c r="D547" i="95"/>
  <c r="D546" i="95"/>
  <c r="D545" i="95"/>
  <c r="D543" i="95"/>
  <c r="D542" i="95"/>
  <c r="D541" i="95"/>
  <c r="D540" i="95"/>
  <c r="D539" i="95"/>
  <c r="D538" i="95"/>
  <c r="D537" i="95"/>
  <c r="D536" i="95"/>
  <c r="D535" i="95"/>
  <c r="D534" i="95"/>
  <c r="D533" i="95"/>
  <c r="D532" i="95"/>
  <c r="D531" i="95"/>
  <c r="D530" i="95"/>
  <c r="D529" i="95"/>
  <c r="D528" i="95"/>
  <c r="D527" i="95"/>
  <c r="D526" i="95"/>
  <c r="D525" i="95"/>
  <c r="D524" i="95"/>
  <c r="D523" i="95"/>
  <c r="D522" i="95"/>
  <c r="D521" i="95"/>
  <c r="D520" i="95"/>
  <c r="D519" i="95"/>
  <c r="D518" i="95"/>
  <c r="D517" i="95"/>
  <c r="D516" i="95"/>
  <c r="D515" i="95"/>
  <c r="D514" i="95"/>
  <c r="D513" i="95"/>
  <c r="D512" i="95"/>
  <c r="D511" i="95"/>
  <c r="D510" i="95"/>
  <c r="D509" i="95"/>
  <c r="D508" i="95"/>
  <c r="D506" i="95"/>
  <c r="D505" i="95"/>
  <c r="D504" i="95"/>
  <c r="D503" i="95"/>
  <c r="D502" i="95"/>
  <c r="D501" i="95"/>
  <c r="D500" i="95"/>
  <c r="D499" i="95"/>
  <c r="D498" i="95"/>
  <c r="D489" i="95"/>
  <c r="D487" i="95"/>
  <c r="D486" i="95"/>
  <c r="D485" i="95"/>
  <c r="D484" i="95"/>
  <c r="D483" i="95"/>
  <c r="D481" i="95"/>
  <c r="D480" i="95"/>
  <c r="D479" i="95"/>
  <c r="D477" i="95"/>
  <c r="D476" i="95"/>
  <c r="D475" i="95"/>
  <c r="D474" i="95"/>
  <c r="D473" i="95"/>
  <c r="D472" i="95"/>
  <c r="D471" i="95"/>
  <c r="D470" i="95"/>
  <c r="D468" i="95"/>
  <c r="D467" i="95"/>
  <c r="D466" i="95"/>
  <c r="D464" i="95"/>
  <c r="D463" i="95"/>
  <c r="D462" i="95"/>
  <c r="D461" i="95"/>
  <c r="D460" i="95"/>
  <c r="D459" i="95"/>
  <c r="D458" i="95"/>
  <c r="D456" i="95"/>
  <c r="D455" i="95"/>
  <c r="D454" i="95"/>
  <c r="D452" i="95"/>
  <c r="D451" i="95"/>
  <c r="D450" i="95"/>
  <c r="D449" i="95"/>
  <c r="D448" i="95"/>
  <c r="D447" i="95"/>
  <c r="D446" i="95"/>
  <c r="D444" i="95"/>
  <c r="D443" i="95"/>
  <c r="D442" i="95"/>
  <c r="D440" i="95"/>
  <c r="D439" i="95"/>
  <c r="D438" i="95"/>
  <c r="D437" i="95"/>
  <c r="D436" i="95"/>
  <c r="D435" i="95"/>
  <c r="D434" i="95"/>
  <c r="D432" i="95"/>
  <c r="D431" i="95"/>
  <c r="D430" i="95"/>
  <c r="D428" i="95"/>
  <c r="D427" i="95"/>
  <c r="D426" i="95"/>
  <c r="D425" i="95"/>
  <c r="D424" i="95"/>
  <c r="D423" i="95"/>
  <c r="D422" i="95"/>
  <c r="D420" i="95"/>
  <c r="D419" i="95"/>
  <c r="D418" i="95"/>
  <c r="D416" i="95"/>
  <c r="D415" i="95"/>
  <c r="D414" i="95"/>
  <c r="D413" i="95"/>
  <c r="D412" i="95"/>
  <c r="D411" i="95"/>
  <c r="D410" i="95"/>
  <c r="D409" i="95"/>
  <c r="D408" i="95"/>
  <c r="D407" i="95"/>
  <c r="D406" i="95"/>
  <c r="D404" i="95"/>
  <c r="D403" i="95"/>
  <c r="D402" i="95"/>
  <c r="D401" i="95"/>
  <c r="D400" i="95"/>
  <c r="D399" i="95"/>
  <c r="D398" i="95"/>
  <c r="D397" i="95"/>
  <c r="D396" i="95"/>
  <c r="D395" i="95"/>
  <c r="D394" i="95"/>
  <c r="D392" i="95"/>
  <c r="D391" i="95"/>
  <c r="D390" i="95"/>
  <c r="D389" i="95"/>
  <c r="D388" i="95"/>
  <c r="D387" i="95"/>
  <c r="D386" i="95"/>
  <c r="D384" i="95"/>
  <c r="D383" i="95"/>
  <c r="D382" i="95"/>
  <c r="D380" i="95"/>
  <c r="D379" i="95"/>
  <c r="D378" i="95"/>
  <c r="D377" i="95"/>
  <c r="D376" i="95"/>
  <c r="D375" i="95"/>
  <c r="D374" i="95"/>
  <c r="D372" i="95"/>
  <c r="D371" i="95"/>
  <c r="D370" i="95"/>
  <c r="D368" i="95"/>
  <c r="D367" i="95"/>
  <c r="D366" i="95"/>
  <c r="D365" i="95"/>
  <c r="D364" i="95"/>
  <c r="D363" i="95"/>
  <c r="D362" i="95"/>
  <c r="D360" i="95"/>
  <c r="D359" i="95"/>
  <c r="D358" i="95"/>
  <c r="D356" i="95"/>
  <c r="D355" i="95"/>
  <c r="D354" i="95"/>
  <c r="D353" i="95"/>
  <c r="D352" i="95"/>
  <c r="D351" i="95"/>
  <c r="D350" i="95"/>
  <c r="D348" i="95"/>
  <c r="D347" i="95"/>
  <c r="D346" i="95"/>
  <c r="D344" i="95"/>
  <c r="D343" i="95"/>
  <c r="D342" i="95"/>
  <c r="D341" i="95"/>
  <c r="D340" i="95"/>
  <c r="D339" i="95"/>
  <c r="D338" i="95"/>
  <c r="D336" i="95"/>
  <c r="D335" i="95"/>
  <c r="D334" i="95"/>
  <c r="D333" i="95"/>
  <c r="D332" i="95"/>
  <c r="D331" i="95"/>
  <c r="D330" i="95"/>
  <c r="D329" i="95"/>
  <c r="D328" i="95"/>
  <c r="D327" i="95"/>
  <c r="D326" i="95"/>
  <c r="D324" i="95"/>
  <c r="D323" i="95"/>
  <c r="D322" i="95"/>
  <c r="D320" i="95"/>
  <c r="D319" i="95"/>
  <c r="D318" i="95"/>
  <c r="D317" i="95"/>
  <c r="D316" i="95"/>
  <c r="D315" i="95"/>
  <c r="D314" i="95"/>
  <c r="D313" i="95"/>
  <c r="D312" i="95"/>
  <c r="D311" i="95"/>
  <c r="D310" i="95"/>
  <c r="D308" i="95"/>
  <c r="D307" i="95"/>
  <c r="D306" i="95"/>
  <c r="D303" i="95"/>
  <c r="D302" i="95"/>
  <c r="D301" i="95"/>
  <c r="D300" i="95"/>
  <c r="D299" i="95"/>
  <c r="D298" i="95"/>
  <c r="D297" i="95"/>
  <c r="D296" i="95"/>
  <c r="D295" i="95"/>
  <c r="D294" i="95"/>
  <c r="D293" i="95"/>
  <c r="D292" i="95"/>
  <c r="D291" i="95"/>
  <c r="D290" i="95"/>
  <c r="D289" i="95"/>
  <c r="D288" i="95"/>
  <c r="D287" i="95"/>
  <c r="D286" i="95"/>
  <c r="D285" i="95"/>
  <c r="D284" i="95"/>
  <c r="D283" i="95"/>
  <c r="D282" i="95"/>
  <c r="D281" i="95"/>
  <c r="D280" i="95"/>
  <c r="D279" i="95"/>
  <c r="D278" i="95"/>
  <c r="D277" i="95"/>
  <c r="D276" i="95"/>
  <c r="D275" i="95"/>
  <c r="D274" i="95"/>
  <c r="D273" i="95"/>
  <c r="D272" i="95"/>
  <c r="D271" i="95"/>
  <c r="D270" i="95"/>
  <c r="D269" i="95"/>
  <c r="D268" i="95"/>
  <c r="D267" i="95"/>
  <c r="D266" i="95"/>
  <c r="D265" i="95"/>
  <c r="D264" i="95"/>
  <c r="D263" i="95"/>
  <c r="D262" i="95"/>
  <c r="D261" i="95"/>
  <c r="D260" i="95"/>
  <c r="D259" i="95"/>
  <c r="D258" i="95"/>
  <c r="D257" i="95"/>
  <c r="D256" i="95"/>
  <c r="D255" i="95"/>
  <c r="D254" i="95"/>
  <c r="D253" i="95"/>
  <c r="D252" i="95"/>
  <c r="D251" i="95"/>
  <c r="D250" i="95"/>
  <c r="D249" i="95"/>
  <c r="D248" i="95"/>
  <c r="D247" i="95"/>
  <c r="D246" i="95"/>
  <c r="D245" i="95"/>
  <c r="D244" i="95"/>
  <c r="D243" i="95"/>
  <c r="D242" i="95"/>
  <c r="D241" i="95"/>
  <c r="D240" i="95"/>
  <c r="D239" i="95"/>
  <c r="D238" i="95"/>
  <c r="D237" i="95"/>
  <c r="D236" i="95"/>
  <c r="D235" i="95"/>
  <c r="D234" i="95"/>
  <c r="D233" i="95"/>
  <c r="D232" i="95"/>
  <c r="D231" i="95"/>
  <c r="D230" i="95"/>
  <c r="D229" i="95"/>
  <c r="D228" i="95"/>
  <c r="D227" i="95"/>
  <c r="D226" i="95"/>
  <c r="D225" i="95"/>
  <c r="D224" i="95"/>
  <c r="D223" i="95"/>
  <c r="D222" i="95"/>
  <c r="D221" i="95"/>
  <c r="D220" i="95"/>
  <c r="D219" i="95"/>
  <c r="D218" i="95"/>
  <c r="D217" i="95"/>
  <c r="D216" i="95"/>
  <c r="D215" i="95"/>
  <c r="D214" i="95"/>
  <c r="D213" i="95"/>
  <c r="D212" i="95"/>
  <c r="D211" i="95"/>
  <c r="D210" i="95"/>
  <c r="D209" i="95"/>
  <c r="D208" i="95"/>
  <c r="D207" i="95"/>
  <c r="D206" i="95"/>
  <c r="D204" i="95"/>
  <c r="D203" i="95"/>
  <c r="D202" i="95"/>
  <c r="D201" i="95"/>
  <c r="D200" i="95"/>
  <c r="D199" i="95"/>
  <c r="D198" i="95"/>
  <c r="D197" i="95"/>
  <c r="D196" i="95"/>
  <c r="D195" i="95"/>
  <c r="D194" i="95"/>
  <c r="D193" i="95"/>
  <c r="D192" i="95"/>
  <c r="D191" i="95"/>
  <c r="D190" i="95"/>
  <c r="D189" i="95"/>
  <c r="D188" i="95"/>
  <c r="D187" i="95"/>
  <c r="D186" i="95"/>
  <c r="D185" i="95"/>
  <c r="D184" i="95"/>
  <c r="D183" i="95"/>
  <c r="D182" i="95"/>
  <c r="D181" i="95"/>
  <c r="D180" i="95"/>
  <c r="D179" i="95"/>
  <c r="D178" i="95"/>
  <c r="D177" i="95"/>
  <c r="D176" i="95"/>
  <c r="D175" i="95"/>
  <c r="D174" i="95"/>
  <c r="D173" i="95"/>
  <c r="D172" i="95"/>
  <c r="D171" i="95"/>
  <c r="D170" i="95"/>
  <c r="D169" i="95"/>
  <c r="D168" i="95"/>
  <c r="D167" i="95"/>
  <c r="D166" i="95"/>
  <c r="D165" i="95"/>
  <c r="D164" i="95"/>
  <c r="D163" i="95"/>
  <c r="D162" i="95"/>
  <c r="D161" i="95"/>
  <c r="D160" i="95"/>
  <c r="D159" i="95"/>
  <c r="D158" i="95"/>
  <c r="D157" i="95"/>
  <c r="D156" i="95"/>
  <c r="D155" i="95"/>
  <c r="D154" i="95"/>
  <c r="D153" i="95"/>
  <c r="D152" i="95"/>
  <c r="D151" i="95"/>
  <c r="D150" i="95"/>
  <c r="D149" i="95"/>
  <c r="D148" i="95"/>
  <c r="D147" i="95"/>
  <c r="D146" i="95"/>
  <c r="D145" i="95"/>
  <c r="D144" i="95"/>
  <c r="D143" i="95"/>
  <c r="D142" i="95"/>
  <c r="D141" i="95"/>
  <c r="D140" i="95"/>
  <c r="D139" i="95"/>
  <c r="D138" i="95"/>
  <c r="D137" i="95"/>
  <c r="D136" i="95"/>
  <c r="D135" i="95"/>
  <c r="D134" i="95"/>
  <c r="D133" i="95"/>
  <c r="D132" i="95"/>
  <c r="D131" i="95"/>
  <c r="D130" i="95"/>
  <c r="D129" i="95"/>
  <c r="D128" i="95"/>
  <c r="D127" i="95"/>
  <c r="D126" i="95"/>
  <c r="D125" i="95"/>
  <c r="D124" i="95"/>
  <c r="D123" i="95"/>
  <c r="D122" i="95"/>
  <c r="D121" i="95"/>
  <c r="D119" i="95"/>
  <c r="D118" i="95"/>
  <c r="D117" i="95"/>
  <c r="D116" i="95"/>
  <c r="D115" i="95"/>
  <c r="D114" i="95"/>
  <c r="D113" i="95"/>
  <c r="D112" i="95"/>
  <c r="D111" i="95"/>
  <c r="D110" i="95"/>
  <c r="D109" i="95"/>
  <c r="D108" i="95"/>
  <c r="D107" i="95"/>
  <c r="D106" i="95"/>
  <c r="D105" i="95"/>
  <c r="D104" i="95"/>
  <c r="D103" i="95"/>
  <c r="D102" i="95"/>
  <c r="D101" i="95"/>
  <c r="D100" i="95"/>
  <c r="D99" i="95"/>
  <c r="D98" i="95"/>
  <c r="D97" i="95"/>
  <c r="D96" i="95"/>
  <c r="D95" i="95"/>
  <c r="D94" i="95"/>
  <c r="D93" i="95"/>
  <c r="D92" i="95"/>
  <c r="D91" i="95"/>
  <c r="D90" i="95"/>
  <c r="D89" i="95"/>
  <c r="D88" i="95"/>
  <c r="D87" i="95"/>
  <c r="D86" i="95"/>
  <c r="D85" i="95"/>
  <c r="D84" i="95"/>
  <c r="D83" i="95"/>
  <c r="D82" i="95"/>
  <c r="D81" i="95"/>
  <c r="D80" i="95"/>
  <c r="D79" i="95"/>
  <c r="D78" i="95"/>
  <c r="D77" i="95"/>
  <c r="D76" i="95"/>
  <c r="D74" i="95"/>
  <c r="D72" i="95"/>
  <c r="D70" i="95"/>
  <c r="D68" i="95"/>
  <c r="D66" i="95"/>
  <c r="D64" i="95"/>
  <c r="D62" i="95"/>
  <c r="D60" i="95"/>
  <c r="D58" i="95"/>
  <c r="D55" i="95"/>
  <c r="D54" i="95"/>
  <c r="D53" i="95"/>
  <c r="D52" i="95"/>
  <c r="D51" i="95"/>
  <c r="D50" i="95"/>
  <c r="D49" i="95"/>
  <c r="D48" i="95"/>
  <c r="D47" i="95"/>
  <c r="D46" i="95"/>
  <c r="D45" i="95"/>
  <c r="D44" i="95"/>
  <c r="D43" i="95"/>
  <c r="D42" i="95"/>
  <c r="D41" i="95"/>
  <c r="D40" i="95"/>
  <c r="D39" i="95"/>
  <c r="D38" i="95"/>
  <c r="D37" i="95"/>
  <c r="D36" i="95"/>
  <c r="D35" i="95"/>
  <c r="D34" i="95"/>
  <c r="D33" i="95"/>
  <c r="D32" i="95"/>
  <c r="D31" i="95"/>
  <c r="D29" i="95"/>
  <c r="D28" i="95"/>
  <c r="D27" i="95"/>
  <c r="D25" i="95"/>
  <c r="D24" i="95"/>
  <c r="D23" i="95"/>
  <c r="D22" i="95"/>
  <c r="D21" i="95"/>
  <c r="D20" i="95"/>
  <c r="D19" i="95"/>
  <c r="D18" i="95"/>
  <c r="D17" i="95"/>
  <c r="D16" i="95"/>
  <c r="D15" i="95"/>
  <c r="D14" i="95"/>
  <c r="D13" i="95"/>
  <c r="D12" i="95"/>
  <c r="D11" i="95"/>
  <c r="D10" i="95"/>
  <c r="D9" i="95"/>
  <c r="D8" i="95"/>
  <c r="D7" i="95"/>
  <c r="D6" i="95"/>
  <c r="D5" i="95"/>
  <c r="D4" i="95"/>
  <c r="D3" i="95"/>
  <c r="N1" i="65"/>
  <c r="D2092" i="95"/>
  <c r="B10" i="64"/>
  <c r="D2027" i="95"/>
  <c r="A9" i="64"/>
  <c r="D2026" i="95"/>
  <c r="B25" i="93"/>
  <c r="D2008" i="95" s="1"/>
  <c r="B6" i="92"/>
  <c r="D1941" i="95"/>
  <c r="A18" i="60"/>
  <c r="D1914" i="95" s="1"/>
  <c r="A1" i="60"/>
  <c r="D1877" i="95"/>
  <c r="A1" i="59"/>
  <c r="D1843" i="95" s="1"/>
  <c r="A15" i="59"/>
  <c r="D1864" i="95"/>
  <c r="E6" i="57"/>
  <c r="D1812" i="95"/>
  <c r="A3" i="57"/>
  <c r="D1797" i="95"/>
  <c r="A1" i="57"/>
  <c r="D1796" i="95" s="1"/>
  <c r="A16" i="56"/>
  <c r="D1793" i="95"/>
  <c r="A1" i="56"/>
  <c r="D1773" i="95" s="1"/>
  <c r="B16" i="52"/>
  <c r="D1734" i="95"/>
  <c r="N18" i="51"/>
  <c r="D1691" i="95" s="1"/>
  <c r="A10" i="51"/>
  <c r="D1687" i="95"/>
  <c r="A2" i="51"/>
  <c r="D1682" i="95" s="1"/>
  <c r="A7" i="50"/>
  <c r="D1669" i="95"/>
  <c r="A1" i="50"/>
  <c r="D1659" i="95" s="1"/>
  <c r="A8" i="48"/>
  <c r="D1621" i="95"/>
  <c r="A1" i="47"/>
  <c r="D1597" i="95" s="1"/>
  <c r="J9" i="46"/>
  <c r="D1526" i="95" s="1"/>
  <c r="G15" i="46"/>
  <c r="D1536" i="95"/>
  <c r="A1" i="44"/>
  <c r="D1500" i="95" s="1"/>
  <c r="H1" i="40"/>
  <c r="D1432" i="95"/>
  <c r="A1" i="39"/>
  <c r="D1423" i="95" s="1"/>
  <c r="A14" i="37"/>
  <c r="D1294" i="95"/>
  <c r="A5" i="37"/>
  <c r="D1248" i="95"/>
  <c r="A1" i="37"/>
  <c r="D1247" i="95"/>
  <c r="A15" i="36"/>
  <c r="D1182" i="95" s="1"/>
  <c r="A6" i="36"/>
  <c r="A1" i="36"/>
  <c r="D1036" i="95"/>
  <c r="E4" i="35"/>
  <c r="D1008" i="95"/>
  <c r="A5" i="34"/>
  <c r="D1000" i="95" s="1"/>
  <c r="A1" i="34"/>
  <c r="D997" i="95"/>
  <c r="B2" i="31"/>
  <c r="D957" i="95"/>
  <c r="A1" i="27"/>
  <c r="D831" i="95" s="1"/>
  <c r="A12" i="21"/>
  <c r="D704" i="95"/>
  <c r="B5" i="21"/>
  <c r="D700" i="95" s="1"/>
  <c r="A16" i="20"/>
  <c r="D691" i="95"/>
  <c r="B19" i="19"/>
  <c r="D663" i="95" s="1"/>
  <c r="A1" i="19"/>
  <c r="D624" i="95" s="1"/>
  <c r="B20" i="16"/>
  <c r="D544" i="95"/>
  <c r="A14" i="15"/>
  <c r="D507" i="95"/>
  <c r="B2" i="11"/>
  <c r="D205" i="95"/>
  <c r="B4" i="14"/>
  <c r="F4" i="14"/>
  <c r="D305" i="95"/>
  <c r="A21" i="2"/>
  <c r="D26" i="95"/>
  <c r="A6" i="2"/>
  <c r="A1" i="84"/>
  <c r="D2955" i="95"/>
  <c r="D3" i="76"/>
  <c r="D2788" i="95"/>
  <c r="C3" i="80"/>
  <c r="C7" i="80" s="1"/>
  <c r="D2855" i="95"/>
  <c r="E2" i="80"/>
  <c r="D2854" i="95"/>
  <c r="E27" i="79"/>
  <c r="D2850" i="95" s="1"/>
  <c r="C3" i="79"/>
  <c r="D2819" i="95" s="1"/>
  <c r="C7" i="79"/>
  <c r="D2824" i="95" s="1"/>
  <c r="E2" i="79"/>
  <c r="D2818" i="95"/>
  <c r="D3" i="75"/>
  <c r="D2774" i="95" s="1"/>
  <c r="A11" i="71"/>
  <c r="D2745" i="95"/>
  <c r="C12" i="70"/>
  <c r="D2734" i="95"/>
  <c r="A3" i="70"/>
  <c r="D2723" i="95"/>
  <c r="C15" i="70"/>
  <c r="D2738" i="95" s="1"/>
  <c r="A26" i="68"/>
  <c r="A22" i="68"/>
  <c r="D2698" i="95"/>
  <c r="A18" i="68"/>
  <c r="D2695" i="95"/>
  <c r="A4" i="66"/>
  <c r="D2654" i="95"/>
  <c r="C1" i="2"/>
  <c r="D2" i="95" s="1"/>
  <c r="E7" i="14"/>
  <c r="E22" i="14" s="1"/>
  <c r="D490" i="95" s="1"/>
  <c r="D309" i="95"/>
  <c r="I7" i="14"/>
  <c r="E8" i="14"/>
  <c r="D321" i="95"/>
  <c r="I8" i="14"/>
  <c r="D325" i="95" s="1"/>
  <c r="E9" i="14"/>
  <c r="I9" i="14"/>
  <c r="D337" i="95"/>
  <c r="E10" i="14"/>
  <c r="D345" i="95" s="1"/>
  <c r="I10" i="14"/>
  <c r="E11" i="14"/>
  <c r="D357" i="95"/>
  <c r="I11" i="14"/>
  <c r="D361" i="95" s="1"/>
  <c r="E12" i="14"/>
  <c r="D369" i="95"/>
  <c r="I12" i="14"/>
  <c r="D373" i="95"/>
  <c r="E13" i="14"/>
  <c r="D381" i="95" s="1"/>
  <c r="I13" i="14"/>
  <c r="D385" i="95"/>
  <c r="E14" i="14"/>
  <c r="D393" i="95" s="1"/>
  <c r="I14" i="14"/>
  <c r="E15" i="14"/>
  <c r="D405" i="95"/>
  <c r="I15" i="14"/>
  <c r="E16" i="14"/>
  <c r="D417" i="95"/>
  <c r="I16" i="14"/>
  <c r="D421" i="95"/>
  <c r="E17" i="14"/>
  <c r="D429" i="95" s="1"/>
  <c r="I17" i="14"/>
  <c r="D433" i="95"/>
  <c r="E18" i="14"/>
  <c r="D441" i="95" s="1"/>
  <c r="I18" i="14"/>
  <c r="D445" i="95"/>
  <c r="E19" i="14"/>
  <c r="D453" i="95" s="1"/>
  <c r="I19" i="14"/>
  <c r="D457" i="95" s="1"/>
  <c r="E20" i="14"/>
  <c r="D465" i="95"/>
  <c r="I20" i="14"/>
  <c r="I22" i="14" s="1"/>
  <c r="D494" i="95" s="1"/>
  <c r="E21" i="14"/>
  <c r="D478" i="95"/>
  <c r="I21" i="14"/>
  <c r="D482" i="95"/>
  <c r="B22" i="14"/>
  <c r="C22" i="14"/>
  <c r="D488" i="95" s="1"/>
  <c r="D22" i="14"/>
  <c r="F22" i="14"/>
  <c r="D491" i="95"/>
  <c r="G22" i="14"/>
  <c r="D492" i="95" s="1"/>
  <c r="H22" i="14"/>
  <c r="D493" i="95" s="1"/>
  <c r="J22" i="14"/>
  <c r="D495" i="95"/>
  <c r="K22" i="14"/>
  <c r="D496" i="95" s="1"/>
  <c r="L22" i="14"/>
  <c r="D497" i="95"/>
  <c r="E6" i="35"/>
  <c r="D1011" i="95" s="1"/>
  <c r="E7" i="35"/>
  <c r="D1014" i="95" s="1"/>
  <c r="E8" i="35"/>
  <c r="D1017" i="95" s="1"/>
  <c r="E9" i="35"/>
  <c r="D1020" i="95" s="1"/>
  <c r="E10" i="35"/>
  <c r="D1023" i="95"/>
  <c r="E11" i="35"/>
  <c r="D1026" i="95" s="1"/>
  <c r="E12" i="35"/>
  <c r="D1029" i="95"/>
  <c r="C13" i="35"/>
  <c r="D1030" i="95" s="1"/>
  <c r="D13" i="35"/>
  <c r="H6" i="36"/>
  <c r="H18" i="36" s="1"/>
  <c r="D1237" i="95" s="1"/>
  <c r="D1044" i="95"/>
  <c r="Q6" i="36"/>
  <c r="Q18" i="36" s="1"/>
  <c r="D1246" i="95" s="1"/>
  <c r="H7" i="36"/>
  <c r="D1060" i="95" s="1"/>
  <c r="Q7" i="36"/>
  <c r="D1069" i="95" s="1"/>
  <c r="H8" i="36"/>
  <c r="D1076" i="95" s="1"/>
  <c r="Q8" i="36"/>
  <c r="D1085" i="95" s="1"/>
  <c r="H9" i="36"/>
  <c r="D1092" i="95"/>
  <c r="Q9" i="36"/>
  <c r="D1101" i="95"/>
  <c r="H10" i="36"/>
  <c r="D1108" i="95" s="1"/>
  <c r="Q10" i="36"/>
  <c r="H11" i="36"/>
  <c r="D1124" i="95" s="1"/>
  <c r="Q11" i="36"/>
  <c r="D1133" i="95" s="1"/>
  <c r="H12" i="36"/>
  <c r="D1140" i="95"/>
  <c r="Q12" i="36"/>
  <c r="D1149" i="95"/>
  <c r="H13" i="36"/>
  <c r="D1156" i="95" s="1"/>
  <c r="Q13" i="36"/>
  <c r="D1165" i="95" s="1"/>
  <c r="H14" i="36"/>
  <c r="D1172" i="95" s="1"/>
  <c r="Q14" i="36"/>
  <c r="H15" i="36"/>
  <c r="D1189" i="95" s="1"/>
  <c r="Q15" i="36"/>
  <c r="D1198" i="95" s="1"/>
  <c r="H16" i="36"/>
  <c r="D1205" i="95"/>
  <c r="Q16" i="36"/>
  <c r="D1214" i="95"/>
  <c r="H17" i="36"/>
  <c r="D1221" i="95"/>
  <c r="Q17" i="36"/>
  <c r="D1230" i="95" s="1"/>
  <c r="B18" i="36"/>
  <c r="D1231" i="95" s="1"/>
  <c r="C18" i="36"/>
  <c r="D1232" i="95" s="1"/>
  <c r="D18" i="36"/>
  <c r="D1233" i="95"/>
  <c r="E18" i="36"/>
  <c r="D1234" i="95"/>
  <c r="F18" i="36"/>
  <c r="D1235" i="95"/>
  <c r="G18" i="36"/>
  <c r="D1236" i="95"/>
  <c r="I18" i="36"/>
  <c r="D1238" i="95" s="1"/>
  <c r="J18" i="36"/>
  <c r="D1239" i="95" s="1"/>
  <c r="K18" i="36"/>
  <c r="L18" i="36"/>
  <c r="D1241" i="95" s="1"/>
  <c r="M18" i="36"/>
  <c r="D1242" i="95"/>
  <c r="N18" i="36"/>
  <c r="D1243" i="95"/>
  <c r="O18" i="36"/>
  <c r="D1244" i="95"/>
  <c r="P18" i="36"/>
  <c r="D1245" i="95" s="1"/>
  <c r="B17" i="37"/>
  <c r="D1310" i="95"/>
  <c r="C17" i="37"/>
  <c r="D1311" i="95"/>
  <c r="D17" i="37"/>
  <c r="D1312" i="95" s="1"/>
  <c r="E17" i="37"/>
  <c r="D1313" i="95"/>
  <c r="F17" i="37"/>
  <c r="D1314" i="95"/>
  <c r="C10" i="39"/>
  <c r="D1429" i="95"/>
  <c r="D12" i="46"/>
  <c r="D1529" i="95"/>
  <c r="G12" i="46"/>
  <c r="D1532" i="95" s="1"/>
  <c r="J12" i="46"/>
  <c r="D1535" i="95" s="1"/>
  <c r="G18" i="46"/>
  <c r="D1540" i="95" s="1"/>
  <c r="G19" i="46"/>
  <c r="D1546" i="95"/>
  <c r="G20" i="46"/>
  <c r="D1552" i="95" s="1"/>
  <c r="G21" i="46"/>
  <c r="G22" i="46"/>
  <c r="D1564" i="95"/>
  <c r="G23" i="46"/>
  <c r="D1570" i="95"/>
  <c r="G24" i="46"/>
  <c r="D1576" i="95"/>
  <c r="G25" i="46"/>
  <c r="D1582" i="95" s="1"/>
  <c r="G26" i="46"/>
  <c r="D1588" i="95"/>
  <c r="G27" i="46"/>
  <c r="D1594" i="95" s="1"/>
  <c r="D8" i="75"/>
  <c r="D2779" i="95"/>
  <c r="D12" i="75"/>
  <c r="D13" i="75" s="1"/>
  <c r="D2783" i="95"/>
  <c r="D8" i="76"/>
  <c r="D2793" i="95" s="1"/>
  <c r="D12" i="76"/>
  <c r="D2797" i="95"/>
  <c r="E6" i="79"/>
  <c r="D2823" i="95"/>
  <c r="E10" i="79"/>
  <c r="D2828" i="95" s="1"/>
  <c r="E14" i="79"/>
  <c r="D2833" i="95" s="1"/>
  <c r="E18" i="79"/>
  <c r="D2838" i="95" s="1"/>
  <c r="E22" i="79"/>
  <c r="D2843" i="95"/>
  <c r="E26" i="79"/>
  <c r="D2848" i="95" s="1"/>
  <c r="E28" i="79"/>
  <c r="D2851" i="95"/>
  <c r="E29" i="79"/>
  <c r="D2852" i="95" s="1"/>
  <c r="E6" i="80"/>
  <c r="D2859" i="95"/>
  <c r="E10" i="80"/>
  <c r="D2864" i="95" s="1"/>
  <c r="E14" i="80"/>
  <c r="D2869" i="95"/>
  <c r="E18" i="80"/>
  <c r="D2874" i="95" s="1"/>
  <c r="E22" i="80"/>
  <c r="D2879" i="95" s="1"/>
  <c r="E26" i="80"/>
  <c r="D2884" i="95"/>
  <c r="E27" i="80"/>
  <c r="E28" i="80"/>
  <c r="E30" i="80" s="1"/>
  <c r="D2889" i="95" s="1"/>
  <c r="E29" i="80"/>
  <c r="D2888" i="95"/>
  <c r="H10" i="84"/>
  <c r="D2968" i="95" s="1"/>
  <c r="H18" i="84"/>
  <c r="D2978" i="95" s="1"/>
  <c r="G12" i="85"/>
  <c r="D2987" i="95"/>
  <c r="D349" i="95"/>
  <c r="D304" i="95"/>
  <c r="F22" i="2"/>
  <c r="D30" i="95" s="1"/>
  <c r="C11" i="79"/>
  <c r="D2829" i="95" s="1"/>
  <c r="C11" i="80" l="1"/>
  <c r="D2860" i="95"/>
  <c r="D2784" i="95"/>
  <c r="D15" i="75"/>
  <c r="E30" i="79"/>
  <c r="D2853" i="95" s="1"/>
  <c r="D13" i="76"/>
  <c r="D469" i="95"/>
  <c r="D1053" i="95"/>
  <c r="D2887" i="95"/>
  <c r="E13" i="35"/>
  <c r="D1032" i="95" s="1"/>
  <c r="C15" i="79"/>
  <c r="D15" i="76" l="1"/>
  <c r="D2798" i="95"/>
  <c r="D2834" i="95"/>
  <c r="C19" i="79"/>
  <c r="D2786" i="95"/>
  <c r="D16" i="75"/>
  <c r="D2787" i="95" s="1"/>
  <c r="C15" i="80"/>
  <c r="D2865" i="95"/>
  <c r="D16" i="76" l="1"/>
  <c r="D2801" i="95" s="1"/>
  <c r="D2800" i="95"/>
  <c r="D2870" i="95"/>
  <c r="C19" i="80"/>
  <c r="C23" i="79"/>
  <c r="D2839" i="95"/>
  <c r="D2844" i="95" l="1"/>
  <c r="C27" i="79"/>
  <c r="D2849" i="95" s="1"/>
  <c r="D2875" i="95"/>
  <c r="C23" i="80"/>
  <c r="C27" i="80" l="1"/>
  <c r="D2885" i="95" s="1"/>
  <c r="D2880" i="9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BF0E3E6A-CD32-49BB-AE92-13B482D8DCF2}">
      <text>
        <r>
          <rPr>
            <sz val="9"/>
            <color indexed="8"/>
            <rFont val="ＭＳ Ｐゴシック"/>
            <family val="3"/>
            <charset val="128"/>
          </rPr>
          <t xml:space="preserve">「年、月、週」を記入してください。
</t>
        </r>
      </text>
    </comment>
    <comment ref="D8" authorId="0" shapeId="0" xr:uid="{79F208FC-3650-4153-AA40-DED75C260B7D}">
      <text>
        <r>
          <rPr>
            <sz val="9"/>
            <color indexed="8"/>
            <rFont val="ＭＳ Ｐゴシック"/>
            <family val="3"/>
            <charset val="128"/>
          </rPr>
          <t xml:space="preserve">「年、月、週」を記入してください。
</t>
        </r>
      </text>
    </comment>
    <comment ref="D11" authorId="0" shapeId="0" xr:uid="{17F887F8-687D-48A0-BD67-0684EF3B145B}">
      <text>
        <r>
          <rPr>
            <sz val="9"/>
            <color indexed="8"/>
            <rFont val="DejaVu Sans"/>
            <family val="2"/>
          </rPr>
          <t xml:space="preserve">「年、月、週」を記入してください。
</t>
        </r>
      </text>
    </comment>
    <comment ref="D14" authorId="0" shapeId="0" xr:uid="{8A53D5FE-3A98-4BE3-8E5B-F40B77D4CFD5}">
      <text>
        <r>
          <rPr>
            <sz val="9"/>
            <color indexed="8"/>
            <rFont val="DejaVu Sans"/>
            <family val="2"/>
          </rPr>
          <t xml:space="preserve">「年、月、週」を記入してください。
</t>
        </r>
      </text>
    </comment>
    <comment ref="D17" authorId="0" shapeId="0" xr:uid="{7EDD3541-B5F9-4968-8809-21E7CEF19D01}">
      <text>
        <r>
          <rPr>
            <sz val="9"/>
            <color indexed="8"/>
            <rFont val="DejaVu Sans"/>
            <family val="2"/>
          </rPr>
          <t xml:space="preserve">「年、月、週」を記入してください。
</t>
        </r>
      </text>
    </comment>
    <comment ref="D20" authorId="0" shapeId="0" xr:uid="{BC468BC6-A845-4F51-AD72-5A660A003AA6}">
      <text>
        <r>
          <rPr>
            <sz val="9"/>
            <color indexed="8"/>
            <rFont val="DejaVu Sans"/>
            <family val="2"/>
          </rPr>
          <t xml:space="preserve">「年、月、週」を記入してください。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R11" authorId="0" shapeId="0" xr:uid="{860D9025-5334-4273-90BD-63BB5FED3688}">
      <text>
        <r>
          <rPr>
            <b/>
            <sz val="9"/>
            <color indexed="8"/>
            <rFont val="ＭＳ Ｐゴシック"/>
            <family val="3"/>
            <charset val="128"/>
          </rPr>
          <t>東京都</t>
        </r>
        <r>
          <rPr>
            <b/>
            <sz val="9"/>
            <color indexed="8"/>
            <rFont val="ＭＳ Ｐゴシック"/>
            <family val="3"/>
            <charset val="128"/>
          </rPr>
          <t xml:space="preserve">:
</t>
        </r>
        <r>
          <rPr>
            <sz val="9"/>
            <color indexed="8"/>
            <rFont val="ＭＳ Ｐゴシック"/>
            <family val="3"/>
            <charset val="128"/>
          </rPr>
          <t>全ての階において、
木造：</t>
        </r>
        <r>
          <rPr>
            <sz val="9"/>
            <color indexed="8"/>
            <rFont val="ＭＳ Ｐゴシック"/>
            <family val="3"/>
            <charset val="128"/>
          </rPr>
          <t>Iw</t>
        </r>
        <r>
          <rPr>
            <sz val="9"/>
            <color indexed="8"/>
            <rFont val="ＭＳ Ｐゴシック"/>
            <family val="3"/>
            <charset val="128"/>
          </rPr>
          <t>値</t>
        </r>
        <r>
          <rPr>
            <sz val="9"/>
            <color indexed="8"/>
            <rFont val="DejaVu Sans"/>
            <family val="2"/>
          </rPr>
          <t xml:space="preserve"> </t>
        </r>
        <r>
          <rPr>
            <sz val="9"/>
            <color indexed="8"/>
            <rFont val="ＭＳ Ｐゴシック"/>
            <family val="3"/>
            <charset val="128"/>
          </rPr>
          <t>1.1</t>
        </r>
        <r>
          <rPr>
            <sz val="9"/>
            <color indexed="8"/>
            <rFont val="ＭＳ Ｐゴシック"/>
            <family val="3"/>
            <charset val="128"/>
          </rPr>
          <t>以上
非木造：</t>
        </r>
        <r>
          <rPr>
            <sz val="9"/>
            <color indexed="8"/>
            <rFont val="ＭＳ Ｐゴシック"/>
            <family val="3"/>
            <charset val="128"/>
          </rPr>
          <t>Is</t>
        </r>
        <r>
          <rPr>
            <sz val="9"/>
            <color indexed="8"/>
            <rFont val="ＭＳ Ｐゴシック"/>
            <family val="3"/>
            <charset val="128"/>
          </rPr>
          <t>値</t>
        </r>
        <r>
          <rPr>
            <sz val="9"/>
            <color indexed="8"/>
            <rFont val="DejaVu Sans"/>
            <family val="2"/>
          </rPr>
          <t xml:space="preserve"> </t>
        </r>
        <r>
          <rPr>
            <sz val="9"/>
            <color indexed="8"/>
            <rFont val="ＭＳ Ｐゴシック"/>
            <family val="3"/>
            <charset val="128"/>
          </rPr>
          <t>0.7</t>
        </r>
        <r>
          <rPr>
            <sz val="9"/>
            <color indexed="8"/>
            <rFont val="ＭＳ Ｐゴシック"/>
            <family val="3"/>
            <charset val="128"/>
          </rPr>
          <t>以上の
診断結果を得た建築物のみ「耐震化不要」に該当する。</t>
        </r>
      </text>
    </comment>
  </commentList>
</comments>
</file>

<file path=xl/sharedStrings.xml><?xml version="1.0" encoding="utf-8"?>
<sst xmlns="http://schemas.openxmlformats.org/spreadsheetml/2006/main" count="14340" uniqueCount="2495">
  <si>
    <t>①</t>
  </si>
  <si>
    <t>②</t>
  </si>
  <si>
    <t>③</t>
  </si>
  <si>
    <t>④</t>
  </si>
  <si>
    <t>⑤</t>
  </si>
  <si>
    <t>　</t>
  </si>
  <si>
    <t>年度</t>
  </si>
  <si>
    <t>施設調査書（保護施設）</t>
  </si>
  <si>
    <t>施設種別</t>
  </si>
  <si>
    <t>施設名</t>
  </si>
  <si>
    <t>郵便番号</t>
  </si>
  <si>
    <t>所在地</t>
  </si>
  <si>
    <t>住所</t>
  </si>
  <si>
    <t>電話番号</t>
  </si>
  <si>
    <t>ＦＡＸ番号</t>
  </si>
  <si>
    <t>設置主体</t>
  </si>
  <si>
    <t>法人名</t>
  </si>
  <si>
    <t>代表者名</t>
  </si>
  <si>
    <t>施設長名</t>
  </si>
  <si>
    <t>認可年月日</t>
  </si>
  <si>
    <t>通所事業</t>
  </si>
  <si>
    <t>事業開始年月日</t>
  </si>
  <si>
    <t>定員</t>
  </si>
  <si>
    <t>通所</t>
  </si>
  <si>
    <t>訪問</t>
  </si>
  <si>
    <t>（</t>
  </si>
  <si>
    <t>）</t>
  </si>
  <si>
    <t>※現員欄（　　）内は、生活保護の被保護者数を再掲してください。</t>
  </si>
  <si>
    <t>外部業務委託</t>
  </si>
  <si>
    <t>業務内容</t>
  </si>
  <si>
    <t>委託の有無</t>
  </si>
  <si>
    <t>調理</t>
  </si>
  <si>
    <t>「有・無」を記入してください。</t>
  </si>
  <si>
    <t>清掃</t>
  </si>
  <si>
    <t>会計経理</t>
  </si>
  <si>
    <t>社会保険労務士</t>
  </si>
  <si>
    <t>洗濯</t>
  </si>
  <si>
    <t>その他</t>
  </si>
  <si>
    <t>「有」の場合は業務名を記入してください。</t>
  </si>
  <si>
    <t>　　　施設名</t>
  </si>
  <si>
    <t>Ⅰ備付帳簿</t>
  </si>
  <si>
    <t>※作成のものに○を記入してください。</t>
  </si>
  <si>
    <t>事業計画書</t>
  </si>
  <si>
    <t>源泉徴収税関係書類</t>
  </si>
  <si>
    <t>事業報告書</t>
  </si>
  <si>
    <t>非常勤職員雇入通知書</t>
  </si>
  <si>
    <t>職員健康診断記録</t>
  </si>
  <si>
    <t>運</t>
  </si>
  <si>
    <t>業務分担表</t>
  </si>
  <si>
    <t>研修関係書類</t>
  </si>
  <si>
    <t>職員会議録</t>
  </si>
  <si>
    <t>業務日誌</t>
  </si>
  <si>
    <t>就業規則</t>
  </si>
  <si>
    <t>施設認可・届出書（内容変更含む。）</t>
  </si>
  <si>
    <t>営</t>
  </si>
  <si>
    <t>職員履歴書</t>
  </si>
  <si>
    <t>災害対策関係書類</t>
  </si>
  <si>
    <t>資格証明書</t>
  </si>
  <si>
    <t>避難訓練記録</t>
  </si>
  <si>
    <t>労働者名簿</t>
  </si>
  <si>
    <t>消防署関係書類</t>
  </si>
  <si>
    <t>管</t>
  </si>
  <si>
    <t>勤務割（ローテーション）表</t>
  </si>
  <si>
    <t>避難者名簿</t>
  </si>
  <si>
    <t>出勤簿（タイムカード）</t>
  </si>
  <si>
    <t>労基署への届出関係書類</t>
  </si>
  <si>
    <t>超過勤務命令簿</t>
  </si>
  <si>
    <t>診療所許可・届出関係書類</t>
  </si>
  <si>
    <t>理</t>
  </si>
  <si>
    <t>年次有給休暇整理簿</t>
  </si>
  <si>
    <t>建物･設備点検関係書類</t>
  </si>
  <si>
    <t>出張命令簿</t>
  </si>
  <si>
    <t>水質検査関係書類</t>
  </si>
  <si>
    <t>給与（賃金）台帳</t>
  </si>
  <si>
    <t>宿日直日誌</t>
  </si>
  <si>
    <t>社会保険・雇用保険関係書類</t>
  </si>
  <si>
    <t>沿革に関する記録</t>
  </si>
  <si>
    <t>　　　</t>
  </si>
  <si>
    <t>入所者処遇関係書類</t>
  </si>
  <si>
    <t>入所者名簿</t>
  </si>
  <si>
    <t>嗜好カルテ</t>
  </si>
  <si>
    <t>入所者台帳</t>
  </si>
  <si>
    <t>嗜好・残滓調査結果記録</t>
  </si>
  <si>
    <t>ケース記録</t>
  </si>
  <si>
    <t>食品受払簿</t>
  </si>
  <si>
    <t>入所依頼書</t>
  </si>
  <si>
    <t>食数伝票綴り</t>
  </si>
  <si>
    <t>入所受託書写</t>
  </si>
  <si>
    <t>実施棚卸表綴</t>
  </si>
  <si>
    <t>生保決定・変更・廃止通知書</t>
  </si>
  <si>
    <t>検食簿</t>
  </si>
  <si>
    <t>入</t>
  </si>
  <si>
    <t>入所者変更届</t>
  </si>
  <si>
    <t>検便結果記録</t>
  </si>
  <si>
    <t>遺留金品処理簿及び指示書（終結記録）</t>
  </si>
  <si>
    <t>衛生管理点検表</t>
  </si>
  <si>
    <t>所</t>
  </si>
  <si>
    <t>ケース会議録</t>
  </si>
  <si>
    <t>看護記録（個人別）</t>
  </si>
  <si>
    <t>診療録（カルテ）</t>
  </si>
  <si>
    <t>者</t>
  </si>
  <si>
    <t>日課表（週課表）</t>
  </si>
  <si>
    <t>診療（看護）日誌</t>
  </si>
  <si>
    <t>機能訓練計画・記録表</t>
  </si>
  <si>
    <t>健康診断表</t>
  </si>
  <si>
    <t>作業指導計画・記録表</t>
  </si>
  <si>
    <t>医薬品受払簿</t>
  </si>
  <si>
    <t>処</t>
  </si>
  <si>
    <t>工賃配分基準・支給表</t>
  </si>
  <si>
    <t>リハビリ記録（個人別）</t>
  </si>
  <si>
    <t>生活相談等の記録</t>
  </si>
  <si>
    <t>リハビリ日誌</t>
  </si>
  <si>
    <t>指導員日誌（救護・更生）又は記録（宿提）</t>
  </si>
  <si>
    <t>日用品支給計画表</t>
  </si>
  <si>
    <t>遇</t>
  </si>
  <si>
    <t>生活規程（生活のしおり）</t>
  </si>
  <si>
    <t>日用品受払簿（支給台帳）</t>
  </si>
  <si>
    <t>クラブ活動記録</t>
  </si>
  <si>
    <t>預り金規程</t>
  </si>
  <si>
    <t>給食日誌</t>
  </si>
  <si>
    <t>預り金台帳（総括表）</t>
  </si>
  <si>
    <t>給与栄養目標量の算定表</t>
  </si>
  <si>
    <t>預り金台帳（個人別）</t>
  </si>
  <si>
    <t>栄養出納表</t>
  </si>
  <si>
    <t>外出外泊簿</t>
  </si>
  <si>
    <t>予定（実施）献立表</t>
  </si>
  <si>
    <t>安否確認記録</t>
  </si>
  <si>
    <t>経理規程</t>
  </si>
  <si>
    <t>財産目録</t>
  </si>
  <si>
    <t>仕訳伝票</t>
  </si>
  <si>
    <t>附属明細書</t>
  </si>
  <si>
    <t>総勘定元帳</t>
  </si>
  <si>
    <t>ア　借入金明細書　（運用上の取扱い別紙３（①））</t>
  </si>
  <si>
    <t>仕訳日記帳</t>
  </si>
  <si>
    <t>イ　寄附金収益明細書　（〃別紙３（②））</t>
  </si>
  <si>
    <t>補助簿</t>
  </si>
  <si>
    <t>ウ　補助金事業等収益明細書　（〃別紙３（③））</t>
  </si>
  <si>
    <t>　　ア　現金出納帳</t>
  </si>
  <si>
    <t>エ　事業区分間及び拠点区分間繰入金明細書　（〃別紙３（④））</t>
  </si>
  <si>
    <t>　　イ　小口現金出納帳</t>
  </si>
  <si>
    <t>オ　事業区分間及び拠点区分間貸付金（借入金）残高明細書　（〃別紙（⑤））</t>
  </si>
  <si>
    <t>会</t>
  </si>
  <si>
    <t>　　ウ　利用料徴収簿</t>
  </si>
  <si>
    <t>カ　基本金明細書（〃別紙３（⑥）　</t>
  </si>
  <si>
    <t>　　エ　職員等実費徴収金徴収簿</t>
  </si>
  <si>
    <t>キ　国庫補助金等特別積立金明細書（〃別紙３（⑦）　</t>
  </si>
  <si>
    <t>計</t>
  </si>
  <si>
    <t>　　オ　固定資産管理台帳</t>
  </si>
  <si>
    <t>　　カ　必要に応じ作成する補助簿　（</t>
  </si>
  <si>
    <t>ケ　引当金明細書（〃別紙３（⑨）</t>
  </si>
  <si>
    <t>経</t>
  </si>
  <si>
    <t>月次報告書等</t>
  </si>
  <si>
    <t>コ   拠点区分資金収支明細表（〃別紙３（⑩）</t>
  </si>
  <si>
    <t>証憑書類（契約書、請書、納品書、請求書、領収書等）</t>
  </si>
  <si>
    <t>サ　拠点区分事業活動明細表（〃別紙３（⑪）</t>
  </si>
  <si>
    <t>寄附申込書・寄附領収書・寄附台帳</t>
  </si>
  <si>
    <t>シ　積立金・積立預金明細書（〃別紙３（⑫）　</t>
  </si>
  <si>
    <t>措置費等請求書</t>
  </si>
  <si>
    <t>ス　サービス区分間繰入金明細書（〃別紙３（⑬）　</t>
  </si>
  <si>
    <t>サービス推進費補助関係書類</t>
  </si>
  <si>
    <t>セ　サービス区分間貸付金（借入金）残高明細書（〃別紙３（⑭）　</t>
  </si>
  <si>
    <t>予算書・予算対比書・積算内訳</t>
  </si>
  <si>
    <t>ソ　現金・預金明細書</t>
  </si>
  <si>
    <t>金銭残高金種別表</t>
  </si>
  <si>
    <t>タ　未収金明細表</t>
  </si>
  <si>
    <t>預金通帳、小切手帳</t>
  </si>
  <si>
    <t>チ　未払金明細表</t>
  </si>
  <si>
    <t>計算書類</t>
  </si>
  <si>
    <t>ツ　預り金明細表</t>
  </si>
  <si>
    <t>ア　拠点区分資金収支計算書</t>
  </si>
  <si>
    <t>テ　その他必要に応じ作成する明細書（</t>
  </si>
  <si>
    <t>預金残高証明書</t>
  </si>
  <si>
    <t>ウ　拠点区分貸借対照表</t>
  </si>
  <si>
    <t>借入金残高証明書</t>
  </si>
  <si>
    <t>記入者</t>
  </si>
  <si>
    <t>連絡先</t>
  </si>
  <si>
    <t xml:space="preserve">  １　人権侵害等の防止について</t>
  </si>
  <si>
    <t xml:space="preserve">        実際に、人種・信条等により差別的扱いをしたり、信条等を強制していませんか。</t>
  </si>
  <si>
    <t>「いる・いない」を記入してください。</t>
  </si>
  <si>
    <t xml:space="preserve">        人権侵害の防止について、規定しているもの（要綱等）がありますか。</t>
  </si>
  <si>
    <t>「ある・ない」を記入してください。</t>
  </si>
  <si>
    <t>ある場合</t>
  </si>
  <si>
    <t xml:space="preserve">  ２　苦情処理</t>
  </si>
  <si>
    <t>　　　（１） 入所者からの苦情の解決の仕組みはありますか。</t>
  </si>
  <si>
    <t>具体的方策</t>
  </si>
  <si>
    <t>　　　（２） 苦情解決の仕組みを入所者に周知していますか。</t>
  </si>
  <si>
    <t>周知方法</t>
  </si>
  <si>
    <t>　　　（３） 第三者委員は設置されていますか。</t>
  </si>
  <si>
    <t>委員構成</t>
  </si>
  <si>
    <t>　　　（４） 苦情内容及び対応結果を定期的に公表していますか。</t>
  </si>
  <si>
    <t>公表方法</t>
  </si>
  <si>
    <t xml:space="preserve">  ３  第三者評価等</t>
  </si>
  <si>
    <t xml:space="preserve">   ・ 自己評価、第三者評価などサービスの質の向上のために何らかの取組をしていますか。</t>
  </si>
  <si>
    <t>　４　基本方針及び組織</t>
  </si>
  <si>
    <t>　（１）　施設運営全般の方針</t>
  </si>
  <si>
    <t>　　　①　事業計画</t>
  </si>
  <si>
    <t xml:space="preserve">        ・事業計画はどのように作成していますか。</t>
  </si>
  <si>
    <t xml:space="preserve">       ・前年度の計画との主な変更点を記入してください。</t>
  </si>
  <si>
    <t xml:space="preserve">        ・入所者、職員等の意見を反映させるために、どのような方法をとっていますか。</t>
  </si>
  <si>
    <t xml:space="preserve">     ②  施設運営に関する今年度に重点的に取り組む内容について記入してください。</t>
  </si>
  <si>
    <t xml:space="preserve"> 重点的項目</t>
  </si>
  <si>
    <t>取組内容</t>
  </si>
  <si>
    <t>（運営管理）</t>
  </si>
  <si>
    <t>（利用者処遇）</t>
  </si>
  <si>
    <t>（会計経理）</t>
  </si>
  <si>
    <t>　（２）　管理規程（生活保護法第４６条）</t>
  </si>
  <si>
    <t xml:space="preserve">      ①直近の管理規程の改正（理事会審議済みのこと）は、いつですか。</t>
  </si>
  <si>
    <t>改正年月日</t>
  </si>
  <si>
    <t>改正</t>
  </si>
  <si>
    <t>改正内容</t>
  </si>
  <si>
    <t>　　　②直近の管理規程の改正は理事会審議を経て、都へいつ届出しましたか。</t>
  </si>
  <si>
    <t>届出年月日</t>
  </si>
  <si>
    <t>届出</t>
  </si>
  <si>
    <t>　　　③規程に定められている内容（入所定員、組織、職員定員等）と現状とに差異がありますか。</t>
  </si>
  <si>
    <t>差異の内容</t>
  </si>
  <si>
    <t>入所者の特記事項</t>
  </si>
  <si>
    <t>行　事</t>
  </si>
  <si>
    <t>入所者の状況（現員・外泊等）</t>
  </si>
  <si>
    <t>職員の状況（休暇・出張）</t>
  </si>
  <si>
    <t>来訪者</t>
  </si>
  <si>
    <t>　（５）諸会議・委員会</t>
  </si>
  <si>
    <t>　　　　２１年度の開催実績</t>
  </si>
  <si>
    <t>　　　　　　（記録の有無を選択し、開催回数については、年、月、週の回数を記入してください。）</t>
  </si>
  <si>
    <t>会議の名称</t>
  </si>
  <si>
    <t>記録</t>
  </si>
  <si>
    <t>開催回数</t>
  </si>
  <si>
    <t>参加職員（職名･職種）</t>
  </si>
  <si>
    <t>回</t>
  </si>
  <si>
    <t xml:space="preserve">  ５  安全対策</t>
  </si>
  <si>
    <t xml:space="preserve">   （１） 事故防止や事故発生時の対応のためのマニュアルを作成していますか。</t>
  </si>
  <si>
    <t xml:space="preserve">   （２） 「いる」の場合､職員への周知方法を具体的に記入してください。</t>
  </si>
  <si>
    <t xml:space="preserve">   （３） マニュアル以外で､事故防止のための取り組みをしていますか。</t>
  </si>
  <si>
    <t>※職員会議での情報交換､事故報告書･インシデントレポートの作成、研修の実施等</t>
  </si>
  <si>
    <t xml:space="preserve">   （４） 安全配慮（注意義務）が遵守されているかどうか、定期的に検証していますか。</t>
  </si>
  <si>
    <t>「いる」の場合、検証方法を具体的に記入してください。</t>
  </si>
  <si>
    <t>６　就業規則等の制定</t>
  </si>
  <si>
    <t>　（１） 関連規程等の作成、届出</t>
  </si>
  <si>
    <t>　　　①　作成の有無</t>
  </si>
  <si>
    <t>　　　　　　区　　分</t>
  </si>
  <si>
    <t>作成の有無</t>
  </si>
  <si>
    <t>直近改正日</t>
  </si>
  <si>
    <t>理事会審議</t>
  </si>
  <si>
    <t>労基署への届出</t>
  </si>
  <si>
    <t>（受理年月日）</t>
  </si>
  <si>
    <t>特記事項（改正予定と内容等）</t>
  </si>
  <si>
    <t>給与規程</t>
  </si>
  <si>
    <t>育児休業規程</t>
  </si>
  <si>
    <t>介護休業規程</t>
  </si>
  <si>
    <t>旅費規程</t>
  </si>
  <si>
    <t>非常勤職員就業規則</t>
  </si>
  <si>
    <t>宿日直許可</t>
  </si>
  <si>
    <t>３６協定</t>
  </si>
  <si>
    <t>２４協定</t>
  </si>
  <si>
    <t>口座振込み</t>
  </si>
  <si>
    <t>協定書</t>
  </si>
  <si>
    <t>職員の同意書</t>
  </si>
  <si>
    <t>　　　②　定年制はありますか。</t>
  </si>
  <si>
    <t>年齢</t>
  </si>
  <si>
    <t>歳</t>
  </si>
  <si>
    <t>　　（２）各規程は、職員にどのように周知していますか。</t>
  </si>
  <si>
    <t>文書の配布</t>
  </si>
  <si>
    <t>回覧</t>
  </si>
  <si>
    <t>掲示</t>
  </si>
  <si>
    <t>口頭</t>
  </si>
  <si>
    <t>第２　職員配置等の状況</t>
  </si>
  <si>
    <t>　１　配置状況</t>
  </si>
  <si>
    <t>　（１）　施設職員現員状況</t>
  </si>
  <si>
    <t>職　　種</t>
  </si>
  <si>
    <t>※検査日現在</t>
  </si>
  <si>
    <t>基　準　数</t>
  </si>
  <si>
    <t>現員</t>
  </si>
  <si>
    <t>非常勤</t>
  </si>
  <si>
    <t>過不足</t>
  </si>
  <si>
    <t>過不足理由</t>
  </si>
  <si>
    <t>国</t>
  </si>
  <si>
    <t>国加算</t>
  </si>
  <si>
    <t>都加算</t>
  </si>
  <si>
    <t>（非常勤）</t>
  </si>
  <si>
    <t>(D)</t>
  </si>
  <si>
    <t>施設長</t>
  </si>
  <si>
    <t>事務員</t>
  </si>
  <si>
    <t>生活指導員</t>
  </si>
  <si>
    <t>介護職員</t>
  </si>
  <si>
    <t>作業指導員</t>
  </si>
  <si>
    <t>看護師</t>
  </si>
  <si>
    <t>介助員</t>
  </si>
  <si>
    <t>栄養士</t>
  </si>
  <si>
    <t>調理員等</t>
  </si>
  <si>
    <t>医　　　師</t>
  </si>
  <si>
    <t>精神保健福祉士</t>
  </si>
  <si>
    <t>Ｐ　　　Ｔ</t>
  </si>
  <si>
    <t>Ｏ　　　Ｔ</t>
  </si>
  <si>
    <t>心理職員</t>
  </si>
  <si>
    <t>合計</t>
  </si>
  <si>
    <t xml:space="preserve">  （２）　職員は、職務上必要な資格を有していますか。</t>
  </si>
  <si>
    <t>資格を有していない職種</t>
  </si>
  <si>
    <t>理由</t>
  </si>
  <si>
    <t>　（３）　採用、異動、退職（常勤職員のみ）</t>
  </si>
  <si>
    <t xml:space="preserve">      ①　採用時に辞令を交付し、賃金等の労働条件を文書で明示していますか。</t>
  </si>
  <si>
    <t>文書で明示していない
場合の明示方法</t>
  </si>
  <si>
    <t xml:space="preserve">      ②　異動・昇格・昇給時に、辞令を交付していますか。</t>
  </si>
  <si>
    <t xml:space="preserve">        ・退職者（同一法人内への転出は含まない）</t>
  </si>
  <si>
    <t>職　種</t>
  </si>
  <si>
    <t>年　齢</t>
  </si>
  <si>
    <t>退職年月日</t>
  </si>
  <si>
    <t>在職年数</t>
  </si>
  <si>
    <t>退職理由</t>
  </si>
  <si>
    <t>　　　　・退職者の状況（在職年数は、当該施設における勤務年数で算出してください。）</t>
  </si>
  <si>
    <t>退職者の平均在職年数</t>
  </si>
  <si>
    <t>（４）　非常勤職員の雇用</t>
  </si>
  <si>
    <t>　　①　非常勤職員に雇入通知書（雇用契約書）を交付していますか。</t>
  </si>
  <si>
    <t>　　　　「いる、いない、非該当」を記入してください。</t>
  </si>
  <si>
    <t xml:space="preserve">   ②　雇入通知書（雇用契約書）に記載している事項に○を記入してください。</t>
  </si>
  <si>
    <t>雇用期間</t>
  </si>
  <si>
    <t>賃金の額</t>
  </si>
  <si>
    <t>勤務時間</t>
  </si>
  <si>
    <t>職務内容</t>
  </si>
  <si>
    <t>退職に関する事項</t>
  </si>
  <si>
    <t>賞与・昇給・退職金の有無</t>
  </si>
  <si>
    <t>　２　勤務状況（常勤職員のみ）</t>
  </si>
  <si>
    <t>　（１）　年次有給休暇</t>
  </si>
  <si>
    <t>　　　　前年又は前年度の取得率（常勤職員のみ）</t>
  </si>
  <si>
    <t>×100 =</t>
  </si>
  <si>
    <t xml:space="preserve">     </t>
  </si>
  <si>
    <t xml:space="preserve">  （２）　育児休業、介護休業</t>
  </si>
  <si>
    <t>育児休業</t>
  </si>
  <si>
    <t>人</t>
  </si>
  <si>
    <t>介護休業</t>
  </si>
  <si>
    <t xml:space="preserve">  （３）病休、産休、育休、介護休等を取得した職員がいた場合の代替職員の確保がありますか。</t>
  </si>
  <si>
    <t xml:space="preserve">  （４）　勤務体制</t>
  </si>
  <si>
    <t>　　　①　夜間勤務体制について、選択し、○を記入してください。</t>
  </si>
  <si>
    <t>３直三交替制</t>
  </si>
  <si>
    <t>２直二交替制</t>
  </si>
  <si>
    <t>２直変則二交替制</t>
  </si>
  <si>
    <t>宿直制</t>
  </si>
  <si>
    <t xml:space="preserve">      ②　夜間・日曜・祝日の勤務体制</t>
  </si>
  <si>
    <t>１勤務の</t>
  </si>
  <si>
    <t>１勤務</t>
  </si>
  <si>
    <t>１人の月</t>
  </si>
  <si>
    <t>人数</t>
  </si>
  <si>
    <t>の時間</t>
  </si>
  <si>
    <t>平均回数</t>
  </si>
  <si>
    <t>指導員</t>
  </si>
  <si>
    <t>調理員</t>
  </si>
  <si>
    <t>夜間</t>
  </si>
  <si>
    <t>夜勤</t>
  </si>
  <si>
    <t>宿直</t>
  </si>
  <si>
    <t>警備</t>
  </si>
  <si>
    <t>日曜</t>
  </si>
  <si>
    <t>平常勤務</t>
  </si>
  <si>
    <t>祝日</t>
  </si>
  <si>
    <t>日直</t>
  </si>
  <si>
    <t xml:space="preserve">　３　給与の支給状況 </t>
  </si>
  <si>
    <t>　（１）　給与表の準拠</t>
  </si>
  <si>
    <t xml:space="preserve">         給与表は何に準拠していますか。該当するものに○を記入してください。</t>
  </si>
  <si>
    <t>国家公務員給与表</t>
  </si>
  <si>
    <t>都道府県公務員給与表</t>
  </si>
  <si>
    <t>区市町村公務員給与表</t>
  </si>
  <si>
    <t>　（２）　諸手当の支給基準</t>
  </si>
  <si>
    <t>　　　①　給与規程に定めていない手当の支給はありませんか。</t>
  </si>
  <si>
    <t>名称</t>
  </si>
  <si>
    <t>内容</t>
  </si>
  <si>
    <t>　　　②　支給基準の明確になっていない手当（特別手当等）はありませんか。</t>
  </si>
  <si>
    <t>　　　③　宿・日直手当の額は毎年度算定していますか。</t>
  </si>
  <si>
    <t>円</t>
  </si>
  <si>
    <t>現在手当額</t>
  </si>
  <si>
    <t>　　　④　夜勤手当、超過勤務手当の算出は適正なものとなっていますか。</t>
  </si>
  <si>
    <t>算出方法</t>
  </si>
  <si>
    <t>夜勤手当</t>
  </si>
  <si>
    <t>超過勤務手当</t>
  </si>
  <si>
    <t>本俸月額</t>
  </si>
  <si>
    <t>４月総支給額</t>
  </si>
  <si>
    <t>　　　　　勤続年数（　年　月）</t>
  </si>
  <si>
    <t>施設長を除く常勤職員
（平均　額・年齢・年数）</t>
  </si>
  <si>
    <t>　　　　　　　　　　　　　　職員の初任給</t>
  </si>
  <si>
    <t>高卒</t>
  </si>
  <si>
    <t>短大卒</t>
  </si>
  <si>
    <t>大卒</t>
  </si>
  <si>
    <t>（単位：時間）</t>
  </si>
  <si>
    <t>　（４）　社会保険及び退職共済への加入</t>
  </si>
  <si>
    <t>　　　　　　　　　　社会保険等</t>
  </si>
  <si>
    <t>退職共済</t>
  </si>
  <si>
    <t>健康保険</t>
  </si>
  <si>
    <t>厚生年金</t>
  </si>
  <si>
    <t>介護保険</t>
  </si>
  <si>
    <t>労災保険</t>
  </si>
  <si>
    <t>雇用保険</t>
  </si>
  <si>
    <t>福祉医療機構</t>
  </si>
  <si>
    <t>東社協共済</t>
  </si>
  <si>
    <t>常勤（人）</t>
  </si>
  <si>
    <t>非常勤（人）</t>
  </si>
  <si>
    <t>４　健康管理</t>
  </si>
  <si>
    <t>　（１）　職員健康診断</t>
  </si>
  <si>
    <t>検査実施項目</t>
  </si>
  <si>
    <t>腰痛健康診断
実施月日</t>
  </si>
  <si>
    <t>Ｘ線</t>
  </si>
  <si>
    <t>血圧</t>
  </si>
  <si>
    <t>尿検査</t>
  </si>
  <si>
    <t>貧　血</t>
  </si>
  <si>
    <t>肝機能</t>
  </si>
  <si>
    <t>血中脂質</t>
  </si>
  <si>
    <t>心電図</t>
  </si>
  <si>
    <t>血  糖</t>
  </si>
  <si>
    <t>（注）夜勤職員は６か月ごとに１回（年２回）の実施が必要です。</t>
  </si>
  <si>
    <t xml:space="preserve">    ①　採用時健診を実施し、結果を記録・保存していますか。</t>
  </si>
  <si>
    <t>　　②　全職員が受診するために、どのような体制を組みましたか。該当するものに「○」を記入してください。</t>
  </si>
  <si>
    <t>検診日を複数設定している。</t>
  </si>
  <si>
    <t>受診できない場合に、他の医療機関等で受診できるような配慮がある。</t>
  </si>
  <si>
    <t>　　③　非常勤職員に対してどのような配慮をしていますか。</t>
  </si>
  <si>
    <t>提出年月日</t>
  </si>
  <si>
    <t>　（２）　労務災害</t>
  </si>
  <si>
    <t>　（３）  安全衛生管理体制</t>
  </si>
  <si>
    <t>職種</t>
  </si>
  <si>
    <t>氏名</t>
  </si>
  <si>
    <t>選任年月日</t>
  </si>
  <si>
    <t>選任報告提出年月日</t>
  </si>
  <si>
    <t>選任報告
提出年月日</t>
  </si>
  <si>
    <t>　５　研修</t>
  </si>
  <si>
    <t>区　　　　分</t>
  </si>
  <si>
    <t>回　　数</t>
  </si>
  <si>
    <t>参　加　延　べ　人　員（人）</t>
  </si>
  <si>
    <t>総　数</t>
  </si>
  <si>
    <t>施設外研修</t>
  </si>
  <si>
    <t>施設内研修（初任者
研修を含む。）</t>
  </si>
  <si>
    <t>　（２）研修の記録を保存していますか。「はい、いいえ」を記入してください。</t>
  </si>
  <si>
    <t>　（３）　資格取得に対してどのような配慮をしていますか。</t>
  </si>
  <si>
    <t>　（４）　資格保有の状況</t>
  </si>
  <si>
    <t>社会福祉士</t>
  </si>
  <si>
    <t>介護福祉士</t>
  </si>
  <si>
    <t>ケアマネジャー</t>
  </si>
  <si>
    <t>　６　福利厚生</t>
  </si>
  <si>
    <t>　（１）福利厚生センター等への加入状況</t>
  </si>
  <si>
    <t>福利厚生センターに加入</t>
  </si>
  <si>
    <t>社協等の共済会に加入</t>
  </si>
  <si>
    <t>加入していない</t>
  </si>
  <si>
    <t>　（２）その他、職員の福利厚生に対してどのような配慮をしていますか。</t>
  </si>
  <si>
    <t>　７　施設長の職務</t>
  </si>
  <si>
    <t>　（１）兼務の状況</t>
  </si>
  <si>
    <t>専任</t>
  </si>
  <si>
    <t>法人理事長</t>
  </si>
  <si>
    <t>兼任</t>
  </si>
  <si>
    <t>他施設の職員等　　施設名</t>
  </si>
  <si>
    <t>その他　　　具体的内容</t>
  </si>
  <si>
    <t>　（２）施設長の資格</t>
  </si>
  <si>
    <t>　　　　施設長は、関連法令（省令）または通知で定める資格を有していますか。</t>
  </si>
  <si>
    <t>　　　　資格を有していない場合の対応</t>
  </si>
  <si>
    <t>　　　　</t>
  </si>
  <si>
    <t>就業規則に規定</t>
  </si>
  <si>
    <t>第３　建物設備等の管理状況</t>
  </si>
  <si>
    <t>　１　建物設備の管理状況</t>
  </si>
  <si>
    <t>　（１）建物・設備は「設備及び運営に関する基準」を満たしていますか。</t>
  </si>
  <si>
    <t>　（２）建物の使用内容を変更している場合の届出</t>
  </si>
  <si>
    <t>　（３）今後使用内容の変更や増改築の計画の有無</t>
  </si>
  <si>
    <t>ある場合：計画内容</t>
  </si>
  <si>
    <t>計画</t>
  </si>
  <si>
    <t>　（４）医務室の状況　医療法上の診療所の許可の有無</t>
  </si>
  <si>
    <t>管理者名</t>
  </si>
  <si>
    <t>　２　環境衛生の状況（定期検査等の実施状況）</t>
  </si>
  <si>
    <t>　（１）井戸水の定期検査（自家水）</t>
  </si>
  <si>
    <t>定期検査の有無</t>
  </si>
  <si>
    <t>　（２）受水槽</t>
  </si>
  <si>
    <t>設置　容量</t>
  </si>
  <si>
    <t>㎥　　　　高置水槽</t>
  </si>
  <si>
    <t>㎥　　　　※実容量を記入してください。</t>
  </si>
  <si>
    <t>　　　　受水槽、高置水槽の清掃・水質検査</t>
  </si>
  <si>
    <t>検査年月日</t>
  </si>
  <si>
    <t>非該当</t>
  </si>
  <si>
    <t>　　　　水の状態を毎日１回点検し、週１回残留塩素の測定をしていますか。</t>
  </si>
  <si>
    <t>　　　　簡易専用水道（実容量１０㎥以上の受水槽または高置水槽）の検査、衛生的管理</t>
  </si>
  <si>
    <t>報告年月日</t>
  </si>
  <si>
    <t xml:space="preserve">  （３）浄化槽の定期検査・水質検査</t>
  </si>
  <si>
    <t>第４　災害対策の状況</t>
  </si>
  <si>
    <t>　１　管理体制</t>
  </si>
  <si>
    <t>　（１）防火管理者</t>
  </si>
  <si>
    <t>職名</t>
  </si>
  <si>
    <t>　（２）地域との協力体制の有無</t>
  </si>
  <si>
    <t>ある場合　　協力先の名称</t>
  </si>
  <si>
    <t>　（３）避難場所等を家族等にどのように周知していますか。</t>
  </si>
  <si>
    <t>方法</t>
  </si>
  <si>
    <t>　（４）カーテン、絨毯、寝具類は防炎性能を有していますか。</t>
  </si>
  <si>
    <t>　（５）全職員は緊急避難時における入所者の状況をどのように把握していますか。</t>
  </si>
  <si>
    <t>　（６）夜間の非常時対応可能人員（入所施設）</t>
  </si>
  <si>
    <t>　　　　　　　　　　　　　　　　　　　　　　　夜間勤務者</t>
  </si>
  <si>
    <t>　寮舎居住</t>
  </si>
  <si>
    <t>近隣住宅</t>
  </si>
  <si>
    <t>　　　　　　夜勤</t>
  </si>
  <si>
    <t>警備員</t>
  </si>
  <si>
    <t>　　職員</t>
  </si>
  <si>
    <t>　　居住職員</t>
  </si>
  <si>
    <t>（応援等）</t>
  </si>
  <si>
    <t>再掲</t>
  </si>
  <si>
    <t>　　　　　　（注）複合施設で兼務している場合は再掲欄に記入すること。</t>
  </si>
  <si>
    <t>　（７）　非常備蓄食品</t>
  </si>
  <si>
    <t>　　　　　　　　　　　　　食　　　品　　　名</t>
  </si>
  <si>
    <t>量（日分）</t>
  </si>
  <si>
    <t>　　　　　　　　　　　　　　保　　管　　場　　所</t>
  </si>
  <si>
    <t>４月</t>
  </si>
  <si>
    <t>５月</t>
  </si>
  <si>
    <t>６月</t>
  </si>
  <si>
    <t>７月</t>
  </si>
  <si>
    <t>８月</t>
  </si>
  <si>
    <t>９月</t>
  </si>
  <si>
    <t>１月</t>
  </si>
  <si>
    <t>２月</t>
  </si>
  <si>
    <t>３月</t>
  </si>
  <si>
    <t>回数計</t>
  </si>
  <si>
    <t>１避難誘導訓練</t>
  </si>
  <si>
    <t>訓</t>
  </si>
  <si>
    <t>２消火訓練</t>
  </si>
  <si>
    <t>練</t>
  </si>
  <si>
    <t>３通報訓練</t>
  </si>
  <si>
    <t>の</t>
  </si>
  <si>
    <t>４地震訓練</t>
  </si>
  <si>
    <t>内</t>
  </si>
  <si>
    <t>５図上訓練</t>
  </si>
  <si>
    <t>容</t>
  </si>
  <si>
    <t>６夜間訓練</t>
  </si>
  <si>
    <t>７その他訓練</t>
  </si>
  <si>
    <t>　（注）１．１回の訓練で該当が複数の場合、それぞれに記入のこと</t>
  </si>
  <si>
    <t xml:space="preserve">        ２．「夜間訓練」には想定訓練を含む（入所施設においては年１回以上実施すること）</t>
  </si>
  <si>
    <t>　（１）防災訓練は、毎回消防署へ届出の上実施していますか。</t>
  </si>
  <si>
    <t>　（２）訓練記録は整備していますか。（目的、実施方法、時間、講評、反省等）</t>
  </si>
  <si>
    <t>　（３）訓練結果について反省事項を明確にし、次回訓練に活用していますか。</t>
  </si>
  <si>
    <t>　３　消防計画等</t>
  </si>
  <si>
    <t>　（１）消防計画　　　消防署への直近の届出年月日を記入してください。</t>
  </si>
  <si>
    <t>　　　　　</t>
  </si>
  <si>
    <t>　４　保安設備の管理状況</t>
  </si>
  <si>
    <t>　（１）設備点検</t>
  </si>
  <si>
    <t>　　　①消防用設備等の定期点検及び消防署への届出</t>
  </si>
  <si>
    <t>消防署直近の届出（年月日）</t>
  </si>
  <si>
    <t>　　　②自主点検</t>
  </si>
  <si>
    <t>点検内容</t>
  </si>
  <si>
    <t>　　　③定期点検において改善すべき事項の有無</t>
  </si>
  <si>
    <t>改善済</t>
  </si>
  <si>
    <t>未改善</t>
  </si>
  <si>
    <t>　（２）消防署立入検査</t>
  </si>
  <si>
    <t>　　　①直近の消防署立入検査年月日を記入してください。</t>
  </si>
  <si>
    <t>　　　②改善すべき事項</t>
  </si>
  <si>
    <t>改善すべき事項の具体的な内容</t>
  </si>
  <si>
    <t>改善状況　（未改善の場合は理由及び改善計画）</t>
  </si>
  <si>
    <t>　（３）非常通報装置</t>
  </si>
  <si>
    <t>　（４）スプリンクラー 設置</t>
  </si>
  <si>
    <t>「設置・未設置」を記入してください。</t>
  </si>
  <si>
    <t>都市ガス</t>
  </si>
  <si>
    <t>プロパンガス</t>
  </si>
  <si>
    <t>灯油</t>
  </si>
  <si>
    <t>重油</t>
  </si>
  <si>
    <t>　（６）少量危険物貯蔵取扱所の管理は適正ですか。</t>
  </si>
  <si>
    <t>「適正、不適正、非該当」を記入してください。</t>
  </si>
  <si>
    <t>　（７）液化石油ガス（プロパンガス）の安全対策は適切ですか。</t>
  </si>
  <si>
    <t xml:space="preserve">  ５　防犯対策</t>
  </si>
  <si>
    <t xml:space="preserve">     　 防犯についてどのような配慮をしていますか。（具体的に記入してください。）</t>
  </si>
  <si>
    <t>　　　（ｲ）耐震診断の実施状況について、どちらかに○をしてください。</t>
  </si>
  <si>
    <t>① 耐震診断は未実施である。</t>
  </si>
  <si>
    <t>② 耐震診断は実施済みである。</t>
  </si>
  <si>
    <t>実施時期：</t>
  </si>
  <si>
    <t>年</t>
  </si>
  <si>
    <t>月</t>
  </si>
  <si>
    <t>① 改修中</t>
  </si>
  <si>
    <t>② 今年度中に耐震改修を終了する予定</t>
  </si>
  <si>
    <t>→</t>
  </si>
  <si>
    <t>終了時期</t>
  </si>
  <si>
    <t>③ 今年度中に診断を行う予定</t>
  </si>
  <si>
    <t>実施時期</t>
  </si>
  <si>
    <t>④ 廃止の予定</t>
  </si>
  <si>
    <t>廃止時期</t>
  </si>
  <si>
    <t>⑤ その他　→</t>
  </si>
  <si>
    <t>① 診断の結果、耐震化は不要</t>
  </si>
  <si>
    <t>② 診断の結果、要改修</t>
  </si>
  <si>
    <t>→　改修の状況</t>
  </si>
  <si>
    <t>（①改修済／②改修中／③今後改修予定／④その他を選択してください。）</t>
  </si>
  <si>
    <t>③改修予定終了時期　または
④その他の状況を記入してください。　→</t>
  </si>
  <si>
    <t>記入者・連絡先</t>
  </si>
  <si>
    <t>Ⅲ　入所者処遇</t>
  </si>
  <si>
    <t>　（２）入所者の権利擁護（体罰・プライバシーの保護等）についての取り組み</t>
  </si>
  <si>
    <t>文書配布</t>
  </si>
  <si>
    <t>口頭説明</t>
  </si>
  <si>
    <t>その他→方法を入力</t>
  </si>
  <si>
    <t>調査方法</t>
  </si>
  <si>
    <t>見直し時期</t>
  </si>
  <si>
    <t>実施回数</t>
  </si>
  <si>
    <t>検討ケース</t>
  </si>
  <si>
    <t>ケース</t>
  </si>
  <si>
    <t>利用者</t>
  </si>
  <si>
    <t>　（１）入所者台帳の有無</t>
  </si>
  <si>
    <t>　（２）ケース記録への責任者の関与</t>
  </si>
  <si>
    <t>確認の時期</t>
  </si>
  <si>
    <t>助言指導方法</t>
  </si>
  <si>
    <t>　（３）退所（終結）記録の状況</t>
  </si>
  <si>
    <t>　　　ア　退所日・退所理由・退所に至る経過・退所先の記録</t>
  </si>
  <si>
    <t>　　　イ　遺留金品・退所者金品並びに残留金品の処理状況記録</t>
  </si>
  <si>
    <t>　　　ウ　責任者の最終的な確認方法</t>
  </si>
  <si>
    <t>確認方法</t>
  </si>
  <si>
    <t>　４　処遇実施の状況</t>
  </si>
  <si>
    <t>　（１）入所者の状況</t>
  </si>
  <si>
    <t>　　　ア　入所者性別・年齢別構成状況</t>
  </si>
  <si>
    <t>　　　　　　　　　</t>
  </si>
  <si>
    <t>男</t>
  </si>
  <si>
    <t>女</t>
  </si>
  <si>
    <t>２０歳未満</t>
  </si>
  <si>
    <t>２０～２９歳</t>
  </si>
  <si>
    <t>３０～３９歳</t>
  </si>
  <si>
    <t>４０～４９歳</t>
  </si>
  <si>
    <t>５０～５９歳</t>
  </si>
  <si>
    <t>６０～６９歳</t>
  </si>
  <si>
    <t>７０歳以上</t>
  </si>
  <si>
    <t>平均年齢</t>
  </si>
  <si>
    <t>毎月初日</t>
  </si>
  <si>
    <t>　　　　　　　　　　　入所者・入所前の状況</t>
  </si>
  <si>
    <t>　　　　　　　　　　　　　　　　　　　　　　退所者・退所理由</t>
  </si>
  <si>
    <t>現在</t>
  </si>
  <si>
    <t>家庭</t>
  </si>
  <si>
    <t>医療</t>
  </si>
  <si>
    <t>社会福祉</t>
  </si>
  <si>
    <t>　社会復帰</t>
  </si>
  <si>
    <t>医療機関</t>
  </si>
  <si>
    <t>死亡</t>
  </si>
  <si>
    <t>年月</t>
  </si>
  <si>
    <t>在籍者数</t>
  </si>
  <si>
    <t>機関</t>
  </si>
  <si>
    <t>施設（同種）</t>
  </si>
  <si>
    <t>施設（他種）</t>
  </si>
  <si>
    <t>就職</t>
  </si>
  <si>
    <t>自営</t>
  </si>
  <si>
    <t>復帰</t>
  </si>
  <si>
    <t>入院</t>
  </si>
  <si>
    <t>毎月初日現在</t>
  </si>
  <si>
    <t>訳</t>
  </si>
  <si>
    <t>終了者数</t>
  </si>
  <si>
    <t>延長者数</t>
  </si>
  <si>
    <t>通所訓練</t>
  </si>
  <si>
    <t>訪問指導</t>
  </si>
  <si>
    <t>・直接処遇職員の勤務形態（区分欄の該当する勤務形態に○を記入し、勤務の状況欄にそれぞれの勤務時間を記入してください。）</t>
  </si>
  <si>
    <t>区分（勤務形態の説明）</t>
  </si>
  <si>
    <t>勤務の状況（勤務時間の始期～終期を記入して下さい。）</t>
  </si>
  <si>
    <t>人員</t>
  </si>
  <si>
    <t>日勤</t>
  </si>
  <si>
    <t>平常</t>
  </si>
  <si>
    <t>：</t>
  </si>
  <si>
    <t>～</t>
  </si>
  <si>
    <t>早出</t>
  </si>
  <si>
    <t>遅出</t>
  </si>
  <si>
    <t>夜勤のような各組ごとに交代しながら連続</t>
  </si>
  <si>
    <t>準夜勤</t>
  </si>
  <si>
    <t>して勤務する勤務形態をいう。）</t>
  </si>
  <si>
    <t>深夜勤</t>
  </si>
  <si>
    <t>２組の勤務形態に分けて、各組ごとに交替し</t>
  </si>
  <si>
    <t>ながら連続して勤務する勤務形態をいう。）</t>
  </si>
  <si>
    <t>準・深夜勤</t>
  </si>
  <si>
    <t>（夜間の勤務者が、日勤者の終了時から就</t>
  </si>
  <si>
    <t>業し、翌朝の日勤始業時まで勤務する勤務</t>
  </si>
  <si>
    <t>形態をいう。）</t>
  </si>
  <si>
    <t>変則夜勤</t>
  </si>
  <si>
    <t>（日勤の勤務を終了した者が引き続き翌朝の</t>
  </si>
  <si>
    <t>日勤始業時まで宿直し、また日勤の勤務に</t>
  </si>
  <si>
    <t>つく勤務形態をいう。）</t>
  </si>
  <si>
    <t>　　ア　居室等の状況</t>
  </si>
  <si>
    <t>利用者居室</t>
  </si>
  <si>
    <t>室数</t>
  </si>
  <si>
    <t>１人室</t>
  </si>
  <si>
    <t>２人室</t>
  </si>
  <si>
    <t>３人室</t>
  </si>
  <si>
    <t>４人室</t>
  </si>
  <si>
    <t>５人以上</t>
  </si>
  <si>
    <t>　イ　居室、便所等必要な場所に次の設備がありますか。</t>
  </si>
  <si>
    <t>・　カーテン</t>
  </si>
  <si>
    <t>「ある・一部にない・ない」を記入してください。</t>
  </si>
  <si>
    <t>・　ナースコール</t>
  </si>
  <si>
    <t>ウ　日常生活動作等の状況</t>
  </si>
  <si>
    <t>　　　　　　　</t>
  </si>
  <si>
    <t>一部介助</t>
  </si>
  <si>
    <t>全部介助</t>
  </si>
  <si>
    <t>備考</t>
  </si>
  <si>
    <t>食事介助</t>
  </si>
  <si>
    <t>一部：スプーン等を使用し、一部介助すれば食事ができる。</t>
  </si>
  <si>
    <t>全部：臥床のままで食べさせなければ食事ができない。</t>
  </si>
  <si>
    <t>排泄介助</t>
  </si>
  <si>
    <t>一部：介助があれば簡易便器及びトイレでできる。夜間はおむつを使用する。</t>
  </si>
  <si>
    <t>全部：常時おむつを使用している。</t>
  </si>
  <si>
    <t>着脱衣介助</t>
  </si>
  <si>
    <t>一部：手を貸せば着脱できる。</t>
  </si>
  <si>
    <t>全部：自分でできないのですべて介助を要する。</t>
  </si>
  <si>
    <t>入浴介助</t>
  </si>
  <si>
    <t>一部：身体を洗うときや、浴槽の出入りに介助を要する。</t>
  </si>
  <si>
    <t>日</t>
  </si>
  <si>
    <t>全部：自分でできないのですべて介助を要する。特殊浴槽を利用。清拭を行っている。</t>
  </si>
  <si>
    <t>常</t>
  </si>
  <si>
    <t>歩行介助</t>
  </si>
  <si>
    <t>一部：付添が手や肩を貸せば歩ける。車椅子等への乗り移りに介助を要するが、</t>
  </si>
  <si>
    <t>生</t>
  </si>
  <si>
    <t>　　　　自力で施設内を移動できる。</t>
  </si>
  <si>
    <t>活</t>
  </si>
  <si>
    <t>全部：歩行不能者（寝たきり）。車椅子等への乗り移りに介助を要し、</t>
  </si>
  <si>
    <t>動</t>
  </si>
  <si>
    <t>　　　　自力で施設内を移動できない。　　　　　　　　　　　　　</t>
  </si>
  <si>
    <t>作</t>
  </si>
  <si>
    <t>寝返り介助</t>
  </si>
  <si>
    <t>一部：少し手を貸せば寝返りできる。</t>
  </si>
  <si>
    <t>等</t>
  </si>
  <si>
    <t>全部：１人では寝返りできないのですべて介助を要する。　　　　　　　　　　　　　</t>
  </si>
  <si>
    <t>車椅子
使用者数</t>
  </si>
  <si>
    <t>　　　　　　　　　　　　　　　　　　　　　　　　　　　　　　</t>
  </si>
  <si>
    <t>知的（精神）障害者数</t>
  </si>
  <si>
    <t>おむつ使用者数</t>
  </si>
  <si>
    <t>夜間のみ、おむつ使用者は下段に再掲すること。</t>
  </si>
  <si>
    <t>褥瘡者数</t>
  </si>
  <si>
    <t>発症場所</t>
  </si>
  <si>
    <t>施設内</t>
  </si>
  <si>
    <t>施設外</t>
  </si>
  <si>
    <t>注）該当する人数を記入してください。</t>
  </si>
  <si>
    <t>　エ　ＡＤＬ調査の実施</t>
  </si>
  <si>
    <t>（４）入浴状況</t>
  </si>
  <si>
    <t>　　ア　浴槽設備の状況</t>
  </si>
  <si>
    <t xml:space="preserve">       ①　循環式ろ過装置の有無</t>
  </si>
  <si>
    <t xml:space="preserve">            浴槽水の換水、浴槽の清掃</t>
  </si>
  <si>
    <t>週</t>
  </si>
  <si>
    <t xml:space="preserve">       ②　浴槽水の水質検査</t>
  </si>
  <si>
    <t>検査項目（該当項目に○をしてください。）</t>
  </si>
  <si>
    <t>１</t>
  </si>
  <si>
    <t>濁度</t>
  </si>
  <si>
    <t>２</t>
  </si>
  <si>
    <t>大腸菌</t>
  </si>
  <si>
    <t>３</t>
  </si>
  <si>
    <t>フェノール類</t>
  </si>
  <si>
    <t>４</t>
  </si>
  <si>
    <t>レジオネラ属菌</t>
  </si>
  <si>
    <t>５</t>
  </si>
  <si>
    <t>　　イ　入浴に当たって健康状態の確認方法</t>
  </si>
  <si>
    <t>　　ウ　自力で入浴が可能な利用者について、入浴回数を増やす配慮</t>
  </si>
  <si>
    <t>配慮方法</t>
  </si>
  <si>
    <t>　　エ　入浴回数・介助人員等</t>
  </si>
  <si>
    <t>　　　　　　　　</t>
  </si>
  <si>
    <t>一般浴</t>
  </si>
  <si>
    <t xml:space="preserve">       特別浴</t>
  </si>
  <si>
    <t>入浴のできない者</t>
  </si>
  <si>
    <t>要介助</t>
  </si>
  <si>
    <t>機械入浴</t>
  </si>
  <si>
    <t>への対応</t>
  </si>
  <si>
    <t>１人１週当たりの回数</t>
  </si>
  <si>
    <t>清拭</t>
  </si>
  <si>
    <t>←リフト浴の回数</t>
  </si>
  <si>
    <t>可能時入浴</t>
  </si>
  <si>
    <t>有の場合：日数</t>
  </si>
  <si>
    <t>次回入浴</t>
  </si>
  <si>
    <t>１回当たり介助人員</t>
  </si>
  <si>
    <t>←リフト浴の１回当たり介助人員</t>
  </si>
  <si>
    <t>　　（注）１　リフト浴は要介助に含め、下段に再掲すること。</t>
  </si>
  <si>
    <t>　　　　　２  代替日とは、行事や祝日等に当たった場合に設けた代替日の有無と日数を記入すること。</t>
  </si>
  <si>
    <t>　　　　　３　介助人員とは、浴室内介助、着脱衣介助、移動介助にあたる職員の合計を記入すること。</t>
  </si>
  <si>
    <t>（５）排泄</t>
  </si>
  <si>
    <t>　　ア　排泄の自立についての配慮</t>
  </si>
  <si>
    <t xml:space="preserve"> </t>
  </si>
  <si>
    <t>　　イ　おむつ交換の回数</t>
  </si>
  <si>
    <t>随時</t>
  </si>
  <si>
    <t>おむつの種類</t>
  </si>
  <si>
    <t>紙</t>
  </si>
  <si>
    <t>布</t>
  </si>
  <si>
    <t>布（リース）</t>
  </si>
  <si>
    <t>　　ウ　夜間の排泄介助及びおむつ交換についての配慮</t>
  </si>
  <si>
    <t>（６）褥瘡対策</t>
  </si>
  <si>
    <t>　　ア　褥瘡のための対策</t>
  </si>
  <si>
    <t>体位変換</t>
  </si>
  <si>
    <t>栄養量の確保</t>
  </si>
  <si>
    <t>入浴</t>
  </si>
  <si>
    <t>エアマット活用</t>
  </si>
  <si>
    <t>（７）移動その他</t>
  </si>
  <si>
    <t>　　ア　移動介助（車いす・歩行等の確保）に対する配慮</t>
  </si>
  <si>
    <t>配慮点</t>
  </si>
  <si>
    <t>　　イ　寝たきりを防止するための離床対策　　　　　　　　　　　　　　　　　　　　　　　　</t>
  </si>
  <si>
    <t>離床対策</t>
  </si>
  <si>
    <t>　　ウ　食事介助、洗面着脱介助、洗濯介助に対する配慮　　　　　　　　　　　　　　　</t>
  </si>
  <si>
    <t>　　エ　買物等についての配慮　　　　　　　　　　　　　　　　　　　　　　　　　　　　　　</t>
  </si>
  <si>
    <t>区分</t>
  </si>
  <si>
    <t>洗濯・交換状況</t>
  </si>
  <si>
    <t>消毒状況</t>
  </si>
  <si>
    <t>リースの</t>
  </si>
  <si>
    <t>日　光　消　毒</t>
  </si>
  <si>
    <t>外　部　委　託</t>
  </si>
  <si>
    <t>有無</t>
  </si>
  <si>
    <t>シーツ等</t>
  </si>
  <si>
    <t>週の回数</t>
  </si>
  <si>
    <t>リネン</t>
  </si>
  <si>
    <t>布団</t>
  </si>
  <si>
    <t>月の回数</t>
  </si>
  <si>
    <t>年の回数</t>
  </si>
  <si>
    <t>カーテン</t>
  </si>
  <si>
    <t>（８）生活指導の状況</t>
  </si>
  <si>
    <t>　　ア　家事的作業の有無</t>
  </si>
  <si>
    <t>作業種目</t>
  </si>
  <si>
    <t>処遇計画における位置づけ</t>
  </si>
  <si>
    <t>　　イ　家事的作業における配慮</t>
  </si>
  <si>
    <t>（９）日常生活の状況</t>
  </si>
  <si>
    <t>　　ア　生活規制の文書化の有無</t>
  </si>
  <si>
    <t>　　イ　生活規制の入所者への周知方法</t>
  </si>
  <si>
    <t>（１０）日用品・被服の支給状況</t>
  </si>
  <si>
    <t>該当項目に”○”と金額（現金の場合）を記入してください。</t>
  </si>
  <si>
    <t>　　ア　日用品</t>
  </si>
  <si>
    <t>物品</t>
  </si>
  <si>
    <t>現金</t>
  </si>
  <si>
    <t>円（現金支給の場合、その金額）</t>
  </si>
  <si>
    <t xml:space="preserve">         被　服</t>
  </si>
  <si>
    <t>　　イ　利用者ニーズの支給計画への反映方法　　　　　</t>
  </si>
  <si>
    <t>　　ウ　支給状況を把握する台帳等の有無</t>
  </si>
  <si>
    <t>　　エ　売店・訪問販売の有無</t>
  </si>
  <si>
    <t>（１１）余暇活動の状況</t>
  </si>
  <si>
    <t>　　ア　クラブ・レクリエーション・行事等における利用者への配慮</t>
  </si>
  <si>
    <t>配慮の方法</t>
  </si>
  <si>
    <t>　　イ　参加できない利用者に対する配慮</t>
  </si>
  <si>
    <t>　　ウ　クラブ（サークル）参加状況</t>
  </si>
  <si>
    <t>加入状況</t>
  </si>
  <si>
    <t>　　　　　利用者現員（人）</t>
  </si>
  <si>
    <t>　　　　加入者実人員（人）</t>
  </si>
  <si>
    <t>未加入者実人員（人）</t>
  </si>
  <si>
    <t xml:space="preserve">  （注）人員は実人員を記入すること。</t>
  </si>
  <si>
    <t>運営・開催状況</t>
  </si>
  <si>
    <t>クラブ（サークル）名</t>
  </si>
  <si>
    <t>加入（在籍）人員</t>
  </si>
  <si>
    <t>開催状況</t>
  </si>
  <si>
    <t xml:space="preserve">  （注）１ 人員は各クラブ（サークル）ごとの人員を記入すること。</t>
  </si>
  <si>
    <t>　　</t>
  </si>
  <si>
    <t>行事名</t>
  </si>
  <si>
    <t>参加人員</t>
  </si>
  <si>
    <t>（１２）入所者負担の状況</t>
  </si>
  <si>
    <t>　　　ア　食事･日用品等で入所者負担を求めているものがありますか。</t>
  </si>
  <si>
    <t>〔「有｣の場合〕</t>
  </si>
  <si>
    <t>内容及び負担を求めている理由を記入してください。</t>
  </si>
  <si>
    <t>入所者に負担を求めている内容</t>
  </si>
  <si>
    <t>負担を求めている理由</t>
  </si>
  <si>
    <t>（１３）機能回復訓練</t>
  </si>
  <si>
    <t>　　ア　個人別プログラムの有無</t>
  </si>
  <si>
    <t>　　イ　ＰＴ・ＯＴとの連携方法</t>
  </si>
  <si>
    <t>連携方法</t>
  </si>
  <si>
    <t>　　　　　　　種目等</t>
  </si>
  <si>
    <t>対象人員</t>
  </si>
  <si>
    <t>１月当り実施回数</t>
  </si>
  <si>
    <t>１回当り参加人員</t>
  </si>
  <si>
    <t>種目</t>
  </si>
  <si>
    <t>医学的訓練</t>
  </si>
  <si>
    <t>理学療法</t>
  </si>
  <si>
    <t>作業療法</t>
  </si>
  <si>
    <t>運動療法</t>
  </si>
  <si>
    <t>言語療法</t>
  </si>
  <si>
    <t>心理的訓練</t>
  </si>
  <si>
    <t>職能的訓練</t>
  </si>
  <si>
    <t>社会的訓練</t>
  </si>
  <si>
    <t>マッサージ</t>
  </si>
  <si>
    <t>　　エ　リハビリ器具の保有状況</t>
  </si>
  <si>
    <t>平行棒</t>
  </si>
  <si>
    <t>昇降階段</t>
  </si>
  <si>
    <t>訓練台</t>
  </si>
  <si>
    <t>具体的に</t>
  </si>
  <si>
    <t>家族等の面会状況</t>
  </si>
  <si>
    <t>外泊の状況</t>
  </si>
  <si>
    <t>最高回数</t>
  </si>
  <si>
    <t>なし</t>
  </si>
  <si>
    <t>平均
面会回数</t>
  </si>
  <si>
    <t>平均
外泊回数</t>
  </si>
  <si>
    <t>最高日数</t>
  </si>
  <si>
    <t>有・無</t>
  </si>
  <si>
    <t>家族会</t>
  </si>
  <si>
    <t>家族懇談会</t>
  </si>
  <si>
    <t>行事招待</t>
  </si>
  <si>
    <t>施設だよりの配布</t>
  </si>
  <si>
    <t>　　面会の少ない家族への働きかけの方法</t>
  </si>
  <si>
    <t>６  遺留金品等の処理状況</t>
  </si>
  <si>
    <t>遺留金品発生件数</t>
  </si>
  <si>
    <t>遺族引渡済件数</t>
  </si>
  <si>
    <t>福祉事務所引渡済件数</t>
  </si>
  <si>
    <t>未処理件数</t>
  </si>
  <si>
    <t>注）未処理件数は、福祉事務所未報告を含む。</t>
  </si>
  <si>
    <t>残留金品発生件数</t>
  </si>
  <si>
    <t>引渡済件数</t>
  </si>
  <si>
    <t>　７　入所者預り金等の管理状況</t>
  </si>
  <si>
    <t>　（１）預り金額等（更生施設における「更生積立金」を含む）</t>
  </si>
  <si>
    <t>　更生積立金分再掲</t>
  </si>
  <si>
    <t>　　　　　　区分</t>
  </si>
  <si>
    <t>　　　　　預貯金</t>
  </si>
  <si>
    <t>　　　　小口現金</t>
  </si>
  <si>
    <t>預り人員（Ａ）</t>
  </si>
  <si>
    <t>個人別</t>
  </si>
  <si>
    <t>最高額</t>
  </si>
  <si>
    <t>千円</t>
  </si>
  <si>
    <t>入所者所持金の取扱状況</t>
  </si>
  <si>
    <t>自己管理者数</t>
  </si>
  <si>
    <t>施設管理者数</t>
  </si>
  <si>
    <t>　（２）本人支給金の状況</t>
  </si>
  <si>
    <t>内　　　容</t>
  </si>
  <si>
    <t>１人１回当りの金額</t>
  </si>
  <si>
    <t>支給回数</t>
  </si>
  <si>
    <t>※公的年金以外の本人支給金を記入する。</t>
  </si>
  <si>
    <t>　（３）預り金の管理状況</t>
  </si>
  <si>
    <t>　　　ア　預り金は、管理規程等に基づき、台帳等を整備し、管理方法が明確になっていますか。</t>
  </si>
  <si>
    <t xml:space="preserve">   （４）預り金収支状況の報告</t>
  </si>
  <si>
    <t>本人</t>
  </si>
  <si>
    <t>家族</t>
  </si>
  <si>
    <t>具体的方法</t>
  </si>
  <si>
    <t>８　給食の状況</t>
  </si>
  <si>
    <t>（１）入所者の状況にあった適切な給食</t>
  </si>
  <si>
    <t>　　ア　嗜好の把握と献立反映状況　　　　　　　　　　　　　　　　　　　　　　</t>
  </si>
  <si>
    <t>把握方法　　　嗜好調査</t>
  </si>
  <si>
    <t>残滓調査</t>
  </si>
  <si>
    <t>給食懇談会</t>
  </si>
  <si>
    <t>反映方法</t>
  </si>
  <si>
    <t>代替食</t>
  </si>
  <si>
    <t>複数献立</t>
  </si>
  <si>
    <t>バイキング</t>
  </si>
  <si>
    <t>その他→具体的内容</t>
  </si>
  <si>
    <t>　　イ　給食会議の実施状況</t>
  </si>
  <si>
    <t>出席者</t>
  </si>
  <si>
    <t>　　ウ　適温給食に対する配慮　　　　　　　　　　　　　　　　　　　　　　</t>
  </si>
  <si>
    <t>　　エ　喫食環境に対する配慮</t>
  </si>
  <si>
    <t>雰囲気・設備等に対する配慮</t>
  </si>
  <si>
    <t>　　オ  献立内容にあった食器の配慮</t>
  </si>
  <si>
    <t>　　カ　食事のための自助具等の活用をしていますか。　　　　　　　　　　　　　　　　　　　</t>
  </si>
  <si>
    <t>自助具の種類</t>
  </si>
  <si>
    <t>　　キ　身体的機能に応じた食事の提供（治療食を含む）</t>
  </si>
  <si>
    <t>治療食の種類</t>
  </si>
  <si>
    <t>　　ク　医師・看護師及び介護職員との連携方法　　　　　　　　　　　　　　　　</t>
  </si>
  <si>
    <t>（２）栄養指導</t>
  </si>
  <si>
    <t>　　ア　栄養指導の状況</t>
  </si>
  <si>
    <t>集団指導の内容</t>
  </si>
  <si>
    <t>個別指導の内容</t>
  </si>
  <si>
    <t>（３）栄養計画及び実施の状況</t>
  </si>
  <si>
    <t>　　栄養管理報告（給食施設の場合）を提出していますか。報告している場合は、｢○」を記入してください。</t>
  </si>
  <si>
    <t>（４）献立作成等の状況</t>
  </si>
  <si>
    <t>　　ア　給食関係経費の予算及び執行状況</t>
  </si>
  <si>
    <t>　　　　１日当りの給食単価（円）</t>
  </si>
  <si>
    <t>本年度（予算）</t>
  </si>
  <si>
    <t>前年度（実績）</t>
  </si>
  <si>
    <t xml:space="preserve"> （注） 利用者一人一日当りの給食単価を記入してください。行事食の支出科目が「給食費」で支出されて</t>
  </si>
  <si>
    <t xml:space="preserve">        いる場合、これも含めて計上してください。</t>
  </si>
  <si>
    <t>　　イ　献立内容について配慮・工夫している点（例：季節感等）　　　　　　　　　　　　　</t>
  </si>
  <si>
    <t>配慮・工夫</t>
  </si>
  <si>
    <t>　　ウ　貯蔵品の受払状況の把握方法</t>
  </si>
  <si>
    <t>把握方法</t>
  </si>
  <si>
    <t>受払簿</t>
  </si>
  <si>
    <t>区　　　分</t>
  </si>
  <si>
    <t>朝　　　　食</t>
  </si>
  <si>
    <t>昼　　　　食</t>
  </si>
  <si>
    <t>夕　　　　食</t>
  </si>
  <si>
    <t>食事時間</t>
  </si>
  <si>
    <t>配膳時間</t>
  </si>
  <si>
    <t>検食時間</t>
  </si>
  <si>
    <t>検食者の職種</t>
  </si>
  <si>
    <t>（６）検査用保存食の保存状況</t>
  </si>
  <si>
    <t>原材料</t>
  </si>
  <si>
    <t>調理済食品</t>
  </si>
  <si>
    <t>保存期間</t>
  </si>
  <si>
    <t>保存温度</t>
  </si>
  <si>
    <t>　（注）検査用保存食として、間食、お弁当についても保存すること</t>
  </si>
  <si>
    <t>（７）調理従事者の衛生管理</t>
  </si>
  <si>
    <t>　　ア　調理従事者（給食業務を行う実習生、パート調理員、ホーム喫茶等で調理に携わる者も含む）の検便は毎月実施していますか。</t>
  </si>
  <si>
    <t>名</t>
  </si>
  <si>
    <t>実施年月</t>
  </si>
  <si>
    <t>実施人数</t>
  </si>
  <si>
    <t>/</t>
  </si>
  <si>
    <t>対象人数</t>
  </si>
  <si>
    <t>（８）食器・給食材料の衛生管理</t>
  </si>
  <si>
    <t>　　ア　衛生管理のための自主点検表の有無</t>
  </si>
  <si>
    <t>（９）食中毒及びＯ１５７予防対策の状況</t>
  </si>
  <si>
    <t>予防対策の内容
（具体的に）</t>
  </si>
  <si>
    <t xml:space="preserve">　９　健康管理の状況                                                  </t>
  </si>
  <si>
    <t>　（１）個人別健康管理の状況</t>
  </si>
  <si>
    <t>　　　ア　入所者に実施した看護業務について記録している事項</t>
  </si>
  <si>
    <t>保健指導</t>
  </si>
  <si>
    <t>療養上の世話</t>
  </si>
  <si>
    <t>診療の補助等</t>
  </si>
  <si>
    <t>　　　イ　施設基準により医務室が医療法の診療所となっている施設は、その医師の業務について医師法第２４条に規定する診療録の有無</t>
  </si>
  <si>
    <t>　　　ウ　入所時の健康診断の実施の有無</t>
  </si>
  <si>
    <t>　　　エ　入所者の健康診断の検査項目</t>
  </si>
  <si>
    <t>胸部レントゲン</t>
  </si>
  <si>
    <t>体重</t>
  </si>
  <si>
    <t>検尿</t>
  </si>
  <si>
    <t>血液（貧血、血糖）</t>
  </si>
  <si>
    <t>脈拍</t>
  </si>
  <si>
    <t>体温</t>
  </si>
  <si>
    <t>検便</t>
  </si>
  <si>
    <t>定期総合検診　　　　　　年</t>
  </si>
  <si>
    <t>嘱託医による内科検診　年</t>
  </si>
  <si>
    <t xml:space="preserve">（２）医師の勤務状況　　　　　　　　　　　　　　　　　　　　　　　                </t>
  </si>
  <si>
    <t>医　師</t>
  </si>
  <si>
    <t>　　　勤務の形態</t>
  </si>
  <si>
    <t xml:space="preserve">（３）施設内の診療                    　　　　　　　　　　　　　　                    </t>
  </si>
  <si>
    <t>実人員</t>
  </si>
  <si>
    <t>延人員</t>
  </si>
  <si>
    <t>診療</t>
  </si>
  <si>
    <t>投薬</t>
  </si>
  <si>
    <t>注射</t>
  </si>
  <si>
    <t>検査</t>
  </si>
  <si>
    <t>処置</t>
  </si>
  <si>
    <t xml:space="preserve"> （注）保険請求の有無を問わず、すべて記入すること。    </t>
  </si>
  <si>
    <t>施設内における診療</t>
  </si>
  <si>
    <t>他の医療機関における診療</t>
  </si>
  <si>
    <t>区　　分</t>
  </si>
  <si>
    <t>通院</t>
  </si>
  <si>
    <t>内科</t>
  </si>
  <si>
    <t>外科</t>
  </si>
  <si>
    <t>整形外科</t>
  </si>
  <si>
    <t>耳鼻咽喉科</t>
  </si>
  <si>
    <t>眼科</t>
  </si>
  <si>
    <t>皮膚科</t>
  </si>
  <si>
    <t>婦人科</t>
  </si>
  <si>
    <t>泌尿器科</t>
  </si>
  <si>
    <t>精神科</t>
  </si>
  <si>
    <t>神経科</t>
  </si>
  <si>
    <t>歯科</t>
  </si>
  <si>
    <t>入院期間</t>
  </si>
  <si>
    <t>入院者実数</t>
  </si>
  <si>
    <t>　（６）協力医療機関との連携</t>
  </si>
  <si>
    <t>　　　　協力医療機関の状況</t>
  </si>
  <si>
    <t>医療機関名</t>
  </si>
  <si>
    <t>診療科目</t>
  </si>
  <si>
    <t>科</t>
  </si>
  <si>
    <t>　（７）日常の健康管理</t>
  </si>
  <si>
    <t>　　　ア　他職種との連携方法</t>
  </si>
  <si>
    <t>事務連絡会</t>
  </si>
  <si>
    <t>連絡帳</t>
  </si>
  <si>
    <t>　　　イ　医薬品受払簿の有無</t>
  </si>
  <si>
    <t>　　　ウ　緊急時の体制</t>
  </si>
  <si>
    <t>　１０　授産・作業指導の状況</t>
  </si>
  <si>
    <t>　（１）授産又は作業計画時の留意点</t>
  </si>
  <si>
    <t>　（２）収益の還元方法</t>
  </si>
  <si>
    <t xml:space="preserve">  （３）作業能力評価の方法</t>
  </si>
  <si>
    <t>　（４）授産（作業）収入に対する工賃の割合（前年度実績）を記入してください。</t>
  </si>
  <si>
    <t>　　　（Ａ）工賃総額</t>
  </si>
  <si>
    <t>％</t>
  </si>
  <si>
    <t>　　　（Ｂ）授産（作業）収入</t>
  </si>
  <si>
    <t>　（５）更生訓練費（対象施設のみ）の支給台帳の有無</t>
  </si>
  <si>
    <t>支払工賃総額</t>
  </si>
  <si>
    <t>月額最高工賃</t>
  </si>
  <si>
    <t>月額最低工賃</t>
  </si>
  <si>
    <t>施設外就労者・実習者名簿</t>
  </si>
  <si>
    <t>番号</t>
  </si>
  <si>
    <t>性別</t>
  </si>
  <si>
    <t>職業</t>
  </si>
  <si>
    <t>勤務</t>
  </si>
  <si>
    <t>勤務先</t>
  </si>
  <si>
    <t>通勤方法</t>
  </si>
  <si>
    <t>賃金</t>
  </si>
  <si>
    <t>前月の</t>
  </si>
  <si>
    <t>社保の</t>
  </si>
  <si>
    <t>福祉事務所等との</t>
  </si>
  <si>
    <t>勤務開始年月日</t>
  </si>
  <si>
    <t>更生積立金</t>
  </si>
  <si>
    <t>形態</t>
  </si>
  <si>
    <t>時間（片道）</t>
  </si>
  <si>
    <t>（月額）</t>
  </si>
  <si>
    <t>就労日数</t>
  </si>
  <si>
    <t>の有無</t>
  </si>
  <si>
    <t>連携の有無</t>
  </si>
  <si>
    <t>累積額</t>
  </si>
  <si>
    <t>※「更生積立金累積額」欄は更生施設において対象者がいる場合に､記入してください。</t>
  </si>
  <si>
    <t>施設名：</t>
  </si>
  <si>
    <t>Ⅳ　会計経理</t>
  </si>
  <si>
    <t>　（３）会計責任者・出納職員の選任状況</t>
  </si>
  <si>
    <t>任命の有無</t>
  </si>
  <si>
    <t>兼務の有無※</t>
  </si>
  <si>
    <t xml:space="preserve"> 兼務内容（ある場合のみ。）</t>
  </si>
  <si>
    <t>会 計 責 任 者</t>
  </si>
  <si>
    <t>出 納 職 員</t>
  </si>
  <si>
    <t>※兼務とは､他施設（本部も含む）の会計責任者又は出納職員に任命されていることをいう。</t>
  </si>
  <si>
    <t>　　・通帳等（小切手を含む）と印鑑は別々（保管者･保管場所）に管理していますか。</t>
  </si>
  <si>
    <t>「いる・いない」を記入してくだい。</t>
  </si>
  <si>
    <t>　　・通帳等（小切手を含む）と印鑑の管理状況を記入してください。</t>
  </si>
  <si>
    <t>保管者（職名）</t>
  </si>
  <si>
    <t>保管場所･管理状況　</t>
  </si>
  <si>
    <t>通帳（小切手等）</t>
  </si>
  <si>
    <t>印鑑</t>
  </si>
  <si>
    <t>　　　　実施の有無：</t>
  </si>
  <si>
    <t>「有・無」を記入してください。　　　　　　　</t>
  </si>
  <si>
    <t>提出日：毎月</t>
  </si>
  <si>
    <t>何日以内ですか。：</t>
  </si>
  <si>
    <t>日以内</t>
  </si>
  <si>
    <t>　　　　作成の有無：</t>
  </si>
  <si>
    <t>　　①小口現金の保有額が経理規程に定める保管限度額を超えている日はありませんか。</t>
  </si>
  <si>
    <t>　　　　超えた日の有無：</t>
  </si>
  <si>
    <t>「有」の場合、その理由：</t>
  </si>
  <si>
    <t>　　②小口現金の管理について諸帳簿の残高は確認していますか。</t>
  </si>
  <si>
    <t>小口現金出納帳：</t>
  </si>
  <si>
    <t>仕訳伝票・元帳：</t>
  </si>
  <si>
    <t>金銭残高金種別表：</t>
  </si>
  <si>
    <t>「無」の場合、その理由：</t>
  </si>
  <si>
    <t>　　①支出・精算は定めた様式（書式）で行っていますか。</t>
  </si>
  <si>
    <t>　　　　様式（書式）：</t>
  </si>
  <si>
    <t>　　②様式（書式）には、支出に関する説明内容（支出の根拠、支出額の積算内訳、説明資料の添付）がありますか。</t>
  </si>
  <si>
    <t>説明内容の有無：</t>
  </si>
  <si>
    <t>　　③支出・精算には、会計責任者の承認がありますか。</t>
  </si>
  <si>
    <t>会計責任者の承認：</t>
  </si>
  <si>
    <t>仕訳伝票作成の有無：</t>
  </si>
  <si>
    <t>日付：</t>
  </si>
  <si>
    <t>会計責任者の承認印：</t>
  </si>
  <si>
    <t>出納職員印：</t>
  </si>
  <si>
    <t>書面による作成の有無：</t>
  </si>
  <si>
    <t>「いる・いない・非該当」を記入してくだい。</t>
  </si>
  <si>
    <t>いない場合の理由：</t>
  </si>
  <si>
    <t>寄付申込書の有無：</t>
  </si>
  <si>
    <t>領収書発行の有無：</t>
  </si>
  <si>
    <t>１．寄付金収益明細書</t>
  </si>
  <si>
    <t>２．申込書</t>
  </si>
  <si>
    <t>３．その他</t>
  </si>
  <si>
    <t>　　　　申込書・領収書の記入事項及び記載事項の有無</t>
  </si>
  <si>
    <t>　　・申込書：</t>
  </si>
  <si>
    <t>①日付：</t>
  </si>
  <si>
    <t>②金額：</t>
  </si>
  <si>
    <t>③寄付目的･使途：</t>
  </si>
  <si>
    <t>④寄付者署名：</t>
  </si>
  <si>
    <t>　　・領収書：</t>
  </si>
  <si>
    <t>②領収印：</t>
  </si>
  <si>
    <t>③所得税等控除の説明：</t>
  </si>
  <si>
    <t>④印紙税に関する説明：</t>
  </si>
  <si>
    <t>⑤領収書の控え：</t>
  </si>
  <si>
    <t>　　　　・明細書（台帳）：</t>
  </si>
  <si>
    <t>①年度合計金額（金銭）：</t>
  </si>
  <si>
    <t>②年度合計金額（物品）：</t>
  </si>
  <si>
    <t>③年度合計金額（①＋②）：</t>
  </si>
  <si>
    <t>≡</t>
  </si>
  <si>
    <t>決算書の寄付金収入額</t>
  </si>
  <si>
    <t>４　負債</t>
  </si>
  <si>
    <t>借入先：</t>
  </si>
  <si>
    <t>１．金融機関</t>
  </si>
  <si>
    <t>２．個人</t>
  </si>
  <si>
    <t>当初借入金額：</t>
  </si>
  <si>
    <t>返済原資：</t>
  </si>
  <si>
    <t>借入日：</t>
  </si>
  <si>
    <t>１．独立行政法人</t>
  </si>
  <si>
    <t>２．金融機関</t>
  </si>
  <si>
    <t>償還額（元金）：</t>
  </si>
  <si>
    <t>償還額（利息）：</t>
  </si>
  <si>
    <t xml:space="preserve">    ③償還の滞っているものは、ありますか。</t>
  </si>
  <si>
    <t>「有」の場合、その理由・内容：　</t>
  </si>
  <si>
    <t>　　　（外債、外貨、株式等元本保証のないものは含みません。）</t>
  </si>
  <si>
    <t>　　・（１）を「無」と答えた施設のみ記入してください。</t>
  </si>
  <si>
    <t>具体的に何ですか。：</t>
  </si>
  <si>
    <t>実施の有無：</t>
  </si>
  <si>
    <t>　　　②「事業区分間及び拠点区分間繰入金明細書」・「サービス区分間繰入金明細書」を作成し、正確に把握していますか。</t>
  </si>
  <si>
    <t>　　　ア　資金を運用した内容は次のどの項目ですか。</t>
  </si>
  <si>
    <t>　　　　・同一法人が運営する社会福祉施設等の整備等に係る経費として借入れた独立行政法人福祉医療機構等からの借入金の償還金及びその利息に充当</t>
  </si>
  <si>
    <t>「該当の場合○」を記入してください。　　　　　　　</t>
  </si>
  <si>
    <t>「いる・いない」を記入してください。　　　　　　　</t>
  </si>
  <si>
    <t>　（３）前期末支払資金残高の取崩しについて</t>
  </si>
  <si>
    <t>　　　①前期末支払資金残高の取崩しを行っていますか。</t>
  </si>
  <si>
    <t>理事会承認日：</t>
  </si>
  <si>
    <t>取崩し額：</t>
  </si>
  <si>
    <t>取崩し理由：</t>
  </si>
  <si>
    <t>東京都承認日：</t>
  </si>
  <si>
    <t>当該年度の収入予算の３％：</t>
  </si>
  <si>
    <t>　　　②他拠点・サービス区分等へ資金を異動した場合について記入してください。</t>
  </si>
  <si>
    <t>本部拠点・サービス区分：</t>
  </si>
  <si>
    <t>他施設拠点・サービス区分：</t>
  </si>
  <si>
    <t>　（４）他事業区分及び他拠点・サービス区分への資金の貸借について</t>
  </si>
  <si>
    <t>　　　①資金の貸借を実施しましたか。</t>
  </si>
  <si>
    <t>　　　②①を「有」と答えた施設は記入してください。</t>
  </si>
  <si>
    <t>　　　　資金の貸借内容</t>
  </si>
  <si>
    <t>貸付先の事業区分
又は他拠点・サービス区分名：</t>
  </si>
  <si>
    <t>貸付額：</t>
  </si>
  <si>
    <t>貸付理由：</t>
  </si>
  <si>
    <t>貸入先の事業区分
又は他拠点・サービス区分名：</t>
  </si>
  <si>
    <t>借入額：</t>
  </si>
  <si>
    <t>借入理由：</t>
  </si>
  <si>
    <t>　　　③貸付金の返済について年度内に受領しましたか。</t>
  </si>
  <si>
    <t>受領の有無：</t>
  </si>
  <si>
    <t>　　　　「無」と答えた施設は具体的に理由を記入してください。</t>
  </si>
  <si>
    <t>　　　④借入金について年度内に返済しましたか。</t>
  </si>
  <si>
    <t>返済の有無：</t>
  </si>
  <si>
    <t>　　　別表１－１</t>
  </si>
  <si>
    <t>当期末支払資金残高等の状況</t>
  </si>
  <si>
    <t xml:space="preserve">
</t>
  </si>
  <si>
    <t>事業活動収入計</t>
  </si>
  <si>
    <t>Ａ</t>
  </si>
  <si>
    <t>　うち運営（措置）費・サービス推進費・都補助金（※雑収入、寄付金収入、受取利息配当金収入等は除く）</t>
  </si>
  <si>
    <t>ａ</t>
  </si>
  <si>
    <t>収</t>
  </si>
  <si>
    <t>施設整備収入計</t>
  </si>
  <si>
    <t>Ｂ</t>
  </si>
  <si>
    <t>その他の活動収入計</t>
  </si>
  <si>
    <t>Ｃ</t>
  </si>
  <si>
    <t>事業活動支出計</t>
  </si>
  <si>
    <t>Ｅ</t>
  </si>
  <si>
    <t>支</t>
  </si>
  <si>
    <t>施設整備等支出計</t>
  </si>
  <si>
    <t>Ｆ</t>
  </si>
  <si>
    <t>出</t>
  </si>
  <si>
    <t>その他の活動支出計</t>
  </si>
  <si>
    <t>Ｇ</t>
  </si>
  <si>
    <t>当期資金収支差額合計</t>
  </si>
  <si>
    <t>前期末支払資金残高</t>
  </si>
  <si>
    <t>Ｊ</t>
  </si>
  <si>
    <t>当期末支払資金残高</t>
  </si>
  <si>
    <t>当期末支払資金残高の割合</t>
  </si>
  <si>
    <t>　　　別表１－２　　※保護施設通所事業を実施する施設について、拠点区分を分けている場合は下記に記入してください。</t>
  </si>
  <si>
    <t>・積立資産は使途目的を明確にし、使用計画を作成し積み立てていますか。</t>
  </si>
  <si>
    <t>使用目的の有無：</t>
  </si>
  <si>
    <t>使用計画書の有無：</t>
  </si>
  <si>
    <t>「いる・いない・非該当」を記入してください。</t>
  </si>
  <si>
    <t>いる場合：理事会承認日</t>
  </si>
  <si>
    <t>使用目的　</t>
  </si>
  <si>
    <t>ア　積立資産の目的外使用をしていますか。</t>
  </si>
  <si>
    <t>イ　積立資産の目的外使用をしている場合には、下表に記入してください。</t>
  </si>
  <si>
    <t>積立資産の目的外使用の額</t>
  </si>
  <si>
    <t>目的外使用した積立資産の名称</t>
  </si>
  <si>
    <t>積立資産の目的外使用をした理由</t>
  </si>
  <si>
    <t>ウ　積立資産の目的外使用に伴う事前承認（理事会承認又は東京都の承認）を受けていますか。</t>
  </si>
  <si>
    <t>いる場合：理事会承認日又は東京都承認日</t>
  </si>
  <si>
    <t>エ　承認された内容どおりの執行をしていますか。</t>
  </si>
  <si>
    <t>いない場合の理由</t>
  </si>
  <si>
    <t xml:space="preserve">     別表２－１                積　立　資　産　の　状　況</t>
  </si>
  <si>
    <t>A</t>
  </si>
  <si>
    <t>人件費</t>
  </si>
  <si>
    <t>当期積立額</t>
  </si>
  <si>
    <t>B</t>
  </si>
  <si>
    <t>積立資産</t>
  </si>
  <si>
    <t>当期取崩額</t>
  </si>
  <si>
    <t>C</t>
  </si>
  <si>
    <t>累計額 Ａ＋Ｂ－Ｃ</t>
  </si>
  <si>
    <t>D</t>
  </si>
  <si>
    <t>E</t>
  </si>
  <si>
    <t>※修繕</t>
  </si>
  <si>
    <t>F</t>
  </si>
  <si>
    <t>積</t>
  </si>
  <si>
    <t>G</t>
  </si>
  <si>
    <t>累計額 Ｅ＋Ｆ－Ｇ</t>
  </si>
  <si>
    <t>H</t>
  </si>
  <si>
    <t>I</t>
  </si>
  <si>
    <t>※備品等購入</t>
  </si>
  <si>
    <t>J</t>
  </si>
  <si>
    <t>K</t>
  </si>
  <si>
    <t>累計額 Ｉ＋Ｊ－Ｋ</t>
  </si>
  <si>
    <t>L</t>
  </si>
  <si>
    <t>M</t>
  </si>
  <si>
    <t>立</t>
  </si>
  <si>
    <t>施設整備等</t>
  </si>
  <si>
    <t>N</t>
  </si>
  <si>
    <t>O</t>
  </si>
  <si>
    <t>累計額 Ｍ＋Ｎ－Ｏ</t>
  </si>
  <si>
    <t>P</t>
  </si>
  <si>
    <t>Q</t>
  </si>
  <si>
    <t>都施設整備費</t>
  </si>
  <si>
    <t>R</t>
  </si>
  <si>
    <t>S</t>
  </si>
  <si>
    <t>累計額 Ｑ＋Ｒ－Ｓ</t>
  </si>
  <si>
    <t>T</t>
  </si>
  <si>
    <t>金</t>
  </si>
  <si>
    <t>U</t>
  </si>
  <si>
    <t>施設運営費</t>
  </si>
  <si>
    <t>V</t>
  </si>
  <si>
    <t>W</t>
  </si>
  <si>
    <t>X</t>
  </si>
  <si>
    <t>ア</t>
  </si>
  <si>
    <t>イ</t>
  </si>
  <si>
    <t>ウ</t>
  </si>
  <si>
    <t>エ</t>
  </si>
  <si>
    <t xml:space="preserve">     別表２－２          積　立　資　産　の　状　況　※保護施設通所事業を実施する施設について、拠点区分を分けている場合は下記に記入してください。</t>
  </si>
  <si>
    <t>円以上の契約から徴している。</t>
  </si>
  <si>
    <t>・徴していない場合の理由</t>
  </si>
  <si>
    <t xml:space="preserve">                     契　約　内　容</t>
  </si>
  <si>
    <t>契約締結日</t>
  </si>
  <si>
    <t xml:space="preserve">           契約方法</t>
  </si>
  <si>
    <t>契約金額</t>
  </si>
  <si>
    <t>入札・
見積業者数</t>
  </si>
  <si>
    <t>稟議書
の有無</t>
  </si>
  <si>
    <t>予算計上
の有無</t>
  </si>
  <si>
    <t>入札</t>
  </si>
  <si>
    <t>随意</t>
  </si>
  <si>
    <t>（契約方法は、該当するものに○を記入してください。）</t>
  </si>
  <si>
    <t>　　・上記の契約の中で見積書が１社の場合の理由等を記入してください。</t>
  </si>
  <si>
    <t>　　・選定理由等は文書により、明示していますか。</t>
  </si>
  <si>
    <t>業者選定の方法</t>
  </si>
  <si>
    <t>「実施・未実施」を記入してください。</t>
  </si>
  <si>
    <t>実施年月日：</t>
  </si>
  <si>
    <t>　 下記の事項について、どのように行っていますか。</t>
  </si>
  <si>
    <t>経理公開の有無：</t>
  </si>
  <si>
    <t>経理公開内容（具体的に）</t>
  </si>
  <si>
    <t>経理公開方法：</t>
  </si>
  <si>
    <t>　※事業費収入については、利用者負担金を含む。</t>
  </si>
  <si>
    <t>（１）　民改費の使途範囲</t>
  </si>
  <si>
    <t>　　種　　類</t>
  </si>
  <si>
    <t>　延 人 数　　Ｂ　</t>
  </si>
  <si>
    <t>　措　置　費</t>
  </si>
  <si>
    <t>経常事務費単価</t>
  </si>
  <si>
    <t>合計額</t>
  </si>
  <si>
    <t>　※　使途：同一法人が運営する社会福祉施設等の整備等に係る経費として借り入れた独立行政法人福祉医療機構等からの</t>
  </si>
  <si>
    <t xml:space="preserve"> 　　　借入金の償還金及びその利息に充当することができる。</t>
  </si>
  <si>
    <t>（２）  本部繰入、施設支出・積立等</t>
  </si>
  <si>
    <t>種　類</t>
  </si>
  <si>
    <t>金　額</t>
  </si>
  <si>
    <t>都サービス推進費</t>
  </si>
  <si>
    <t>（施設整備費）</t>
  </si>
  <si>
    <t>（施設運営費積立金）</t>
  </si>
  <si>
    <t>事務費</t>
  </si>
  <si>
    <t>事業費</t>
  </si>
  <si>
    <t>（３）  運用収入</t>
  </si>
  <si>
    <t xml:space="preserve">                      運   　用　   限  　 度</t>
  </si>
  <si>
    <t>運　　　用　　　額</t>
  </si>
  <si>
    <t>運    用    使    途</t>
  </si>
  <si>
    <t>施設拠点・サービス区分において発生した預貯金の利息等の収入</t>
  </si>
  <si>
    <t>当該年度の施設拠点・サービス区分の収入決算額の事務費相当額を年間を通じて預け入れた場合に生じるであろう運用収入</t>
  </si>
  <si>
    <r>
      <rPr>
        <sz val="11"/>
        <rFont val="ＭＳ Ｐゴシック"/>
        <family val="3"/>
        <charset val="128"/>
      </rPr>
      <t xml:space="preserve">経営主体
</t>
    </r>
    <r>
      <rPr>
        <sz val="10"/>
        <rFont val="ＭＳ Ｐゴシック"/>
        <family val="3"/>
        <charset val="128"/>
      </rPr>
      <t>（設置主体と異なる場合に記載）</t>
    </r>
  </si>
  <si>
    <t>管理規程(生活保護法第４６条)</t>
  </si>
  <si>
    <r>
      <rPr>
        <sz val="11"/>
        <rFont val="ＭＳ Ｐゴシック"/>
        <family val="3"/>
        <charset val="128"/>
      </rPr>
      <t xml:space="preserve"> 16 ア～テに○をつけたものについては決算書送付の際に添付してください。</t>
    </r>
  </si>
  <si>
    <r>
      <t>ク　基本財産及びその他の固定資産</t>
    </r>
    <r>
      <rPr>
        <sz val="9"/>
        <rFont val="ＭＳ Ｐゴシック"/>
        <family val="3"/>
        <charset val="128"/>
      </rPr>
      <t>（有形・無形固定資産）</t>
    </r>
    <r>
      <rPr>
        <sz val="10"/>
        <rFont val="ＭＳ Ｐゴシック"/>
        <family val="3"/>
        <charset val="128"/>
      </rPr>
      <t>の明細書（〃別紙３（⑧）</t>
    </r>
    <r>
      <rPr>
        <sz val="9"/>
        <rFont val="ＭＳ Ｐゴシック"/>
        <family val="3"/>
        <charset val="128"/>
      </rPr>
      <t>　</t>
    </r>
  </si>
  <si>
    <t>　 第 1　施設運営全般</t>
  </si>
  <si>
    <r>
      <t>Ⅱ　運営管理</t>
    </r>
    <r>
      <rPr>
        <sz val="14"/>
        <color indexed="8"/>
        <rFont val="ＭＳ Ｐゴシック"/>
        <family val="3"/>
        <charset val="128"/>
      </rPr>
      <t>　　　　　　</t>
    </r>
  </si>
  <si>
    <r>
      <rPr>
        <sz val="11"/>
        <rFont val="ＭＳ Ｐゴシック"/>
        <family val="3"/>
        <charset val="128"/>
      </rPr>
      <t xml:space="preserve">管理規程に規定
</t>
    </r>
    <r>
      <rPr>
        <sz val="8"/>
        <rFont val="ＭＳ Ｐゴシック"/>
        <family val="3"/>
        <charset val="128"/>
      </rPr>
      <t>（第○条第○項に規定等入力してください。）</t>
    </r>
  </si>
  <si>
    <r>
      <rPr>
        <sz val="11"/>
        <rFont val="ＭＳ Ｐゴシック"/>
        <family val="3"/>
        <charset val="128"/>
      </rPr>
      <t xml:space="preserve">  （３）業務日誌（施設日誌）に記載している項目に"○"を記入してください。</t>
    </r>
  </si>
  <si>
    <t>現員計(B)＋(C)</t>
  </si>
  <si>
    <t>計(A)</t>
  </si>
  <si>
    <t>（常勤）(B)</t>
  </si>
  <si>
    <t>常勤換算(C)</t>
  </si>
  <si>
    <t>(A)－(D)</t>
  </si>
  <si>
    <t>　（注）1　「基準数」（国）欄には、施設事務費単価の算定の基礎となった施設定員規模別職員配置基準数を記入すること。</t>
  </si>
  <si>
    <t>　　　　2　「基準数」（国加算）欄には、指導員加算数、看護師加算数、介護職員加算数等を記入すること。</t>
  </si>
  <si>
    <t>　　　　3　「現員数」は、通所事業の職員数を除いた人員数を記入してください。</t>
  </si>
  <si>
    <t>　　　　4　過不足理由欄には、区市町村単独加算、施設独自の増配置を行った等の理由を記入してください。</t>
  </si>
  <si>
    <t>　　　　5　※については記入しないこと。</t>
  </si>
  <si>
    <r>
      <rPr>
        <sz val="11"/>
        <rFont val="ＭＳ Ｐゴシック"/>
        <family val="3"/>
        <charset val="128"/>
      </rPr>
      <t>総取得日数(日)</t>
    </r>
  </si>
  <si>
    <r>
      <rPr>
        <sz val="11"/>
        <rFont val="ＭＳ Ｐゴシック"/>
        <family val="3"/>
        <charset val="128"/>
      </rPr>
      <t>(小数点第２位以下四捨五入）</t>
    </r>
  </si>
  <si>
    <r>
      <rPr>
        <sz val="11"/>
        <rFont val="ＭＳ Ｐゴシック"/>
        <family val="3"/>
        <charset val="128"/>
      </rPr>
      <t>総有給休暇日数(日)</t>
    </r>
  </si>
  <si>
    <t>勤務者の職名及び勤務要員の箇所に"○"を入力してください</t>
  </si>
  <si>
    <r>
      <rPr>
        <sz val="11"/>
        <rFont val="ＭＳ Ｐゴシック"/>
        <family val="3"/>
        <charset val="128"/>
      </rPr>
      <t>ある場合　:　その理由</t>
    </r>
  </si>
  <si>
    <r>
      <rPr>
        <sz val="11"/>
        <rFont val="ＭＳ Ｐゴシック"/>
        <family val="3"/>
        <charset val="128"/>
      </rPr>
      <t>賃金平均日額×１／３の額</t>
    </r>
  </si>
  <si>
    <r>
      <rPr>
        <sz val="11"/>
        <rFont val="ＭＳ Ｐゴシック"/>
        <family val="3"/>
        <charset val="128"/>
      </rPr>
      <t>職員の1年後の基本給月額</t>
    </r>
  </si>
  <si>
    <r>
      <rPr>
        <sz val="11"/>
        <rFont val="ＭＳ Ｐゴシック"/>
        <family val="3"/>
        <charset val="128"/>
      </rPr>
      <t>職員の1週間所定労働時間</t>
    </r>
  </si>
  <si>
    <r>
      <rPr>
        <sz val="11"/>
        <rFont val="ＭＳ Ｐゴシック"/>
        <family val="3"/>
        <charset val="128"/>
      </rPr>
      <t>月日(注）</t>
    </r>
  </si>
  <si>
    <r>
      <rPr>
        <sz val="11"/>
        <rFont val="ＭＳ Ｐゴシック"/>
        <family val="3"/>
        <charset val="128"/>
      </rPr>
      <t>　　④　健康診断結果報告の労働基準監督署提出年月日(職員50名以上の施設)</t>
    </r>
  </si>
  <si>
    <r>
      <rPr>
        <sz val="11"/>
        <rFont val="ＭＳ Ｐゴシック"/>
        <family val="3"/>
        <charset val="128"/>
      </rPr>
      <t>※該当しない場合は「0」を記入してください。</t>
    </r>
  </si>
  <si>
    <r>
      <rPr>
        <sz val="11"/>
        <rFont val="ＭＳ Ｐゴシック"/>
        <family val="3"/>
        <charset val="128"/>
      </rPr>
      <t>　　①　衛生管理者（職員50人以上の施設）</t>
    </r>
  </si>
  <si>
    <r>
      <rPr>
        <sz val="11"/>
        <rFont val="ＭＳ Ｐゴシック"/>
        <family val="3"/>
        <charset val="128"/>
      </rPr>
      <t>　　②　産業医（職員50人以上の施設）</t>
    </r>
  </si>
  <si>
    <r>
      <rPr>
        <sz val="11"/>
        <rFont val="ＭＳ Ｐゴシック"/>
        <family val="3"/>
        <charset val="128"/>
      </rPr>
      <t>　　③　衛生委員会の開催（職員50人以上の施設）</t>
    </r>
  </si>
  <si>
    <r>
      <rPr>
        <sz val="11"/>
        <rFont val="ＭＳ Ｐゴシック"/>
        <family val="3"/>
        <charset val="128"/>
      </rPr>
      <t>回  ※非該当の場合は「0」を記入してください。</t>
    </r>
  </si>
  <si>
    <r>
      <rPr>
        <sz val="11"/>
        <rFont val="ＭＳ Ｐゴシック"/>
        <family val="3"/>
        <charset val="128"/>
      </rPr>
      <t>　　④  衛生推進者（職員10人以上50人未満の施設）</t>
    </r>
  </si>
  <si>
    <t xml:space="preserve">       福利厚生センター等へ加入していますか。該当するものに"○"を記入してください。</t>
  </si>
  <si>
    <r>
      <rPr>
        <sz val="11"/>
        <rFont val="ＭＳ Ｐゴシック"/>
        <family val="3"/>
        <charset val="128"/>
      </rPr>
      <t>ある場合:許可年月日</t>
    </r>
  </si>
  <si>
    <t>ある場合:検査年月日</t>
  </si>
  <si>
    <r>
      <rPr>
        <sz val="11"/>
        <rFont val="ＭＳ Ｐゴシック"/>
        <family val="3"/>
        <charset val="128"/>
      </rPr>
      <t>該当する場合は"○"を記入してください。</t>
    </r>
  </si>
  <si>
    <t>10月</t>
  </si>
  <si>
    <t>11月</t>
  </si>
  <si>
    <t>12月</t>
  </si>
  <si>
    <r>
      <rPr>
        <sz val="11"/>
        <rFont val="ＭＳ Ｐゴシック"/>
        <family val="3"/>
        <charset val="128"/>
      </rPr>
      <t>10月</t>
    </r>
  </si>
  <si>
    <r>
      <rPr>
        <sz val="11"/>
        <rFont val="ＭＳ Ｐゴシック"/>
        <family val="3"/>
        <charset val="128"/>
      </rPr>
      <t>11月</t>
    </r>
  </si>
  <si>
    <r>
      <rPr>
        <sz val="11"/>
        <rFont val="ＭＳ Ｐゴシック"/>
        <family val="3"/>
        <charset val="128"/>
      </rPr>
      <t>12月</t>
    </r>
  </si>
  <si>
    <t>未改善の場合:理由</t>
  </si>
  <si>
    <r>
      <rPr>
        <sz val="11"/>
        <rFont val="ＭＳ Ｐゴシック"/>
        <family val="3"/>
        <charset val="128"/>
      </rPr>
      <t>　（２）消防計画の内容は、関係者にどのように周知していますか。該当するものに"○"を記入してください。</t>
    </r>
  </si>
  <si>
    <r>
      <rPr>
        <sz val="11"/>
        <rFont val="ＭＳ Ｐゴシック"/>
        <family val="3"/>
        <charset val="128"/>
      </rPr>
      <t>定期点検(年月日)</t>
    </r>
  </si>
  <si>
    <t>　（５）施設使用燃料の種類（該当項目に"○"を記入してください。）</t>
  </si>
  <si>
    <t>（注） 全ての階において、木造：Iw値 1.1以上、非木造：Is値 0.7以上の診断結果を得た建築物のみ「耐震化不要」に該当します。</t>
  </si>
  <si>
    <t>※　(ｱ)から(ｴ）でお聞きした状況が、棟ごとに異なる場合は、その状況を下記に記入してください。</t>
  </si>
  <si>
    <r>
      <rPr>
        <sz val="11"/>
        <rFont val="ＭＳ Ｐゴシック"/>
        <family val="3"/>
        <charset val="128"/>
      </rPr>
      <t>　　　(ｱ) 利用している建物は、昭和56年5月31日以前に新築されたものですか。どちらかに○をしてください。</t>
    </r>
  </si>
  <si>
    <r>
      <rPr>
        <sz val="11"/>
        <rFont val="ＭＳ Ｐゴシック"/>
        <family val="3"/>
        <charset val="128"/>
      </rPr>
      <t>① 昭和56年5月31日以前の建築物である。</t>
    </r>
  </si>
  <si>
    <r>
      <rPr>
        <sz val="11"/>
        <rFont val="ＭＳ Ｐゴシック"/>
        <family val="3"/>
        <charset val="128"/>
      </rPr>
      <t>② 昭和56年6月1日以降の建築物である。</t>
    </r>
  </si>
  <si>
    <r>
      <rPr>
        <sz val="11"/>
        <rFont val="ＭＳ Ｐゴシック"/>
        <family val="3"/>
        <charset val="128"/>
      </rPr>
      <t>【以下の質問は、(ｱ）で「① 昭和56年5月31日以前の建築物である」に○をした場合にお答えください。】</t>
    </r>
  </si>
  <si>
    <r>
      <rPr>
        <sz val="11"/>
        <rFont val="ＭＳ Ｐゴシック"/>
        <family val="3"/>
        <charset val="128"/>
      </rPr>
      <t>　　→　実施済みの場合はいつ実施しましたか？また、Is(Iw)値について教えてください。</t>
    </r>
  </si>
  <si>
    <r>
      <rPr>
        <sz val="11"/>
        <rFont val="ＭＳ Ｐゴシック"/>
        <family val="3"/>
        <charset val="128"/>
      </rPr>
      <t>Is (Iw) 値：</t>
    </r>
  </si>
  <si>
    <r>
      <rPr>
        <sz val="11"/>
        <rFont val="ＭＳ Ｐゴシック"/>
        <family val="3"/>
        <charset val="128"/>
      </rPr>
      <t>　　　（ｳ）(ｲ）で① 未実施に○をつけた場合、未実施の理由を教えてください。（該当する事項に○をつけてください。）</t>
    </r>
  </si>
  <si>
    <r>
      <rPr>
        <sz val="11"/>
        <rFont val="ＭＳ Ｐゴシック"/>
        <family val="3"/>
        <charset val="128"/>
      </rPr>
      <t>　　　（ｴ）(ｲ）で② 実施済みに○をつけた場合、今後の予定を教えてください。（該当する事項に○をつけてください。）</t>
    </r>
  </si>
  <si>
    <r>
      <rPr>
        <sz val="11"/>
        <rFont val="ＭＳ Ｐゴシック"/>
        <family val="3"/>
        <charset val="128"/>
      </rPr>
      <t>　</t>
    </r>
    <r>
      <rPr>
        <b/>
        <sz val="11"/>
        <rFont val="ＭＳ Ｐゴシック"/>
        <family val="3"/>
        <charset val="128"/>
      </rPr>
      <t>３　ケース記録の状況</t>
    </r>
  </si>
  <si>
    <r>
      <rPr>
        <sz val="11"/>
        <rFont val="ＭＳ Ｐゴシック"/>
        <family val="3"/>
        <charset val="128"/>
      </rPr>
      <t>（１日の24時間を、日勤、準夜勤、深夜勤の</t>
    </r>
  </si>
  <si>
    <r>
      <rPr>
        <sz val="11"/>
        <rFont val="ＭＳ Ｐゴシック"/>
        <family val="3"/>
        <charset val="128"/>
      </rPr>
      <t>ような3組の勤務形態に分けて準夜勤、深</t>
    </r>
  </si>
  <si>
    <r>
      <rPr>
        <sz val="11"/>
        <rFont val="ＭＳ Ｐゴシック"/>
        <family val="3"/>
        <charset val="128"/>
      </rPr>
      <t>（１日の24時間を、日勤、準・深夜勤のような</t>
    </r>
  </si>
  <si>
    <r>
      <rPr>
        <sz val="11"/>
        <rFont val="ＭＳ Ｐゴシック"/>
        <family val="3"/>
        <charset val="128"/>
      </rPr>
      <t>有の場合:年の回数</t>
    </r>
  </si>
  <si>
    <t>代替日
(前年度実績)</t>
  </si>
  <si>
    <t>有の場合:日数</t>
  </si>
  <si>
    <r>
      <rPr>
        <sz val="11"/>
        <rFont val="ＭＳ Ｐゴシック"/>
        <family val="3"/>
        <charset val="128"/>
      </rPr>
      <t>1日定期</t>
    </r>
  </si>
  <si>
    <r>
      <rPr>
        <sz val="11"/>
        <rFont val="ＭＳ Ｐゴシック"/>
        <family val="3"/>
        <charset val="128"/>
      </rPr>
      <t>1日</t>
    </r>
  </si>
  <si>
    <r>
      <rPr>
        <sz val="11"/>
        <rFont val="ＭＳ Ｐゴシック"/>
        <family val="3"/>
        <charset val="128"/>
      </rPr>
      <t>保有している器具に"○"を記入してください。</t>
    </r>
  </si>
  <si>
    <r>
      <rPr>
        <sz val="11"/>
        <rFont val="ＭＳ Ｐゴシック"/>
        <family val="3"/>
        <charset val="128"/>
      </rPr>
      <t>帰省(帰宅）の状況</t>
    </r>
  </si>
  <si>
    <r>
      <rPr>
        <sz val="11"/>
        <rFont val="ＭＳ Ｐゴシック"/>
        <family val="3"/>
        <charset val="128"/>
      </rPr>
      <t>帰省人員
(実人員）</t>
    </r>
  </si>
  <si>
    <r>
      <rPr>
        <sz val="11"/>
        <rFont val="ＭＳ Ｐゴシック"/>
        <family val="3"/>
        <charset val="128"/>
      </rPr>
      <t>注）「なし」欄には、人数(｢実人数」）を記入してください。</t>
    </r>
  </si>
  <si>
    <r>
      <rPr>
        <sz val="11"/>
        <rFont val="ＭＳ Ｐゴシック"/>
        <family val="3"/>
        <charset val="128"/>
      </rPr>
      <t>（注１）１回100食未満の施設も特定給食施設に準じて、所管の保健所への報告が望ましい。</t>
    </r>
  </si>
  <si>
    <r>
      <rPr>
        <sz val="11"/>
        <rFont val="ＭＳ Ｐゴシック"/>
        <family val="3"/>
        <charset val="128"/>
      </rPr>
      <t>(注２）５月､11月実施分を翌月15日までに報告する。</t>
    </r>
  </si>
  <si>
    <r>
      <rPr>
        <sz val="11"/>
        <rFont val="ＭＳ Ｐゴシック"/>
        <family val="3"/>
        <charset val="128"/>
      </rPr>
      <t>１～30日</t>
    </r>
  </si>
  <si>
    <r>
      <rPr>
        <sz val="11"/>
        <rFont val="ＭＳ Ｐゴシック"/>
        <family val="3"/>
        <charset val="128"/>
      </rPr>
      <t>31～60日</t>
    </r>
  </si>
  <si>
    <r>
      <rPr>
        <sz val="11"/>
        <rFont val="ＭＳ Ｐゴシック"/>
        <family val="3"/>
        <charset val="128"/>
      </rPr>
      <t>61～90日</t>
    </r>
  </si>
  <si>
    <r>
      <rPr>
        <sz val="11"/>
        <rFont val="ＭＳ Ｐゴシック"/>
        <family val="3"/>
        <charset val="128"/>
      </rPr>
      <t>91日以上</t>
    </r>
  </si>
  <si>
    <r>
      <rPr>
        <sz val="11"/>
        <rFont val="ＭＳ Ｐゴシック"/>
        <family val="3"/>
        <charset val="128"/>
      </rPr>
      <t>３月31日現在入院中の者の再掲</t>
    </r>
  </si>
  <si>
    <r>
      <rPr>
        <sz val="11"/>
        <rFont val="ＭＳ Ｐゴシック"/>
        <family val="3"/>
        <charset val="128"/>
      </rPr>
      <t>円（A）</t>
    </r>
  </si>
  <si>
    <r>
      <rPr>
        <sz val="11"/>
        <rFont val="ＭＳ Ｐゴシック"/>
        <family val="3"/>
        <charset val="128"/>
      </rPr>
      <t>×100＝</t>
    </r>
  </si>
  <si>
    <r>
      <rPr>
        <sz val="11"/>
        <rFont val="ＭＳ Ｐゴシック"/>
        <family val="3"/>
        <charset val="128"/>
      </rPr>
      <t>円（B）</t>
    </r>
  </si>
  <si>
    <r>
      <rPr>
        <sz val="11"/>
        <rFont val="ＭＳ Ｐゴシック"/>
        <family val="3"/>
        <charset val="128"/>
      </rPr>
      <t>授産/作業指導種目</t>
    </r>
  </si>
  <si>
    <r>
      <rPr>
        <sz val="11"/>
        <rFont val="ＭＳ Ｐゴシック"/>
        <family val="3"/>
        <charset val="128"/>
      </rPr>
      <t>1人当たり１ヶ月の平均工賃</t>
    </r>
  </si>
  <si>
    <r>
      <rPr>
        <sz val="11"/>
        <rFont val="ＭＳ Ｐゴシック"/>
        <family val="3"/>
        <charset val="128"/>
      </rPr>
      <t>1人1ヶ月の平均実就業/作業日数</t>
    </r>
  </si>
  <si>
    <r>
      <rPr>
        <sz val="11"/>
        <rFont val="ＭＳ Ｐゴシック"/>
        <family val="3"/>
        <charset val="128"/>
      </rPr>
      <t>1週間の平均実就業/作業時間</t>
    </r>
  </si>
  <si>
    <t>1　会計管理</t>
  </si>
  <si>
    <t>2　経理事務処理</t>
  </si>
  <si>
    <r>
      <rPr>
        <sz val="11"/>
        <rFont val="ＭＳ Ｐゴシック"/>
        <family val="3"/>
        <charset val="128"/>
      </rPr>
      <t>　（1）月次報告書（試算表）の提出は経理規程に基づいて毎月実施していますか。</t>
    </r>
  </si>
  <si>
    <r>
      <rPr>
        <sz val="11"/>
        <rFont val="ＭＳ Ｐゴシック"/>
        <family val="3"/>
        <charset val="128"/>
      </rPr>
      <t>　（2）現金収入は経理規程に基づき、所定の期日内に金融機関に預け入れを行っていますか。</t>
    </r>
  </si>
  <si>
    <r>
      <rPr>
        <sz val="11"/>
        <rFont val="ＭＳ Ｐゴシック"/>
        <family val="3"/>
        <charset val="128"/>
      </rPr>
      <t>　（3）現金収入を管理する現金出納簿を作成していますか。（小口現金を除く。）</t>
    </r>
  </si>
  <si>
    <r>
      <rPr>
        <sz val="11"/>
        <rFont val="ＭＳ Ｐゴシック"/>
        <family val="3"/>
        <charset val="128"/>
      </rPr>
      <t>　（4）小口現金の処理状況について記入してください。</t>
    </r>
  </si>
  <si>
    <r>
      <rPr>
        <sz val="11"/>
        <rFont val="ＭＳ Ｐゴシック"/>
        <family val="3"/>
        <charset val="128"/>
      </rPr>
      <t>　（5）仮払金（概算払）の処理状況について記入してください。</t>
    </r>
  </si>
  <si>
    <r>
      <rPr>
        <sz val="11"/>
        <rFont val="ＭＳ Ｐゴシック"/>
        <family val="3"/>
        <charset val="128"/>
      </rPr>
      <t>　（6）仕訳伝票には、必要な事項が記載されていますか。</t>
    </r>
  </si>
  <si>
    <r>
      <rPr>
        <sz val="11"/>
        <rFont val="ＭＳ Ｐゴシック"/>
        <family val="3"/>
        <charset val="128"/>
      </rPr>
      <t>　（7）利用料収入について書面によって明らかにしていますか。</t>
    </r>
  </si>
  <si>
    <t>3　寄付金収入</t>
  </si>
  <si>
    <r>
      <rPr>
        <sz val="11"/>
        <rFont val="ＭＳ Ｐゴシック"/>
        <family val="3"/>
        <charset val="128"/>
      </rPr>
      <t>　（1）寄付金（物品）の処理状況について記入してください。</t>
    </r>
  </si>
  <si>
    <r>
      <rPr>
        <sz val="11"/>
        <rFont val="ＭＳ Ｐゴシック"/>
        <family val="3"/>
        <charset val="128"/>
      </rPr>
      <t>　（2）寄付金（物品）の受贈時、理事長又は委任を受けた者の事前承認はどのように行っていますか、該当するものに”○”をしてください。</t>
    </r>
  </si>
  <si>
    <r>
      <rPr>
        <sz val="11"/>
        <rFont val="ＭＳ Ｐゴシック"/>
        <family val="3"/>
        <charset val="128"/>
      </rPr>
      <t>　（3）寄付金（物品）受領に必要な書類の整備状況について記入してください。</t>
    </r>
  </si>
  <si>
    <r>
      <rPr>
        <sz val="11"/>
        <rFont val="ＭＳ Ｐゴシック"/>
        <family val="3"/>
        <charset val="128"/>
      </rPr>
      <t>　（1）借入金</t>
    </r>
  </si>
  <si>
    <t>5　運営費の管理・運用</t>
  </si>
  <si>
    <r>
      <rPr>
        <sz val="11"/>
        <rFont val="ＭＳ Ｐゴシック"/>
        <family val="3"/>
        <charset val="128"/>
      </rPr>
      <t>　（1）運営費の管理・運用については、銀行・郵便局等への預貯金等安全確実でかつ換金性の高い方法により実施していますか。</t>
    </r>
  </si>
  <si>
    <r>
      <rPr>
        <sz val="11"/>
        <rFont val="ＭＳ Ｐゴシック"/>
        <family val="3"/>
        <charset val="128"/>
      </rPr>
      <t>　（2）拠点・サービス区分間及び事業区分間の資金の繰入について</t>
    </r>
  </si>
  <si>
    <r>
      <rPr>
        <sz val="11"/>
        <rFont val="ＭＳ Ｐゴシック"/>
        <family val="3"/>
        <charset val="128"/>
      </rPr>
      <t>　･局長通知（H16.3.12付第0312001号）1の（1）から（4）までの要件を全て満たしている場合記入してください。</t>
    </r>
  </si>
  <si>
    <r>
      <rPr>
        <sz val="11"/>
        <rFont val="ＭＳ Ｐゴシック"/>
        <family val="3"/>
        <charset val="128"/>
      </rPr>
      <t>　　　　・施設拠点・サービスにおいて発生した預貯金の利息等の収入を、局長通知（H16.3.12付第0312001号）３の(4)の経費に充当</t>
    </r>
  </si>
  <si>
    <t>　・局長通知（H16.3.12付第0312001号）１の(4)の要件を満たしていない場合のみ記入して下さい。</t>
  </si>
  <si>
    <r>
      <rPr>
        <sz val="11"/>
        <rFont val="ＭＳ Ｐゴシック"/>
        <family val="3"/>
        <charset val="128"/>
      </rPr>
      <t>　　　アの経費について、課長通知（H16.3.12付第0312002号）の問５に定められた限度額を超えていませんか。</t>
    </r>
  </si>
  <si>
    <r>
      <rPr>
        <sz val="11"/>
        <rFont val="ＭＳ Ｐゴシック"/>
        <family val="3"/>
        <charset val="128"/>
      </rPr>
      <t>･局長通知（H16.3.12付第0312001号）1（4）の要件を満たしている場合</t>
    </r>
  </si>
  <si>
    <r>
      <rPr>
        <sz val="11"/>
        <rFont val="ＭＳ Ｐゴシック"/>
        <family val="3"/>
        <charset val="128"/>
      </rPr>
      <t>･局長通知（H16.3.12付第0312001号）1（4）の要件を満たしていない場合</t>
    </r>
  </si>
  <si>
    <t>6　当期末支払資金残高</t>
  </si>
  <si>
    <r>
      <rPr>
        <sz val="11"/>
        <rFont val="ＭＳ Ｐゴシック"/>
        <family val="3"/>
        <charset val="128"/>
      </rPr>
      <t>　（1）資金収支決算内訳書（拠点区分資金収支計算書）をもとに別表１「当期末支払資金残高等の状況」について記入してください。</t>
    </r>
  </si>
  <si>
    <r>
      <rPr>
        <sz val="11"/>
        <rFont val="ＭＳ Ｐゴシック"/>
        <family val="3"/>
        <charset val="128"/>
      </rPr>
      <t>　（2）保有率が３０％を超えた場合、原因を記入してください。</t>
    </r>
  </si>
  <si>
    <r>
      <rPr>
        <sz val="11"/>
        <rFont val="ＭＳ Ｐゴシック"/>
        <family val="3"/>
        <charset val="128"/>
      </rPr>
      <t>(Ａ＋Ｂ＋Ｃ)
Ｄ</t>
    </r>
  </si>
  <si>
    <r>
      <rPr>
        <sz val="11"/>
        <rFont val="ＭＳ Ｐゴシック"/>
        <family val="3"/>
        <charset val="128"/>
      </rPr>
      <t>(Ｅ＋Ｆ＋Ｇ)
Ｈ</t>
    </r>
  </si>
  <si>
    <r>
      <rPr>
        <sz val="11"/>
        <rFont val="ＭＳ Ｐゴシック"/>
        <family val="3"/>
        <charset val="128"/>
      </rPr>
      <t>(Ｄ－Ｈ)
Ｉ</t>
    </r>
  </si>
  <si>
    <r>
      <rPr>
        <sz val="11"/>
        <rFont val="ＭＳ Ｐゴシック"/>
        <family val="3"/>
        <charset val="128"/>
      </rPr>
      <t>(Ｉ＋Ｊ)
Ｋ</t>
    </r>
  </si>
  <si>
    <r>
      <rPr>
        <sz val="11"/>
        <rFont val="ＭＳ Ｐゴシック"/>
        <family val="3"/>
        <charset val="128"/>
      </rPr>
      <t>(Ｋ÷ａ)
Ｌ</t>
    </r>
  </si>
  <si>
    <t>7　積立資産</t>
  </si>
  <si>
    <r>
      <rPr>
        <sz val="11"/>
        <rFont val="ＭＳ Ｐゴシック"/>
        <family val="3"/>
        <charset val="128"/>
      </rPr>
      <t>　（1）資金収支決算内訳書（拠点区分資金収支計算書）及び貸借対照表をもとに、別表２「積立資産の状況」について記入してください。</t>
    </r>
  </si>
  <si>
    <r>
      <rPr>
        <sz val="11"/>
        <rFont val="ＭＳ Ｐゴシック"/>
        <family val="3"/>
        <charset val="128"/>
      </rPr>
      <t>・局長通知（H16.3.12付第0312001号）1の(4)の要件を満たしていますか。</t>
    </r>
  </si>
  <si>
    <r>
      <rPr>
        <sz val="11"/>
        <rFont val="ＭＳ Ｐゴシック"/>
        <family val="3"/>
        <charset val="128"/>
      </rPr>
      <t>　（2）積立資産の積立をした場合、予算措置をしていますか。</t>
    </r>
  </si>
  <si>
    <r>
      <rPr>
        <sz val="11"/>
        <rFont val="ＭＳ Ｐゴシック"/>
        <family val="3"/>
        <charset val="128"/>
      </rPr>
      <t>　（3）積立資産の取崩しをした場合、予算措置をしていますか。</t>
    </r>
  </si>
  <si>
    <r>
      <rPr>
        <sz val="11"/>
        <rFont val="ＭＳ Ｐゴシック"/>
        <family val="3"/>
        <charset val="128"/>
      </rPr>
      <t>　（4）積立資産の目的外使用</t>
    </r>
  </si>
  <si>
    <t>※修繕積立金及び備品等購入積立金については、局長通知第0312001号1（4）の要件を満たしていない場合記入となる。</t>
  </si>
  <si>
    <r>
      <rPr>
        <sz val="11"/>
        <rFont val="ＭＳ Ｐゴシック"/>
        <family val="3"/>
        <charset val="128"/>
      </rPr>
      <t>累計額 U＋V－W</t>
    </r>
  </si>
  <si>
    <r>
      <rPr>
        <sz val="11"/>
        <rFont val="ＭＳ Ｐゴシック"/>
        <family val="3"/>
        <charset val="128"/>
      </rPr>
      <t>当期積立額　 Ｂ＋Ｆ＋Ｊ＋Ｎ＋Ｒ＋V</t>
    </r>
  </si>
  <si>
    <r>
      <rPr>
        <sz val="11"/>
        <rFont val="ＭＳ Ｐゴシック"/>
        <family val="3"/>
        <charset val="128"/>
      </rPr>
      <t>当期取崩額　　Ｃ＋Ｇ＋Ｋ＋Ｏ＋Ｓ＋W</t>
    </r>
  </si>
  <si>
    <r>
      <rPr>
        <sz val="11"/>
        <rFont val="ＭＳ Ｐゴシック"/>
        <family val="3"/>
        <charset val="128"/>
      </rPr>
      <t>累計額  （ア＋イ－ウ）　Ｄ＋Ｈ＋Ｌ＋Ｐ＋Ｔ＋X</t>
    </r>
  </si>
  <si>
    <t>8　契約</t>
  </si>
  <si>
    <r>
      <rPr>
        <sz val="11"/>
        <rFont val="ＭＳ Ｐゴシック"/>
        <family val="3"/>
        <charset val="128"/>
      </rPr>
      <t>　(1)100万円を超える契約については、契約書を作成していますか。</t>
    </r>
  </si>
  <si>
    <r>
      <rPr>
        <sz val="11"/>
        <rFont val="ＭＳ Ｐゴシック"/>
        <family val="3"/>
        <charset val="128"/>
      </rPr>
      <t>　(2)請書を徴していますか。</t>
    </r>
  </si>
  <si>
    <r>
      <rPr>
        <sz val="11"/>
        <rFont val="ＭＳ Ｐゴシック"/>
        <family val="3"/>
        <charset val="128"/>
      </rPr>
      <t>　(3)契約状況</t>
    </r>
  </si>
  <si>
    <r>
      <rPr>
        <sz val="11"/>
        <rFont val="ＭＳ Ｐゴシック"/>
        <family val="3"/>
        <charset val="128"/>
      </rPr>
      <t>　　・前年度締結した契約のうち、契約金額上位５件を記入してください。(固定資産購入、業務委託・リース等の更新も含む。）</t>
    </r>
  </si>
  <si>
    <t>9　固定資産</t>
  </si>
  <si>
    <t xml:space="preserve">  (1)固定資産管理台帳との照合は行いましたか。</t>
  </si>
  <si>
    <t xml:space="preserve">  (2)国庫補助金等を受けて取得した固定資産については、国庫補助金等特別積立金の計上及び取崩を行っていますか。</t>
  </si>
  <si>
    <t>10　アカウンタビリティ（説明責任）</t>
  </si>
  <si>
    <t>1１　前年度収支</t>
  </si>
  <si>
    <r>
      <rPr>
        <sz val="11"/>
        <rFont val="ＭＳ Ｐゴシック"/>
        <family val="3"/>
        <charset val="128"/>
      </rPr>
      <t>　　　　　　　単　　　　　価    　　　　　　A</t>
    </r>
  </si>
  <si>
    <r>
      <rPr>
        <sz val="11"/>
        <rFont val="ＭＳ Ｐゴシック"/>
        <family val="3"/>
        <charset val="128"/>
      </rPr>
      <t>　     金  　額　A×Ｂ</t>
    </r>
  </si>
  <si>
    <r>
      <rPr>
        <sz val="11"/>
        <rFont val="ＭＳ Ｐゴシック"/>
        <family val="3"/>
        <charset val="128"/>
      </rPr>
      <t>円　×　　民改率</t>
    </r>
  </si>
  <si>
    <r>
      <rPr>
        <sz val="11"/>
        <rFont val="ＭＳ Ｐゴシック"/>
        <family val="3"/>
        <charset val="128"/>
      </rPr>
      <t>局長通知（0312001号通知）の１(4)の要件を満たしていない場合は、下記により算出。</t>
    </r>
  </si>
  <si>
    <r>
      <rPr>
        <sz val="11"/>
        <rFont val="ＭＳ Ｐゴシック"/>
        <family val="3"/>
        <charset val="128"/>
      </rPr>
      <t>（事務費の2%の範囲)）</t>
    </r>
  </si>
  <si>
    <r>
      <rPr>
        <sz val="11"/>
        <rFont val="ＭＳ Ｐゴシック"/>
        <family val="3"/>
        <charset val="128"/>
      </rPr>
      <t>円　×　事務費２％　×定員</t>
    </r>
  </si>
  <si>
    <r>
      <rPr>
        <sz val="11"/>
        <rFont val="ＭＳ Ｐゴシック"/>
        <family val="3"/>
        <charset val="128"/>
      </rPr>
      <t>名　×　１２月</t>
    </r>
  </si>
  <si>
    <r>
      <rPr>
        <sz val="11"/>
        <rFont val="ＭＳ Ｐゴシック"/>
        <family val="3"/>
        <charset val="128"/>
      </rPr>
      <t>円　×　　　定員</t>
    </r>
  </si>
  <si>
    <r>
      <rPr>
        <sz val="11"/>
        <rFont val="ＭＳ Ｐゴシック"/>
        <family val="3"/>
        <charset val="128"/>
      </rPr>
      <t>　　　　　・局長通知（0312001号通知）の１(4)の要件を満たしていない場合は、下記により算出。</t>
    </r>
  </si>
  <si>
    <t>イ　拠点区分事業活動計算書</t>
    <phoneticPr fontId="27"/>
  </si>
  <si>
    <t>診療
科目</t>
    <phoneticPr fontId="27"/>
  </si>
  <si>
    <t xml:space="preserve">  </t>
    <phoneticPr fontId="27"/>
  </si>
  <si>
    <t>令和</t>
    <rPh sb="0" eb="2">
      <t>レイワ</t>
    </rPh>
    <phoneticPr fontId="27"/>
  </si>
  <si>
    <t>　</t>
    <phoneticPr fontId="27"/>
  </si>
  <si>
    <t>　　　　　会計関係書類</t>
    <phoneticPr fontId="27"/>
  </si>
  <si>
    <t>改正内容</t>
    <rPh sb="0" eb="2">
      <t>カイセイ</t>
    </rPh>
    <rPh sb="2" eb="4">
      <t>ナイヨウ</t>
    </rPh>
    <phoneticPr fontId="27"/>
  </si>
  <si>
    <t>　（２） 経理処理の方法は何ですか。</t>
    <phoneticPr fontId="27"/>
  </si>
  <si>
    <t>職員のみの事務処理</t>
    <phoneticPr fontId="27"/>
  </si>
  <si>
    <t>会計事務所等に一部委託又は共同処理</t>
    <phoneticPr fontId="27"/>
  </si>
  <si>
    <t>会計事務所等へ全部事務委託</t>
    <phoneticPr fontId="27"/>
  </si>
  <si>
    <r>
      <rPr>
        <sz val="11"/>
        <rFont val="ＭＳ Ｐゴシック"/>
        <family val="3"/>
        <charset val="128"/>
      </rPr>
      <t xml:space="preserve"> 10月</t>
    </r>
    <phoneticPr fontId="27"/>
  </si>
  <si>
    <t>人</t>
    <phoneticPr fontId="27"/>
  </si>
  <si>
    <t>当期積立額</t>
    <phoneticPr fontId="27"/>
  </si>
  <si>
    <t>（１）事務費収入に対する事務費支出の割合を記入してください。</t>
    <rPh sb="3" eb="5">
      <t>ジム</t>
    </rPh>
    <rPh sb="5" eb="6">
      <t>ヒ</t>
    </rPh>
    <rPh sb="6" eb="8">
      <t>シュウニュウ</t>
    </rPh>
    <rPh sb="12" eb="14">
      <t>ジム</t>
    </rPh>
    <rPh sb="14" eb="15">
      <t>ヒ</t>
    </rPh>
    <rPh sb="15" eb="17">
      <t>シシュツ</t>
    </rPh>
    <rPh sb="18" eb="20">
      <t>ワリアイ</t>
    </rPh>
    <phoneticPr fontId="27"/>
  </si>
  <si>
    <t>（２）人件費収入に対する人件費支出の割合を記入してください。</t>
    <rPh sb="3" eb="6">
      <t>ジンケンヒ</t>
    </rPh>
    <rPh sb="5" eb="6">
      <t>ヒ</t>
    </rPh>
    <rPh sb="6" eb="8">
      <t>シュウニュウ</t>
    </rPh>
    <rPh sb="12" eb="14">
      <t>ジンケン</t>
    </rPh>
    <rPh sb="14" eb="15">
      <t>ヒ</t>
    </rPh>
    <rPh sb="15" eb="17">
      <t>シシュツ</t>
    </rPh>
    <rPh sb="18" eb="20">
      <t>ワリアイ</t>
    </rPh>
    <phoneticPr fontId="27"/>
  </si>
  <si>
    <t>（３）事業費収入に対する事業費支出の割合を記入してください。</t>
    <rPh sb="3" eb="5">
      <t>ジギョウ</t>
    </rPh>
    <rPh sb="5" eb="6">
      <t>ヒ</t>
    </rPh>
    <rPh sb="6" eb="8">
      <t>シュウニュウ</t>
    </rPh>
    <rPh sb="12" eb="15">
      <t>ジギョウヒ</t>
    </rPh>
    <rPh sb="15" eb="17">
      <t>シシュツ</t>
    </rPh>
    <rPh sb="18" eb="20">
      <t>ワリアイ</t>
    </rPh>
    <phoneticPr fontId="27"/>
  </si>
  <si>
    <t>A 事務費収入（円）</t>
    <phoneticPr fontId="27"/>
  </si>
  <si>
    <t>B 事務費支出（円）</t>
    <phoneticPr fontId="27"/>
  </si>
  <si>
    <t>C 内人件費収入（円）</t>
    <phoneticPr fontId="27"/>
  </si>
  <si>
    <t>D 内人件費支出（円）</t>
    <phoneticPr fontId="27"/>
  </si>
  <si>
    <t>E 事業費収入（円）　※</t>
    <phoneticPr fontId="27"/>
  </si>
  <si>
    <t>F 事業費支出（円）</t>
    <phoneticPr fontId="27"/>
  </si>
  <si>
    <t>％　（B÷A×１００）</t>
    <phoneticPr fontId="27"/>
  </si>
  <si>
    <t>％　（D÷C×１００）</t>
    <phoneticPr fontId="27"/>
  </si>
  <si>
    <t>％　（F÷E×１００）</t>
    <phoneticPr fontId="27"/>
  </si>
  <si>
    <t>施設内に方針を掲示</t>
    <rPh sb="0" eb="2">
      <t>シセツ</t>
    </rPh>
    <rPh sb="2" eb="3">
      <t>ナイ</t>
    </rPh>
    <rPh sb="4" eb="6">
      <t>ホウシン</t>
    </rPh>
    <rPh sb="7" eb="9">
      <t>ケイジ</t>
    </rPh>
    <phoneticPr fontId="27"/>
  </si>
  <si>
    <t>ホームページに掲載</t>
    <rPh sb="7" eb="9">
      <t>ケイサイ</t>
    </rPh>
    <phoneticPr fontId="27"/>
  </si>
  <si>
    <t>その他の内容</t>
    <rPh sb="2" eb="3">
      <t>タ</t>
    </rPh>
    <rPh sb="4" eb="6">
      <t>ナイヨウ</t>
    </rPh>
    <phoneticPr fontId="27"/>
  </si>
  <si>
    <t>　（３）方針等を従業者に周知・啓発していますか。</t>
    <rPh sb="4" eb="6">
      <t>ホウシン</t>
    </rPh>
    <rPh sb="6" eb="7">
      <t>トウ</t>
    </rPh>
    <rPh sb="8" eb="11">
      <t>ジュウギョウシャ</t>
    </rPh>
    <rPh sb="12" eb="14">
      <t>シュウチ</t>
    </rPh>
    <rPh sb="15" eb="17">
      <t>ケイハツ</t>
    </rPh>
    <phoneticPr fontId="27"/>
  </si>
  <si>
    <t>　（５）相談担当者をあらかじめ定めていますか。</t>
    <rPh sb="4" eb="6">
      <t>ソウダン</t>
    </rPh>
    <rPh sb="6" eb="9">
      <t>タントウシャ</t>
    </rPh>
    <rPh sb="15" eb="16">
      <t>サダ</t>
    </rPh>
    <phoneticPr fontId="27"/>
  </si>
  <si>
    <t>（いる場合）
従業者への周知・啓発の方法</t>
    <rPh sb="3" eb="5">
      <t>バアイ</t>
    </rPh>
    <rPh sb="7" eb="10">
      <t>ジュウギョウシャ</t>
    </rPh>
    <rPh sb="15" eb="17">
      <t>ケイハツ</t>
    </rPh>
    <phoneticPr fontId="27"/>
  </si>
  <si>
    <t>　（１）職場におけるハラスメントの内容及び職場におけるハラスメントを行ってはならない旨の事業主の方針を明確化していますか。</t>
    <rPh sb="4" eb="6">
      <t>ショクバ</t>
    </rPh>
    <rPh sb="17" eb="19">
      <t>ナイヨウ</t>
    </rPh>
    <rPh sb="19" eb="20">
      <t>オヨ</t>
    </rPh>
    <rPh sb="21" eb="23">
      <t>ショクバ</t>
    </rPh>
    <rPh sb="34" eb="35">
      <t>オコナ</t>
    </rPh>
    <rPh sb="42" eb="43">
      <t>ムネ</t>
    </rPh>
    <rPh sb="44" eb="47">
      <t>ジギョウヌシ</t>
    </rPh>
    <rPh sb="48" eb="50">
      <t>ホウシン</t>
    </rPh>
    <rPh sb="51" eb="53">
      <t>メイカク</t>
    </rPh>
    <rPh sb="53" eb="54">
      <t>カ</t>
    </rPh>
    <phoneticPr fontId="27"/>
  </si>
  <si>
    <t>　（４）相談への対応のための窓口をあらかじめ定めていますか。</t>
    <rPh sb="4" eb="6">
      <t>ソウダン</t>
    </rPh>
    <rPh sb="8" eb="10">
      <t>タイオウ</t>
    </rPh>
    <rPh sb="14" eb="16">
      <t>マドグチ</t>
    </rPh>
    <rPh sb="22" eb="23">
      <t>サダ</t>
    </rPh>
    <phoneticPr fontId="27"/>
  </si>
  <si>
    <t>会　議　名</t>
  </si>
  <si>
    <t>会議記録</t>
  </si>
  <si>
    <t>主な参加職種</t>
  </si>
  <si>
    <t>看護職員</t>
  </si>
  <si>
    <t>栄養士等</t>
  </si>
  <si>
    <t>感染対策委員会</t>
  </si>
  <si>
    <t xml:space="preserve">  （４）毎年１回以上の大掃除を行っていますか。</t>
    <rPh sb="5" eb="7">
      <t>マイネン</t>
    </rPh>
    <rPh sb="8" eb="11">
      <t>カイイジョウ</t>
    </rPh>
    <rPh sb="12" eb="15">
      <t>オオソウジ</t>
    </rPh>
    <rPh sb="16" eb="17">
      <t>オコナ</t>
    </rPh>
    <phoneticPr fontId="27"/>
  </si>
  <si>
    <t>医師</t>
    <rPh sb="0" eb="2">
      <t>イシ</t>
    </rPh>
    <phoneticPr fontId="27"/>
  </si>
  <si>
    <t>生活指導員</t>
    <rPh sb="2" eb="4">
      <t>シドウ</t>
    </rPh>
    <phoneticPr fontId="27"/>
  </si>
  <si>
    <t>介護職員</t>
    <rPh sb="0" eb="2">
      <t>カイゴ</t>
    </rPh>
    <rPh sb="2" eb="4">
      <t>ショクイン</t>
    </rPh>
    <phoneticPr fontId="27"/>
  </si>
  <si>
    <t>ア　感染症及び食中毒の予防及びまん延の防止のための委員会（以下「感染対策委員会」という。）を設置していますか。</t>
    <rPh sb="25" eb="28">
      <t>イインカイ</t>
    </rPh>
    <rPh sb="29" eb="31">
      <t>イカ</t>
    </rPh>
    <rPh sb="32" eb="34">
      <t>カンセン</t>
    </rPh>
    <rPh sb="34" eb="36">
      <t>タイサク</t>
    </rPh>
    <rPh sb="36" eb="39">
      <t>イインカイ</t>
    </rPh>
    <rPh sb="46" eb="48">
      <t>セッチ</t>
    </rPh>
    <phoneticPr fontId="27"/>
  </si>
  <si>
    <t xml:space="preserve">  開催年月日</t>
    <rPh sb="4" eb="7">
      <t>ネンガッピ</t>
    </rPh>
    <phoneticPr fontId="27"/>
  </si>
  <si>
    <t>ウ　専任の感染対策担当者を置いていますか。</t>
    <rPh sb="2" eb="4">
      <t>センニン</t>
    </rPh>
    <rPh sb="13" eb="14">
      <t>オ</t>
    </rPh>
    <phoneticPr fontId="27"/>
  </si>
  <si>
    <t>感染対策担当者の職種</t>
    <rPh sb="0" eb="2">
      <t>カンセン</t>
    </rPh>
    <rPh sb="2" eb="4">
      <t>タイサク</t>
    </rPh>
    <rPh sb="4" eb="7">
      <t>タントウシャ</t>
    </rPh>
    <rPh sb="8" eb="10">
      <t>ショクシュ</t>
    </rPh>
    <phoneticPr fontId="27"/>
  </si>
  <si>
    <t>エ　感染対策委員会の結果について職員に周知していますか。</t>
    <rPh sb="6" eb="9">
      <t>イインカイ</t>
    </rPh>
    <rPh sb="10" eb="12">
      <t>ケッカ</t>
    </rPh>
    <rPh sb="16" eb="18">
      <t>ショクイン</t>
    </rPh>
    <rPh sb="19" eb="21">
      <t>シュウチ</t>
    </rPh>
    <phoneticPr fontId="27"/>
  </si>
  <si>
    <t>　（ア）新規採用時における研修を行っていますか。</t>
    <rPh sb="16" eb="17">
      <t>オコナ</t>
    </rPh>
    <phoneticPr fontId="27"/>
  </si>
  <si>
    <t>　（イ）定期的な研修を年２回以上実施していますか。</t>
    <phoneticPr fontId="27"/>
  </si>
  <si>
    <t>　（ア）定期的な訓練を年２回以上実施していますか。</t>
    <rPh sb="8" eb="10">
      <t>クンレン</t>
    </rPh>
    <phoneticPr fontId="27"/>
  </si>
  <si>
    <t>　（８）感染症及び食中毒の予防及びまん延の防止のための対策</t>
    <rPh sb="4" eb="7">
      <t>カンセンショウ</t>
    </rPh>
    <rPh sb="7" eb="8">
      <t>オヨ</t>
    </rPh>
    <rPh sb="9" eb="12">
      <t>ショクチュウドク</t>
    </rPh>
    <rPh sb="13" eb="15">
      <t>ヨボウ</t>
    </rPh>
    <rPh sb="15" eb="16">
      <t>オヨ</t>
    </rPh>
    <rPh sb="19" eb="20">
      <t>エン</t>
    </rPh>
    <rPh sb="21" eb="23">
      <t>ボウシ</t>
    </rPh>
    <rPh sb="27" eb="29">
      <t>タイサク</t>
    </rPh>
    <phoneticPr fontId="27"/>
  </si>
  <si>
    <t xml:space="preserve">  ８  ハラスメント</t>
    <phoneticPr fontId="27"/>
  </si>
  <si>
    <t>　９　業務継続計画</t>
    <rPh sb="3" eb="5">
      <t>ギョウム</t>
    </rPh>
    <rPh sb="5" eb="7">
      <t>ケイゾク</t>
    </rPh>
    <rPh sb="7" eb="9">
      <t>ケイカク</t>
    </rPh>
    <phoneticPr fontId="27"/>
  </si>
  <si>
    <t>（１）　業務継続計画を策定していますか。</t>
    <rPh sb="4" eb="6">
      <t>ギョウム</t>
    </rPh>
    <rPh sb="6" eb="8">
      <t>ケイゾク</t>
    </rPh>
    <rPh sb="8" eb="10">
      <t>ケイカク</t>
    </rPh>
    <rPh sb="11" eb="13">
      <t>サクテイ</t>
    </rPh>
    <phoneticPr fontId="27"/>
  </si>
  <si>
    <t>（２）　業務継続計画は感染症及び災害に係る計画となっていますか。</t>
    <rPh sb="4" eb="6">
      <t>ギョウム</t>
    </rPh>
    <rPh sb="6" eb="8">
      <t>ケイゾク</t>
    </rPh>
    <rPh sb="8" eb="10">
      <t>ケイカク</t>
    </rPh>
    <rPh sb="11" eb="14">
      <t>カンセンショウ</t>
    </rPh>
    <rPh sb="14" eb="15">
      <t>オヨ</t>
    </rPh>
    <rPh sb="16" eb="18">
      <t>サイガイ</t>
    </rPh>
    <rPh sb="19" eb="20">
      <t>カカ</t>
    </rPh>
    <rPh sb="21" eb="23">
      <t>ケイカク</t>
    </rPh>
    <phoneticPr fontId="27"/>
  </si>
  <si>
    <t>（３）　業務継続計画に係る研修の実施</t>
    <rPh sb="4" eb="6">
      <t>ギョウム</t>
    </rPh>
    <rPh sb="6" eb="8">
      <t>ケイゾク</t>
    </rPh>
    <rPh sb="8" eb="10">
      <t>ケイカク</t>
    </rPh>
    <rPh sb="11" eb="12">
      <t>カカ</t>
    </rPh>
    <phoneticPr fontId="27"/>
  </si>
  <si>
    <t>（４）　業務継続計画に係る訓練の実施</t>
    <rPh sb="4" eb="6">
      <t>ギョウム</t>
    </rPh>
    <rPh sb="6" eb="8">
      <t>ケイゾク</t>
    </rPh>
    <rPh sb="8" eb="10">
      <t>ケイカク</t>
    </rPh>
    <rPh sb="11" eb="12">
      <t>カカ</t>
    </rPh>
    <rPh sb="13" eb="15">
      <t>クンレン</t>
    </rPh>
    <phoneticPr fontId="27"/>
  </si>
  <si>
    <t>　ア　新規採用時における研修を行っていますか。</t>
    <rPh sb="15" eb="16">
      <t>オコナ</t>
    </rPh>
    <phoneticPr fontId="27"/>
  </si>
  <si>
    <t>　イ　定期的な研修を年２回以上実施していますか。</t>
    <phoneticPr fontId="27"/>
  </si>
  <si>
    <t>　ア　定期的な訓練を年２回以上実施していますか。</t>
    <rPh sb="7" eb="9">
      <t>クンレン</t>
    </rPh>
    <phoneticPr fontId="27"/>
  </si>
  <si>
    <t>　（２）どのようにして方針を明確化していますか（該当するものに"○"を記入してください。）。</t>
    <rPh sb="11" eb="13">
      <t>ホウシン</t>
    </rPh>
    <rPh sb="14" eb="17">
      <t>メイカクカ</t>
    </rPh>
    <phoneticPr fontId="27"/>
  </si>
  <si>
    <t>　ウ　研修の実施内容について記録していますか。</t>
    <rPh sb="3" eb="5">
      <t>ケンシュウ</t>
    </rPh>
    <rPh sb="6" eb="8">
      <t>ジッシ</t>
    </rPh>
    <rPh sb="8" eb="10">
      <t>ナイヨウ</t>
    </rPh>
    <rPh sb="14" eb="16">
      <t>キロク</t>
    </rPh>
    <phoneticPr fontId="27"/>
  </si>
  <si>
    <t>　（ウ）研修の実施内容について記録していますか。</t>
    <rPh sb="4" eb="6">
      <t>ケンシュウ</t>
    </rPh>
    <rPh sb="7" eb="9">
      <t>ジッシ</t>
    </rPh>
    <rPh sb="9" eb="11">
      <t>ナイヨウ</t>
    </rPh>
    <rPh sb="15" eb="17">
      <t>キロク</t>
    </rPh>
    <phoneticPr fontId="27"/>
  </si>
  <si>
    <t>　（エ）委託業者（調理、清掃）等に対して感染対策「指針」を周知していますか。</t>
    <phoneticPr fontId="27"/>
  </si>
  <si>
    <t>　（５）相談への対応のための窓口を従業者に周知していますか。</t>
    <rPh sb="4" eb="6">
      <t>ソウダン</t>
    </rPh>
    <rPh sb="8" eb="10">
      <t>タイオウ</t>
    </rPh>
    <rPh sb="14" eb="16">
      <t>マドグチ</t>
    </rPh>
    <rPh sb="17" eb="20">
      <t>ジュウギョウシャ</t>
    </rPh>
    <rPh sb="21" eb="23">
      <t>シュウチ</t>
    </rPh>
    <phoneticPr fontId="27"/>
  </si>
  <si>
    <r>
      <t xml:space="preserve">  (4)給食材料の納入業者との契約における、業者選定（見直し）の方法は何ですか。</t>
    </r>
    <r>
      <rPr>
        <b/>
        <sz val="11"/>
        <rFont val="ＭＳ Ｐゴシック"/>
        <family val="3"/>
        <charset val="128"/>
      </rPr>
      <t>該当施設は必ず記入すること。</t>
    </r>
  </si>
  <si>
    <t>.</t>
    <phoneticPr fontId="27"/>
  </si>
  <si>
    <t>MRSA</t>
    <phoneticPr fontId="27"/>
  </si>
  <si>
    <t>　（ア）指針に記載している項目に〇をしてください。</t>
    <rPh sb="4" eb="6">
      <t>シシン</t>
    </rPh>
    <rPh sb="7" eb="9">
      <t>キサイ</t>
    </rPh>
    <rPh sb="13" eb="15">
      <t>コウモク</t>
    </rPh>
    <phoneticPr fontId="27"/>
  </si>
  <si>
    <t>環境整備</t>
    <rPh sb="0" eb="2">
      <t>カンキョウ</t>
    </rPh>
    <rPh sb="2" eb="4">
      <t>セイビ</t>
    </rPh>
    <phoneticPr fontId="27"/>
  </si>
  <si>
    <t>排泄物処理　</t>
    <rPh sb="0" eb="3">
      <t>ハイセツブツ</t>
    </rPh>
    <rPh sb="3" eb="5">
      <t>ショリ</t>
    </rPh>
    <phoneticPr fontId="27"/>
  </si>
  <si>
    <t>血液・体液処理</t>
    <rPh sb="0" eb="2">
      <t>ケツエキ</t>
    </rPh>
    <rPh sb="3" eb="5">
      <t>タイエキ</t>
    </rPh>
    <rPh sb="5" eb="7">
      <t>ショリ</t>
    </rPh>
    <phoneticPr fontId="27"/>
  </si>
  <si>
    <t>施設内の環境整備</t>
    <rPh sb="0" eb="2">
      <t>シセツ</t>
    </rPh>
    <rPh sb="2" eb="3">
      <t>ナイ</t>
    </rPh>
    <rPh sb="4" eb="6">
      <t>カンキョウ</t>
    </rPh>
    <rPh sb="6" eb="8">
      <t>セイビ</t>
    </rPh>
    <phoneticPr fontId="27"/>
  </si>
  <si>
    <t>日常支援にかかる感染対策</t>
    <rPh sb="0" eb="2">
      <t>ニチジョウ</t>
    </rPh>
    <rPh sb="2" eb="4">
      <t>シエン</t>
    </rPh>
    <rPh sb="8" eb="10">
      <t>カンセン</t>
    </rPh>
    <rPh sb="10" eb="12">
      <t>タイサク</t>
    </rPh>
    <phoneticPr fontId="27"/>
  </si>
  <si>
    <t>標準的予防策</t>
    <rPh sb="0" eb="3">
      <t>ヒョウジュンテキ</t>
    </rPh>
    <rPh sb="3" eb="5">
      <t>ヨボウ</t>
    </rPh>
    <rPh sb="5" eb="6">
      <t>サク</t>
    </rPh>
    <phoneticPr fontId="27"/>
  </si>
  <si>
    <t>手洗いの基本</t>
    <rPh sb="0" eb="2">
      <t>テアラ</t>
    </rPh>
    <rPh sb="4" eb="6">
      <t>キホン</t>
    </rPh>
    <phoneticPr fontId="27"/>
  </si>
  <si>
    <t>日常の観察項目</t>
    <rPh sb="0" eb="2">
      <t>ニチジョウ</t>
    </rPh>
    <rPh sb="3" eb="5">
      <t>カンサツ</t>
    </rPh>
    <rPh sb="5" eb="7">
      <t>コウモク</t>
    </rPh>
    <phoneticPr fontId="27"/>
  </si>
  <si>
    <t>平常時の対策</t>
    <phoneticPr fontId="27"/>
  </si>
  <si>
    <t>発生時の対策</t>
    <rPh sb="0" eb="2">
      <t>ハッセイ</t>
    </rPh>
    <phoneticPr fontId="27"/>
  </si>
  <si>
    <t>発生状況の把握</t>
    <rPh sb="0" eb="2">
      <t>ハッセイ</t>
    </rPh>
    <rPh sb="2" eb="4">
      <t>ジョウキョウ</t>
    </rPh>
    <rPh sb="5" eb="7">
      <t>ハアク</t>
    </rPh>
    <phoneticPr fontId="27"/>
  </si>
  <si>
    <t>感染拡大の防止</t>
    <rPh sb="0" eb="2">
      <t>カンセン</t>
    </rPh>
    <rPh sb="2" eb="4">
      <t>カクダイ</t>
    </rPh>
    <rPh sb="5" eb="7">
      <t>ボウシ</t>
    </rPh>
    <phoneticPr fontId="27"/>
  </si>
  <si>
    <t>医療他関係機関との連携</t>
    <rPh sb="0" eb="2">
      <t>イリョウ</t>
    </rPh>
    <rPh sb="2" eb="3">
      <t>ホカ</t>
    </rPh>
    <rPh sb="3" eb="5">
      <t>カンケイ</t>
    </rPh>
    <rPh sb="5" eb="7">
      <t>キカン</t>
    </rPh>
    <rPh sb="9" eb="11">
      <t>レンケイ</t>
    </rPh>
    <phoneticPr fontId="27"/>
  </si>
  <si>
    <t>医療処置</t>
    <rPh sb="0" eb="2">
      <t>イリョウ</t>
    </rPh>
    <rPh sb="2" eb="4">
      <t>ショチ</t>
    </rPh>
    <phoneticPr fontId="27"/>
  </si>
  <si>
    <t>行政への報告</t>
    <rPh sb="0" eb="2">
      <t>ギョウセイ</t>
    </rPh>
    <rPh sb="4" eb="6">
      <t>ホウコク</t>
    </rPh>
    <phoneticPr fontId="27"/>
  </si>
  <si>
    <t>施設内連絡体制</t>
    <rPh sb="0" eb="2">
      <t>シセツ</t>
    </rPh>
    <rPh sb="2" eb="3">
      <t>ナイ</t>
    </rPh>
    <rPh sb="3" eb="5">
      <t>レンラク</t>
    </rPh>
    <rPh sb="5" eb="7">
      <t>タイセイ</t>
    </rPh>
    <phoneticPr fontId="27"/>
  </si>
  <si>
    <t>疥癬</t>
    <rPh sb="0" eb="2">
      <t>カイセン</t>
    </rPh>
    <phoneticPr fontId="27"/>
  </si>
  <si>
    <t>結核</t>
    <rPh sb="0" eb="2">
      <t>ケッカク</t>
    </rPh>
    <phoneticPr fontId="27"/>
  </si>
  <si>
    <t>インフルエンザ</t>
    <phoneticPr fontId="27"/>
  </si>
  <si>
    <t>ノロウィルス</t>
    <phoneticPr fontId="27"/>
  </si>
  <si>
    <t>腸管出血性大腸菌感染症</t>
    <rPh sb="0" eb="2">
      <t>チョウカン</t>
    </rPh>
    <rPh sb="2" eb="5">
      <t>シュッケツセイ</t>
    </rPh>
    <rPh sb="5" eb="8">
      <t>ダイチョウキン</t>
    </rPh>
    <rPh sb="8" eb="11">
      <t>カンセンショウ</t>
    </rPh>
    <phoneticPr fontId="27"/>
  </si>
  <si>
    <t>レジオネラ症</t>
    <rPh sb="5" eb="6">
      <t>ショウ</t>
    </rPh>
    <phoneticPr fontId="27"/>
  </si>
  <si>
    <t>その他</t>
    <rPh sb="2" eb="3">
      <t>タ</t>
    </rPh>
    <phoneticPr fontId="27"/>
  </si>
  <si>
    <t>(</t>
    <phoneticPr fontId="27"/>
  </si>
  <si>
    <t>新型コロナ
ウイルス</t>
    <phoneticPr fontId="27"/>
  </si>
  <si>
    <t>)</t>
    <phoneticPr fontId="27"/>
  </si>
  <si>
    <t>　オ　感染症及び食中毒の予防及びまん延の防止のための指針を整備していますか。</t>
    <phoneticPr fontId="27"/>
  </si>
  <si>
    <t>　カ　感染症及び食中毒の予防及びまん延の防止のための研修等の実施</t>
    <rPh sb="28" eb="29">
      <t>トウ</t>
    </rPh>
    <phoneticPr fontId="27"/>
  </si>
  <si>
    <t>　キ　感染症及び食中毒の予防及びまん延の防止のための訓練の実施</t>
    <rPh sb="26" eb="28">
      <t>クンレン</t>
    </rPh>
    <phoneticPr fontId="27"/>
  </si>
  <si>
    <t>　ク　施設内の感染症及び食中毒の発生状況</t>
    <rPh sb="3" eb="5">
      <t>シセツ</t>
    </rPh>
    <rPh sb="5" eb="6">
      <t>ナイ</t>
    </rPh>
    <rPh sb="7" eb="10">
      <t>カンセンショウ</t>
    </rPh>
    <rPh sb="10" eb="11">
      <t>オヨ</t>
    </rPh>
    <rPh sb="12" eb="13">
      <t>ショク</t>
    </rPh>
    <rPh sb="13" eb="15">
      <t>チュウドク</t>
    </rPh>
    <rPh sb="16" eb="18">
      <t>ハッセイ</t>
    </rPh>
    <phoneticPr fontId="22"/>
  </si>
  <si>
    <t>　　　</t>
    <phoneticPr fontId="27"/>
  </si>
  <si>
    <t xml:space="preserve">  </t>
    <phoneticPr fontId="27"/>
  </si>
  <si>
    <t>　</t>
    <phoneticPr fontId="27"/>
  </si>
  <si>
    <t xml:space="preserve">    ②施設整備資金借入金：該当するものに”○”を記入してください。</t>
    <phoneticPr fontId="27"/>
  </si>
  <si>
    <t>シート名</t>
  </si>
  <si>
    <t>問番号</t>
  </si>
  <si>
    <t>位置範囲</t>
  </si>
  <si>
    <t>設問内容関数</t>
  </si>
  <si>
    <t>色</t>
  </si>
  <si>
    <t>書式</t>
  </si>
  <si>
    <t>DBtable</t>
  </si>
  <si>
    <t>fieldname</t>
  </si>
  <si>
    <t>fieldType</t>
  </si>
  <si>
    <t>桁数</t>
  </si>
  <si>
    <t>P0</t>
  </si>
  <si>
    <t>C1</t>
  </si>
  <si>
    <t>透明</t>
  </si>
  <si>
    <t>G/標準</t>
  </si>
  <si>
    <t>B3</t>
  </si>
  <si>
    <t>水色</t>
  </si>
  <si>
    <t>0_</t>
  </si>
  <si>
    <t>A6</t>
  </si>
  <si>
    <t>B8:F8</t>
  </si>
  <si>
    <t>@</t>
  </si>
  <si>
    <t>B9:F9</t>
  </si>
  <si>
    <t>C10</t>
  </si>
  <si>
    <t>C11:K11</t>
  </si>
  <si>
    <t>C12:D12</t>
  </si>
  <si>
    <t>F12:K12</t>
  </si>
  <si>
    <t>C13:D13</t>
  </si>
  <si>
    <t>F13</t>
  </si>
  <si>
    <t>H13:K13</t>
  </si>
  <si>
    <t>C14:D14</t>
  </si>
  <si>
    <t>F14:K14</t>
  </si>
  <si>
    <t>C15:D15</t>
  </si>
  <si>
    <t>F15</t>
  </si>
  <si>
    <t>H15:K15</t>
  </si>
  <si>
    <t>C16:D16</t>
  </si>
  <si>
    <t>F16:K16</t>
  </si>
  <si>
    <t>B17</t>
  </si>
  <si>
    <t>B18</t>
  </si>
  <si>
    <t>ggge年m月d日;@</t>
  </si>
  <si>
    <t>B19</t>
  </si>
  <si>
    <t>H19:K19</t>
  </si>
  <si>
    <t>B20</t>
  </si>
  <si>
    <t>#,##0_</t>
  </si>
  <si>
    <t>H20:K20</t>
  </si>
  <si>
    <t>A21</t>
  </si>
  <si>
    <t>B21</t>
  </si>
  <si>
    <t>H21:K21</t>
  </si>
  <si>
    <t>B22</t>
  </si>
  <si>
    <t>F22:F23</t>
  </si>
  <si>
    <t>H22</t>
  </si>
  <si>
    <t>J22</t>
  </si>
  <si>
    <t>H23</t>
  </si>
  <si>
    <t>J23</t>
  </si>
  <si>
    <t>P1</t>
  </si>
  <si>
    <t>B4</t>
  </si>
  <si>
    <t>B5</t>
  </si>
  <si>
    <t>B6</t>
  </si>
  <si>
    <t>B7</t>
  </si>
  <si>
    <t>B8</t>
  </si>
  <si>
    <t>F8</t>
  </si>
  <si>
    <t>P2</t>
  </si>
  <si>
    <t>D4</t>
  </si>
  <si>
    <t>G4</t>
  </si>
  <si>
    <t>D5</t>
  </si>
  <si>
    <t>G5</t>
  </si>
  <si>
    <t>D6</t>
  </si>
  <si>
    <t>G6</t>
  </si>
  <si>
    <t>D7</t>
  </si>
  <si>
    <t>G7</t>
  </si>
  <si>
    <t>D8</t>
  </si>
  <si>
    <t>G8</t>
  </si>
  <si>
    <t>D9</t>
  </si>
  <si>
    <t>G9</t>
  </si>
  <si>
    <t>D10</t>
  </si>
  <si>
    <t>G10</t>
  </si>
  <si>
    <t>D11</t>
  </si>
  <si>
    <t>G11</t>
  </si>
  <si>
    <t>D12</t>
  </si>
  <si>
    <t>G12</t>
  </si>
  <si>
    <t>D13</t>
  </si>
  <si>
    <t>G13</t>
  </si>
  <si>
    <t>D14</t>
  </si>
  <si>
    <t>G14</t>
  </si>
  <si>
    <t>D15</t>
  </si>
  <si>
    <t>G15</t>
  </si>
  <si>
    <t>D16</t>
  </si>
  <si>
    <t>G16</t>
  </si>
  <si>
    <t>D17</t>
  </si>
  <si>
    <t>G17</t>
  </si>
  <si>
    <t>D18</t>
  </si>
  <si>
    <t>G18</t>
  </si>
  <si>
    <t>D19</t>
  </si>
  <si>
    <t>G19</t>
  </si>
  <si>
    <t>P3</t>
  </si>
  <si>
    <t>D2</t>
  </si>
  <si>
    <t>G2</t>
  </si>
  <si>
    <t>D3</t>
  </si>
  <si>
    <t>G3</t>
  </si>
  <si>
    <t>D20</t>
  </si>
  <si>
    <t>G20</t>
  </si>
  <si>
    <t>D21</t>
  </si>
  <si>
    <t>G21</t>
  </si>
  <si>
    <t>D22</t>
  </si>
  <si>
    <t>G22</t>
  </si>
  <si>
    <t>D23</t>
  </si>
  <si>
    <t>G23</t>
  </si>
  <si>
    <t>P4</t>
  </si>
  <si>
    <t>F3</t>
  </si>
  <si>
    <t>K3</t>
  </si>
  <si>
    <t>F4</t>
  </si>
  <si>
    <t>F5</t>
  </si>
  <si>
    <t>K5</t>
  </si>
  <si>
    <t>F6</t>
  </si>
  <si>
    <t>K6</t>
  </si>
  <si>
    <t>F7</t>
  </si>
  <si>
    <t>K7</t>
  </si>
  <si>
    <t>K8</t>
  </si>
  <si>
    <t>F9</t>
  </si>
  <si>
    <t>K9</t>
  </si>
  <si>
    <t>F10</t>
  </si>
  <si>
    <t>K10</t>
  </si>
  <si>
    <t>F11</t>
  </si>
  <si>
    <t>K11</t>
  </si>
  <si>
    <t>F12</t>
  </si>
  <si>
    <t>K12</t>
  </si>
  <si>
    <t>K13</t>
  </si>
  <si>
    <t>F14</t>
  </si>
  <si>
    <t>K14</t>
  </si>
  <si>
    <t>K15</t>
  </si>
  <si>
    <t>F16</t>
  </si>
  <si>
    <t>K16</t>
  </si>
  <si>
    <t>F17</t>
  </si>
  <si>
    <t>K17</t>
  </si>
  <si>
    <t>F18</t>
  </si>
  <si>
    <t>K18</t>
  </si>
  <si>
    <t>F19</t>
  </si>
  <si>
    <t>K19</t>
  </si>
  <si>
    <t>F20</t>
  </si>
  <si>
    <t>K20</t>
  </si>
  <si>
    <t>F21</t>
  </si>
  <si>
    <t>K21</t>
  </si>
  <si>
    <t>K22</t>
  </si>
  <si>
    <t>F23</t>
  </si>
  <si>
    <t>I23</t>
  </si>
  <si>
    <t>K23</t>
  </si>
  <si>
    <t>F24</t>
  </si>
  <si>
    <t>K24</t>
  </si>
  <si>
    <t>F25</t>
  </si>
  <si>
    <t>K25</t>
  </si>
  <si>
    <t>P5</t>
  </si>
  <si>
    <t>D1</t>
  </si>
  <si>
    <t>F1</t>
  </si>
  <si>
    <t>H1</t>
  </si>
  <si>
    <t>E8:H8</t>
  </si>
  <si>
    <t>E9:H9</t>
  </si>
  <si>
    <t>B13</t>
  </si>
  <si>
    <t>E14:H14</t>
  </si>
  <si>
    <t>E18:H18</t>
  </si>
  <si>
    <t>E22:H22</t>
  </si>
  <si>
    <t>B25</t>
  </si>
  <si>
    <t>E26:H26</t>
  </si>
  <si>
    <t>P6</t>
  </si>
  <si>
    <t>C4</t>
  </si>
  <si>
    <t>C13</t>
  </si>
  <si>
    <t>C16</t>
  </si>
  <si>
    <t>P7</t>
  </si>
  <si>
    <t>C3</t>
  </si>
  <si>
    <t>C5</t>
  </si>
  <si>
    <t>C9</t>
  </si>
  <si>
    <t>C10:D10</t>
  </si>
  <si>
    <t>B16</t>
  </si>
  <si>
    <t>C17:D17</t>
  </si>
  <si>
    <t>P8</t>
  </si>
  <si>
    <t>B2</t>
  </si>
  <si>
    <t>D7:E7</t>
  </si>
  <si>
    <t>P9</t>
  </si>
  <si>
    <t>E5</t>
  </si>
  <si>
    <t>C8</t>
  </si>
  <si>
    <t>E8</t>
  </si>
  <si>
    <t>B11</t>
  </si>
  <si>
    <t>C11</t>
  </si>
  <si>
    <t>E11</t>
  </si>
  <si>
    <t>B14</t>
  </si>
  <si>
    <t>C14</t>
  </si>
  <si>
    <t>E14</t>
  </si>
  <si>
    <t>C17</t>
  </si>
  <si>
    <t>E17</t>
  </si>
  <si>
    <t>C20</t>
  </si>
  <si>
    <t>E20</t>
  </si>
  <si>
    <t>P10</t>
  </si>
  <si>
    <t>B10</t>
  </si>
  <si>
    <t>C12</t>
  </si>
  <si>
    <t>P11</t>
  </si>
  <si>
    <t>H5</t>
  </si>
  <si>
    <t>C6</t>
  </si>
  <si>
    <t>E6</t>
  </si>
  <si>
    <t>H6</t>
  </si>
  <si>
    <t>C7</t>
  </si>
  <si>
    <t>E7</t>
  </si>
  <si>
    <t>H7</t>
  </si>
  <si>
    <t>H8</t>
  </si>
  <si>
    <t>E9</t>
  </si>
  <si>
    <t>H9</t>
  </si>
  <si>
    <t>E10</t>
  </si>
  <si>
    <t>H10</t>
  </si>
  <si>
    <t>H11</t>
  </si>
  <si>
    <t>H12</t>
  </si>
  <si>
    <t>H13</t>
  </si>
  <si>
    <t>H14</t>
  </si>
  <si>
    <t>C15</t>
  </si>
  <si>
    <t>H15</t>
  </si>
  <si>
    <t>#,##0</t>
  </si>
  <si>
    <t>B23</t>
  </si>
  <si>
    <t>B24</t>
  </si>
  <si>
    <t>B26</t>
  </si>
  <si>
    <t>D26:E26</t>
  </si>
  <si>
    <t>P12</t>
  </si>
  <si>
    <t>B4:E4</t>
  </si>
  <si>
    <t>F4:J4</t>
  </si>
  <si>
    <t>m/d/yyyy</t>
  </si>
  <si>
    <t>#,##0_);[赤](#,##0)</t>
  </si>
  <si>
    <t>I7</t>
  </si>
  <si>
    <t>J7</t>
  </si>
  <si>
    <t>L7</t>
  </si>
  <si>
    <t>M7</t>
  </si>
  <si>
    <t>I8</t>
  </si>
  <si>
    <t>J8</t>
  </si>
  <si>
    <t>L8</t>
  </si>
  <si>
    <t>M8</t>
  </si>
  <si>
    <t>B9</t>
  </si>
  <si>
    <t>I9</t>
  </si>
  <si>
    <t>J9</t>
  </si>
  <si>
    <t>L9</t>
  </si>
  <si>
    <t>M9</t>
  </si>
  <si>
    <t>I10</t>
  </si>
  <si>
    <t>J10</t>
  </si>
  <si>
    <t>L10</t>
  </si>
  <si>
    <t>M10</t>
  </si>
  <si>
    <t>I11</t>
  </si>
  <si>
    <t>J11</t>
  </si>
  <si>
    <t>L11</t>
  </si>
  <si>
    <t>M11</t>
  </si>
  <si>
    <t>B12</t>
  </si>
  <si>
    <t>E12</t>
  </si>
  <si>
    <t>I12</t>
  </si>
  <si>
    <t>J12</t>
  </si>
  <si>
    <t>L12</t>
  </si>
  <si>
    <t>M12</t>
  </si>
  <si>
    <t>E13</t>
  </si>
  <si>
    <t>I13</t>
  </si>
  <si>
    <t>J13</t>
  </si>
  <si>
    <t>L13</t>
  </si>
  <si>
    <t>M13</t>
  </si>
  <si>
    <t>I14</t>
  </si>
  <si>
    <t>J14</t>
  </si>
  <si>
    <t>L14</t>
  </si>
  <si>
    <t>M14</t>
  </si>
  <si>
    <t>B15</t>
  </si>
  <si>
    <t>E15</t>
  </si>
  <si>
    <t>I15</t>
  </si>
  <si>
    <t>J15</t>
  </si>
  <si>
    <t>L15</t>
  </si>
  <si>
    <t>M15</t>
  </si>
  <si>
    <t>E16</t>
  </si>
  <si>
    <t>H16</t>
  </si>
  <si>
    <t>I16</t>
  </si>
  <si>
    <t>J16</t>
  </si>
  <si>
    <t>L16</t>
  </si>
  <si>
    <t>M16</t>
  </si>
  <si>
    <t>H17</t>
  </si>
  <si>
    <t>I17</t>
  </si>
  <si>
    <t>J17</t>
  </si>
  <si>
    <t>L17</t>
  </si>
  <si>
    <t>M17</t>
  </si>
  <si>
    <t>C18</t>
  </si>
  <si>
    <t>E18</t>
  </si>
  <si>
    <t>H18</t>
  </si>
  <si>
    <t>I18</t>
  </si>
  <si>
    <t>J18</t>
  </si>
  <si>
    <t>L18</t>
  </si>
  <si>
    <t>M18</t>
  </si>
  <si>
    <t>C19</t>
  </si>
  <si>
    <t>E19</t>
  </si>
  <si>
    <t>H19</t>
  </si>
  <si>
    <t>I19</t>
  </si>
  <si>
    <t>J19</t>
  </si>
  <si>
    <t>L19</t>
  </si>
  <si>
    <t>M19</t>
  </si>
  <si>
    <t>H20</t>
  </si>
  <si>
    <t>I20</t>
  </si>
  <si>
    <t>J20</t>
  </si>
  <si>
    <t>L20</t>
  </si>
  <si>
    <t>M20</t>
  </si>
  <si>
    <t>C21</t>
  </si>
  <si>
    <t>E21</t>
  </si>
  <si>
    <t>H21</t>
  </si>
  <si>
    <t>I21</t>
  </si>
  <si>
    <t>J21</t>
  </si>
  <si>
    <t>L21</t>
  </si>
  <si>
    <t>M21</t>
  </si>
  <si>
    <t>C22</t>
  </si>
  <si>
    <t>E22</t>
  </si>
  <si>
    <t>F22</t>
  </si>
  <si>
    <t>I22</t>
  </si>
  <si>
    <t>L22</t>
  </si>
  <si>
    <t>M22</t>
  </si>
  <si>
    <t>P13</t>
  </si>
  <si>
    <t>C2</t>
  </si>
  <si>
    <t>D9:F9</t>
  </si>
  <si>
    <t>A14</t>
  </si>
  <si>
    <t>A17</t>
  </si>
  <si>
    <t>E17:F17</t>
  </si>
  <si>
    <t>A18</t>
  </si>
  <si>
    <t>E18:F18</t>
  </si>
  <si>
    <t>A19</t>
  </si>
  <si>
    <t>E19:F19</t>
  </si>
  <si>
    <t>A20</t>
  </si>
  <si>
    <t>E20:F20</t>
  </si>
  <si>
    <t>E21:F21</t>
  </si>
  <si>
    <t>D24</t>
  </si>
  <si>
    <t>P14</t>
  </si>
  <si>
    <t>#,##0.0</t>
  </si>
  <si>
    <t>P15</t>
  </si>
  <si>
    <t>0_);[赤](0)</t>
  </si>
  <si>
    <t>P16</t>
  </si>
  <si>
    <t>D4:G4</t>
  </si>
  <si>
    <t>D5:G5</t>
  </si>
  <si>
    <t>D8:G8</t>
  </si>
  <si>
    <t>D16:G16</t>
  </si>
  <si>
    <t>D17:G17</t>
  </si>
  <si>
    <t>P17</t>
  </si>
  <si>
    <t>A1</t>
  </si>
  <si>
    <t>E3:F3</t>
  </si>
  <si>
    <t>E4:F4</t>
  </si>
  <si>
    <t>P18</t>
  </si>
  <si>
    <t>D7:G7</t>
  </si>
  <si>
    <t>C10:G10</t>
  </si>
  <si>
    <t>A16</t>
  </si>
  <si>
    <t>P19</t>
  </si>
  <si>
    <t>E2</t>
  </si>
  <si>
    <t>A12</t>
  </si>
  <si>
    <t>P20</t>
  </si>
  <si>
    <t>P21</t>
  </si>
  <si>
    <t>B12:C12</t>
  </si>
  <si>
    <t>P22</t>
  </si>
  <si>
    <t>E9:L9</t>
  </si>
  <si>
    <t>E12:L12</t>
  </si>
  <si>
    <t>P23</t>
  </si>
  <si>
    <t>H3</t>
  </si>
  <si>
    <t>P24</t>
  </si>
  <si>
    <t>B11:C11</t>
  </si>
  <si>
    <t>#,##0.0_</t>
  </si>
  <si>
    <t>P25</t>
  </si>
  <si>
    <t>C22:E22</t>
  </si>
  <si>
    <t>B25:E25</t>
  </si>
  <si>
    <t>P26</t>
  </si>
  <si>
    <t>C7:H7</t>
  </si>
  <si>
    <t>B18:E18</t>
  </si>
  <si>
    <t>G18:M18</t>
  </si>
  <si>
    <t>B19:E19</t>
  </si>
  <si>
    <t>G19:M19</t>
  </si>
  <si>
    <t>B20:E20</t>
  </si>
  <si>
    <t>G20:M20</t>
  </si>
  <si>
    <t>B21:E21</t>
  </si>
  <si>
    <t>G21:M21</t>
  </si>
  <si>
    <t>B22:E22</t>
  </si>
  <si>
    <t>G22:M22</t>
  </si>
  <si>
    <t>B23:E23</t>
  </si>
  <si>
    <t>G23:M23</t>
  </si>
  <si>
    <t>B24:E24</t>
  </si>
  <si>
    <t>G24:M24</t>
  </si>
  <si>
    <t>G25:M25</t>
  </si>
  <si>
    <t>B26:E26</t>
  </si>
  <si>
    <t>F26</t>
  </si>
  <si>
    <t>G26:M26</t>
  </si>
  <si>
    <t>B27:E27</t>
  </si>
  <si>
    <t>F27</t>
  </si>
  <si>
    <t>G27:M27</t>
  </si>
  <si>
    <t>P27</t>
  </si>
  <si>
    <t>E3</t>
  </si>
  <si>
    <t>I3</t>
  </si>
  <si>
    <t>J3</t>
  </si>
  <si>
    <t>L3</t>
  </si>
  <si>
    <t>M3</t>
  </si>
  <si>
    <t>N3</t>
  </si>
  <si>
    <t>O3</t>
  </si>
  <si>
    <t>E4</t>
  </si>
  <si>
    <t>H4</t>
  </si>
  <si>
    <t>I4</t>
  </si>
  <si>
    <t>J4</t>
  </si>
  <si>
    <t>K4</t>
  </si>
  <si>
    <t>L4</t>
  </si>
  <si>
    <t>M4</t>
  </si>
  <si>
    <t>N4</t>
  </si>
  <si>
    <t>O4</t>
  </si>
  <si>
    <t>I5</t>
  </si>
  <si>
    <t>J5</t>
  </si>
  <si>
    <t>L5</t>
  </si>
  <si>
    <t>M5</t>
  </si>
  <si>
    <t>N5</t>
  </si>
  <si>
    <t>O5</t>
  </si>
  <si>
    <t>I6</t>
  </si>
  <si>
    <t>J6</t>
  </si>
  <si>
    <t>L6</t>
  </si>
  <si>
    <t>M6</t>
  </si>
  <si>
    <t>N6</t>
  </si>
  <si>
    <t>O6</t>
  </si>
  <si>
    <t>N7</t>
  </si>
  <si>
    <t>O7</t>
  </si>
  <si>
    <t>N8</t>
  </si>
  <si>
    <t>O8</t>
  </si>
  <si>
    <t>N9</t>
  </si>
  <si>
    <t>O9</t>
  </si>
  <si>
    <t>P28</t>
  </si>
  <si>
    <t>C24</t>
  </si>
  <si>
    <t>C27</t>
  </si>
  <si>
    <t>P29</t>
  </si>
  <si>
    <t>B8:C8</t>
  </si>
  <si>
    <t>P30</t>
  </si>
  <si>
    <t>B9:D9</t>
  </si>
  <si>
    <t>P31</t>
  </si>
  <si>
    <t>G1:M1</t>
  </si>
  <si>
    <t>F4:G4</t>
  </si>
  <si>
    <t>F5:G5</t>
  </si>
  <si>
    <t>E9:F9</t>
  </si>
  <si>
    <t>E10:F10</t>
  </si>
  <si>
    <t>R11:S11</t>
  </si>
  <si>
    <t>F14:G14</t>
  </si>
  <si>
    <t>F15:G15</t>
  </si>
  <si>
    <t>F16:G16</t>
  </si>
  <si>
    <t>F17:G17</t>
  </si>
  <si>
    <t>D18:R19</t>
  </si>
  <si>
    <t>E22:F22</t>
  </si>
  <si>
    <t>E23:F23</t>
  </si>
  <si>
    <t>E24:G24</t>
  </si>
  <si>
    <t>E25:R25</t>
  </si>
  <si>
    <t>B29:S29</t>
  </si>
  <si>
    <t>P32</t>
  </si>
  <si>
    <t>P33</t>
  </si>
  <si>
    <t>P34</t>
  </si>
  <si>
    <t>A5</t>
  </si>
  <si>
    <t>P35</t>
  </si>
  <si>
    <t>0.0_);[赤](0.0)</t>
  </si>
  <si>
    <t>P36</t>
  </si>
  <si>
    <t>Q6</t>
  </si>
  <si>
    <t>Q7</t>
  </si>
  <si>
    <t>Q8</t>
  </si>
  <si>
    <t>Q9</t>
  </si>
  <si>
    <t>N10</t>
  </si>
  <si>
    <t>O10</t>
  </si>
  <si>
    <t>Q10</t>
  </si>
  <si>
    <t>N11</t>
  </si>
  <si>
    <t>O11</t>
  </si>
  <si>
    <t>Q11</t>
  </si>
  <si>
    <t>N12</t>
  </si>
  <si>
    <t>O12</t>
  </si>
  <si>
    <t>Q12</t>
  </si>
  <si>
    <t>N13</t>
  </si>
  <si>
    <t>O13</t>
  </si>
  <si>
    <t>Q13</t>
  </si>
  <si>
    <t>N14</t>
  </si>
  <si>
    <t>O14</t>
  </si>
  <si>
    <t>Q14</t>
  </si>
  <si>
    <t>A15</t>
  </si>
  <si>
    <t>N15</t>
  </si>
  <si>
    <t>O15</t>
  </si>
  <si>
    <t>Q15</t>
  </si>
  <si>
    <t>N16</t>
  </si>
  <si>
    <t>O16</t>
  </si>
  <si>
    <t>Q16</t>
  </si>
  <si>
    <t>N17</t>
  </si>
  <si>
    <t>O17</t>
  </si>
  <si>
    <t>Q17</t>
  </si>
  <si>
    <t>N18</t>
  </si>
  <si>
    <t>O18</t>
  </si>
  <si>
    <t>Q18</t>
  </si>
  <si>
    <t>P37</t>
  </si>
  <si>
    <t>P38</t>
  </si>
  <si>
    <t>#,##0;[赤]#,##0</t>
  </si>
  <si>
    <t>P39</t>
  </si>
  <si>
    <t>P40</t>
  </si>
  <si>
    <t>C25</t>
  </si>
  <si>
    <t>E26</t>
  </si>
  <si>
    <t>P41</t>
  </si>
  <si>
    <t>S8</t>
  </si>
  <si>
    <t>D11:O11</t>
  </si>
  <si>
    <t>D14:O14</t>
  </si>
  <si>
    <t>P42</t>
  </si>
  <si>
    <t>C3:F3</t>
  </si>
  <si>
    <t>C13:F13</t>
  </si>
  <si>
    <t>C22:F22</t>
  </si>
  <si>
    <t>P43</t>
  </si>
  <si>
    <t>P44</t>
  </si>
  <si>
    <t>B13:C13</t>
  </si>
  <si>
    <t>D14:H14</t>
  </si>
  <si>
    <t>D15:H15</t>
  </si>
  <si>
    <t>B18:H18</t>
  </si>
  <si>
    <t>P45</t>
  </si>
  <si>
    <t>B7:K7</t>
  </si>
  <si>
    <t>B20:K20</t>
  </si>
  <si>
    <t>P46</t>
  </si>
  <si>
    <t>C3:J3</t>
  </si>
  <si>
    <t>C6:J6</t>
  </si>
  <si>
    <t>G15:I15</t>
  </si>
  <si>
    <t>B18:D18</t>
  </si>
  <si>
    <t>B19:D19</t>
  </si>
  <si>
    <t>B20:D20</t>
  </si>
  <si>
    <t>B21:D21</t>
  </si>
  <si>
    <t>B22:D22</t>
  </si>
  <si>
    <t>B23:D23</t>
  </si>
  <si>
    <t>E23</t>
  </si>
  <si>
    <t>B24:D24</t>
  </si>
  <si>
    <t>E24</t>
  </si>
  <si>
    <t>G24</t>
  </si>
  <si>
    <t>H24</t>
  </si>
  <si>
    <t>I24</t>
  </si>
  <si>
    <t>B25:D25</t>
  </si>
  <si>
    <t>E25</t>
  </si>
  <si>
    <t>G25</t>
  </si>
  <si>
    <t>H25</t>
  </si>
  <si>
    <t>I25</t>
  </si>
  <si>
    <t>B26:D26</t>
  </si>
  <si>
    <t>G26</t>
  </si>
  <si>
    <t>H26</t>
  </si>
  <si>
    <t>I26</t>
  </si>
  <si>
    <t>B27:D27</t>
  </si>
  <si>
    <t>E27</t>
  </si>
  <si>
    <t>G27</t>
  </si>
  <si>
    <t>H27</t>
  </si>
  <si>
    <t>I27</t>
  </si>
  <si>
    <t>P47</t>
  </si>
  <si>
    <t>B3:D3</t>
  </si>
  <si>
    <t>B4:D4</t>
  </si>
  <si>
    <t>B5:D5</t>
  </si>
  <si>
    <t>B6:D6</t>
  </si>
  <si>
    <t>B7:D7</t>
  </si>
  <si>
    <t>B15:C15</t>
  </si>
  <si>
    <t>B16:C16</t>
  </si>
  <si>
    <t>B17:C17</t>
  </si>
  <si>
    <t>B18:C18</t>
  </si>
  <si>
    <t>B19:C19</t>
  </si>
  <si>
    <t>P48</t>
  </si>
  <si>
    <t>C6:F6</t>
  </si>
  <si>
    <t>A8</t>
  </si>
  <si>
    <t>P49</t>
  </si>
  <si>
    <t>P50</t>
  </si>
  <si>
    <t>A4</t>
  </si>
  <si>
    <t>A7</t>
  </si>
  <si>
    <t>B16:M16</t>
  </si>
  <si>
    <t>P51</t>
  </si>
  <si>
    <t>A2</t>
  </si>
  <si>
    <t>A10</t>
  </si>
  <si>
    <t>P52</t>
  </si>
  <si>
    <t>B3:C3</t>
  </si>
  <si>
    <t>B4:C4</t>
  </si>
  <si>
    <t>B5:C5</t>
  </si>
  <si>
    <t>B6:C6</t>
  </si>
  <si>
    <t>B7:C7</t>
  </si>
  <si>
    <t>E16:F16</t>
  </si>
  <si>
    <t>G16:I16</t>
  </si>
  <si>
    <t>G17:I17</t>
  </si>
  <si>
    <t>P53</t>
  </si>
  <si>
    <t>P54</t>
  </si>
  <si>
    <t>P55</t>
  </si>
  <si>
    <t>P56</t>
  </si>
  <si>
    <t>h:mm:ss</t>
  </si>
  <si>
    <t>E6:G6</t>
  </si>
  <si>
    <t>H6:J6</t>
  </si>
  <si>
    <t>P57</t>
  </si>
  <si>
    <t>A3</t>
  </si>
  <si>
    <t>D16:K16</t>
  </si>
  <si>
    <t>P58</t>
  </si>
  <si>
    <t>E1</t>
  </si>
  <si>
    <t>C23</t>
  </si>
  <si>
    <t>P59</t>
  </si>
  <si>
    <t>A9</t>
  </si>
  <si>
    <t>A11</t>
  </si>
  <si>
    <t>P60</t>
  </si>
  <si>
    <t>#,##0_ ;[赤]-#,##0</t>
  </si>
  <si>
    <t>P61</t>
  </si>
  <si>
    <t>C3:D3</t>
  </si>
  <si>
    <t>G3:H3</t>
  </si>
  <si>
    <t>I3:J3</t>
  </si>
  <si>
    <t>C12:I12</t>
  </si>
  <si>
    <t>B18:I18</t>
  </si>
  <si>
    <t>P62</t>
  </si>
  <si>
    <t>G17:H17</t>
  </si>
  <si>
    <t>yyyy/m/d;@</t>
  </si>
  <si>
    <t>P63</t>
  </si>
  <si>
    <t>L1</t>
  </si>
  <si>
    <t>H5:I5</t>
  </si>
  <si>
    <t>H7:I7</t>
  </si>
  <si>
    <t>B28:C28</t>
  </si>
  <si>
    <t>D28</t>
  </si>
  <si>
    <t>E28</t>
  </si>
  <si>
    <t>F28</t>
  </si>
  <si>
    <t>G28:I28</t>
  </si>
  <si>
    <t>H29</t>
  </si>
  <si>
    <t>B30:C30</t>
  </si>
  <si>
    <t>D30</t>
  </si>
  <si>
    <t>E30</t>
  </si>
  <si>
    <t>F30:I30</t>
  </si>
  <si>
    <t>P64</t>
  </si>
  <si>
    <t>P65</t>
  </si>
  <si>
    <t>#,##0.0_);[赤](#,##0.0)</t>
  </si>
  <si>
    <t>A13</t>
  </si>
  <si>
    <t>P66</t>
  </si>
  <si>
    <t>N1</t>
  </si>
  <si>
    <t>0.0_</t>
  </si>
  <si>
    <t>N19</t>
  </si>
  <si>
    <t>N20</t>
  </si>
  <si>
    <t>N21</t>
  </si>
  <si>
    <t>A22</t>
  </si>
  <si>
    <t>N22</t>
  </si>
  <si>
    <t>A23</t>
  </si>
  <si>
    <t>L23</t>
  </si>
  <si>
    <t>M23</t>
  </si>
  <si>
    <t>N23</t>
  </si>
  <si>
    <t>A24</t>
  </si>
  <si>
    <t>J24</t>
  </si>
  <si>
    <t>L24</t>
  </si>
  <si>
    <t>M24</t>
  </si>
  <si>
    <t>N24</t>
  </si>
  <si>
    <t>A25</t>
  </si>
  <si>
    <t>D25</t>
  </si>
  <si>
    <t>J25</t>
  </si>
  <si>
    <t>L25</t>
  </si>
  <si>
    <t>M25</t>
  </si>
  <si>
    <t>N25</t>
  </si>
  <si>
    <t>A26</t>
  </si>
  <si>
    <t>C26</t>
  </si>
  <si>
    <t>D26</t>
  </si>
  <si>
    <t>J26</t>
  </si>
  <si>
    <t>K26</t>
  </si>
  <si>
    <t>L26</t>
  </si>
  <si>
    <t>M26</t>
  </si>
  <si>
    <t>N26</t>
  </si>
  <si>
    <t>A27</t>
  </si>
  <si>
    <t>B27</t>
  </si>
  <si>
    <t>D27</t>
  </si>
  <si>
    <t>J27</t>
  </si>
  <si>
    <t>K27</t>
  </si>
  <si>
    <t>L27</t>
  </si>
  <si>
    <t>M27</t>
  </si>
  <si>
    <t>N27</t>
  </si>
  <si>
    <t>A28</t>
  </si>
  <si>
    <t>B28</t>
  </si>
  <si>
    <t>C28</t>
  </si>
  <si>
    <t>G28</t>
  </si>
  <si>
    <t>H28</t>
  </si>
  <si>
    <t>I28</t>
  </si>
  <si>
    <t>J28</t>
  </si>
  <si>
    <t>K28</t>
  </si>
  <si>
    <t>L28</t>
  </si>
  <si>
    <t>M28</t>
  </si>
  <si>
    <t>N28</t>
  </si>
  <si>
    <t>A29</t>
  </si>
  <si>
    <t>B29</t>
  </si>
  <si>
    <t>C29</t>
  </si>
  <si>
    <t>D29</t>
  </si>
  <si>
    <t>E29</t>
  </si>
  <si>
    <t>F29</t>
  </si>
  <si>
    <t>G29</t>
  </si>
  <si>
    <t>I29</t>
  </si>
  <si>
    <t>J29</t>
  </si>
  <si>
    <t>K29</t>
  </si>
  <si>
    <t>L29</t>
  </si>
  <si>
    <t>M29</t>
  </si>
  <si>
    <t>N29</t>
  </si>
  <si>
    <t>A30</t>
  </si>
  <si>
    <t>B30</t>
  </si>
  <si>
    <t>C30</t>
  </si>
  <si>
    <t>F30</t>
  </si>
  <si>
    <t>G30</t>
  </si>
  <si>
    <t>H30</t>
  </si>
  <si>
    <t>I30</t>
  </si>
  <si>
    <t>J30</t>
  </si>
  <si>
    <t>K30</t>
  </si>
  <si>
    <t>L30</t>
  </si>
  <si>
    <t>M30</t>
  </si>
  <si>
    <t>N30</t>
  </si>
  <si>
    <t>A31</t>
  </si>
  <si>
    <t>B31</t>
  </si>
  <si>
    <t>C31</t>
  </si>
  <si>
    <t>D31</t>
  </si>
  <si>
    <t>E31</t>
  </si>
  <si>
    <t>F31</t>
  </si>
  <si>
    <t>G31</t>
  </si>
  <si>
    <t>H31</t>
  </si>
  <si>
    <t>I31</t>
  </si>
  <si>
    <t>J31</t>
  </si>
  <si>
    <t>K31</t>
  </si>
  <si>
    <t>L31</t>
  </si>
  <si>
    <t>M31</t>
  </si>
  <si>
    <t>N31</t>
  </si>
  <si>
    <t>A32</t>
  </si>
  <si>
    <t>B32</t>
  </si>
  <si>
    <t>C32</t>
  </si>
  <si>
    <t>D32</t>
  </si>
  <si>
    <t>E32</t>
  </si>
  <si>
    <t>F32</t>
  </si>
  <si>
    <t>G32</t>
  </si>
  <si>
    <t>H32</t>
  </si>
  <si>
    <t>I32</t>
  </si>
  <si>
    <t>J32</t>
  </si>
  <si>
    <t>K32</t>
  </si>
  <si>
    <t>L32</t>
  </si>
  <si>
    <t>M32</t>
  </si>
  <si>
    <t>N32</t>
  </si>
  <si>
    <t>A33</t>
  </si>
  <si>
    <t>B33</t>
  </si>
  <si>
    <t>C33</t>
  </si>
  <si>
    <t>D33</t>
  </si>
  <si>
    <t>E33</t>
  </si>
  <si>
    <t>F33</t>
  </si>
  <si>
    <t>G33</t>
  </si>
  <si>
    <t>H33</t>
  </si>
  <si>
    <t>I33</t>
  </si>
  <si>
    <t>J33</t>
  </si>
  <si>
    <t>K33</t>
  </si>
  <si>
    <t>L33</t>
  </si>
  <si>
    <t>M33</t>
  </si>
  <si>
    <t>N33</t>
  </si>
  <si>
    <t>A34</t>
  </si>
  <si>
    <t>B34</t>
  </si>
  <si>
    <t>C34</t>
  </si>
  <si>
    <t>D34</t>
  </si>
  <si>
    <t>E34</t>
  </si>
  <si>
    <t>F34</t>
  </si>
  <si>
    <t>G34</t>
  </si>
  <si>
    <t>H34</t>
  </si>
  <si>
    <t>I34</t>
  </si>
  <si>
    <t>J34</t>
  </si>
  <si>
    <t>K34</t>
  </si>
  <si>
    <t>L34</t>
  </si>
  <si>
    <t>M34</t>
  </si>
  <si>
    <t>N34</t>
  </si>
  <si>
    <t>A35</t>
  </si>
  <si>
    <t>B35</t>
  </si>
  <si>
    <t>C35</t>
  </si>
  <si>
    <t>D35</t>
  </si>
  <si>
    <t>E35</t>
  </si>
  <si>
    <t>F35</t>
  </si>
  <si>
    <t>G35</t>
  </si>
  <si>
    <t>H35</t>
  </si>
  <si>
    <t>I35</t>
  </si>
  <si>
    <t>J35</t>
  </si>
  <si>
    <t>K35</t>
  </si>
  <si>
    <t>L35</t>
  </si>
  <si>
    <t>M35</t>
  </si>
  <si>
    <t>N35</t>
  </si>
  <si>
    <t>A36</t>
  </si>
  <si>
    <t>B36</t>
  </si>
  <si>
    <t>C36</t>
  </si>
  <si>
    <t>D36</t>
  </si>
  <si>
    <t>E36</t>
  </si>
  <si>
    <t>F36</t>
  </si>
  <si>
    <t>G36</t>
  </si>
  <si>
    <t>H36</t>
  </si>
  <si>
    <t>I36</t>
  </si>
  <si>
    <t>J36</t>
  </si>
  <si>
    <t>K36</t>
  </si>
  <si>
    <t>L36</t>
  </si>
  <si>
    <t>M36</t>
  </si>
  <si>
    <t>N36</t>
  </si>
  <si>
    <t>A37</t>
  </si>
  <si>
    <t>B37</t>
  </si>
  <si>
    <t>C37</t>
  </si>
  <si>
    <t>D37</t>
  </si>
  <si>
    <t>E37</t>
  </si>
  <si>
    <t>F37</t>
  </si>
  <si>
    <t>G37</t>
  </si>
  <si>
    <t>H37</t>
  </si>
  <si>
    <t>I37</t>
  </si>
  <si>
    <t>J37</t>
  </si>
  <si>
    <t>K37</t>
  </si>
  <si>
    <t>L37</t>
  </si>
  <si>
    <t>M37</t>
  </si>
  <si>
    <t>N37</t>
  </si>
  <si>
    <t>A38</t>
  </si>
  <si>
    <t>B38</t>
  </si>
  <si>
    <t>C38</t>
  </si>
  <si>
    <t>D38</t>
  </si>
  <si>
    <t>E38</t>
  </si>
  <si>
    <t>F38</t>
  </si>
  <si>
    <t>G38</t>
  </si>
  <si>
    <t>H38</t>
  </si>
  <si>
    <t>I38</t>
  </si>
  <si>
    <t>J38</t>
  </si>
  <si>
    <t>K38</t>
  </si>
  <si>
    <t>L38</t>
  </si>
  <si>
    <t>M38</t>
  </si>
  <si>
    <t>N38</t>
  </si>
  <si>
    <t>A39</t>
  </si>
  <si>
    <t>B39</t>
  </si>
  <si>
    <t>C39</t>
  </si>
  <si>
    <t>D39</t>
  </si>
  <si>
    <t>E39</t>
  </si>
  <si>
    <t>F39</t>
  </si>
  <si>
    <t>G39</t>
  </si>
  <si>
    <t>H39</t>
  </si>
  <si>
    <t>I39</t>
  </si>
  <si>
    <t>J39</t>
  </si>
  <si>
    <t>K39</t>
  </si>
  <si>
    <t>L39</t>
  </si>
  <si>
    <t>M39</t>
  </si>
  <si>
    <t>N39</t>
  </si>
  <si>
    <t>A40</t>
  </si>
  <si>
    <t>B40</t>
  </si>
  <si>
    <t>C40</t>
  </si>
  <si>
    <t>D40</t>
  </si>
  <si>
    <t>E40</t>
  </si>
  <si>
    <t>F40</t>
  </si>
  <si>
    <t>G40</t>
  </si>
  <si>
    <t>H40</t>
  </si>
  <si>
    <t>I40</t>
  </si>
  <si>
    <t>J40</t>
  </si>
  <si>
    <t>K40</t>
  </si>
  <si>
    <t>L40</t>
  </si>
  <si>
    <t>M40</t>
  </si>
  <si>
    <t>N40</t>
  </si>
  <si>
    <t>A41</t>
  </si>
  <si>
    <t>B41</t>
  </si>
  <si>
    <t>C41</t>
  </si>
  <si>
    <t>D41</t>
  </si>
  <si>
    <t>E41</t>
  </si>
  <si>
    <t>F41</t>
  </si>
  <si>
    <t>G41</t>
  </si>
  <si>
    <t>H41</t>
  </si>
  <si>
    <t>I41</t>
  </si>
  <si>
    <t>J41</t>
  </si>
  <si>
    <t>K41</t>
  </si>
  <si>
    <t>L41</t>
  </si>
  <si>
    <t>M41</t>
  </si>
  <si>
    <t>N41</t>
  </si>
  <si>
    <t>A42</t>
  </si>
  <si>
    <t>B42</t>
  </si>
  <si>
    <t>C42</t>
  </si>
  <si>
    <t>D42</t>
  </si>
  <si>
    <t>E42</t>
  </si>
  <si>
    <t>F42</t>
  </si>
  <si>
    <t>G42</t>
  </si>
  <si>
    <t>H42</t>
  </si>
  <si>
    <t>I42</t>
  </si>
  <si>
    <t>J42</t>
  </si>
  <si>
    <t>K42</t>
  </si>
  <si>
    <t>L42</t>
  </si>
  <si>
    <t>M42</t>
  </si>
  <si>
    <t>N42</t>
  </si>
  <si>
    <t>A43</t>
  </si>
  <si>
    <t>B43</t>
  </si>
  <si>
    <t>C43</t>
  </si>
  <si>
    <t>D43</t>
  </si>
  <si>
    <t>E43</t>
  </si>
  <si>
    <t>F43</t>
  </si>
  <si>
    <t>G43</t>
  </si>
  <si>
    <t>H43</t>
  </si>
  <si>
    <t>I43</t>
  </si>
  <si>
    <t>J43</t>
  </si>
  <si>
    <t>K43</t>
  </si>
  <si>
    <t>L43</t>
  </si>
  <si>
    <t>M43</t>
  </si>
  <si>
    <t>N43</t>
  </si>
  <si>
    <t>P67</t>
  </si>
  <si>
    <t>E1:G1</t>
  </si>
  <si>
    <t>C23:D23</t>
  </si>
  <si>
    <t>C24:D24</t>
  </si>
  <si>
    <t>E24:F24</t>
  </si>
  <si>
    <t>P68</t>
  </si>
  <si>
    <t>D22:K22</t>
  </si>
  <si>
    <t>D27:K27</t>
  </si>
  <si>
    <t>P69</t>
  </si>
  <si>
    <t>D3:F3</t>
  </si>
  <si>
    <t>D7:F7</t>
  </si>
  <si>
    <t>D20:F20</t>
  </si>
  <si>
    <t>D24:F24</t>
  </si>
  <si>
    <t>D28:F28</t>
  </si>
  <si>
    <t>P70</t>
  </si>
  <si>
    <t>D5:J5</t>
  </si>
  <si>
    <t>P71</t>
  </si>
  <si>
    <t>I4:J4</t>
  </si>
  <si>
    <t>D6:J6</t>
  </si>
  <si>
    <t>I10:J10</t>
  </si>
  <si>
    <t>D16:J16</t>
  </si>
  <si>
    <t>D20:J20</t>
  </si>
  <si>
    <t>P72</t>
  </si>
  <si>
    <t>D8:K8</t>
  </si>
  <si>
    <t>P73</t>
  </si>
  <si>
    <t>C17:K17</t>
  </si>
  <si>
    <t>P74</t>
  </si>
  <si>
    <t>C8:E8</t>
  </si>
  <si>
    <t>C9:E9</t>
  </si>
  <si>
    <t>C10:I10</t>
  </si>
  <si>
    <t>C12:E12</t>
  </si>
  <si>
    <t>C13:E13</t>
  </si>
  <si>
    <t>C14:I14</t>
  </si>
  <si>
    <t>B20:I20</t>
  </si>
  <si>
    <t>B26:I26</t>
  </si>
  <si>
    <t>P75</t>
  </si>
  <si>
    <t>P76</t>
  </si>
  <si>
    <t>P77</t>
  </si>
  <si>
    <t>P78</t>
  </si>
  <si>
    <t>C20:G20</t>
  </si>
  <si>
    <t>P79</t>
  </si>
  <si>
    <t>D4:E4</t>
  </si>
  <si>
    <t>C15:G15</t>
  </si>
  <si>
    <t>P80</t>
  </si>
  <si>
    <t>#,##0;-#,##0;;</t>
  </si>
  <si>
    <t>P81</t>
  </si>
  <si>
    <t>P82</t>
  </si>
  <si>
    <t>I6:M6</t>
  </si>
  <si>
    <t>B14:C14</t>
  </si>
  <si>
    <t>B18:M18</t>
  </si>
  <si>
    <t>B19:M19</t>
  </si>
  <si>
    <t>B20:M20</t>
  </si>
  <si>
    <t>B21:M21</t>
  </si>
  <si>
    <t>B22:M22</t>
  </si>
  <si>
    <t>P83</t>
  </si>
  <si>
    <t>C2:D2</t>
  </si>
  <si>
    <t>P84</t>
  </si>
  <si>
    <t>P85</t>
  </si>
  <si>
    <t>P86</t>
  </si>
  <si>
    <t>F19:G19</t>
  </si>
  <si>
    <t>保護施設</t>
    <phoneticPr fontId="27"/>
  </si>
  <si>
    <t>感染症対策委員会議事録・指針・研修記録等</t>
    <phoneticPr fontId="27"/>
  </si>
  <si>
    <t>業務継続計画、当該計画に係る研修・訓練の実施記録</t>
    <rPh sb="0" eb="6">
      <t>ギョウムケイゾクケイカク</t>
    </rPh>
    <phoneticPr fontId="27"/>
  </si>
  <si>
    <t>G11</t>
    <phoneticPr fontId="27"/>
  </si>
  <si>
    <t>G12</t>
    <phoneticPr fontId="27"/>
  </si>
  <si>
    <t>G13</t>
    <phoneticPr fontId="27"/>
  </si>
  <si>
    <t>G14</t>
    <phoneticPr fontId="27"/>
  </si>
  <si>
    <t>G15</t>
    <phoneticPr fontId="27"/>
  </si>
  <si>
    <t>G16</t>
    <phoneticPr fontId="27"/>
  </si>
  <si>
    <t>G17</t>
    <phoneticPr fontId="27"/>
  </si>
  <si>
    <t>G18</t>
    <phoneticPr fontId="27"/>
  </si>
  <si>
    <t>G19</t>
    <phoneticPr fontId="27"/>
  </si>
  <si>
    <t>G20</t>
    <phoneticPr fontId="27"/>
  </si>
  <si>
    <t>G10</t>
    <phoneticPr fontId="27"/>
  </si>
  <si>
    <r>
      <t>　（３）</t>
    </r>
    <r>
      <rPr>
        <sz val="11"/>
        <rFont val="ＭＳ Ｐゴシック"/>
        <family val="3"/>
        <charset val="128"/>
      </rPr>
      <t>個別支援計画内容の入所者等への周知方法</t>
    </r>
    <rPh sb="4" eb="6">
      <t>コベツ</t>
    </rPh>
    <rPh sb="6" eb="8">
      <t>シエン</t>
    </rPh>
    <phoneticPr fontId="27"/>
  </si>
  <si>
    <t>　２  個別支援の状況</t>
    <rPh sb="6" eb="8">
      <t>シエン</t>
    </rPh>
    <phoneticPr fontId="27"/>
  </si>
  <si>
    <r>
      <t>　（１）新規入所者の</t>
    </r>
    <r>
      <rPr>
        <sz val="11"/>
        <rFont val="ＭＳ Ｐゴシック"/>
        <family val="3"/>
        <charset val="128"/>
      </rPr>
      <t>個別支援計画の作成</t>
    </r>
    <rPh sb="12" eb="14">
      <t>シエン</t>
    </rPh>
    <rPh sb="14" eb="16">
      <t>ケイカク</t>
    </rPh>
    <rPh sb="17" eb="19">
      <t>サクセイ</t>
    </rPh>
    <phoneticPr fontId="27"/>
  </si>
  <si>
    <r>
      <rPr>
        <sz val="11"/>
        <rFont val="ＭＳ Ｐゴシック"/>
        <family val="3"/>
        <charset val="128"/>
      </rPr>
      <t>作成時期</t>
    </r>
    <rPh sb="0" eb="2">
      <t>サクセイ</t>
    </rPh>
    <phoneticPr fontId="27"/>
  </si>
  <si>
    <r>
      <rPr>
        <sz val="11"/>
        <rFont val="ＭＳ Ｐゴシック"/>
        <family val="3"/>
        <charset val="128"/>
      </rPr>
      <t>作成者及び関与者</t>
    </r>
    <rPh sb="0" eb="2">
      <t>サクセイ</t>
    </rPh>
    <phoneticPr fontId="27"/>
  </si>
  <si>
    <r>
      <rPr>
        <sz val="11"/>
        <rFont val="ＭＳ Ｐゴシック"/>
        <family val="3"/>
        <charset val="128"/>
      </rPr>
      <t>作成方法</t>
    </r>
    <rPh sb="0" eb="2">
      <t>サクセイ</t>
    </rPh>
    <phoneticPr fontId="27"/>
  </si>
  <si>
    <r>
      <t>　（２）個別</t>
    </r>
    <r>
      <rPr>
        <sz val="11"/>
        <rFont val="ＭＳ Ｐゴシック"/>
        <family val="3"/>
        <charset val="128"/>
      </rPr>
      <t>支援計画の見直し</t>
    </r>
    <rPh sb="6" eb="8">
      <t>シエン</t>
    </rPh>
    <rPh sb="8" eb="10">
      <t>ケイカク</t>
    </rPh>
    <phoneticPr fontId="27"/>
  </si>
  <si>
    <t>　１  個別支援計画の作成方法</t>
    <rPh sb="4" eb="6">
      <t>コベツ</t>
    </rPh>
    <rPh sb="6" eb="8">
      <t>シエン</t>
    </rPh>
    <rPh sb="11" eb="13">
      <t>サクセイ</t>
    </rPh>
    <phoneticPr fontId="27"/>
  </si>
  <si>
    <r>
      <t>　（１）</t>
    </r>
    <r>
      <rPr>
        <sz val="11"/>
        <rFont val="ＭＳ Ｐゴシック"/>
        <family val="3"/>
        <charset val="128"/>
      </rPr>
      <t>個別支援計画の作成方法</t>
    </r>
    <rPh sb="4" eb="6">
      <t>コベツ</t>
    </rPh>
    <rPh sb="6" eb="8">
      <t>シエン</t>
    </rPh>
    <rPh sb="11" eb="13">
      <t>サクセイ</t>
    </rPh>
    <phoneticPr fontId="27"/>
  </si>
  <si>
    <r>
      <rPr>
        <sz val="11"/>
        <rFont val="ＭＳ Ｐゴシック"/>
        <family val="3"/>
        <charset val="128"/>
      </rPr>
      <t>個別支援計画書</t>
    </r>
    <rPh sb="0" eb="2">
      <t>コベツ</t>
    </rPh>
    <rPh sb="2" eb="4">
      <t>シエン</t>
    </rPh>
    <phoneticPr fontId="27"/>
  </si>
  <si>
    <t>G24</t>
    <phoneticPr fontId="27"/>
  </si>
  <si>
    <t>※所在地欄は、住所等を公表していない施設については、「非公開」と記入してください。</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</si>
</sst>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000"/>
    <numFmt numFmtId="177" formatCode="0_ "/>
    <numFmt numFmtId="178" formatCode="####0000"/>
    <numFmt numFmtId="179" formatCode="m/d/yyyy"/>
    <numFmt numFmtId="180" formatCode="#,##0_ "/>
    <numFmt numFmtId="181" formatCode="#,##0_);[Red]\(#,##0\)"/>
    <numFmt numFmtId="182" formatCode="#,##0.0"/>
    <numFmt numFmtId="183" formatCode="0_);[Red]\(0\)"/>
    <numFmt numFmtId="184" formatCode="#,##0.0_ "/>
    <numFmt numFmtId="185" formatCode="0.0_);[Red]\(0.0\)"/>
    <numFmt numFmtId="186" formatCode="#,##0;[Red]#,##0"/>
    <numFmt numFmtId="187" formatCode="00"/>
    <numFmt numFmtId="188" formatCode="h&quot;時&quot;mm&quot;分&quot;;@"/>
    <numFmt numFmtId="189" formatCode="#,##0_ ;[Red]\-#,##0\ "/>
    <numFmt numFmtId="190" formatCode="#,##0.0_);[Red]\(#,##0.0\)"/>
    <numFmt numFmtId="191" formatCode="0.0_ "/>
    <numFmt numFmtId="192" formatCode="#,##0;\-#,##0;;"/>
    <numFmt numFmtId="193" formatCode="#,##0_ ;[Red]\-#,##0"/>
    <numFmt numFmtId="194" formatCode="ggge&quot;年&quot;m&quot;月&quot;d&quot;日&quot;;@"/>
    <numFmt numFmtId="195" formatCode="yyyy/m/d;@"/>
  </numFmts>
  <fonts count="36">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9"/>
      <name val="ＭＳ Ｐゴシック"/>
      <family val="3"/>
      <charset val="128"/>
    </font>
    <font>
      <sz val="11"/>
      <color indexed="8"/>
      <name val="ＭＳ Ｐゴシック"/>
      <family val="3"/>
      <charset val="128"/>
    </font>
    <font>
      <sz val="10"/>
      <name val="ＭＳ Ｐゴシック"/>
      <family val="3"/>
      <charset val="128"/>
    </font>
    <font>
      <u/>
      <sz val="11"/>
      <color indexed="12"/>
      <name val="ＭＳ Ｐゴシック"/>
      <family val="3"/>
      <charset val="128"/>
    </font>
    <font>
      <b/>
      <sz val="11"/>
      <name val="ＭＳ Ｐゴシック"/>
      <family val="3"/>
      <charset val="128"/>
    </font>
    <font>
      <sz val="9.5"/>
      <name val="ＭＳ Ｐゴシック"/>
      <family val="3"/>
      <charset val="128"/>
    </font>
    <font>
      <sz val="14"/>
      <name val="ＭＳ Ｐゴシック"/>
      <family val="3"/>
      <charset val="128"/>
    </font>
    <font>
      <b/>
      <sz val="11"/>
      <color indexed="8"/>
      <name val="ＭＳ Ｐゴシック"/>
      <family val="3"/>
      <charset val="128"/>
    </font>
    <font>
      <u/>
      <sz val="11"/>
      <name val="ＭＳ Ｐゴシック"/>
      <family val="3"/>
      <charset val="128"/>
    </font>
    <font>
      <sz val="9"/>
      <color indexed="8"/>
      <name val="DejaVu Sans"/>
      <family val="2"/>
    </font>
    <font>
      <sz val="10.5"/>
      <name val="ＭＳ Ｐゴシック"/>
      <family val="3"/>
      <charset val="128"/>
    </font>
    <font>
      <b/>
      <sz val="9"/>
      <color indexed="8"/>
      <name val="ＭＳ Ｐゴシック"/>
      <family val="3"/>
      <charset val="128"/>
    </font>
    <font>
      <sz val="9"/>
      <color indexed="8"/>
      <name val="ＭＳ Ｐゴシック"/>
      <family val="3"/>
      <charset val="128"/>
    </font>
    <font>
      <b/>
      <strike/>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8"/>
      <name val="ＭＳ Ｐゴシック"/>
      <family val="3"/>
      <charset val="128"/>
    </font>
    <font>
      <b/>
      <sz val="14"/>
      <color indexed="8"/>
      <name val="ＭＳ Ｐゴシック"/>
      <family val="3"/>
      <charset val="128"/>
    </font>
    <font>
      <sz val="14"/>
      <color indexed="8"/>
      <name val="ＭＳ Ｐゴシック"/>
      <family val="3"/>
      <charset val="128"/>
    </font>
    <font>
      <sz val="8"/>
      <name val="ＭＳ Ｐゴシック"/>
      <family val="3"/>
      <charset val="128"/>
    </font>
    <font>
      <b/>
      <sz val="16"/>
      <name val="ＭＳ Ｐゴシック"/>
      <family val="3"/>
      <charset val="128"/>
    </font>
    <font>
      <sz val="9"/>
      <color theme="0"/>
      <name val="ＭＳ Ｐゴシック"/>
      <family val="3"/>
      <charset val="128"/>
    </font>
    <font>
      <b/>
      <sz val="11"/>
      <color rgb="FFFF0000"/>
      <name val="ＭＳ Ｐゴシック"/>
      <family val="3"/>
      <charset val="128"/>
    </font>
  </fonts>
  <fills count="12">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27"/>
        <bgColor indexed="41"/>
      </patternFill>
    </fill>
    <fill>
      <patternFill patternType="solid">
        <fgColor indexed="9"/>
        <bgColor indexed="26"/>
      </patternFill>
    </fill>
    <fill>
      <patternFill patternType="solid">
        <fgColor rgb="FFCCFFFF"/>
        <bgColor rgb="FFCCFFFF"/>
      </patternFill>
    </fill>
  </fills>
  <borders count="85">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right/>
      <top style="thin">
        <color indexed="8"/>
      </top>
      <bottom/>
      <diagonal/>
    </border>
    <border>
      <left/>
      <right style="thin">
        <color indexed="8"/>
      </right>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double">
        <color indexed="8"/>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top style="thin">
        <color indexed="8"/>
      </top>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diagonal/>
    </border>
    <border>
      <left/>
      <right style="medium">
        <color indexed="8"/>
      </right>
      <top style="thin">
        <color indexed="8"/>
      </top>
      <bottom style="thin">
        <color indexed="8"/>
      </bottom>
      <diagonal/>
    </border>
    <border>
      <left style="medium">
        <color indexed="8"/>
      </left>
      <right/>
      <top/>
      <bottom/>
      <diagonal/>
    </border>
    <border>
      <left style="medium">
        <color indexed="8"/>
      </left>
      <right style="medium">
        <color indexed="8"/>
      </right>
      <top style="thin">
        <color indexed="8"/>
      </top>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bottom/>
      <diagonal/>
    </border>
    <border>
      <left/>
      <right style="medium">
        <color indexed="8"/>
      </right>
      <top/>
      <bottom style="thin">
        <color indexed="8"/>
      </bottom>
      <diagonal/>
    </border>
    <border>
      <left style="medium">
        <color indexed="8"/>
      </left>
      <right/>
      <top/>
      <bottom style="medium">
        <color indexed="8"/>
      </bottom>
      <diagonal/>
    </border>
    <border>
      <left style="medium">
        <color indexed="8"/>
      </left>
      <right style="medium">
        <color indexed="8"/>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double">
        <color indexed="8"/>
      </left>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medium">
        <color indexed="8"/>
      </right>
      <top/>
      <bottom style="thin">
        <color indexed="8"/>
      </bottom>
      <diagonal/>
    </border>
    <border>
      <left style="thin">
        <color indexed="8"/>
      </left>
      <right/>
      <top style="thin">
        <color indexed="8"/>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8"/>
      </left>
      <right/>
      <top style="thin">
        <color indexed="8"/>
      </top>
      <bottom/>
      <diagonal/>
    </border>
    <border>
      <left/>
      <right/>
      <top style="medium">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thin">
        <color indexed="8"/>
      </top>
      <bottom style="thin">
        <color indexed="8"/>
      </bottom>
      <diagonal/>
    </border>
    <border>
      <left style="thin">
        <color indexed="8"/>
      </left>
      <right style="thin">
        <color indexed="8"/>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0">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0" fontId="26" fillId="0" borderId="0">
      <alignment vertical="center"/>
    </xf>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26" fillId="0" borderId="0" applyNumberFormat="0" applyFill="0" applyBorder="0" applyProtection="0"/>
    <xf numFmtId="0" fontId="26" fillId="0" borderId="0" applyNumberFormat="0" applyFill="0" applyBorder="0" applyProtection="0"/>
    <xf numFmtId="0" fontId="8" fillId="0" borderId="0" applyNumberFormat="0" applyFill="0" applyBorder="0" applyProtection="0"/>
    <xf numFmtId="0" fontId="15" fillId="0" borderId="0" applyNumberFormat="0" applyFill="0" applyBorder="0" applyAlignment="0" applyProtection="0">
      <alignment vertical="top"/>
      <protection locked="0"/>
    </xf>
    <xf numFmtId="0" fontId="26" fillId="0" borderId="0"/>
  </cellStyleXfs>
  <cellXfs count="718">
    <xf numFmtId="0" fontId="0" fillId="0" borderId="0" xfId="0"/>
    <xf numFmtId="0" fontId="0" fillId="0" borderId="0" xfId="0" applyFont="1" applyAlignment="1" applyProtection="1">
      <alignment vertical="center"/>
    </xf>
    <xf numFmtId="0" fontId="0" fillId="0" borderId="0" xfId="0" applyFont="1" applyAlignment="1" applyProtection="1">
      <alignment horizontal="center" vertical="center"/>
    </xf>
    <xf numFmtId="0" fontId="18" fillId="0" borderId="0" xfId="0" applyFont="1" applyBorder="1" applyAlignment="1" applyProtection="1">
      <alignment vertical="center"/>
    </xf>
    <xf numFmtId="0" fontId="18" fillId="0" borderId="0" xfId="0" applyFont="1" applyAlignment="1" applyProtection="1">
      <alignment vertical="center"/>
    </xf>
    <xf numFmtId="49" fontId="0" fillId="9" borderId="2" xfId="0" applyNumberFormat="1" applyFont="1" applyFill="1" applyBorder="1" applyAlignment="1" applyProtection="1">
      <alignment vertical="center"/>
      <protection locked="0"/>
    </xf>
    <xf numFmtId="0" fontId="0" fillId="0" borderId="0" xfId="0" applyFont="1" applyBorder="1" applyAlignment="1" applyProtection="1">
      <alignment vertical="center"/>
    </xf>
    <xf numFmtId="0" fontId="0" fillId="0" borderId="3" xfId="0" applyFont="1" applyBorder="1" applyAlignment="1" applyProtection="1">
      <alignment vertical="center"/>
    </xf>
    <xf numFmtId="49" fontId="0" fillId="9" borderId="4" xfId="0" applyNumberFormat="1" applyFont="1" applyFill="1" applyBorder="1" applyAlignment="1" applyProtection="1">
      <alignment vertical="center"/>
      <protection locked="0"/>
    </xf>
    <xf numFmtId="178" fontId="0" fillId="0" borderId="0" xfId="0" applyNumberFormat="1" applyFont="1" applyBorder="1" applyAlignment="1" applyProtection="1">
      <alignment vertical="center"/>
    </xf>
    <xf numFmtId="0" fontId="0" fillId="0" borderId="5" xfId="0" applyFont="1" applyBorder="1" applyAlignment="1" applyProtection="1">
      <alignment vertical="center"/>
    </xf>
    <xf numFmtId="0" fontId="0" fillId="9" borderId="2" xfId="0" applyFont="1" applyFill="1" applyBorder="1" applyAlignment="1" applyProtection="1">
      <alignment vertical="center"/>
      <protection locked="0"/>
    </xf>
    <xf numFmtId="0" fontId="0" fillId="0" borderId="6" xfId="0" applyFont="1" applyBorder="1" applyAlignment="1" applyProtection="1">
      <alignment vertical="center"/>
    </xf>
    <xf numFmtId="0" fontId="0" fillId="9" borderId="6" xfId="0" applyFont="1" applyFill="1" applyBorder="1" applyAlignment="1" applyProtection="1">
      <alignment vertical="center" wrapText="1"/>
      <protection locked="0"/>
    </xf>
    <xf numFmtId="0" fontId="0" fillId="0" borderId="7" xfId="0" applyFont="1" applyBorder="1" applyAlignment="1" applyProtection="1">
      <alignment vertical="center"/>
    </xf>
    <xf numFmtId="0" fontId="0" fillId="0" borderId="0" xfId="0" applyFont="1" applyProtection="1"/>
    <xf numFmtId="0" fontId="0" fillId="0" borderId="8" xfId="0" applyFont="1" applyBorder="1" applyAlignment="1" applyProtection="1">
      <alignment vertical="center"/>
    </xf>
    <xf numFmtId="0" fontId="0" fillId="0" borderId="9" xfId="0" applyFont="1" applyBorder="1" applyAlignment="1">
      <alignment vertical="center"/>
    </xf>
    <xf numFmtId="180" fontId="0" fillId="9" borderId="2" xfId="0" applyNumberFormat="1" applyFont="1" applyFill="1" applyBorder="1" applyAlignment="1" applyProtection="1">
      <alignment vertical="center"/>
      <protection locked="0"/>
    </xf>
    <xf numFmtId="180" fontId="0" fillId="9" borderId="10" xfId="0" applyNumberFormat="1" applyFont="1" applyFill="1" applyBorder="1" applyAlignment="1" applyProtection="1">
      <alignment vertical="center"/>
      <protection locked="0"/>
    </xf>
    <xf numFmtId="0" fontId="0" fillId="9" borderId="3" xfId="0" applyFont="1" applyFill="1" applyBorder="1" applyAlignment="1" applyProtection="1">
      <alignment vertical="center"/>
      <protection locked="0"/>
    </xf>
    <xf numFmtId="180" fontId="0" fillId="9" borderId="11" xfId="0" applyNumberFormat="1" applyFont="1" applyFill="1" applyBorder="1" applyAlignment="1" applyProtection="1">
      <alignment vertical="center"/>
      <protection locked="0"/>
    </xf>
    <xf numFmtId="0" fontId="0" fillId="9" borderId="12" xfId="0" applyFont="1" applyFill="1" applyBorder="1" applyAlignment="1" applyProtection="1">
      <alignment vertical="center"/>
      <protection locked="0"/>
    </xf>
    <xf numFmtId="0" fontId="0" fillId="0" borderId="0" xfId="0" applyFont="1" applyAlignment="1">
      <alignment vertical="center"/>
    </xf>
    <xf numFmtId="0" fontId="0" fillId="0" borderId="0" xfId="0" applyFont="1" applyAlignment="1">
      <alignment horizontal="center" vertical="center"/>
    </xf>
    <xf numFmtId="0" fontId="0" fillId="9" borderId="2" xfId="0" applyFont="1" applyFill="1" applyBorder="1" applyAlignment="1" applyProtection="1">
      <alignment horizontal="center" vertical="center"/>
      <protection locked="0"/>
    </xf>
    <xf numFmtId="0" fontId="0" fillId="9" borderId="2" xfId="0" applyFont="1" applyFill="1" applyBorder="1" applyAlignment="1" applyProtection="1">
      <alignment vertical="center" shrinkToFit="1"/>
      <protection locked="0"/>
    </xf>
    <xf numFmtId="0" fontId="13" fillId="0" borderId="13" xfId="0" applyFont="1" applyBorder="1" applyAlignment="1">
      <alignment horizontal="righ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3" xfId="0" applyFont="1" applyBorder="1" applyAlignment="1">
      <alignment horizontal="center" vertical="center"/>
    </xf>
    <xf numFmtId="0" fontId="13" fillId="0" borderId="2" xfId="0" applyFont="1" applyBorder="1" applyAlignment="1">
      <alignment vertical="center"/>
    </xf>
    <xf numFmtId="0" fontId="0" fillId="0" borderId="4" xfId="0" applyFont="1" applyBorder="1" applyAlignment="1">
      <alignment horizontal="center" vertical="center"/>
    </xf>
    <xf numFmtId="0" fontId="13" fillId="0" borderId="6" xfId="0" applyFont="1" applyBorder="1" applyAlignment="1">
      <alignment vertical="center"/>
    </xf>
    <xf numFmtId="0" fontId="13" fillId="0" borderId="3"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6" xfId="0" applyFont="1" applyBorder="1" applyAlignment="1">
      <alignment vertical="center"/>
    </xf>
    <xf numFmtId="0" fontId="0" fillId="0" borderId="6" xfId="0" applyFont="1" applyBorder="1" applyAlignment="1">
      <alignment horizontal="center" vertical="center"/>
    </xf>
    <xf numFmtId="0" fontId="0" fillId="0" borderId="0" xfId="0" applyFont="1" applyBorder="1" applyAlignment="1">
      <alignment horizontal="left"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12" xfId="0" applyFont="1" applyBorder="1" applyAlignment="1">
      <alignment vertical="center"/>
    </xf>
    <xf numFmtId="0" fontId="14" fillId="0" borderId="13" xfId="0" applyFont="1" applyBorder="1" applyAlignment="1">
      <alignment vertical="center"/>
    </xf>
    <xf numFmtId="0" fontId="14" fillId="9" borderId="2" xfId="0" applyFont="1" applyFill="1" applyBorder="1" applyAlignment="1" applyProtection="1">
      <alignment horizontal="center" vertical="center"/>
      <protection locked="0"/>
    </xf>
    <xf numFmtId="0" fontId="14" fillId="0" borderId="0" xfId="0" applyFont="1" applyAlignment="1">
      <alignment vertical="center"/>
    </xf>
    <xf numFmtId="0" fontId="14" fillId="0" borderId="4" xfId="0" applyFont="1" applyBorder="1" applyAlignment="1">
      <alignment vertical="center"/>
    </xf>
    <xf numFmtId="0" fontId="14" fillId="9" borderId="12" xfId="0"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4" fillId="0" borderId="8" xfId="0" applyFont="1" applyBorder="1" applyAlignment="1">
      <alignment vertical="center"/>
    </xf>
    <xf numFmtId="0" fontId="13" fillId="9" borderId="2" xfId="0" applyFont="1" applyFill="1" applyBorder="1" applyAlignment="1" applyProtection="1">
      <alignment vertical="center"/>
      <protection locked="0"/>
    </xf>
    <xf numFmtId="0" fontId="0" fillId="9" borderId="3" xfId="7" applyFont="1" applyFill="1" applyBorder="1" applyAlignment="1" applyProtection="1">
      <alignment horizontal="center" vertical="center"/>
      <protection locked="0"/>
    </xf>
    <xf numFmtId="0" fontId="0" fillId="0" borderId="6" xfId="0" applyFont="1" applyBorder="1" applyAlignment="1" applyProtection="1">
      <alignment horizontal="center" vertical="center"/>
    </xf>
    <xf numFmtId="0" fontId="0" fillId="0" borderId="12" xfId="0" applyFont="1" applyBorder="1" applyAlignment="1" applyProtection="1">
      <alignment horizontal="left" vertical="center"/>
    </xf>
    <xf numFmtId="0" fontId="0" fillId="9" borderId="2" xfId="7" applyFont="1" applyFill="1" applyBorder="1" applyAlignment="1" applyProtection="1">
      <alignment horizontal="center" vertical="center"/>
      <protection locked="0"/>
    </xf>
    <xf numFmtId="0" fontId="0" fillId="9" borderId="3" xfId="0" applyFont="1" applyFill="1" applyBorder="1" applyAlignment="1" applyProtection="1">
      <alignment horizontal="center" vertical="center"/>
      <protection locked="0"/>
    </xf>
    <xf numFmtId="49" fontId="0" fillId="9" borderId="2" xfId="0" applyNumberFormat="1" applyFont="1" applyFill="1" applyBorder="1" applyAlignment="1" applyProtection="1">
      <alignment vertical="center" wrapText="1"/>
      <protection locked="0"/>
    </xf>
    <xf numFmtId="0" fontId="20" fillId="0" borderId="0" xfId="0" applyFont="1" applyAlignment="1">
      <alignment vertical="center"/>
    </xf>
    <xf numFmtId="0" fontId="13" fillId="0" borderId="11" xfId="0" applyFont="1" applyBorder="1" applyAlignment="1">
      <alignment horizontal="left" vertical="center"/>
    </xf>
    <xf numFmtId="49" fontId="14" fillId="9" borderId="2" xfId="0" applyNumberFormat="1" applyFont="1" applyFill="1" applyBorder="1" applyAlignment="1" applyProtection="1">
      <alignment vertical="center" wrapText="1"/>
      <protection locked="0"/>
    </xf>
    <xf numFmtId="0" fontId="0" fillId="0" borderId="0" xfId="0" applyFont="1" applyAlignment="1" applyProtection="1">
      <alignment horizontal="left" vertical="center"/>
    </xf>
    <xf numFmtId="0" fontId="0" fillId="0" borderId="0" xfId="0" applyFont="1" applyBorder="1" applyAlignment="1" applyProtection="1">
      <alignment horizontal="left" vertical="center"/>
    </xf>
    <xf numFmtId="0" fontId="0" fillId="9" borderId="2" xfId="0" applyFont="1" applyFill="1" applyBorder="1" applyAlignment="1" applyProtection="1">
      <alignment vertical="center" wrapText="1"/>
      <protection locked="0"/>
    </xf>
    <xf numFmtId="0" fontId="0" fillId="0" borderId="13" xfId="0" applyFont="1" applyBorder="1" applyAlignment="1" applyProtection="1">
      <alignment horizontal="left" vertical="center"/>
    </xf>
    <xf numFmtId="0" fontId="0" fillId="0" borderId="7" xfId="0" applyFont="1" applyBorder="1" applyAlignment="1" applyProtection="1">
      <alignment horizontal="left" vertical="center"/>
    </xf>
    <xf numFmtId="0" fontId="0" fillId="0" borderId="0" xfId="0" applyFont="1" applyAlignment="1" applyProtection="1"/>
    <xf numFmtId="0" fontId="0" fillId="0" borderId="0" xfId="0" applyFont="1" applyAlignment="1"/>
    <xf numFmtId="0" fontId="0" fillId="0" borderId="12" xfId="0" applyFont="1" applyBorder="1" applyAlignment="1" applyProtection="1">
      <alignment vertical="center"/>
    </xf>
    <xf numFmtId="0" fontId="0" fillId="9" borderId="13" xfId="0" applyFont="1" applyFill="1" applyBorder="1" applyAlignment="1" applyProtection="1">
      <alignment vertical="center"/>
      <protection locked="0"/>
    </xf>
    <xf numFmtId="180" fontId="0" fillId="9" borderId="14" xfId="0" applyNumberFormat="1" applyFont="1" applyFill="1" applyBorder="1" applyAlignment="1" applyProtection="1">
      <alignment vertical="center"/>
      <protection locked="0"/>
    </xf>
    <xf numFmtId="0" fontId="0" fillId="0" borderId="14" xfId="0" applyFont="1" applyBorder="1" applyAlignment="1" applyProtection="1">
      <alignment vertical="center"/>
    </xf>
    <xf numFmtId="0" fontId="0" fillId="0" borderId="15" xfId="0" applyFont="1" applyBorder="1" applyAlignment="1" applyProtection="1">
      <alignment vertical="center"/>
    </xf>
    <xf numFmtId="0" fontId="0" fillId="0" borderId="5" xfId="0" applyFont="1" applyBorder="1" applyAlignment="1">
      <alignment vertical="center"/>
    </xf>
    <xf numFmtId="0" fontId="0" fillId="0" borderId="13" xfId="0" applyFont="1" applyBorder="1" applyAlignment="1" applyProtection="1">
      <alignment vertical="center"/>
    </xf>
    <xf numFmtId="0" fontId="0" fillId="9" borderId="2" xfId="0" applyFont="1" applyFill="1" applyBorder="1" applyAlignment="1" applyProtection="1">
      <alignment horizontal="left" vertical="center" wrapText="1"/>
      <protection locked="0"/>
    </xf>
    <xf numFmtId="0" fontId="0" fillId="0" borderId="7" xfId="0" applyFont="1" applyBorder="1" applyAlignment="1">
      <alignment horizontal="left" vertical="center"/>
    </xf>
    <xf numFmtId="0" fontId="13" fillId="0" borderId="13" xfId="0" applyFont="1" applyBorder="1" applyAlignment="1">
      <alignment horizontal="left" vertical="center"/>
    </xf>
    <xf numFmtId="0" fontId="0" fillId="0" borderId="10" xfId="0" applyFont="1" applyBorder="1" applyAlignment="1">
      <alignment horizontal="left" vertical="center"/>
    </xf>
    <xf numFmtId="49" fontId="0" fillId="9" borderId="2" xfId="0" applyNumberFormat="1" applyFont="1" applyFill="1" applyBorder="1" applyAlignment="1" applyProtection="1">
      <alignment vertical="center" shrinkToFit="1"/>
      <protection locked="0"/>
    </xf>
    <xf numFmtId="49" fontId="0" fillId="9" borderId="13" xfId="0" applyNumberFormat="1" applyFont="1" applyFill="1" applyBorder="1" applyAlignment="1" applyProtection="1">
      <alignment vertical="center" shrinkToFit="1"/>
      <protection locked="0"/>
    </xf>
    <xf numFmtId="3" fontId="0" fillId="9" borderId="2" xfId="0" applyNumberFormat="1" applyFont="1" applyFill="1" applyBorder="1" applyAlignment="1" applyProtection="1">
      <alignment vertical="center"/>
      <protection locked="0"/>
    </xf>
    <xf numFmtId="0" fontId="22" fillId="0" borderId="2" xfId="0" applyFont="1" applyBorder="1" applyAlignment="1">
      <alignment horizontal="center" vertical="center"/>
    </xf>
    <xf numFmtId="0" fontId="22" fillId="0" borderId="3" xfId="0" applyFont="1" applyBorder="1" applyAlignment="1">
      <alignment horizontal="left" vertical="center"/>
    </xf>
    <xf numFmtId="0" fontId="22" fillId="0" borderId="0" xfId="0" applyFont="1" applyAlignment="1">
      <alignment horizontal="left"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181" fontId="22" fillId="9" borderId="2" xfId="0" applyNumberFormat="1" applyFont="1" applyFill="1" applyBorder="1" applyAlignment="1" applyProtection="1">
      <alignment vertical="center" shrinkToFit="1"/>
      <protection locked="0"/>
    </xf>
    <xf numFmtId="49" fontId="22" fillId="9" borderId="2" xfId="0" applyNumberFormat="1" applyFont="1" applyFill="1" applyBorder="1" applyAlignment="1" applyProtection="1">
      <alignment vertical="center" shrinkToFit="1"/>
      <protection locked="0"/>
    </xf>
    <xf numFmtId="0" fontId="22" fillId="9" borderId="2" xfId="0" applyFont="1" applyFill="1" applyBorder="1" applyAlignment="1" applyProtection="1">
      <alignment horizontal="left" vertical="center"/>
      <protection locked="0"/>
    </xf>
    <xf numFmtId="0" fontId="22" fillId="0" borderId="0" xfId="0" applyFont="1" applyBorder="1" applyAlignment="1">
      <alignment horizontal="left" vertical="center"/>
    </xf>
    <xf numFmtId="49" fontId="0" fillId="9" borderId="11" xfId="0" applyNumberFormat="1" applyFont="1" applyFill="1" applyBorder="1" applyAlignment="1" applyProtection="1">
      <alignment vertical="center"/>
      <protection locked="0"/>
    </xf>
    <xf numFmtId="0" fontId="0" fillId="0" borderId="5" xfId="0" applyFont="1" applyBorder="1" applyAlignment="1" applyProtection="1">
      <alignment horizontal="left" vertical="center"/>
    </xf>
    <xf numFmtId="49" fontId="0" fillId="9" borderId="11" xfId="0" applyNumberFormat="1" applyFont="1" applyFill="1" applyBorder="1" applyAlignment="1" applyProtection="1">
      <alignment vertical="center" shrinkToFit="1"/>
      <protection locked="0"/>
    </xf>
    <xf numFmtId="181" fontId="0" fillId="9" borderId="2" xfId="0" applyNumberFormat="1" applyFont="1" applyFill="1" applyBorder="1" applyAlignment="1" applyProtection="1">
      <alignment vertical="center"/>
      <protection locked="0"/>
    </xf>
    <xf numFmtId="181" fontId="0" fillId="9" borderId="11" xfId="0" applyNumberFormat="1" applyFont="1" applyFill="1" applyBorder="1" applyAlignment="1" applyProtection="1">
      <alignment vertical="center"/>
      <protection locked="0"/>
    </xf>
    <xf numFmtId="177" fontId="0" fillId="9" borderId="2" xfId="0" applyNumberFormat="1" applyFont="1" applyFill="1" applyBorder="1" applyAlignment="1" applyProtection="1">
      <alignment vertical="center"/>
      <protection locked="0"/>
    </xf>
    <xf numFmtId="0" fontId="0" fillId="0" borderId="0" xfId="0" applyFont="1" applyBorder="1" applyAlignment="1" applyProtection="1">
      <alignment horizontal="center" vertical="center"/>
    </xf>
    <xf numFmtId="182" fontId="0" fillId="9" borderId="2" xfId="0" applyNumberFormat="1" applyFont="1" applyFill="1" applyBorder="1" applyAlignment="1" applyProtection="1">
      <alignment vertical="center"/>
      <protection locked="0"/>
    </xf>
    <xf numFmtId="3" fontId="0" fillId="0" borderId="0" xfId="0" applyNumberFormat="1" applyFont="1" applyBorder="1" applyAlignment="1" applyProtection="1">
      <alignment horizontal="left" vertical="center"/>
    </xf>
    <xf numFmtId="182" fontId="0" fillId="0" borderId="0" xfId="0" applyNumberFormat="1" applyFont="1" applyBorder="1" applyAlignment="1" applyProtection="1">
      <alignment horizontal="left" vertical="center"/>
    </xf>
    <xf numFmtId="0" fontId="0" fillId="0" borderId="15" xfId="0" applyFont="1" applyBorder="1" applyAlignment="1" applyProtection="1">
      <alignment horizontal="left" vertical="center"/>
    </xf>
    <xf numFmtId="0" fontId="13" fillId="0" borderId="8" xfId="0" applyFont="1" applyBorder="1" applyAlignment="1">
      <alignment vertical="center"/>
    </xf>
    <xf numFmtId="0" fontId="0" fillId="0" borderId="8" xfId="0" applyFont="1" applyBorder="1" applyAlignment="1">
      <alignment vertical="center"/>
    </xf>
    <xf numFmtId="0" fontId="0" fillId="0" borderId="10" xfId="0" applyFont="1" applyBorder="1" applyAlignment="1">
      <alignment vertical="center"/>
    </xf>
    <xf numFmtId="183" fontId="0" fillId="9" borderId="2" xfId="0" applyNumberFormat="1" applyFont="1" applyFill="1" applyBorder="1" applyAlignment="1" applyProtection="1">
      <alignment vertical="center"/>
      <protection locked="0"/>
    </xf>
    <xf numFmtId="0" fontId="13" fillId="0" borderId="4" xfId="0" applyFont="1" applyBorder="1" applyAlignment="1">
      <alignment vertical="center"/>
    </xf>
    <xf numFmtId="0" fontId="13" fillId="9" borderId="2" xfId="0" applyFont="1" applyFill="1" applyBorder="1" applyAlignment="1" applyProtection="1">
      <alignment horizontal="center" vertical="center"/>
      <protection locked="0"/>
    </xf>
    <xf numFmtId="0" fontId="13" fillId="0" borderId="13" xfId="0" applyFont="1" applyBorder="1" applyAlignment="1">
      <alignment vertical="center"/>
    </xf>
    <xf numFmtId="0" fontId="13" fillId="0" borderId="15"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49" fontId="0" fillId="0" borderId="0" xfId="0" applyNumberFormat="1" applyFont="1" applyAlignment="1" applyProtection="1"/>
    <xf numFmtId="49" fontId="0" fillId="0" borderId="0" xfId="0" applyNumberFormat="1" applyFont="1" applyAlignment="1" applyProtection="1">
      <alignment vertical="center"/>
    </xf>
    <xf numFmtId="0" fontId="0" fillId="0" borderId="2" xfId="0" applyFont="1" applyBorder="1" applyAlignment="1" applyProtection="1">
      <alignment vertical="center"/>
    </xf>
    <xf numFmtId="0" fontId="0" fillId="0" borderId="13" xfId="0" applyFont="1" applyBorder="1" applyAlignment="1" applyProtection="1">
      <alignment horizontal="center" vertical="center"/>
    </xf>
    <xf numFmtId="0" fontId="0" fillId="0" borderId="7" xfId="0" applyFont="1" applyBorder="1" applyAlignment="1" applyProtection="1">
      <alignment horizontal="center" vertical="center" wrapText="1"/>
    </xf>
    <xf numFmtId="49" fontId="0" fillId="0" borderId="0" xfId="0" applyNumberFormat="1" applyFont="1" applyBorder="1" applyAlignment="1" applyProtection="1">
      <alignment vertical="center"/>
    </xf>
    <xf numFmtId="0" fontId="0" fillId="0" borderId="0" xfId="0" applyFont="1" applyBorder="1" applyAlignment="1" applyProtection="1">
      <alignment vertical="center" wrapText="1"/>
    </xf>
    <xf numFmtId="0" fontId="0" fillId="0" borderId="0" xfId="0" applyFont="1" applyBorder="1" applyAlignment="1" applyProtection="1">
      <alignment horizontal="center" vertical="center" wrapText="1"/>
    </xf>
    <xf numFmtId="0" fontId="0" fillId="0" borderId="0" xfId="0" applyFont="1" applyBorder="1" applyAlignment="1" applyProtection="1">
      <alignment horizontal="center" wrapText="1"/>
    </xf>
    <xf numFmtId="0" fontId="0" fillId="0" borderId="0" xfId="0" applyFont="1" applyBorder="1" applyAlignment="1" applyProtection="1"/>
    <xf numFmtId="3" fontId="0" fillId="0" borderId="7" xfId="0" applyNumberFormat="1" applyFont="1" applyBorder="1" applyAlignment="1" applyProtection="1">
      <alignment shrinkToFit="1"/>
    </xf>
    <xf numFmtId="49" fontId="0" fillId="0" borderId="0" xfId="0" applyNumberFormat="1" applyFont="1" applyBorder="1" applyAlignment="1" applyProtection="1"/>
    <xf numFmtId="3" fontId="0" fillId="0" borderId="0" xfId="0" applyNumberFormat="1" applyFont="1" applyBorder="1" applyAlignment="1" applyProtection="1">
      <alignment shrinkToFit="1"/>
    </xf>
    <xf numFmtId="49" fontId="0" fillId="0" borderId="0" xfId="0" applyNumberFormat="1" applyFont="1" applyBorder="1" applyAlignment="1" applyProtection="1">
      <alignment shrinkToFit="1"/>
    </xf>
    <xf numFmtId="0" fontId="0" fillId="0" borderId="12" xfId="0" applyFont="1" applyBorder="1" applyAlignment="1" applyProtection="1">
      <alignment vertical="center" wrapText="1"/>
    </xf>
    <xf numFmtId="0" fontId="0" fillId="0" borderId="13" xfId="0" applyFont="1" applyBorder="1" applyAlignment="1" applyProtection="1">
      <alignment vertical="center" wrapText="1"/>
    </xf>
    <xf numFmtId="3" fontId="0" fillId="9" borderId="2" xfId="0" applyNumberFormat="1" applyFont="1" applyFill="1" applyBorder="1" applyAlignment="1" applyProtection="1">
      <alignment vertical="center" shrinkToFit="1"/>
      <protection locked="0"/>
    </xf>
    <xf numFmtId="49" fontId="0" fillId="0" borderId="7" xfId="0" applyNumberFormat="1" applyFont="1" applyBorder="1" applyAlignment="1" applyProtection="1">
      <alignment shrinkToFit="1"/>
    </xf>
    <xf numFmtId="0" fontId="0" fillId="0" borderId="3" xfId="0" applyFont="1" applyBorder="1" applyAlignment="1" applyProtection="1">
      <alignment horizontal="left" vertical="center"/>
    </xf>
    <xf numFmtId="0" fontId="0" fillId="0" borderId="8" xfId="0" applyFont="1" applyBorder="1" applyAlignment="1" applyProtection="1">
      <alignment horizontal="left" vertical="center"/>
    </xf>
    <xf numFmtId="0" fontId="0" fillId="0" borderId="6" xfId="0" applyFont="1" applyBorder="1" applyAlignment="1" applyProtection="1">
      <alignment horizontal="left" vertical="center"/>
    </xf>
    <xf numFmtId="180" fontId="0" fillId="9" borderId="2" xfId="7" applyNumberFormat="1" applyFont="1" applyFill="1" applyBorder="1" applyAlignment="1" applyProtection="1">
      <alignment vertical="center"/>
      <protection locked="0"/>
    </xf>
    <xf numFmtId="0" fontId="0" fillId="9" borderId="6" xfId="7" applyFont="1" applyFill="1" applyBorder="1" applyAlignment="1" applyProtection="1">
      <alignment horizontal="center" vertical="center"/>
      <protection locked="0"/>
    </xf>
    <xf numFmtId="0" fontId="0" fillId="0" borderId="0" xfId="0" applyFont="1" applyAlignment="1">
      <alignment horizontal="left"/>
    </xf>
    <xf numFmtId="0" fontId="0" fillId="0" borderId="0" xfId="0" applyFont="1" applyAlignment="1">
      <alignment horizontal="left" vertical="center"/>
    </xf>
    <xf numFmtId="180" fontId="0" fillId="9" borderId="11" xfId="7" applyNumberFormat="1" applyFont="1" applyFill="1" applyBorder="1" applyAlignment="1" applyProtection="1">
      <alignment vertical="center"/>
      <protection locked="0"/>
    </xf>
    <xf numFmtId="0" fontId="0" fillId="0" borderId="0" xfId="0" applyFont="1"/>
    <xf numFmtId="0" fontId="0" fillId="0" borderId="6" xfId="0" applyFont="1" applyBorder="1" applyAlignment="1">
      <alignment horizontal="left" vertical="center"/>
    </xf>
    <xf numFmtId="181" fontId="0" fillId="9" borderId="2" xfId="7" applyNumberFormat="1" applyFont="1" applyFill="1" applyBorder="1" applyAlignment="1" applyProtection="1">
      <alignment vertical="center"/>
      <protection locked="0"/>
    </xf>
    <xf numFmtId="0" fontId="13" fillId="0" borderId="0" xfId="0" applyFont="1" applyAlignment="1">
      <alignment horizontal="left" vertical="center" wrapText="1"/>
    </xf>
    <xf numFmtId="49" fontId="13" fillId="9" borderId="2" xfId="0" applyNumberFormat="1" applyFont="1" applyFill="1" applyBorder="1" applyAlignment="1" applyProtection="1">
      <alignment horizontal="left" vertical="center" wrapText="1"/>
      <protection locked="0"/>
    </xf>
    <xf numFmtId="0" fontId="0" fillId="0" borderId="0" xfId="0" applyFont="1" applyAlignment="1">
      <alignment horizontal="left" vertical="center" wrapText="1"/>
    </xf>
    <xf numFmtId="180" fontId="13" fillId="9" borderId="2" xfId="0" applyNumberFormat="1" applyFont="1" applyFill="1" applyBorder="1" applyAlignment="1" applyProtection="1">
      <alignment vertical="center"/>
      <protection locked="0"/>
    </xf>
    <xf numFmtId="0" fontId="0" fillId="0" borderId="13" xfId="0" applyFont="1" applyBorder="1" applyAlignment="1">
      <alignment horizontal="left" vertical="center"/>
    </xf>
    <xf numFmtId="49" fontId="0" fillId="9" borderId="2" xfId="0" applyNumberFormat="1" applyFont="1" applyFill="1" applyBorder="1" applyAlignment="1" applyProtection="1">
      <alignment horizontal="left" vertical="center"/>
      <protection locked="0"/>
    </xf>
    <xf numFmtId="49" fontId="0" fillId="9" borderId="2" xfId="0" applyNumberFormat="1" applyFont="1" applyFill="1" applyBorder="1" applyAlignment="1" applyProtection="1">
      <alignment horizontal="left" vertical="center" shrinkToFit="1"/>
      <protection locked="0"/>
    </xf>
    <xf numFmtId="0" fontId="19" fillId="0" borderId="0" xfId="0" applyFont="1" applyAlignment="1">
      <alignment horizontal="left" vertical="center"/>
    </xf>
    <xf numFmtId="0" fontId="0" fillId="9" borderId="2" xfId="0" applyFont="1" applyFill="1" applyBorder="1" applyAlignment="1" applyProtection="1">
      <alignment horizontal="left" vertical="center"/>
      <protection locked="0"/>
    </xf>
    <xf numFmtId="184" fontId="13" fillId="9" borderId="2" xfId="0" applyNumberFormat="1" applyFont="1" applyFill="1" applyBorder="1" applyAlignment="1" applyProtection="1">
      <alignment vertical="center"/>
      <protection locked="0"/>
    </xf>
    <xf numFmtId="0" fontId="16" fillId="0" borderId="0" xfId="0" applyFont="1" applyAlignment="1">
      <alignment horizontal="left" vertical="center"/>
    </xf>
    <xf numFmtId="49" fontId="0" fillId="9" borderId="11" xfId="0" applyNumberFormat="1" applyFont="1" applyFill="1" applyBorder="1" applyAlignment="1" applyProtection="1">
      <alignment horizontal="left" vertical="center"/>
      <protection locked="0"/>
    </xf>
    <xf numFmtId="0" fontId="0" fillId="0" borderId="9" xfId="0" applyFont="1" applyBorder="1" applyAlignment="1">
      <alignment horizontal="left" vertical="center"/>
    </xf>
    <xf numFmtId="181" fontId="0" fillId="9" borderId="6" xfId="7" applyNumberFormat="1" applyFont="1" applyFill="1" applyBorder="1" applyAlignment="1" applyProtection="1">
      <alignment vertical="center"/>
      <protection locked="0"/>
    </xf>
    <xf numFmtId="0" fontId="0" fillId="0" borderId="12" xfId="0" applyFont="1" applyBorder="1" applyAlignment="1">
      <alignment horizontal="left" vertical="center"/>
    </xf>
    <xf numFmtId="181" fontId="0" fillId="9" borderId="2" xfId="7" applyNumberFormat="1" applyFont="1" applyFill="1" applyBorder="1" applyAlignment="1" applyProtection="1">
      <alignment vertical="center" wrapText="1"/>
      <protection locked="0"/>
    </xf>
    <xf numFmtId="0" fontId="0" fillId="0" borderId="2" xfId="0" applyFont="1" applyBorder="1" applyAlignment="1">
      <alignment horizontal="left" vertical="center"/>
    </xf>
    <xf numFmtId="0" fontId="0" fillId="0" borderId="11" xfId="0" applyFont="1" applyBorder="1" applyAlignment="1">
      <alignment horizontal="left" vertical="center"/>
    </xf>
    <xf numFmtId="0" fontId="0" fillId="0" borderId="2" xfId="0" applyFont="1" applyBorder="1" applyAlignment="1">
      <alignment horizontal="center" vertical="center"/>
    </xf>
    <xf numFmtId="183" fontId="0" fillId="0" borderId="0" xfId="0" applyNumberFormat="1" applyFont="1" applyBorder="1" applyAlignment="1" applyProtection="1">
      <alignment vertical="center"/>
    </xf>
    <xf numFmtId="0" fontId="13" fillId="0" borderId="0" xfId="0" applyFont="1" applyBorder="1" applyAlignment="1">
      <alignment horizontal="left" vertical="center"/>
    </xf>
    <xf numFmtId="0" fontId="0" fillId="0" borderId="0" xfId="0" applyFont="1" applyBorder="1" applyAlignment="1">
      <alignment horizontal="left"/>
    </xf>
    <xf numFmtId="49" fontId="0" fillId="9" borderId="2" xfId="0" applyNumberFormat="1" applyFont="1" applyFill="1" applyBorder="1" applyAlignment="1" applyProtection="1">
      <alignment horizontal="left" vertical="center" wrapText="1"/>
      <protection locked="0"/>
    </xf>
    <xf numFmtId="49" fontId="13" fillId="0" borderId="0" xfId="0" applyNumberFormat="1" applyFont="1" applyBorder="1" applyAlignment="1" applyProtection="1">
      <alignment vertical="center"/>
    </xf>
    <xf numFmtId="49" fontId="0" fillId="0" borderId="0" xfId="0" applyNumberFormat="1" applyFont="1" applyBorder="1" applyAlignment="1" applyProtection="1">
      <alignment horizontal="left" vertical="center"/>
    </xf>
    <xf numFmtId="0" fontId="0" fillId="10" borderId="0" xfId="0" applyFont="1" applyFill="1" applyBorder="1" applyAlignment="1" applyProtection="1">
      <alignment vertical="center"/>
    </xf>
    <xf numFmtId="0" fontId="0" fillId="10" borderId="0" xfId="0" applyFont="1" applyFill="1" applyBorder="1" applyAlignment="1" applyProtection="1">
      <alignment horizontal="center" vertical="center"/>
    </xf>
    <xf numFmtId="0" fontId="0" fillId="10" borderId="0" xfId="0" applyFont="1" applyFill="1" applyBorder="1" applyAlignment="1" applyProtection="1">
      <alignment horizontal="right" vertical="center"/>
    </xf>
    <xf numFmtId="0" fontId="0" fillId="10" borderId="9" xfId="0" applyFont="1" applyFill="1" applyBorder="1" applyAlignment="1" applyProtection="1">
      <alignment vertical="center"/>
    </xf>
    <xf numFmtId="0" fontId="0" fillId="0" borderId="0" xfId="0" applyFont="1" applyAlignment="1" applyProtection="1">
      <alignment horizontal="right" vertical="center"/>
    </xf>
    <xf numFmtId="0" fontId="0" fillId="10" borderId="7" xfId="0" applyFont="1" applyFill="1" applyBorder="1" applyAlignment="1" applyProtection="1">
      <alignment vertical="center"/>
    </xf>
    <xf numFmtId="0" fontId="0" fillId="9" borderId="4" xfId="0" applyFont="1" applyFill="1" applyBorder="1" applyAlignment="1" applyProtection="1">
      <alignment horizontal="center" vertical="center"/>
      <protection locked="0"/>
    </xf>
    <xf numFmtId="0" fontId="0" fillId="0" borderId="0" xfId="0" applyFont="1" applyAlignment="1" applyProtection="1">
      <alignment horizontal="left"/>
    </xf>
    <xf numFmtId="0" fontId="0" fillId="0" borderId="0" xfId="0" applyFont="1" applyAlignment="1" applyProtection="1">
      <alignment horizontal="left" vertical="top"/>
    </xf>
    <xf numFmtId="0" fontId="0" fillId="0" borderId="0" xfId="0" applyFont="1" applyBorder="1" applyAlignment="1" applyProtection="1">
      <alignment horizontal="left" vertical="top"/>
    </xf>
    <xf numFmtId="0" fontId="0" fillId="0" borderId="2" xfId="0" applyFont="1" applyBorder="1" applyAlignment="1" applyProtection="1">
      <alignment horizontal="center" vertical="center" wrapText="1"/>
    </xf>
    <xf numFmtId="181" fontId="0" fillId="9" borderId="16" xfId="0" applyNumberFormat="1" applyFont="1" applyFill="1" applyBorder="1" applyAlignment="1" applyProtection="1">
      <alignment vertical="center"/>
      <protection locked="0"/>
    </xf>
    <xf numFmtId="185" fontId="0" fillId="9" borderId="6" xfId="0" applyNumberFormat="1" applyFont="1" applyFill="1" applyBorder="1" applyAlignment="1" applyProtection="1">
      <alignment vertical="center"/>
      <protection locked="0"/>
    </xf>
    <xf numFmtId="183" fontId="0" fillId="9" borderId="6" xfId="0" applyNumberFormat="1" applyFont="1" applyFill="1" applyBorder="1" applyAlignment="1" applyProtection="1">
      <alignment vertical="center"/>
      <protection locked="0"/>
    </xf>
    <xf numFmtId="0" fontId="22" fillId="0" borderId="0" xfId="0" applyFont="1" applyAlignment="1" applyProtection="1">
      <alignment horizontal="left" vertical="center"/>
    </xf>
    <xf numFmtId="0" fontId="22" fillId="0" borderId="2" xfId="0" applyFont="1" applyBorder="1" applyAlignment="1" applyProtection="1">
      <alignment horizontal="left" vertical="center"/>
    </xf>
    <xf numFmtId="0" fontId="22" fillId="0" borderId="12" xfId="0" applyFont="1" applyBorder="1" applyAlignment="1" applyProtection="1">
      <alignment horizontal="left" vertical="center"/>
    </xf>
    <xf numFmtId="0" fontId="22" fillId="0" borderId="8" xfId="0" applyFont="1" applyBorder="1" applyAlignment="1" applyProtection="1">
      <alignment horizontal="left" vertical="center"/>
    </xf>
    <xf numFmtId="0" fontId="22" fillId="0" borderId="13" xfId="0" applyFont="1" applyBorder="1" applyAlignment="1" applyProtection="1">
      <alignment horizontal="left" vertical="center"/>
    </xf>
    <xf numFmtId="0" fontId="22" fillId="0" borderId="10" xfId="0" applyFont="1" applyBorder="1" applyAlignment="1" applyProtection="1">
      <alignment horizontal="left" vertical="center"/>
    </xf>
    <xf numFmtId="0" fontId="22" fillId="0" borderId="4" xfId="0" applyFont="1" applyBorder="1" applyAlignment="1" applyProtection="1">
      <alignment horizontal="left" vertical="center"/>
    </xf>
    <xf numFmtId="0" fontId="22" fillId="0" borderId="6" xfId="0" applyFont="1" applyBorder="1" applyAlignment="1" applyProtection="1">
      <alignment horizontal="left" vertical="center"/>
    </xf>
    <xf numFmtId="0" fontId="22" fillId="0" borderId="14" xfId="0" applyFont="1" applyBorder="1" applyAlignment="1" applyProtection="1">
      <alignment horizontal="left" vertical="center"/>
    </xf>
    <xf numFmtId="180" fontId="22" fillId="9" borderId="2" xfId="0" applyNumberFormat="1" applyFont="1" applyFill="1" applyBorder="1" applyAlignment="1" applyProtection="1">
      <alignment vertical="center"/>
      <protection locked="0"/>
    </xf>
    <xf numFmtId="180" fontId="22" fillId="9" borderId="6" xfId="0" applyNumberFormat="1" applyFont="1" applyFill="1" applyBorder="1" applyAlignment="1" applyProtection="1">
      <alignment vertical="center"/>
      <protection locked="0"/>
    </xf>
    <xf numFmtId="180" fontId="22" fillId="9" borderId="2" xfId="0" applyNumberFormat="1" applyFont="1" applyFill="1" applyBorder="1" applyAlignment="1" applyProtection="1">
      <alignment vertical="center" shrinkToFit="1"/>
      <protection locked="0"/>
    </xf>
    <xf numFmtId="0" fontId="22" fillId="0" borderId="2" xfId="0" applyFont="1" applyBorder="1" applyAlignment="1" applyProtection="1">
      <alignment horizontal="right" vertical="center"/>
    </xf>
    <xf numFmtId="0" fontId="22" fillId="0" borderId="3" xfId="0" applyFont="1" applyBorder="1" applyAlignment="1" applyProtection="1">
      <alignment horizontal="left" vertical="center"/>
    </xf>
    <xf numFmtId="0" fontId="22" fillId="0" borderId="14" xfId="0" applyFont="1" applyBorder="1" applyAlignment="1" applyProtection="1">
      <alignment horizontal="center" vertical="center"/>
    </xf>
    <xf numFmtId="180" fontId="22" fillId="9" borderId="11" xfId="0" applyNumberFormat="1" applyFont="1" applyFill="1" applyBorder="1" applyAlignment="1" applyProtection="1">
      <alignment vertical="center"/>
      <protection locked="0"/>
    </xf>
    <xf numFmtId="180" fontId="22" fillId="9" borderId="17" xfId="0" applyNumberFormat="1" applyFont="1" applyFill="1" applyBorder="1" applyAlignment="1" applyProtection="1">
      <alignment vertical="center"/>
      <protection locked="0"/>
    </xf>
    <xf numFmtId="180" fontId="22" fillId="9" borderId="18" xfId="0" applyNumberFormat="1" applyFont="1" applyFill="1" applyBorder="1" applyAlignment="1" applyProtection="1">
      <alignment vertical="center"/>
      <protection locked="0"/>
    </xf>
    <xf numFmtId="180" fontId="22" fillId="9" borderId="14" xfId="0" applyNumberFormat="1" applyFont="1" applyFill="1" applyBorder="1" applyAlignment="1" applyProtection="1">
      <alignment vertical="center"/>
      <protection locked="0"/>
    </xf>
    <xf numFmtId="180" fontId="22" fillId="9" borderId="13" xfId="0" applyNumberFormat="1" applyFont="1" applyFill="1" applyBorder="1" applyAlignment="1" applyProtection="1">
      <alignment vertical="center"/>
      <protection locked="0"/>
    </xf>
    <xf numFmtId="180" fontId="22" fillId="9" borderId="11" xfId="0" applyNumberFormat="1" applyFont="1" applyFill="1" applyBorder="1" applyAlignment="1" applyProtection="1">
      <alignment vertical="center" shrinkToFit="1"/>
      <protection locked="0"/>
    </xf>
    <xf numFmtId="180" fontId="22" fillId="9" borderId="17" xfId="0" applyNumberFormat="1" applyFont="1" applyFill="1" applyBorder="1" applyAlignment="1" applyProtection="1">
      <alignment vertical="center" shrinkToFit="1"/>
      <protection locked="0"/>
    </xf>
    <xf numFmtId="180" fontId="22" fillId="9" borderId="18" xfId="0" applyNumberFormat="1" applyFont="1" applyFill="1" applyBorder="1" applyAlignment="1" applyProtection="1">
      <alignment vertical="center" shrinkToFit="1"/>
      <protection locked="0"/>
    </xf>
    <xf numFmtId="180" fontId="22" fillId="9" borderId="13" xfId="0" applyNumberFormat="1" applyFont="1" applyFill="1" applyBorder="1" applyAlignment="1" applyProtection="1">
      <alignment vertical="center" shrinkToFit="1"/>
      <protection locked="0"/>
    </xf>
    <xf numFmtId="186" fontId="0" fillId="9" borderId="6" xfId="0" applyNumberFormat="1" applyFont="1" applyFill="1" applyBorder="1" applyAlignment="1" applyProtection="1">
      <alignment vertical="center"/>
      <protection locked="0"/>
    </xf>
    <xf numFmtId="187" fontId="0" fillId="9" borderId="6" xfId="0" applyNumberFormat="1" applyFont="1" applyFill="1" applyBorder="1" applyAlignment="1" applyProtection="1">
      <alignment vertical="center"/>
      <protection locked="0"/>
    </xf>
    <xf numFmtId="186" fontId="0" fillId="9" borderId="2" xfId="0" applyNumberFormat="1" applyFont="1" applyFill="1" applyBorder="1" applyAlignment="1" applyProtection="1">
      <alignment vertical="center"/>
      <protection locked="0"/>
    </xf>
    <xf numFmtId="187" fontId="0" fillId="9" borderId="2" xfId="0" applyNumberFormat="1" applyFont="1" applyFill="1" applyBorder="1" applyAlignment="1" applyProtection="1">
      <alignment vertical="center"/>
      <protection locked="0"/>
    </xf>
    <xf numFmtId="0" fontId="0" fillId="9" borderId="4" xfId="0" applyFont="1" applyFill="1" applyBorder="1" applyAlignment="1" applyProtection="1">
      <alignment vertical="center"/>
      <protection locked="0"/>
    </xf>
    <xf numFmtId="0" fontId="0" fillId="9" borderId="6" xfId="0" applyFont="1" applyFill="1" applyBorder="1" applyAlignment="1" applyProtection="1">
      <alignment vertical="center"/>
      <protection locked="0"/>
    </xf>
    <xf numFmtId="0" fontId="0" fillId="0" borderId="9" xfId="0" applyFont="1" applyBorder="1" applyAlignment="1" applyProtection="1">
      <alignment vertical="center"/>
    </xf>
    <xf numFmtId="180" fontId="0" fillId="0" borderId="9" xfId="0" applyNumberFormat="1" applyFont="1" applyBorder="1" applyAlignment="1" applyProtection="1">
      <alignment vertical="center"/>
    </xf>
    <xf numFmtId="180" fontId="0" fillId="0" borderId="0" xfId="0" applyNumberFormat="1" applyFont="1" applyBorder="1" applyAlignment="1" applyProtection="1">
      <alignment vertical="center"/>
    </xf>
    <xf numFmtId="0" fontId="0" fillId="0" borderId="0" xfId="7" applyFont="1" applyBorder="1" applyAlignment="1" applyProtection="1">
      <alignment vertical="center"/>
    </xf>
    <xf numFmtId="177" fontId="0" fillId="0" borderId="9" xfId="0" applyNumberFormat="1" applyFont="1" applyBorder="1" applyAlignment="1" applyProtection="1">
      <alignment horizontal="center" vertical="center"/>
    </xf>
    <xf numFmtId="3" fontId="0" fillId="0" borderId="0" xfId="0" applyNumberFormat="1"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10" xfId="0" applyFont="1" applyBorder="1" applyAlignment="1" applyProtection="1">
      <alignment vertical="center"/>
    </xf>
    <xf numFmtId="3" fontId="0" fillId="0" borderId="11" xfId="0" applyNumberFormat="1" applyFont="1" applyBorder="1" applyAlignment="1" applyProtection="1">
      <alignment vertical="center"/>
    </xf>
    <xf numFmtId="3" fontId="0" fillId="0" borderId="13" xfId="0" applyNumberFormat="1" applyFont="1" applyBorder="1" applyAlignment="1" applyProtection="1">
      <alignment vertical="center"/>
    </xf>
    <xf numFmtId="0" fontId="0" fillId="0" borderId="4" xfId="0" applyFont="1" applyBorder="1" applyAlignment="1" applyProtection="1">
      <alignment vertical="center"/>
    </xf>
    <xf numFmtId="3" fontId="0" fillId="0" borderId="8" xfId="0" applyNumberFormat="1" applyFont="1" applyBorder="1" applyAlignment="1" applyProtection="1">
      <alignment vertical="center"/>
    </xf>
    <xf numFmtId="3" fontId="0" fillId="0" borderId="10" xfId="0" applyNumberFormat="1" applyFont="1" applyBorder="1" applyAlignment="1" applyProtection="1">
      <alignment vertical="center"/>
    </xf>
    <xf numFmtId="3" fontId="0" fillId="0" borderId="0" xfId="0" applyNumberFormat="1" applyFont="1" applyBorder="1" applyAlignment="1" applyProtection="1">
      <alignment vertical="center"/>
    </xf>
    <xf numFmtId="3" fontId="0" fillId="0" borderId="9" xfId="0" applyNumberFormat="1" applyFont="1" applyBorder="1" applyAlignment="1" applyProtection="1">
      <alignment vertical="center"/>
    </xf>
    <xf numFmtId="3" fontId="0" fillId="0" borderId="5" xfId="0" applyNumberFormat="1" applyFont="1" applyBorder="1" applyAlignment="1" applyProtection="1">
      <alignment vertical="center"/>
    </xf>
    <xf numFmtId="3" fontId="0" fillId="0" borderId="14" xfId="0" applyNumberFormat="1" applyFont="1" applyBorder="1" applyAlignment="1" applyProtection="1">
      <alignment vertical="center"/>
    </xf>
    <xf numFmtId="0" fontId="0" fillId="0" borderId="10" xfId="0" applyFont="1" applyBorder="1" applyProtection="1"/>
    <xf numFmtId="0" fontId="0" fillId="0" borderId="9" xfId="0" applyFont="1" applyBorder="1" applyProtection="1"/>
    <xf numFmtId="3" fontId="0" fillId="0" borderId="2" xfId="0" applyNumberFormat="1" applyFont="1" applyBorder="1" applyAlignment="1" applyProtection="1">
      <alignment vertical="center"/>
    </xf>
    <xf numFmtId="177" fontId="0" fillId="0" borderId="11" xfId="0" applyNumberFormat="1" applyFont="1" applyBorder="1" applyAlignment="1" applyProtection="1">
      <alignment vertical="center"/>
    </xf>
    <xf numFmtId="0" fontId="0" fillId="0" borderId="14" xfId="0" applyFont="1" applyBorder="1" applyProtection="1"/>
    <xf numFmtId="0" fontId="0" fillId="0" borderId="9"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0" xfId="0" applyFont="1" applyBorder="1" applyAlignment="1" applyProtection="1">
      <alignment horizontal="right" vertical="center"/>
    </xf>
    <xf numFmtId="49" fontId="0" fillId="0" borderId="0" xfId="0" applyNumberFormat="1" applyFont="1" applyBorder="1" applyAlignment="1" applyProtection="1">
      <alignment vertical="center" shrinkToFit="1"/>
    </xf>
    <xf numFmtId="0" fontId="0" fillId="0" borderId="11" xfId="0" applyFont="1" applyBorder="1" applyAlignment="1" applyProtection="1">
      <alignment horizontal="left" vertical="center"/>
    </xf>
    <xf numFmtId="0" fontId="0" fillId="0" borderId="12" xfId="0" applyFont="1" applyBorder="1" applyAlignment="1" applyProtection="1">
      <alignment horizontal="center"/>
    </xf>
    <xf numFmtId="0" fontId="0" fillId="0" borderId="12" xfId="0" applyFont="1" applyBorder="1" applyAlignment="1" applyProtection="1">
      <alignment horizontal="left"/>
    </xf>
    <xf numFmtId="0" fontId="0" fillId="0" borderId="13" xfId="0" applyFont="1" applyBorder="1" applyAlignment="1" applyProtection="1">
      <alignment horizontal="left"/>
    </xf>
    <xf numFmtId="0" fontId="0" fillId="0" borderId="10" xfId="0" applyFont="1" applyBorder="1" applyAlignment="1" applyProtection="1">
      <alignment horizontal="left" vertical="center"/>
    </xf>
    <xf numFmtId="0" fontId="0" fillId="0" borderId="14" xfId="0" applyFont="1" applyBorder="1" applyAlignment="1" applyProtection="1">
      <alignment horizontal="left" vertical="center"/>
    </xf>
    <xf numFmtId="180" fontId="0" fillId="0" borderId="19" xfId="0" applyNumberFormat="1" applyFont="1" applyBorder="1" applyAlignment="1" applyProtection="1">
      <alignment vertical="center"/>
    </xf>
    <xf numFmtId="177" fontId="0" fillId="0" borderId="10" xfId="0" applyNumberFormat="1" applyFont="1" applyBorder="1" applyAlignment="1" applyProtection="1">
      <alignment horizontal="left" vertical="center"/>
    </xf>
    <xf numFmtId="177" fontId="0" fillId="0" borderId="19" xfId="0" applyNumberFormat="1" applyFont="1" applyBorder="1" applyAlignment="1" applyProtection="1">
      <alignment horizontal="left" vertical="center"/>
    </xf>
    <xf numFmtId="177" fontId="0" fillId="0" borderId="8" xfId="0" applyNumberFormat="1" applyFont="1" applyBorder="1" applyAlignment="1" applyProtection="1">
      <alignment horizontal="left" vertical="center"/>
    </xf>
    <xf numFmtId="0" fontId="0" fillId="9" borderId="13" xfId="0" applyFont="1" applyFill="1" applyBorder="1" applyAlignment="1" applyProtection="1">
      <alignment horizontal="center" vertical="center"/>
      <protection locked="0"/>
    </xf>
    <xf numFmtId="177" fontId="0" fillId="0" borderId="5" xfId="0" applyNumberFormat="1" applyFont="1" applyBorder="1" applyAlignment="1" applyProtection="1">
      <alignment horizontal="left" vertical="center"/>
    </xf>
    <xf numFmtId="177" fontId="0" fillId="0" borderId="14" xfId="0" applyNumberFormat="1" applyFont="1" applyBorder="1" applyAlignment="1" applyProtection="1">
      <alignment horizontal="left" vertical="center"/>
    </xf>
    <xf numFmtId="180" fontId="0" fillId="0" borderId="15" xfId="0" applyNumberFormat="1" applyFont="1" applyBorder="1" applyAlignment="1" applyProtection="1">
      <alignment vertical="center"/>
    </xf>
    <xf numFmtId="180" fontId="0" fillId="9" borderId="13" xfId="0" applyNumberFormat="1" applyFont="1" applyFill="1" applyBorder="1" applyAlignment="1" applyProtection="1">
      <alignment vertical="center"/>
      <protection locked="0"/>
    </xf>
    <xf numFmtId="0" fontId="0" fillId="0" borderId="9" xfId="0" applyFont="1" applyBorder="1" applyAlignment="1" applyProtection="1">
      <alignment horizontal="left" vertical="center"/>
    </xf>
    <xf numFmtId="180" fontId="0" fillId="9" borderId="6" xfId="0" applyNumberFormat="1" applyFont="1" applyFill="1" applyBorder="1" applyAlignment="1" applyProtection="1">
      <alignment vertical="center"/>
      <protection locked="0"/>
    </xf>
    <xf numFmtId="180" fontId="0" fillId="0" borderId="5" xfId="0" applyNumberFormat="1" applyFont="1" applyBorder="1" applyAlignment="1" applyProtection="1">
      <alignment vertical="center"/>
    </xf>
    <xf numFmtId="0" fontId="13" fillId="0" borderId="0" xfId="0" applyFont="1" applyBorder="1" applyAlignment="1" applyProtection="1">
      <alignment horizontal="left" vertical="center"/>
    </xf>
    <xf numFmtId="0" fontId="0" fillId="0" borderId="2" xfId="0" applyFont="1" applyBorder="1" applyAlignment="1" applyProtection="1">
      <alignment horizontal="left" vertical="center"/>
    </xf>
    <xf numFmtId="49" fontId="0" fillId="0" borderId="2" xfId="0" applyNumberFormat="1" applyFont="1" applyBorder="1" applyAlignment="1" applyProtection="1">
      <alignment horizontal="left" vertical="center" shrinkToFit="1"/>
    </xf>
    <xf numFmtId="180" fontId="0" fillId="9" borderId="2" xfId="0" applyNumberFormat="1" applyFont="1" applyFill="1" applyBorder="1" applyAlignment="1" applyProtection="1">
      <alignment horizontal="right" vertical="center"/>
      <protection locked="0"/>
    </xf>
    <xf numFmtId="177" fontId="0" fillId="0" borderId="0" xfId="0" applyNumberFormat="1" applyFont="1" applyBorder="1" applyAlignment="1" applyProtection="1">
      <alignment vertical="center"/>
    </xf>
    <xf numFmtId="181" fontId="0" fillId="9" borderId="13" xfId="0" applyNumberFormat="1" applyFont="1" applyFill="1" applyBorder="1" applyAlignment="1" applyProtection="1">
      <alignment vertical="center"/>
      <protection locked="0"/>
    </xf>
    <xf numFmtId="181" fontId="0" fillId="9" borderId="2" xfId="0" applyNumberFormat="1" applyFont="1" applyFill="1" applyBorder="1" applyAlignment="1" applyProtection="1">
      <alignment horizontal="right" vertical="center"/>
      <protection locked="0"/>
    </xf>
    <xf numFmtId="180" fontId="0" fillId="9" borderId="2" xfId="0" applyNumberFormat="1" applyFont="1" applyFill="1" applyBorder="1" applyAlignment="1" applyProtection="1">
      <alignment horizontal="right" vertical="center" shrinkToFit="1"/>
      <protection locked="0"/>
    </xf>
    <xf numFmtId="3" fontId="0" fillId="0" borderId="0" xfId="0" applyNumberFormat="1" applyFont="1" applyBorder="1" applyAlignment="1" applyProtection="1">
      <alignment horizontal="right" vertical="center" shrinkToFit="1"/>
    </xf>
    <xf numFmtId="49" fontId="0" fillId="0" borderId="0" xfId="0" applyNumberFormat="1" applyFont="1" applyBorder="1" applyAlignment="1" applyProtection="1">
      <alignment vertical="center" wrapText="1"/>
    </xf>
    <xf numFmtId="0" fontId="0" fillId="9" borderId="2" xfId="0" applyFont="1" applyFill="1" applyBorder="1" applyAlignment="1" applyProtection="1">
      <alignment horizontal="left" vertical="center" shrinkToFit="1"/>
      <protection locked="0"/>
    </xf>
    <xf numFmtId="0" fontId="0" fillId="0" borderId="4" xfId="0" applyFont="1" applyBorder="1" applyAlignment="1" applyProtection="1">
      <alignment horizontal="left" vertical="center"/>
    </xf>
    <xf numFmtId="184" fontId="0" fillId="0" borderId="0" xfId="0" applyNumberFormat="1" applyFont="1" applyBorder="1" applyAlignment="1" applyProtection="1">
      <alignment vertical="center"/>
    </xf>
    <xf numFmtId="0" fontId="0" fillId="9" borderId="11" xfId="0" applyFont="1" applyFill="1" applyBorder="1" applyAlignment="1" applyProtection="1">
      <alignment vertical="center" shrinkToFit="1"/>
      <protection locked="0"/>
    </xf>
    <xf numFmtId="0" fontId="14" fillId="0" borderId="0" xfId="0" applyFont="1" applyAlignment="1" applyProtection="1">
      <alignment vertical="center"/>
    </xf>
    <xf numFmtId="0" fontId="0" fillId="0" borderId="0" xfId="0" applyFont="1" applyAlignment="1" applyProtection="1">
      <alignment horizontal="right"/>
    </xf>
    <xf numFmtId="181" fontId="0" fillId="0" borderId="0" xfId="0" applyNumberFormat="1" applyFont="1" applyAlignment="1" applyProtection="1">
      <alignment horizontal="left" vertical="center"/>
    </xf>
    <xf numFmtId="21" fontId="0" fillId="9" borderId="2" xfId="0" applyNumberFormat="1" applyFont="1" applyFill="1" applyBorder="1" applyAlignment="1" applyProtection="1">
      <alignment vertical="center"/>
      <protection locked="0"/>
    </xf>
    <xf numFmtId="188" fontId="0" fillId="0" borderId="11" xfId="0" applyNumberFormat="1" applyFont="1" applyBorder="1" applyAlignment="1" applyProtection="1">
      <alignment horizontal="left" vertical="center"/>
    </xf>
    <xf numFmtId="188" fontId="0" fillId="0" borderId="13" xfId="0" applyNumberFormat="1" applyFont="1" applyBorder="1" applyAlignment="1" applyProtection="1">
      <alignment horizontal="left" vertical="center"/>
    </xf>
    <xf numFmtId="49" fontId="0" fillId="0" borderId="2" xfId="0" applyNumberFormat="1" applyFont="1" applyBorder="1" applyAlignment="1" applyProtection="1">
      <alignment horizontal="right" vertical="center"/>
    </xf>
    <xf numFmtId="49" fontId="0" fillId="0" borderId="13" xfId="0" applyNumberFormat="1" applyFont="1" applyBorder="1" applyAlignment="1" applyProtection="1">
      <alignment horizontal="right" vertical="center"/>
    </xf>
    <xf numFmtId="49" fontId="0" fillId="9" borderId="3" xfId="0" applyNumberFormat="1" applyFont="1" applyFill="1" applyBorder="1" applyAlignment="1" applyProtection="1">
      <alignment horizontal="left" vertical="center"/>
      <protection locked="0"/>
    </xf>
    <xf numFmtId="49" fontId="0" fillId="9" borderId="13" xfId="0" applyNumberFormat="1" applyFont="1" applyFill="1" applyBorder="1" applyAlignment="1" applyProtection="1">
      <alignment horizontal="left" vertical="center"/>
      <protection locked="0"/>
    </xf>
    <xf numFmtId="49" fontId="0" fillId="9" borderId="6" xfId="0" applyNumberFormat="1" applyFont="1" applyFill="1" applyBorder="1" applyAlignment="1" applyProtection="1">
      <alignment horizontal="left" vertical="center"/>
      <protection locked="0"/>
    </xf>
    <xf numFmtId="189" fontId="0" fillId="9" borderId="2" xfId="0" applyNumberFormat="1" applyFont="1" applyFill="1" applyBorder="1" applyAlignment="1" applyProtection="1">
      <alignment vertical="center"/>
      <protection locked="0"/>
    </xf>
    <xf numFmtId="3" fontId="0" fillId="0" borderId="12" xfId="0" applyNumberFormat="1" applyFont="1" applyBorder="1" applyAlignment="1" applyProtection="1">
      <alignment horizontal="right" vertical="center"/>
    </xf>
    <xf numFmtId="190" fontId="0" fillId="9" borderId="2" xfId="0" applyNumberFormat="1" applyFont="1" applyFill="1" applyBorder="1" applyAlignment="1" applyProtection="1">
      <alignment vertical="center"/>
      <protection locked="0"/>
    </xf>
    <xf numFmtId="0" fontId="0" fillId="0" borderId="0" xfId="0" applyFont="1" applyAlignment="1" applyProtection="1">
      <alignment horizontal="left" vertical="center" wrapText="1"/>
    </xf>
    <xf numFmtId="184" fontId="0" fillId="9" borderId="2" xfId="0" applyNumberFormat="1" applyFont="1" applyFill="1" applyBorder="1" applyAlignment="1" applyProtection="1">
      <alignment horizontal="right" vertical="center"/>
      <protection locked="0"/>
    </xf>
    <xf numFmtId="0" fontId="0" fillId="0" borderId="6" xfId="0" applyFont="1" applyBorder="1" applyAlignment="1" applyProtection="1">
      <alignment horizontal="center" vertical="top"/>
    </xf>
    <xf numFmtId="0" fontId="0" fillId="0" borderId="0" xfId="0" applyFont="1" applyAlignment="1" applyProtection="1">
      <alignment vertical="top"/>
    </xf>
    <xf numFmtId="49" fontId="0" fillId="9" borderId="2" xfId="0" applyNumberFormat="1" applyFont="1" applyFill="1" applyBorder="1" applyAlignment="1" applyProtection="1">
      <alignment horizontal="right" vertical="center"/>
      <protection locked="0"/>
    </xf>
    <xf numFmtId="49" fontId="0" fillId="9" borderId="12" xfId="0" applyNumberFormat="1" applyFont="1" applyFill="1" applyBorder="1" applyAlignment="1" applyProtection="1">
      <alignment vertical="center"/>
      <protection locked="0"/>
    </xf>
    <xf numFmtId="191" fontId="0" fillId="9" borderId="13" xfId="0" applyNumberFormat="1" applyFont="1" applyFill="1" applyBorder="1" applyAlignment="1" applyProtection="1">
      <alignment vertical="center"/>
      <protection locked="0"/>
    </xf>
    <xf numFmtId="0" fontId="16" fillId="0" borderId="0" xfId="0" applyFont="1" applyAlignment="1">
      <alignment vertical="center"/>
    </xf>
    <xf numFmtId="49" fontId="0" fillId="0" borderId="0" xfId="0" applyNumberFormat="1" applyFont="1" applyBorder="1" applyProtection="1"/>
    <xf numFmtId="179" fontId="0" fillId="0" borderId="0" xfId="0" applyNumberFormat="1" applyFont="1" applyBorder="1" applyAlignment="1" applyProtection="1">
      <alignment vertical="center" shrinkToFit="1"/>
    </xf>
    <xf numFmtId="0" fontId="0" fillId="0" borderId="7" xfId="0" applyFont="1" applyBorder="1" applyAlignment="1" applyProtection="1">
      <alignment horizontal="center" vertical="center"/>
    </xf>
    <xf numFmtId="49" fontId="0" fillId="0" borderId="7" xfId="0" applyNumberFormat="1" applyFont="1" applyBorder="1" applyProtection="1"/>
    <xf numFmtId="0" fontId="0" fillId="0" borderId="0" xfId="0" applyFont="1" applyBorder="1" applyAlignment="1">
      <alignment horizontal="right" vertical="center"/>
    </xf>
    <xf numFmtId="0" fontId="0" fillId="0" borderId="0" xfId="0" applyFont="1" applyBorder="1"/>
    <xf numFmtId="0" fontId="0" fillId="0" borderId="0" xfId="0" applyFont="1" applyBorder="1" applyAlignment="1"/>
    <xf numFmtId="0" fontId="14" fillId="0" borderId="9" xfId="0" applyFont="1" applyBorder="1" applyAlignment="1">
      <alignment horizontal="right" vertical="center"/>
    </xf>
    <xf numFmtId="0" fontId="0" fillId="0" borderId="12" xfId="0" applyFont="1" applyBorder="1" applyAlignment="1"/>
    <xf numFmtId="0" fontId="0" fillId="0" borderId="13" xfId="0" applyFont="1" applyBorder="1" applyAlignment="1"/>
    <xf numFmtId="0" fontId="16" fillId="0" borderId="0" xfId="0" applyFont="1" applyAlignment="1" applyProtection="1">
      <alignment vertical="center"/>
    </xf>
    <xf numFmtId="0" fontId="0" fillId="0" borderId="0" xfId="0" applyFont="1" applyBorder="1" applyProtection="1"/>
    <xf numFmtId="3" fontId="0" fillId="9" borderId="3" xfId="0" applyNumberFormat="1" applyFont="1" applyFill="1" applyBorder="1" applyAlignment="1" applyProtection="1">
      <alignment vertical="center" shrinkToFit="1"/>
      <protection locked="0"/>
    </xf>
    <xf numFmtId="0" fontId="0" fillId="0" borderId="20" xfId="0" applyFont="1" applyBorder="1" applyAlignment="1" applyProtection="1">
      <alignment vertical="center" wrapText="1"/>
    </xf>
    <xf numFmtId="0" fontId="0" fillId="0" borderId="21" xfId="0" applyFont="1" applyBorder="1" applyAlignment="1"/>
    <xf numFmtId="0" fontId="0" fillId="0" borderId="22" xfId="0" applyFont="1" applyBorder="1" applyAlignment="1" applyProtection="1">
      <alignment horizontal="center" vertical="center" wrapText="1"/>
    </xf>
    <xf numFmtId="0" fontId="0" fillId="0" borderId="23" xfId="0" applyFont="1" applyBorder="1" applyAlignment="1" applyProtection="1">
      <alignment vertical="center" wrapText="1"/>
    </xf>
    <xf numFmtId="0" fontId="0" fillId="0" borderId="24" xfId="0" applyFont="1" applyBorder="1" applyAlignment="1" applyProtection="1">
      <alignment horizontal="center" vertical="center" wrapText="1"/>
    </xf>
    <xf numFmtId="0" fontId="0" fillId="0" borderId="25" xfId="0" applyFont="1" applyBorder="1" applyAlignment="1" applyProtection="1">
      <alignment horizontal="center" vertical="center" wrapText="1"/>
    </xf>
    <xf numFmtId="0" fontId="0" fillId="0" borderId="26" xfId="0" applyFont="1" applyBorder="1" applyAlignment="1" applyProtection="1">
      <alignment horizontal="center" vertical="center" wrapText="1"/>
    </xf>
    <xf numFmtId="0" fontId="0" fillId="0" borderId="24" xfId="0" applyFont="1" applyBorder="1" applyAlignment="1" applyProtection="1">
      <alignment vertical="center" wrapText="1"/>
    </xf>
    <xf numFmtId="0" fontId="0" fillId="0" borderId="26" xfId="0" applyFont="1" applyBorder="1" applyAlignment="1" applyProtection="1">
      <alignment vertical="center" wrapText="1"/>
    </xf>
    <xf numFmtId="0" fontId="0" fillId="0" borderId="27" xfId="0" applyFont="1" applyBorder="1" applyAlignment="1" applyProtection="1">
      <alignment vertical="center"/>
    </xf>
    <xf numFmtId="0" fontId="0" fillId="0" borderId="28" xfId="0" applyFont="1" applyBorder="1" applyAlignment="1" applyProtection="1">
      <alignment horizontal="center" vertical="center" wrapText="1"/>
    </xf>
    <xf numFmtId="0" fontId="0" fillId="9" borderId="28" xfId="0" applyFont="1" applyFill="1" applyBorder="1" applyAlignment="1" applyProtection="1">
      <alignment vertical="center" wrapText="1"/>
      <protection locked="0"/>
    </xf>
    <xf numFmtId="179" fontId="0" fillId="0" borderId="0" xfId="0" applyNumberFormat="1" applyFont="1" applyBorder="1" applyAlignment="1" applyProtection="1">
      <alignment horizontal="center" vertical="center" shrinkToFit="1"/>
    </xf>
    <xf numFmtId="3" fontId="0" fillId="9" borderId="19" xfId="0" applyNumberFormat="1" applyFont="1" applyFill="1" applyBorder="1" applyAlignment="1" applyProtection="1">
      <alignment vertical="center"/>
      <protection locked="0"/>
    </xf>
    <xf numFmtId="0" fontId="0" fillId="0" borderId="29" xfId="0" applyFont="1" applyBorder="1" applyAlignment="1" applyProtection="1">
      <alignment horizontal="left" vertical="center"/>
    </xf>
    <xf numFmtId="0" fontId="0" fillId="0" borderId="30" xfId="0" applyFont="1" applyBorder="1" applyAlignment="1" applyProtection="1">
      <alignment horizontal="left" vertical="center"/>
    </xf>
    <xf numFmtId="0" fontId="0" fillId="0" borderId="31" xfId="0" applyFont="1" applyBorder="1" applyAlignment="1" applyProtection="1">
      <alignment horizontal="left" vertical="center"/>
    </xf>
    <xf numFmtId="0" fontId="0" fillId="0" borderId="21" xfId="0" applyFont="1" applyBorder="1" applyAlignment="1" applyProtection="1">
      <alignment horizontal="left" vertical="center"/>
    </xf>
    <xf numFmtId="0" fontId="0" fillId="0" borderId="32" xfId="0" applyFont="1" applyBorder="1" applyAlignment="1" applyProtection="1">
      <alignment horizontal="center" vertical="center"/>
    </xf>
    <xf numFmtId="0" fontId="0" fillId="0" borderId="25" xfId="0" applyFont="1" applyBorder="1" applyAlignment="1" applyProtection="1">
      <alignment horizontal="center" vertical="center" textRotation="255"/>
    </xf>
    <xf numFmtId="0" fontId="0" fillId="0" borderId="3" xfId="0" applyFont="1" applyBorder="1" applyAlignment="1" applyProtection="1">
      <alignment horizontal="center" vertical="center" textRotation="255"/>
    </xf>
    <xf numFmtId="192" fontId="0" fillId="9" borderId="6" xfId="0" applyNumberFormat="1" applyFont="1" applyFill="1" applyBorder="1" applyAlignment="1" applyProtection="1">
      <alignment vertical="center"/>
      <protection locked="0"/>
    </xf>
    <xf numFmtId="192" fontId="0" fillId="9" borderId="2" xfId="0" applyNumberFormat="1" applyFont="1" applyFill="1" applyBorder="1" applyAlignment="1" applyProtection="1">
      <alignment vertical="center"/>
      <protection locked="0"/>
    </xf>
    <xf numFmtId="0" fontId="0" fillId="0" borderId="6" xfId="0" applyFont="1" applyBorder="1" applyAlignment="1" applyProtection="1">
      <alignment horizontal="center" vertical="center" textRotation="255"/>
    </xf>
    <xf numFmtId="0" fontId="0" fillId="0" borderId="3" xfId="0" applyFont="1" applyBorder="1" applyAlignment="1" applyProtection="1">
      <alignment horizontal="center" vertical="center"/>
    </xf>
    <xf numFmtId="0" fontId="0" fillId="0" borderId="33" xfId="0" applyFont="1" applyBorder="1" applyAlignment="1" applyProtection="1">
      <alignment horizontal="center" vertical="center" textRotation="255"/>
    </xf>
    <xf numFmtId="0" fontId="0" fillId="0" borderId="34" xfId="0" applyFont="1" applyBorder="1" applyAlignment="1" applyProtection="1">
      <alignment horizontal="center" vertical="center" textRotation="255"/>
    </xf>
    <xf numFmtId="192" fontId="0" fillId="9" borderId="28" xfId="0" applyNumberFormat="1" applyFont="1" applyFill="1" applyBorder="1" applyAlignment="1" applyProtection="1">
      <alignment vertical="center"/>
      <protection locked="0"/>
    </xf>
    <xf numFmtId="0" fontId="16" fillId="0" borderId="0" xfId="0" applyFont="1" applyBorder="1" applyAlignment="1">
      <alignment vertical="center"/>
    </xf>
    <xf numFmtId="0" fontId="0" fillId="10" borderId="10" xfId="0" applyFont="1" applyFill="1" applyBorder="1" applyAlignment="1">
      <alignment vertical="center"/>
    </xf>
    <xf numFmtId="0" fontId="0" fillId="10" borderId="12" xfId="0" applyFont="1" applyFill="1" applyBorder="1" applyAlignment="1">
      <alignment vertical="center"/>
    </xf>
    <xf numFmtId="0" fontId="0" fillId="10" borderId="8" xfId="0" applyFont="1" applyFill="1" applyBorder="1" applyAlignment="1">
      <alignment vertical="center"/>
    </xf>
    <xf numFmtId="0" fontId="0" fillId="10" borderId="13" xfId="0" applyFont="1" applyFill="1" applyBorder="1" applyAlignment="1">
      <alignment vertical="center"/>
    </xf>
    <xf numFmtId="0" fontId="0" fillId="0" borderId="11" xfId="0" applyFont="1" applyBorder="1" applyAlignment="1">
      <alignment horizontal="center" vertical="center"/>
    </xf>
    <xf numFmtId="0" fontId="0" fillId="9" borderId="12" xfId="0" applyFont="1" applyFill="1" applyBorder="1" applyAlignment="1" applyProtection="1">
      <alignment horizontal="center" vertical="center"/>
      <protection locked="0"/>
    </xf>
    <xf numFmtId="3" fontId="0" fillId="9" borderId="11" xfId="0" applyNumberFormat="1" applyFont="1" applyFill="1" applyBorder="1" applyAlignment="1" applyProtection="1">
      <alignment vertical="center"/>
      <protection locked="0"/>
    </xf>
    <xf numFmtId="0" fontId="0" fillId="0" borderId="19" xfId="0" applyFont="1" applyBorder="1" applyAlignment="1">
      <alignment horizontal="center" vertical="center"/>
    </xf>
    <xf numFmtId="0" fontId="13" fillId="0" borderId="0" xfId="0" applyFont="1" applyAlignment="1">
      <alignment vertical="center"/>
    </xf>
    <xf numFmtId="0" fontId="0" fillId="0" borderId="13" xfId="0" applyFont="1" applyBorder="1" applyAlignment="1" applyProtection="1">
      <alignment horizontal="right" vertical="center"/>
    </xf>
    <xf numFmtId="3" fontId="0" fillId="9" borderId="2" xfId="0" applyNumberFormat="1" applyFont="1" applyFill="1" applyBorder="1" applyAlignment="1" applyProtection="1">
      <alignment horizontal="right" vertical="center"/>
      <protection locked="0"/>
    </xf>
    <xf numFmtId="0" fontId="0" fillId="0" borderId="35" xfId="0" applyFont="1" applyBorder="1" applyAlignment="1">
      <alignment vertical="center"/>
    </xf>
    <xf numFmtId="0" fontId="0" fillId="0" borderId="36" xfId="0" applyFont="1" applyBorder="1" applyAlignment="1">
      <alignment vertical="center"/>
    </xf>
    <xf numFmtId="0" fontId="0" fillId="0" borderId="37" xfId="0" applyFont="1" applyBorder="1" applyAlignment="1">
      <alignment vertical="center"/>
    </xf>
    <xf numFmtId="0" fontId="0" fillId="0" borderId="38" xfId="0" applyFont="1" applyBorder="1" applyAlignment="1">
      <alignment vertical="center"/>
    </xf>
    <xf numFmtId="0" fontId="0" fillId="0" borderId="32" xfId="0" applyFont="1" applyBorder="1" applyAlignment="1">
      <alignment vertical="center"/>
    </xf>
    <xf numFmtId="0" fontId="0" fillId="0" borderId="39" xfId="0" applyFont="1" applyBorder="1" applyAlignment="1">
      <alignment vertical="center"/>
    </xf>
    <xf numFmtId="3" fontId="0" fillId="9" borderId="40" xfId="0" applyNumberFormat="1" applyFont="1" applyFill="1" applyBorder="1" applyAlignment="1" applyProtection="1">
      <alignment vertical="center"/>
      <protection locked="0"/>
    </xf>
    <xf numFmtId="0" fontId="0" fillId="9" borderId="5" xfId="0" applyFont="1" applyFill="1" applyBorder="1" applyAlignment="1" applyProtection="1">
      <alignment vertical="center"/>
      <protection locked="0"/>
    </xf>
    <xf numFmtId="0" fontId="0" fillId="9" borderId="41" xfId="0" applyFont="1" applyFill="1" applyBorder="1" applyAlignment="1" applyProtection="1">
      <alignment vertical="center"/>
      <protection locked="0"/>
    </xf>
    <xf numFmtId="3" fontId="0" fillId="9" borderId="41" xfId="0" applyNumberFormat="1" applyFont="1" applyFill="1" applyBorder="1" applyAlignment="1" applyProtection="1">
      <alignment vertical="center"/>
      <protection locked="0"/>
    </xf>
    <xf numFmtId="0" fontId="0" fillId="0" borderId="42" xfId="0" applyFont="1" applyBorder="1" applyAlignment="1">
      <alignment vertical="center"/>
    </xf>
    <xf numFmtId="0" fontId="0" fillId="0" borderId="43" xfId="0" applyFont="1" applyBorder="1" applyAlignment="1">
      <alignment vertical="center"/>
    </xf>
    <xf numFmtId="3" fontId="0" fillId="9" borderId="44" xfId="0" applyNumberFormat="1" applyFont="1" applyFill="1" applyBorder="1" applyAlignment="1" applyProtection="1">
      <alignment vertical="center"/>
      <protection locked="0"/>
    </xf>
    <xf numFmtId="0" fontId="0" fillId="9" borderId="0" xfId="0" applyFont="1" applyFill="1" applyBorder="1" applyAlignment="1" applyProtection="1">
      <alignment vertical="center"/>
      <protection locked="0"/>
    </xf>
    <xf numFmtId="0" fontId="0" fillId="9" borderId="45" xfId="0" applyFont="1" applyFill="1" applyBorder="1" applyAlignment="1" applyProtection="1">
      <alignment vertical="center"/>
      <protection locked="0"/>
    </xf>
    <xf numFmtId="3" fontId="0" fillId="9" borderId="45" xfId="0" applyNumberFormat="1" applyFont="1" applyFill="1" applyBorder="1" applyAlignment="1" applyProtection="1">
      <alignment vertical="center"/>
      <protection locked="0"/>
    </xf>
    <xf numFmtId="0" fontId="0" fillId="0" borderId="46" xfId="0" applyFont="1" applyBorder="1" applyAlignment="1">
      <alignment vertical="center"/>
    </xf>
    <xf numFmtId="3" fontId="0" fillId="9" borderId="47" xfId="0" applyNumberFormat="1" applyFont="1" applyFill="1" applyBorder="1" applyAlignment="1" applyProtection="1">
      <alignment vertical="center"/>
      <protection locked="0"/>
    </xf>
    <xf numFmtId="0" fontId="0" fillId="0" borderId="48" xfId="0" applyFont="1" applyBorder="1" applyAlignment="1">
      <alignment vertical="center"/>
    </xf>
    <xf numFmtId="0" fontId="0" fillId="0" borderId="49" xfId="0" applyFont="1" applyBorder="1" applyAlignment="1">
      <alignment vertical="center"/>
    </xf>
    <xf numFmtId="3" fontId="0" fillId="9" borderId="50" xfId="0" applyNumberFormat="1" applyFont="1" applyFill="1" applyBorder="1" applyAlignment="1" applyProtection="1">
      <alignment vertical="center"/>
      <protection locked="0"/>
    </xf>
    <xf numFmtId="0" fontId="0" fillId="0" borderId="51" xfId="0" applyFont="1" applyBorder="1" applyAlignment="1">
      <alignment vertical="center"/>
    </xf>
    <xf numFmtId="180" fontId="0" fillId="9" borderId="47" xfId="0" applyNumberFormat="1" applyFont="1" applyFill="1" applyBorder="1" applyAlignment="1" applyProtection="1">
      <alignment vertical="center"/>
      <protection locked="0"/>
    </xf>
    <xf numFmtId="0" fontId="14" fillId="0" borderId="35" xfId="0" applyFont="1" applyBorder="1" applyAlignment="1" applyProtection="1">
      <alignment vertical="center"/>
    </xf>
    <xf numFmtId="0" fontId="0" fillId="0" borderId="38" xfId="0" applyFont="1" applyBorder="1"/>
    <xf numFmtId="0" fontId="0" fillId="0" borderId="39" xfId="0" applyFont="1" applyBorder="1"/>
    <xf numFmtId="3" fontId="0" fillId="9" borderId="0" xfId="0" applyNumberFormat="1" applyFont="1" applyFill="1" applyBorder="1" applyProtection="1">
      <protection locked="0"/>
    </xf>
    <xf numFmtId="180" fontId="0" fillId="9" borderId="39" xfId="0" applyNumberFormat="1" applyFont="1" applyFill="1" applyBorder="1" applyProtection="1">
      <protection locked="0"/>
    </xf>
    <xf numFmtId="0" fontId="0" fillId="0" borderId="52" xfId="0" applyFont="1" applyBorder="1"/>
    <xf numFmtId="0" fontId="0" fillId="0" borderId="53" xfId="0" applyFont="1" applyBorder="1"/>
    <xf numFmtId="0" fontId="0" fillId="0" borderId="51" xfId="0" applyFont="1" applyBorder="1"/>
    <xf numFmtId="0" fontId="0" fillId="0" borderId="32" xfId="0" applyFont="1" applyBorder="1"/>
    <xf numFmtId="0" fontId="0" fillId="0" borderId="54" xfId="0" applyFont="1" applyBorder="1"/>
    <xf numFmtId="3" fontId="0" fillId="9" borderId="41" xfId="0" applyNumberFormat="1" applyFont="1" applyFill="1" applyBorder="1" applyAlignment="1" applyProtection="1">
      <alignment horizontal="right" vertical="center"/>
      <protection locked="0"/>
    </xf>
    <xf numFmtId="0" fontId="0" fillId="0" borderId="55" xfId="0" applyFont="1" applyBorder="1" applyAlignment="1">
      <alignment vertical="center"/>
    </xf>
    <xf numFmtId="0" fontId="0" fillId="0" borderId="56" xfId="0" applyFont="1" applyBorder="1" applyAlignment="1">
      <alignment vertical="center"/>
    </xf>
    <xf numFmtId="3" fontId="0" fillId="9" borderId="57" xfId="0" applyNumberFormat="1" applyFont="1" applyFill="1" applyBorder="1" applyAlignment="1" applyProtection="1">
      <alignment horizontal="right" vertical="center"/>
      <protection locked="0"/>
    </xf>
    <xf numFmtId="180" fontId="0" fillId="9" borderId="47" xfId="0" applyNumberFormat="1" applyFont="1" applyFill="1" applyBorder="1" applyProtection="1">
      <protection locked="0"/>
    </xf>
    <xf numFmtId="0" fontId="0" fillId="0" borderId="35" xfId="0" applyFont="1" applyBorder="1" applyAlignment="1">
      <alignment horizontal="center" vertical="center"/>
    </xf>
    <xf numFmtId="3" fontId="0" fillId="9" borderId="58" xfId="0" applyNumberFormat="1" applyFont="1" applyFill="1" applyBorder="1" applyAlignment="1" applyProtection="1">
      <alignment horizontal="right" vertical="center"/>
      <protection locked="0"/>
    </xf>
    <xf numFmtId="0" fontId="0" fillId="0" borderId="35" xfId="0" applyFont="1" applyBorder="1" applyAlignment="1" applyProtection="1">
      <alignment vertical="center"/>
    </xf>
    <xf numFmtId="3" fontId="0" fillId="9" borderId="59" xfId="0" applyNumberFormat="1" applyFont="1" applyFill="1" applyBorder="1" applyAlignment="1" applyProtection="1">
      <alignment horizontal="right" vertical="center"/>
      <protection locked="0"/>
    </xf>
    <xf numFmtId="0" fontId="14" fillId="0" borderId="11" xfId="0" applyFont="1" applyBorder="1" applyAlignment="1">
      <alignment vertical="center"/>
    </xf>
    <xf numFmtId="0" fontId="0" fillId="0" borderId="11" xfId="0" applyFont="1" applyBorder="1" applyAlignment="1" applyProtection="1">
      <alignment horizontal="center" vertical="center"/>
    </xf>
    <xf numFmtId="0" fontId="28" fillId="0" borderId="0" xfId="0" applyFont="1" applyAlignment="1" applyProtection="1">
      <alignment vertical="center"/>
    </xf>
    <xf numFmtId="0" fontId="18" fillId="0" borderId="0" xfId="0" applyFont="1" applyAlignment="1" applyProtection="1">
      <alignment horizontal="left" vertical="center"/>
    </xf>
    <xf numFmtId="0" fontId="0" fillId="0" borderId="11" xfId="0" applyFont="1" applyBorder="1" applyAlignment="1" applyProtection="1">
      <alignment vertical="center"/>
    </xf>
    <xf numFmtId="0" fontId="0" fillId="0" borderId="19" xfId="0" applyFont="1" applyBorder="1" applyAlignment="1" applyProtection="1">
      <alignment vertical="center"/>
    </xf>
    <xf numFmtId="0" fontId="0" fillId="0" borderId="2" xfId="0" applyFont="1" applyBorder="1" applyAlignment="1" applyProtection="1">
      <alignment horizontal="left" vertical="center" wrapText="1"/>
    </xf>
    <xf numFmtId="0" fontId="29" fillId="0" borderId="15" xfId="0" applyFont="1" applyBorder="1" applyAlignment="1" applyProtection="1">
      <alignment horizontal="right" vertical="center"/>
    </xf>
    <xf numFmtId="0" fontId="29" fillId="0" borderId="0" xfId="0" applyFont="1" applyAlignment="1" applyProtection="1">
      <alignment vertical="center"/>
    </xf>
    <xf numFmtId="0" fontId="29" fillId="0" borderId="12" xfId="0" applyFont="1" applyBorder="1" applyAlignment="1" applyProtection="1">
      <alignment horizontal="right" vertical="center"/>
    </xf>
    <xf numFmtId="0" fontId="29" fillId="0" borderId="13" xfId="0" applyFont="1" applyBorder="1" applyAlignment="1" applyProtection="1">
      <alignment vertical="center"/>
    </xf>
    <xf numFmtId="0" fontId="29" fillId="0" borderId="5" xfId="0" applyFont="1" applyBorder="1" applyAlignment="1" applyProtection="1">
      <alignment horizontal="right" vertical="center"/>
    </xf>
    <xf numFmtId="0" fontId="29" fillId="0" borderId="14" xfId="0" applyFont="1" applyBorder="1" applyAlignment="1" applyProtection="1">
      <alignment vertical="center"/>
    </xf>
    <xf numFmtId="0" fontId="13" fillId="0" borderId="0" xfId="0" applyFont="1" applyAlignment="1" applyProtection="1">
      <alignment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vertical="center"/>
    </xf>
    <xf numFmtId="0" fontId="13" fillId="0" borderId="2" xfId="0" applyFont="1" applyBorder="1" applyAlignment="1" applyProtection="1">
      <alignment horizontal="center" vertical="center" shrinkToFit="1"/>
    </xf>
    <xf numFmtId="0" fontId="13" fillId="0" borderId="11" xfId="0" applyFont="1" applyBorder="1" applyAlignment="1" applyProtection="1">
      <alignment horizontal="center" vertical="center"/>
    </xf>
    <xf numFmtId="0" fontId="0" fillId="0" borderId="11" xfId="0" applyFont="1" applyBorder="1" applyAlignment="1">
      <alignment vertical="center"/>
    </xf>
    <xf numFmtId="0" fontId="19" fillId="0" borderId="0" xfId="0" applyFont="1" applyBorder="1" applyAlignment="1">
      <alignment horizontal="left" vertical="center"/>
    </xf>
    <xf numFmtId="0" fontId="13" fillId="0" borderId="11" xfId="0" applyFont="1" applyBorder="1" applyAlignment="1">
      <alignment vertical="center"/>
    </xf>
    <xf numFmtId="0" fontId="13" fillId="0" borderId="19" xfId="0" applyFont="1" applyBorder="1" applyAlignment="1">
      <alignment vertical="center"/>
    </xf>
    <xf numFmtId="0" fontId="0" fillId="0" borderId="19" xfId="0" applyFont="1" applyBorder="1" applyAlignment="1">
      <alignment vertical="center"/>
    </xf>
    <xf numFmtId="0" fontId="30" fillId="0" borderId="0" xfId="0" applyFont="1" applyAlignment="1" applyProtection="1">
      <alignment vertical="center"/>
    </xf>
    <xf numFmtId="0" fontId="13" fillId="0" borderId="2" xfId="0" applyFont="1" applyBorder="1" applyAlignment="1" applyProtection="1">
      <alignment vertical="center"/>
    </xf>
    <xf numFmtId="0" fontId="19" fillId="0" borderId="0" xfId="0" applyFont="1" applyAlignment="1" applyProtection="1">
      <alignment vertical="center"/>
    </xf>
    <xf numFmtId="0" fontId="13" fillId="0" borderId="11" xfId="0" applyFont="1" applyBorder="1" applyAlignment="1">
      <alignment horizontal="center" vertical="center"/>
    </xf>
    <xf numFmtId="0" fontId="13" fillId="0" borderId="0" xfId="0" applyFont="1" applyAlignment="1">
      <alignment horizontal="left" vertical="center"/>
    </xf>
    <xf numFmtId="0" fontId="13" fillId="0" borderId="0" xfId="0" applyFont="1" applyAlignment="1" applyProtection="1">
      <alignment horizontal="left" vertical="center"/>
    </xf>
    <xf numFmtId="0" fontId="0" fillId="0" borderId="19" xfId="0" applyFont="1" applyBorder="1" applyAlignment="1" applyProtection="1">
      <alignment horizontal="left" vertical="center"/>
    </xf>
    <xf numFmtId="0" fontId="0" fillId="0" borderId="14" xfId="0" applyFont="1" applyBorder="1" applyAlignment="1">
      <alignment vertical="center"/>
    </xf>
    <xf numFmtId="0" fontId="13" fillId="0" borderId="2" xfId="0" applyFont="1" applyBorder="1" applyAlignment="1">
      <alignment horizontal="center" vertical="center"/>
    </xf>
    <xf numFmtId="0" fontId="13" fillId="0" borderId="13" xfId="0" applyFont="1" applyBorder="1" applyAlignment="1">
      <alignment horizontal="center" vertical="center"/>
    </xf>
    <xf numFmtId="0" fontId="0" fillId="0" borderId="19" xfId="0" applyFont="1" applyBorder="1" applyAlignment="1">
      <alignment horizontal="left" vertical="center"/>
    </xf>
    <xf numFmtId="0" fontId="0" fillId="0" borderId="3" xfId="0" applyFont="1" applyBorder="1" applyAlignment="1">
      <alignment horizontal="center" vertical="center" wrapText="1"/>
    </xf>
    <xf numFmtId="0" fontId="14" fillId="0" borderId="6" xfId="0" applyFont="1" applyBorder="1" applyAlignment="1">
      <alignment horizontal="left" vertical="center"/>
    </xf>
    <xf numFmtId="0" fontId="22" fillId="0" borderId="3" xfId="0" applyFont="1" applyBorder="1" applyAlignment="1">
      <alignment horizontal="center" vertical="center"/>
    </xf>
    <xf numFmtId="0" fontId="22" fillId="0" borderId="2" xfId="0" applyFont="1" applyBorder="1" applyAlignment="1">
      <alignment horizontal="left" vertical="center"/>
    </xf>
    <xf numFmtId="0" fontId="22" fillId="0" borderId="3" xfId="0" applyFont="1" applyBorder="1" applyAlignment="1">
      <alignment horizontal="center" vertical="center" wrapText="1"/>
    </xf>
    <xf numFmtId="0" fontId="22" fillId="0" borderId="11" xfId="0" applyFont="1" applyBorder="1" applyAlignment="1">
      <alignment horizontal="left" vertical="center"/>
    </xf>
    <xf numFmtId="0" fontId="22" fillId="0" borderId="0" xfId="0" applyFont="1" applyAlignment="1">
      <alignment vertical="center"/>
    </xf>
    <xf numFmtId="0" fontId="0" fillId="0" borderId="2" xfId="0" applyFont="1" applyBorder="1" applyAlignment="1" applyProtection="1">
      <alignment vertical="center" shrinkToFit="1"/>
    </xf>
    <xf numFmtId="0" fontId="0" fillId="0" borderId="11" xfId="0" applyFont="1" applyBorder="1" applyAlignment="1" applyProtection="1">
      <alignment horizontal="right" vertical="center"/>
    </xf>
    <xf numFmtId="0" fontId="0" fillId="0" borderId="11" xfId="0" applyFont="1" applyBorder="1" applyAlignment="1" applyProtection="1">
      <alignment vertical="center" wrapText="1"/>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Alignment="1"/>
    <xf numFmtId="49" fontId="0" fillId="0" borderId="2" xfId="0" applyNumberFormat="1" applyFont="1" applyBorder="1" applyAlignment="1" applyProtection="1">
      <alignment horizontal="center" vertical="center" wrapText="1"/>
    </xf>
    <xf numFmtId="49" fontId="0" fillId="0" borderId="2" xfId="0" applyNumberFormat="1" applyFont="1" applyBorder="1" applyAlignment="1" applyProtection="1">
      <alignment horizontal="center" vertical="center"/>
    </xf>
    <xf numFmtId="180" fontId="0" fillId="0" borderId="11" xfId="0" applyNumberFormat="1"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0" fillId="0" borderId="7" xfId="0" applyFont="1" applyBorder="1" applyAlignment="1">
      <alignment vertical="center"/>
    </xf>
    <xf numFmtId="49" fontId="0" fillId="0" borderId="13" xfId="0" applyNumberFormat="1" applyFont="1" applyBorder="1" applyAlignment="1" applyProtection="1">
      <alignment horizontal="center" vertical="center"/>
    </xf>
    <xf numFmtId="0" fontId="14" fillId="0" borderId="12" xfId="0" applyFont="1" applyBorder="1" applyAlignment="1">
      <alignment horizontal="left" vertical="center" wrapText="1" shrinkToFit="1"/>
    </xf>
    <xf numFmtId="0" fontId="32" fillId="0" borderId="2" xfId="0" applyFont="1" applyBorder="1" applyAlignment="1">
      <alignment horizontal="left" vertical="center" wrapText="1"/>
    </xf>
    <xf numFmtId="0" fontId="13" fillId="0" borderId="11" xfId="0" applyFont="1" applyBorder="1" applyAlignment="1">
      <alignment horizontal="center" vertical="center" wrapText="1"/>
    </xf>
    <xf numFmtId="0" fontId="13" fillId="0" borderId="0" xfId="0" applyFont="1" applyBorder="1" applyAlignment="1">
      <alignment horizontal="right" vertical="center"/>
    </xf>
    <xf numFmtId="0" fontId="14" fillId="0" borderId="12" xfId="0" applyFont="1" applyBorder="1" applyAlignment="1" applyProtection="1">
      <alignment horizontal="right" vertical="center"/>
    </xf>
    <xf numFmtId="0" fontId="14" fillId="0" borderId="11" xfId="0" applyFont="1" applyBorder="1" applyAlignment="1" applyProtection="1">
      <alignment horizontal="right" vertical="center"/>
    </xf>
    <xf numFmtId="0" fontId="13" fillId="0" borderId="0" xfId="0" applyFont="1" applyAlignment="1">
      <alignment horizontal="right" vertical="center"/>
    </xf>
    <xf numFmtId="0" fontId="0" fillId="0" borderId="0" xfId="0" applyFont="1" applyAlignment="1">
      <alignment horizontal="right" vertical="center"/>
    </xf>
    <xf numFmtId="0" fontId="0" fillId="0" borderId="3" xfId="0" applyFont="1" applyBorder="1" applyAlignment="1">
      <alignment horizontal="left" vertical="center"/>
    </xf>
    <xf numFmtId="0" fontId="0" fillId="0" borderId="7" xfId="0" applyFont="1" applyBorder="1" applyAlignment="1">
      <alignment horizontal="right" vertical="center"/>
    </xf>
    <xf numFmtId="0" fontId="13" fillId="0" borderId="8" xfId="0" applyFont="1" applyBorder="1" applyAlignment="1">
      <alignment horizontal="right" vertical="center"/>
    </xf>
    <xf numFmtId="0" fontId="0" fillId="0" borderId="12" xfId="0" applyFont="1" applyBorder="1" applyAlignment="1">
      <alignment horizontal="right" vertical="center"/>
    </xf>
    <xf numFmtId="0" fontId="14" fillId="10" borderId="0" xfId="0" applyFont="1" applyFill="1" applyBorder="1" applyAlignment="1" applyProtection="1">
      <alignment vertical="center"/>
    </xf>
    <xf numFmtId="0" fontId="16" fillId="0" borderId="0" xfId="0" applyFont="1" applyAlignment="1" applyProtection="1">
      <alignment horizontal="left" vertical="center"/>
    </xf>
    <xf numFmtId="0" fontId="0" fillId="0" borderId="0" xfId="0" applyFont="1" applyBorder="1" applyAlignment="1" applyProtection="1">
      <alignment horizontal="right" vertical="top"/>
    </xf>
    <xf numFmtId="0" fontId="0" fillId="0" borderId="0" xfId="0" applyFont="1" applyBorder="1" applyAlignment="1" applyProtection="1">
      <alignment vertical="top"/>
    </xf>
    <xf numFmtId="0" fontId="0" fillId="0" borderId="0" xfId="0" applyFont="1" applyAlignment="1" applyProtection="1">
      <alignment horizontal="right" vertical="top"/>
    </xf>
    <xf numFmtId="0" fontId="0" fillId="0" borderId="16"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11" xfId="0" applyFont="1" applyBorder="1" applyAlignment="1" applyProtection="1">
      <alignment horizontal="left" vertical="center"/>
    </xf>
    <xf numFmtId="0" fontId="22" fillId="0" borderId="19" xfId="0" applyFont="1" applyBorder="1" applyAlignment="1" applyProtection="1">
      <alignment horizontal="left" vertical="center"/>
    </xf>
    <xf numFmtId="0" fontId="22" fillId="0" borderId="4" xfId="0" applyFont="1" applyBorder="1" applyAlignment="1" applyProtection="1">
      <alignment horizontal="center" vertical="center"/>
    </xf>
    <xf numFmtId="0" fontId="22" fillId="0" borderId="2" xfId="0" applyFont="1" applyBorder="1" applyAlignment="1" applyProtection="1">
      <alignment horizontal="center" vertical="center"/>
    </xf>
    <xf numFmtId="0" fontId="22" fillId="0" borderId="6" xfId="0" applyFont="1" applyBorder="1" applyAlignment="1" applyProtection="1">
      <alignment horizontal="center" vertical="center"/>
    </xf>
    <xf numFmtId="0" fontId="22" fillId="0" borderId="15" xfId="0" applyFont="1" applyBorder="1" applyAlignment="1" applyProtection="1">
      <alignment horizontal="left" vertical="center"/>
    </xf>
    <xf numFmtId="0" fontId="22" fillId="0" borderId="19" xfId="0" applyFont="1" applyBorder="1" applyAlignment="1" applyProtection="1">
      <alignment horizontal="center" vertical="center"/>
    </xf>
    <xf numFmtId="0" fontId="22" fillId="0" borderId="60" xfId="0" applyFont="1" applyBorder="1" applyAlignment="1" applyProtection="1">
      <alignment horizontal="right" vertical="center"/>
    </xf>
    <xf numFmtId="0" fontId="22" fillId="0" borderId="61" xfId="0" applyFont="1" applyBorder="1" applyAlignment="1" applyProtection="1">
      <alignment horizontal="left" vertical="center"/>
    </xf>
    <xf numFmtId="0" fontId="22" fillId="0" borderId="10" xfId="0" applyFont="1" applyBorder="1" applyAlignment="1" applyProtection="1">
      <alignment horizontal="center"/>
    </xf>
    <xf numFmtId="0" fontId="22" fillId="0" borderId="3" xfId="0" applyFont="1" applyBorder="1" applyAlignment="1" applyProtection="1">
      <alignment horizontal="center"/>
    </xf>
    <xf numFmtId="0" fontId="22" fillId="0" borderId="15"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0" fillId="0" borderId="12" xfId="0" applyFont="1" applyBorder="1" applyAlignment="1">
      <alignment horizontal="center" vertical="center"/>
    </xf>
    <xf numFmtId="0" fontId="16" fillId="0" borderId="3" xfId="0" applyFont="1" applyBorder="1" applyAlignment="1">
      <alignment vertical="center"/>
    </xf>
    <xf numFmtId="0" fontId="0" fillId="0" borderId="15" xfId="0" applyFont="1" applyBorder="1" applyAlignment="1">
      <alignment vertical="center"/>
    </xf>
    <xf numFmtId="49" fontId="0" fillId="0" borderId="13" xfId="0" applyNumberFormat="1" applyFont="1" applyBorder="1" applyAlignment="1" applyProtection="1">
      <alignment vertical="center"/>
    </xf>
    <xf numFmtId="0" fontId="0" fillId="0" borderId="2" xfId="0" applyFont="1" applyBorder="1" applyAlignment="1" applyProtection="1">
      <alignment vertical="center" wrapText="1"/>
    </xf>
    <xf numFmtId="0" fontId="12" fillId="0" borderId="12" xfId="0" applyFont="1" applyBorder="1" applyAlignment="1" applyProtection="1">
      <alignment horizontal="left" vertical="center" shrinkToFit="1"/>
    </xf>
    <xf numFmtId="0" fontId="12" fillId="0" borderId="12" xfId="0" applyFont="1" applyBorder="1" applyAlignment="1" applyProtection="1">
      <alignment horizontal="left" vertical="center" wrapText="1"/>
    </xf>
    <xf numFmtId="0" fontId="0" fillId="0" borderId="12" xfId="0" applyFont="1" applyBorder="1" applyAlignment="1" applyProtection="1">
      <alignment horizontal="left" vertical="center" shrinkToFit="1"/>
    </xf>
    <xf numFmtId="0" fontId="0" fillId="0" borderId="8" xfId="0" applyFont="1" applyBorder="1" applyAlignment="1" applyProtection="1">
      <alignment horizontal="center" vertical="center"/>
    </xf>
    <xf numFmtId="177" fontId="14" fillId="0" borderId="15" xfId="0" applyNumberFormat="1" applyFont="1" applyBorder="1" applyAlignment="1" applyProtection="1">
      <alignment horizontal="left" vertical="center"/>
    </xf>
    <xf numFmtId="0" fontId="0" fillId="0" borderId="2" xfId="0" applyFont="1" applyBorder="1" applyAlignment="1" applyProtection="1">
      <alignment horizontal="left" vertical="center" shrinkToFit="1"/>
    </xf>
    <xf numFmtId="0" fontId="14" fillId="0" borderId="2" xfId="0" applyFont="1" applyBorder="1" applyAlignment="1" applyProtection="1">
      <alignment horizontal="center" vertical="center" shrinkToFit="1"/>
    </xf>
    <xf numFmtId="0" fontId="14" fillId="0" borderId="13" xfId="0" applyFont="1" applyBorder="1" applyAlignment="1" applyProtection="1">
      <alignment horizontal="center" vertical="center" shrinkToFit="1"/>
    </xf>
    <xf numFmtId="0" fontId="13" fillId="0" borderId="0" xfId="0" applyFont="1" applyBorder="1" applyAlignment="1" applyProtection="1">
      <alignment horizontal="right" vertical="center"/>
    </xf>
    <xf numFmtId="0" fontId="0" fillId="0" borderId="19" xfId="0" applyFont="1" applyBorder="1" applyAlignment="1" applyProtection="1">
      <alignment horizontal="center" vertical="center"/>
    </xf>
    <xf numFmtId="0" fontId="0" fillId="0" borderId="15" xfId="0" applyFont="1" applyBorder="1" applyAlignment="1" applyProtection="1">
      <alignment horizontal="center" vertical="center"/>
    </xf>
    <xf numFmtId="0" fontId="0" fillId="0" borderId="2" xfId="0" applyFont="1" applyBorder="1" applyAlignment="1" applyProtection="1">
      <alignment horizontal="right" vertical="center"/>
    </xf>
    <xf numFmtId="49" fontId="0" fillId="0" borderId="2" xfId="0" applyNumberFormat="1" applyFont="1" applyBorder="1" applyAlignment="1" applyProtection="1">
      <alignment vertical="center" wrapText="1"/>
    </xf>
    <xf numFmtId="0" fontId="0" fillId="0" borderId="2" xfId="0" applyFont="1" applyBorder="1" applyAlignment="1">
      <alignment vertical="center" wrapText="1"/>
    </xf>
    <xf numFmtId="0" fontId="0" fillId="0" borderId="2" xfId="0" applyFont="1" applyBorder="1" applyAlignment="1">
      <alignment horizontal="center" vertical="center" wrapText="1"/>
    </xf>
    <xf numFmtId="0" fontId="22" fillId="0" borderId="2" xfId="0" applyFont="1" applyBorder="1" applyAlignment="1" applyProtection="1">
      <alignment horizontal="center" vertical="center" wrapText="1"/>
    </xf>
    <xf numFmtId="0" fontId="0" fillId="0" borderId="0" xfId="0" applyFont="1" applyBorder="1" applyAlignment="1" applyProtection="1">
      <alignment horizontal="right" vertical="center" wrapText="1"/>
    </xf>
    <xf numFmtId="0" fontId="0" fillId="0" borderId="9" xfId="0" applyFont="1" applyBorder="1" applyAlignment="1" applyProtection="1">
      <alignment horizontal="right" vertical="center"/>
    </xf>
    <xf numFmtId="0" fontId="0" fillId="0" borderId="11" xfId="0" applyFont="1" applyBorder="1" applyAlignment="1" applyProtection="1">
      <alignment horizontal="center" vertical="center" wrapText="1"/>
    </xf>
    <xf numFmtId="49" fontId="0" fillId="0" borderId="2" xfId="0" applyNumberFormat="1" applyFont="1" applyBorder="1" applyAlignment="1" applyProtection="1">
      <alignment vertical="center"/>
    </xf>
    <xf numFmtId="0" fontId="0" fillId="0" borderId="3" xfId="0" applyFont="1" applyBorder="1" applyAlignment="1" applyProtection="1">
      <alignment horizontal="center"/>
    </xf>
    <xf numFmtId="0" fontId="14" fillId="0" borderId="3" xfId="0" applyFont="1" applyBorder="1" applyAlignment="1" applyProtection="1">
      <alignment horizontal="center"/>
    </xf>
    <xf numFmtId="0" fontId="14" fillId="0" borderId="6" xfId="0" applyFont="1" applyBorder="1" applyAlignment="1" applyProtection="1">
      <alignment horizontal="center" vertical="top"/>
    </xf>
    <xf numFmtId="0" fontId="33" fillId="0" borderId="0" xfId="0" applyFont="1" applyAlignment="1">
      <alignment vertical="center"/>
    </xf>
    <xf numFmtId="0" fontId="17" fillId="0" borderId="0" xfId="0" applyFont="1" applyAlignment="1" applyProtection="1">
      <alignment vertical="center"/>
    </xf>
    <xf numFmtId="0" fontId="14" fillId="0" borderId="2" xfId="0" applyFont="1" applyBorder="1" applyAlignment="1" applyProtection="1">
      <alignment horizontal="center" vertical="center"/>
    </xf>
    <xf numFmtId="0" fontId="17" fillId="0" borderId="0" xfId="0" applyFont="1" applyAlignment="1">
      <alignment vertical="center"/>
    </xf>
    <xf numFmtId="0" fontId="0" fillId="0" borderId="9" xfId="0" applyFont="1" applyBorder="1" applyAlignment="1">
      <alignment horizontal="right" vertical="center"/>
    </xf>
    <xf numFmtId="0" fontId="16" fillId="0" borderId="0" xfId="0" applyFont="1" applyBorder="1" applyAlignment="1" applyProtection="1">
      <alignment vertical="center"/>
    </xf>
    <xf numFmtId="0" fontId="16" fillId="0" borderId="0" xfId="0" applyFont="1" applyBorder="1" applyAlignment="1" applyProtection="1">
      <alignment horizontal="left" vertical="center"/>
    </xf>
    <xf numFmtId="0" fontId="0" fillId="0" borderId="62" xfId="0" applyFont="1" applyBorder="1" applyAlignment="1" applyProtection="1">
      <alignment vertical="center" wrapText="1"/>
    </xf>
    <xf numFmtId="0" fontId="0" fillId="0" borderId="63" xfId="0" applyFont="1" applyBorder="1" applyAlignment="1" applyProtection="1">
      <alignment vertical="center"/>
    </xf>
    <xf numFmtId="0" fontId="0" fillId="0" borderId="64" xfId="0" applyFont="1" applyBorder="1" applyAlignment="1" applyProtection="1">
      <alignment vertical="center"/>
    </xf>
    <xf numFmtId="0" fontId="0" fillId="0" borderId="65" xfId="0" applyFont="1" applyBorder="1" applyAlignment="1" applyProtection="1">
      <alignment vertical="center" wrapText="1"/>
    </xf>
    <xf numFmtId="0" fontId="0" fillId="0" borderId="15" xfId="0" applyFont="1" applyBorder="1" applyAlignment="1" applyProtection="1">
      <alignment horizontal="left" vertical="center" wrapText="1"/>
    </xf>
    <xf numFmtId="0" fontId="0" fillId="0" borderId="11" xfId="0" applyFont="1" applyBorder="1" applyAlignment="1" applyProtection="1">
      <alignment horizontal="left" vertical="center" wrapText="1"/>
    </xf>
    <xf numFmtId="0" fontId="0" fillId="0" borderId="66" xfId="0" applyFont="1" applyBorder="1" applyAlignment="1" applyProtection="1">
      <alignment horizontal="left" vertical="center"/>
    </xf>
    <xf numFmtId="0" fontId="0" fillId="0" borderId="62" xfId="0" applyFont="1" applyBorder="1" applyAlignment="1" applyProtection="1">
      <alignment horizontal="left" vertical="center"/>
    </xf>
    <xf numFmtId="0" fontId="0" fillId="0" borderId="67" xfId="0" applyFont="1" applyBorder="1" applyAlignment="1" applyProtection="1">
      <alignment horizontal="left" vertical="center"/>
    </xf>
    <xf numFmtId="0" fontId="0" fillId="0" borderId="27" xfId="0" applyFont="1" applyBorder="1" applyAlignment="1" applyProtection="1">
      <alignment horizontal="left" vertical="center"/>
    </xf>
    <xf numFmtId="0" fontId="0" fillId="0" borderId="65" xfId="0" applyFont="1" applyBorder="1" applyAlignment="1" applyProtection="1">
      <alignment horizontal="left" vertical="center"/>
    </xf>
    <xf numFmtId="0" fontId="0" fillId="10" borderId="19" xfId="0" applyFont="1" applyFill="1" applyBorder="1" applyAlignment="1">
      <alignment vertical="center"/>
    </xf>
    <xf numFmtId="0" fontId="0" fillId="10" borderId="12" xfId="0" applyFont="1" applyFill="1" applyBorder="1" applyAlignment="1">
      <alignment horizontal="center" vertical="center"/>
    </xf>
    <xf numFmtId="0" fontId="0" fillId="10" borderId="11" xfId="0" applyFont="1" applyFill="1" applyBorder="1" applyAlignment="1">
      <alignment horizontal="center" vertical="center"/>
    </xf>
    <xf numFmtId="0" fontId="0" fillId="10" borderId="2" xfId="0" applyFont="1" applyFill="1" applyBorder="1" applyAlignment="1">
      <alignment horizontal="center" vertical="center" wrapText="1"/>
    </xf>
    <xf numFmtId="0" fontId="0" fillId="10" borderId="2" xfId="0" applyFont="1" applyFill="1" applyBorder="1" applyAlignment="1">
      <alignment vertical="center" wrapText="1"/>
    </xf>
    <xf numFmtId="0" fontId="0" fillId="0" borderId="47" xfId="0" applyFont="1" applyBorder="1" applyAlignment="1">
      <alignment vertical="center"/>
    </xf>
    <xf numFmtId="0" fontId="0" fillId="0" borderId="68" xfId="0" applyFont="1" applyBorder="1" applyAlignment="1">
      <alignment vertical="center"/>
    </xf>
    <xf numFmtId="0" fontId="0" fillId="0" borderId="69" xfId="0" applyFont="1" applyBorder="1" applyAlignment="1">
      <alignment vertical="center"/>
    </xf>
    <xf numFmtId="0" fontId="0" fillId="0" borderId="49" xfId="0" applyFont="1" applyBorder="1" applyAlignment="1">
      <alignment horizontal="right" vertical="center"/>
    </xf>
    <xf numFmtId="0" fontId="0" fillId="0" borderId="70" xfId="0" applyFont="1" applyBorder="1" applyAlignment="1">
      <alignment vertical="center"/>
    </xf>
    <xf numFmtId="0" fontId="0" fillId="0" borderId="48" xfId="0" applyFont="1" applyBorder="1" applyAlignment="1">
      <alignment horizontal="right" vertical="center"/>
    </xf>
    <xf numFmtId="0" fontId="0" fillId="0" borderId="35" xfId="0" applyFont="1" applyBorder="1" applyAlignment="1">
      <alignment horizontal="right" vertical="center"/>
    </xf>
    <xf numFmtId="0" fontId="0" fillId="0" borderId="44" xfId="0" applyFont="1" applyBorder="1" applyAlignment="1">
      <alignment vertical="center"/>
    </xf>
    <xf numFmtId="0" fontId="0" fillId="0" borderId="52" xfId="0" applyFont="1" applyBorder="1" applyAlignment="1">
      <alignment vertical="center"/>
    </xf>
    <xf numFmtId="0" fontId="0" fillId="0" borderId="53" xfId="0" applyFont="1" applyBorder="1" applyAlignment="1">
      <alignment horizontal="right" vertical="center"/>
    </xf>
    <xf numFmtId="0" fontId="0" fillId="0" borderId="47" xfId="0" applyFont="1" applyBorder="1" applyAlignment="1" applyProtection="1">
      <alignment horizontal="center" vertical="center"/>
    </xf>
    <xf numFmtId="0" fontId="14" fillId="0" borderId="47" xfId="0" applyFont="1" applyBorder="1" applyAlignment="1" applyProtection="1">
      <alignment horizontal="center" vertical="center"/>
    </xf>
    <xf numFmtId="0" fontId="0" fillId="0" borderId="68" xfId="0" applyFont="1" applyBorder="1"/>
    <xf numFmtId="0" fontId="0" fillId="0" borderId="37" xfId="0" applyFont="1" applyBorder="1"/>
    <xf numFmtId="0" fontId="0" fillId="0" borderId="48" xfId="0" applyFont="1" applyBorder="1" applyAlignment="1"/>
    <xf numFmtId="0" fontId="0" fillId="0" borderId="71" xfId="0" applyFont="1" applyBorder="1"/>
    <xf numFmtId="0" fontId="0" fillId="0" borderId="36" xfId="0" applyFont="1" applyBorder="1" applyAlignment="1">
      <alignment horizontal="right" vertical="center"/>
    </xf>
    <xf numFmtId="0" fontId="0" fillId="0" borderId="46" xfId="0" applyFont="1" applyBorder="1" applyAlignment="1">
      <alignment horizontal="center" vertical="center"/>
    </xf>
    <xf numFmtId="0" fontId="0" fillId="0" borderId="35" xfId="0" applyFont="1" applyBorder="1" applyAlignment="1" applyProtection="1">
      <alignment horizontal="center" vertical="center"/>
    </xf>
    <xf numFmtId="0" fontId="28" fillId="0" borderId="0" xfId="0" applyFont="1" applyAlignment="1" applyProtection="1">
      <alignment horizontal="right" vertical="center"/>
    </xf>
    <xf numFmtId="194" fontId="0" fillId="9" borderId="2" xfId="0" applyNumberFormat="1" applyFont="1" applyFill="1" applyBorder="1" applyAlignment="1" applyProtection="1">
      <alignment horizontal="center" vertical="center" shrinkToFit="1"/>
      <protection locked="0"/>
    </xf>
    <xf numFmtId="194" fontId="0" fillId="9" borderId="3" xfId="0" applyNumberFormat="1" applyFont="1" applyFill="1" applyBorder="1" applyAlignment="1" applyProtection="1">
      <alignment horizontal="center" vertical="center"/>
      <protection locked="0"/>
    </xf>
    <xf numFmtId="194" fontId="0" fillId="9" borderId="3" xfId="0" applyNumberFormat="1" applyFont="1" applyFill="1" applyBorder="1" applyAlignment="1" applyProtection="1">
      <alignment horizontal="center" vertical="center" shrinkToFit="1"/>
      <protection locked="0"/>
    </xf>
    <xf numFmtId="194" fontId="0" fillId="9" borderId="13" xfId="0" applyNumberFormat="1" applyFont="1" applyFill="1" applyBorder="1" applyAlignment="1" applyProtection="1">
      <alignment horizontal="center" vertical="center" shrinkToFit="1"/>
      <protection locked="0"/>
    </xf>
    <xf numFmtId="194" fontId="0" fillId="9" borderId="2" xfId="0" applyNumberFormat="1" applyFont="1" applyFill="1" applyBorder="1" applyAlignment="1" applyProtection="1">
      <alignment horizontal="center" vertical="center"/>
      <protection locked="0"/>
    </xf>
    <xf numFmtId="194" fontId="0" fillId="9" borderId="2" xfId="0" applyNumberFormat="1" applyFont="1" applyFill="1" applyBorder="1" applyAlignment="1" applyProtection="1">
      <alignment horizontal="left" vertical="center" shrinkToFit="1"/>
      <protection locked="0"/>
    </xf>
    <xf numFmtId="194" fontId="0" fillId="9" borderId="2" xfId="7" applyNumberFormat="1" applyFont="1" applyFill="1" applyBorder="1" applyAlignment="1" applyProtection="1">
      <alignment horizontal="center" vertical="center" shrinkToFit="1"/>
      <protection locked="0"/>
    </xf>
    <xf numFmtId="194" fontId="0" fillId="9" borderId="6" xfId="0" applyNumberFormat="1" applyFont="1" applyFill="1" applyBorder="1" applyAlignment="1" applyProtection="1">
      <alignment horizontal="center" vertical="center" shrinkToFit="1"/>
      <protection locked="0"/>
    </xf>
    <xf numFmtId="194" fontId="0" fillId="9" borderId="12" xfId="0" applyNumberFormat="1" applyFont="1" applyFill="1" applyBorder="1" applyAlignment="1" applyProtection="1">
      <alignment horizontal="center" vertical="center" shrinkToFit="1"/>
      <protection locked="0"/>
    </xf>
    <xf numFmtId="176" fontId="0" fillId="0" borderId="0" xfId="0" applyNumberFormat="1" applyFont="1" applyBorder="1" applyAlignment="1" applyProtection="1">
      <alignment vertical="center"/>
    </xf>
    <xf numFmtId="0" fontId="0" fillId="0" borderId="0" xfId="7" applyFont="1" applyAlignment="1" applyProtection="1">
      <alignment horizontal="left" vertical="center"/>
    </xf>
    <xf numFmtId="0" fontId="22" fillId="0" borderId="11" xfId="0" applyFont="1" applyBorder="1" applyAlignment="1" applyProtection="1">
      <alignment horizontal="center" vertical="center" shrinkToFit="1"/>
    </xf>
    <xf numFmtId="0" fontId="14" fillId="0" borderId="2" xfId="0" applyFont="1" applyBorder="1" applyAlignment="1" applyProtection="1">
      <alignment horizontal="center" vertical="center" wrapText="1"/>
    </xf>
    <xf numFmtId="0" fontId="0" fillId="0" borderId="11" xfId="0" applyFont="1" applyBorder="1" applyAlignment="1" applyProtection="1">
      <alignment horizontal="left" vertical="center" shrinkToFit="1"/>
    </xf>
    <xf numFmtId="194" fontId="0" fillId="9" borderId="72" xfId="0" applyNumberFormat="1" applyFont="1" applyFill="1" applyBorder="1" applyAlignment="1" applyProtection="1">
      <alignment horizontal="center" vertical="center"/>
      <protection locked="0"/>
    </xf>
    <xf numFmtId="0" fontId="0" fillId="9" borderId="2" xfId="0" applyNumberFormat="1" applyFont="1" applyFill="1" applyBorder="1" applyAlignment="1" applyProtection="1">
      <alignment horizontal="right" vertical="center"/>
      <protection locked="0"/>
    </xf>
    <xf numFmtId="0" fontId="12" fillId="0" borderId="0" xfId="0" applyFont="1" applyFill="1" applyBorder="1" applyAlignment="1">
      <alignment vertical="center" wrapText="1"/>
    </xf>
    <xf numFmtId="0" fontId="14" fillId="0" borderId="72" xfId="0" applyFont="1" applyBorder="1" applyAlignment="1">
      <alignment horizontal="center" vertical="center"/>
    </xf>
    <xf numFmtId="0" fontId="32" fillId="0" borderId="72" xfId="0" applyFont="1" applyBorder="1" applyAlignment="1">
      <alignment horizontal="center" vertical="center" wrapText="1" shrinkToFit="1"/>
    </xf>
    <xf numFmtId="0" fontId="14" fillId="0" borderId="73" xfId="0" applyFont="1" applyBorder="1" applyAlignment="1">
      <alignment horizontal="center" vertical="center"/>
    </xf>
    <xf numFmtId="0" fontId="14" fillId="0" borderId="0" xfId="0" applyFont="1" applyBorder="1" applyAlignment="1" applyProtection="1">
      <alignment vertical="center" shrinkToFit="1"/>
    </xf>
    <xf numFmtId="0" fontId="0" fillId="0" borderId="74" xfId="0" applyFont="1" applyBorder="1" applyAlignment="1">
      <alignment horizontal="center" vertical="center"/>
    </xf>
    <xf numFmtId="0" fontId="0" fillId="0" borderId="0" xfId="0" applyFont="1" applyFill="1" applyBorder="1" applyAlignment="1" applyProtection="1">
      <alignment vertical="center"/>
    </xf>
    <xf numFmtId="0" fontId="14" fillId="0" borderId="0" xfId="0" applyFont="1" applyFill="1" applyBorder="1" applyAlignment="1" applyProtection="1">
      <alignment vertical="center" shrinkToFit="1"/>
    </xf>
    <xf numFmtId="0" fontId="14" fillId="0" borderId="72" xfId="0" applyFont="1" applyBorder="1" applyAlignment="1" applyProtection="1">
      <alignment horizontal="center" vertical="center" shrinkToFit="1"/>
    </xf>
    <xf numFmtId="0" fontId="14" fillId="0" borderId="72" xfId="0" applyFont="1" applyBorder="1" applyAlignment="1" applyProtection="1">
      <alignment vertical="center" shrinkToFit="1"/>
    </xf>
    <xf numFmtId="0" fontId="0" fillId="11" borderId="72" xfId="0" applyFont="1" applyFill="1" applyBorder="1" applyAlignment="1" applyProtection="1">
      <alignment horizontal="left" vertical="center"/>
      <protection locked="0"/>
    </xf>
    <xf numFmtId="0" fontId="0" fillId="11" borderId="72" xfId="0" applyFont="1" applyFill="1" applyBorder="1" applyAlignment="1" applyProtection="1">
      <alignment vertical="center"/>
      <protection locked="0"/>
    </xf>
    <xf numFmtId="0" fontId="32" fillId="0" borderId="72" xfId="0" applyFont="1" applyBorder="1" applyAlignment="1" applyProtection="1">
      <alignment horizontal="center" vertical="center" shrinkToFit="1"/>
    </xf>
    <xf numFmtId="0" fontId="32" fillId="0" borderId="72" xfId="0" applyFont="1" applyBorder="1" applyAlignment="1" applyProtection="1">
      <alignment horizontal="center" vertical="center" wrapText="1" shrinkToFit="1"/>
    </xf>
    <xf numFmtId="0" fontId="32" fillId="11" borderId="72" xfId="0" applyFont="1" applyFill="1" applyBorder="1" applyAlignment="1" applyProtection="1">
      <alignment horizontal="left" vertical="center"/>
      <protection locked="0"/>
    </xf>
    <xf numFmtId="0" fontId="0" fillId="11" borderId="72" xfId="0" applyFont="1" applyFill="1" applyBorder="1" applyProtection="1">
      <protection locked="0"/>
    </xf>
    <xf numFmtId="0" fontId="0" fillId="11" borderId="73" xfId="0" applyFont="1" applyFill="1" applyBorder="1" applyProtection="1">
      <protection locked="0"/>
    </xf>
    <xf numFmtId="0" fontId="32" fillId="0" borderId="72" xfId="0" applyFont="1" applyFill="1" applyBorder="1" applyAlignment="1">
      <alignment horizontal="center" vertical="center" wrapText="1"/>
    </xf>
    <xf numFmtId="0" fontId="32" fillId="0" borderId="73" xfId="0" applyFont="1" applyFill="1" applyBorder="1" applyAlignment="1">
      <alignment horizontal="center" vertical="center" wrapText="1"/>
    </xf>
    <xf numFmtId="0" fontId="12" fillId="0" borderId="75" xfId="0" applyFont="1" applyFill="1" applyBorder="1" applyAlignment="1">
      <alignment horizontal="center" vertical="center" wrapText="1"/>
    </xf>
    <xf numFmtId="0" fontId="12" fillId="0" borderId="76" xfId="0" applyFont="1" applyFill="1" applyBorder="1" applyAlignment="1">
      <alignment horizontal="center" vertical="center" wrapText="1"/>
    </xf>
    <xf numFmtId="0" fontId="32" fillId="0" borderId="75" xfId="0" applyFont="1" applyFill="1" applyBorder="1" applyAlignment="1">
      <alignment horizontal="center" vertical="center" wrapText="1"/>
    </xf>
    <xf numFmtId="0" fontId="0" fillId="11" borderId="75" xfId="0" applyFont="1" applyFill="1" applyBorder="1" applyAlignment="1" applyProtection="1">
      <alignment horizontal="center" vertical="center"/>
      <protection locked="0"/>
    </xf>
    <xf numFmtId="0" fontId="0" fillId="0" borderId="76" xfId="0" applyFont="1" applyBorder="1" applyAlignment="1">
      <alignment horizontal="center" vertical="center"/>
    </xf>
    <xf numFmtId="0" fontId="0" fillId="0" borderId="0" xfId="0" applyFont="1" applyFill="1" applyAlignment="1" applyProtection="1">
      <alignment vertical="center"/>
    </xf>
    <xf numFmtId="0" fontId="0" fillId="0" borderId="0" xfId="0" applyFont="1" applyFill="1" applyAlignment="1">
      <alignment vertical="center"/>
    </xf>
    <xf numFmtId="0" fontId="32" fillId="11" borderId="72" xfId="0" applyFont="1" applyFill="1" applyBorder="1" applyAlignment="1" applyProtection="1">
      <alignment horizontal="center" vertical="center"/>
      <protection locked="0"/>
    </xf>
    <xf numFmtId="49" fontId="0" fillId="9" borderId="3" xfId="0" applyNumberFormat="1" applyFont="1" applyFill="1" applyBorder="1" applyAlignment="1" applyProtection="1">
      <alignment vertical="center" wrapText="1"/>
      <protection locked="0"/>
    </xf>
    <xf numFmtId="0" fontId="0" fillId="0" borderId="2" xfId="0" applyNumberFormat="1" applyFont="1" applyBorder="1" applyAlignment="1" applyProtection="1">
      <alignment horizontal="right" vertical="center"/>
    </xf>
    <xf numFmtId="0" fontId="0" fillId="0" borderId="2" xfId="0" applyFont="1" applyBorder="1" applyAlignment="1">
      <alignment horizontal="center" vertical="center" shrinkToFit="1"/>
    </xf>
    <xf numFmtId="0" fontId="0" fillId="0" borderId="0" xfId="0" applyNumberFormat="1"/>
    <xf numFmtId="49" fontId="0" fillId="0" borderId="0" xfId="0" applyNumberFormat="1"/>
    <xf numFmtId="194" fontId="0" fillId="0" borderId="0" xfId="0" applyNumberFormat="1"/>
    <xf numFmtId="3" fontId="0" fillId="0" borderId="0" xfId="0" applyNumberFormat="1"/>
    <xf numFmtId="179" fontId="0" fillId="0" borderId="0" xfId="0" applyNumberFormat="1"/>
    <xf numFmtId="181" fontId="0" fillId="0" borderId="0" xfId="0" applyNumberFormat="1"/>
    <xf numFmtId="182" fontId="0" fillId="0" borderId="0" xfId="0" applyNumberFormat="1"/>
    <xf numFmtId="183" fontId="0" fillId="0" borderId="0" xfId="0" applyNumberFormat="1"/>
    <xf numFmtId="185" fontId="0" fillId="0" borderId="0" xfId="0" applyNumberFormat="1"/>
    <xf numFmtId="186" fontId="0" fillId="0" borderId="0" xfId="0" applyNumberFormat="1"/>
    <xf numFmtId="187" fontId="0" fillId="0" borderId="0" xfId="0" applyNumberFormat="1"/>
    <xf numFmtId="21" fontId="0" fillId="0" borderId="0" xfId="0" applyNumberFormat="1"/>
    <xf numFmtId="193" fontId="0" fillId="0" borderId="0" xfId="0" applyNumberFormat="1"/>
    <xf numFmtId="195" fontId="0" fillId="0" borderId="0" xfId="0" applyNumberFormat="1"/>
    <xf numFmtId="190" fontId="0" fillId="0" borderId="0" xfId="0" applyNumberFormat="1"/>
    <xf numFmtId="192" fontId="0" fillId="0" borderId="0" xfId="0" applyNumberFormat="1"/>
    <xf numFmtId="0" fontId="34" fillId="10" borderId="0" xfId="0" applyFont="1" applyFill="1" applyAlignment="1" applyProtection="1">
      <alignment vertical="center"/>
    </xf>
    <xf numFmtId="0" fontId="0" fillId="0" borderId="11" xfId="0" applyFont="1" applyBorder="1" applyAlignment="1">
      <alignment horizontal="center" vertical="center" shrinkToFit="1"/>
    </xf>
    <xf numFmtId="0" fontId="16" fillId="0" borderId="0" xfId="0" applyFont="1" applyAlignment="1" applyProtection="1">
      <alignment horizontal="left"/>
    </xf>
    <xf numFmtId="0" fontId="35" fillId="0" borderId="0" xfId="0" applyFont="1" applyAlignment="1" applyProtection="1">
      <alignment vertical="center"/>
    </xf>
    <xf numFmtId="177" fontId="28" fillId="9" borderId="2" xfId="0" applyNumberFormat="1" applyFont="1" applyFill="1" applyBorder="1" applyAlignment="1" applyProtection="1">
      <alignment horizontal="center" vertical="center"/>
      <protection locked="0"/>
    </xf>
    <xf numFmtId="49" fontId="0" fillId="9" borderId="2" xfId="0" applyNumberFormat="1" applyFont="1" applyFill="1" applyBorder="1" applyAlignment="1" applyProtection="1">
      <alignment vertical="center"/>
      <protection locked="0"/>
    </xf>
    <xf numFmtId="0" fontId="0" fillId="9" borderId="2" xfId="0" applyFont="1" applyFill="1" applyBorder="1" applyAlignment="1" applyProtection="1">
      <alignment vertical="center"/>
      <protection locked="0"/>
    </xf>
    <xf numFmtId="0" fontId="0" fillId="9" borderId="4" xfId="0" applyFont="1" applyFill="1" applyBorder="1" applyAlignment="1" applyProtection="1">
      <alignment vertical="center" wrapText="1"/>
      <protection locked="0"/>
    </xf>
    <xf numFmtId="0" fontId="0" fillId="0" borderId="2" xfId="0" applyFont="1" applyBorder="1" applyAlignment="1" applyProtection="1">
      <alignment horizontal="left" vertical="center" wrapText="1"/>
    </xf>
    <xf numFmtId="0" fontId="0" fillId="9" borderId="6" xfId="0" applyFont="1" applyFill="1" applyBorder="1" applyAlignment="1" applyProtection="1">
      <alignment vertical="center" wrapText="1"/>
      <protection locked="0"/>
    </xf>
    <xf numFmtId="0" fontId="0" fillId="0" borderId="2" xfId="0" applyFont="1" applyBorder="1" applyAlignment="1" applyProtection="1">
      <alignment vertical="center"/>
    </xf>
    <xf numFmtId="0" fontId="0" fillId="0" borderId="8" xfId="0" applyFont="1" applyBorder="1" applyAlignment="1" applyProtection="1">
      <alignment vertical="center"/>
    </xf>
    <xf numFmtId="0" fontId="0" fillId="0" borderId="5" xfId="0" applyFont="1" applyBorder="1" applyAlignment="1" applyProtection="1">
      <alignment vertical="center"/>
    </xf>
    <xf numFmtId="194" fontId="0" fillId="9" borderId="2" xfId="0" applyNumberFormat="1" applyFont="1" applyFill="1" applyBorder="1" applyAlignment="1" applyProtection="1">
      <alignment vertical="center" shrinkToFit="1"/>
      <protection locked="0"/>
    </xf>
    <xf numFmtId="0" fontId="0" fillId="9" borderId="3" xfId="0" applyFont="1" applyFill="1" applyBorder="1" applyAlignment="1" applyProtection="1">
      <alignment vertical="center"/>
      <protection locked="0"/>
    </xf>
    <xf numFmtId="0" fontId="14" fillId="0" borderId="2" xfId="0" applyFont="1" applyBorder="1" applyAlignment="1">
      <alignment horizontal="center" vertical="center"/>
    </xf>
    <xf numFmtId="0" fontId="0" fillId="9" borderId="2" xfId="0" applyFont="1" applyFill="1" applyBorder="1" applyAlignment="1" applyProtection="1">
      <alignment vertical="center" shrinkToFit="1"/>
      <protection locked="0"/>
    </xf>
    <xf numFmtId="0" fontId="0" fillId="9" borderId="3" xfId="0" applyFont="1" applyFill="1" applyBorder="1" applyAlignment="1" applyProtection="1">
      <alignment vertical="center" wrapText="1"/>
      <protection locked="0"/>
    </xf>
    <xf numFmtId="0" fontId="0" fillId="9" borderId="2" xfId="0" applyFont="1" applyFill="1" applyBorder="1" applyAlignment="1" applyProtection="1">
      <alignment vertical="center" wrapText="1"/>
      <protection locked="0"/>
    </xf>
    <xf numFmtId="0" fontId="0" fillId="0" borderId="77" xfId="0" applyFont="1" applyBorder="1" applyAlignment="1">
      <alignment horizontal="left" vertical="center"/>
    </xf>
    <xf numFmtId="0" fontId="0" fillId="0" borderId="77" xfId="0" applyFont="1" applyBorder="1" applyAlignment="1" applyProtection="1">
      <alignment horizontal="center" vertical="center"/>
    </xf>
    <xf numFmtId="0" fontId="22" fillId="0" borderId="11" xfId="0" applyFont="1" applyBorder="1" applyAlignment="1">
      <alignment horizontal="center" vertical="center"/>
    </xf>
    <xf numFmtId="179" fontId="22" fillId="0" borderId="2" xfId="0" applyNumberFormat="1" applyFont="1" applyBorder="1" applyAlignment="1">
      <alignment horizontal="center" vertical="center"/>
    </xf>
    <xf numFmtId="0" fontId="22" fillId="0" borderId="2" xfId="0" applyFont="1" applyBorder="1" applyAlignment="1">
      <alignment horizontal="center" vertical="center"/>
    </xf>
    <xf numFmtId="0" fontId="0" fillId="0" borderId="2" xfId="0" applyFont="1" applyBorder="1" applyAlignment="1" applyProtection="1">
      <alignment horizontal="center" vertical="center"/>
    </xf>
    <xf numFmtId="0" fontId="0" fillId="0" borderId="2" xfId="0" applyFont="1" applyBorder="1" applyAlignment="1" applyProtection="1">
      <alignment horizontal="left" vertical="center"/>
    </xf>
    <xf numFmtId="49" fontId="0" fillId="9" borderId="2" xfId="0" applyNumberFormat="1" applyFont="1" applyFill="1" applyBorder="1" applyAlignment="1" applyProtection="1">
      <alignment vertical="center" wrapText="1"/>
      <protection locked="0"/>
    </xf>
    <xf numFmtId="0" fontId="0" fillId="0" borderId="0" xfId="0" applyFont="1" applyBorder="1" applyAlignment="1" applyProtection="1">
      <alignment horizontal="center" vertical="center" wrapText="1"/>
    </xf>
    <xf numFmtId="0" fontId="0" fillId="0" borderId="2" xfId="0" applyFont="1" applyBorder="1" applyAlignment="1" applyProtection="1">
      <alignment horizontal="center"/>
    </xf>
    <xf numFmtId="0" fontId="0" fillId="0" borderId="2" xfId="0" applyFont="1" applyBorder="1" applyAlignment="1" applyProtection="1">
      <alignment horizontal="center" vertical="center" wrapText="1"/>
    </xf>
    <xf numFmtId="0" fontId="0" fillId="0" borderId="2" xfId="0" applyFont="1" applyBorder="1" applyAlignment="1">
      <alignment horizontal="center" vertical="center"/>
    </xf>
    <xf numFmtId="49" fontId="0" fillId="9" borderId="2" xfId="0" applyNumberFormat="1" applyFont="1" applyFill="1" applyBorder="1" applyAlignment="1" applyProtection="1">
      <alignment vertical="center" shrinkToFit="1"/>
      <protection locked="0"/>
    </xf>
    <xf numFmtId="0" fontId="0" fillId="0" borderId="73" xfId="0" applyFont="1" applyBorder="1" applyAlignment="1" applyProtection="1">
      <alignment horizontal="left" vertical="center" wrapText="1"/>
    </xf>
    <xf numFmtId="0" fontId="0" fillId="0" borderId="75" xfId="0" applyFont="1" applyBorder="1" applyAlignment="1" applyProtection="1">
      <alignment horizontal="left" vertical="center" wrapText="1"/>
    </xf>
    <xf numFmtId="0" fontId="0" fillId="0" borderId="76" xfId="0" applyFont="1" applyBorder="1" applyAlignment="1" applyProtection="1">
      <alignment horizontal="left" vertical="center" wrapText="1"/>
    </xf>
    <xf numFmtId="0" fontId="0" fillId="9" borderId="78" xfId="0" applyFont="1" applyFill="1" applyBorder="1" applyAlignment="1" applyProtection="1">
      <alignment horizontal="left" vertical="center" wrapText="1" shrinkToFit="1"/>
      <protection locked="0"/>
    </xf>
    <xf numFmtId="0" fontId="0" fillId="9" borderId="12" xfId="0" applyFont="1" applyFill="1" applyBorder="1" applyAlignment="1" applyProtection="1">
      <alignment horizontal="left" vertical="center" wrapText="1" shrinkToFit="1"/>
      <protection locked="0"/>
    </xf>
    <xf numFmtId="0" fontId="0" fillId="9" borderId="13" xfId="0" applyFont="1" applyFill="1" applyBorder="1" applyAlignment="1" applyProtection="1">
      <alignment horizontal="left" vertical="center" wrapText="1" shrinkToFit="1"/>
      <protection locked="0"/>
    </xf>
    <xf numFmtId="0" fontId="0" fillId="0" borderId="0" xfId="0" applyFont="1" applyAlignment="1">
      <alignment horizontal="left" vertical="center"/>
    </xf>
    <xf numFmtId="0" fontId="13" fillId="0" borderId="3" xfId="0" applyFont="1" applyBorder="1" applyAlignment="1">
      <alignment horizontal="center" vertical="center"/>
    </xf>
    <xf numFmtId="49" fontId="13" fillId="9" borderId="2" xfId="0" applyNumberFormat="1" applyFont="1" applyFill="1" applyBorder="1" applyAlignment="1" applyProtection="1">
      <alignment vertical="center" wrapText="1"/>
      <protection locked="0"/>
    </xf>
    <xf numFmtId="0" fontId="0" fillId="10" borderId="0" xfId="0" applyFont="1" applyFill="1" applyBorder="1" applyAlignment="1" applyProtection="1">
      <alignment horizontal="center" vertical="center"/>
    </xf>
    <xf numFmtId="0" fontId="0" fillId="9" borderId="2" xfId="0" applyFont="1" applyFill="1" applyBorder="1" applyAlignment="1" applyProtection="1">
      <alignment horizontal="left" vertical="center"/>
      <protection locked="0"/>
    </xf>
    <xf numFmtId="0" fontId="0" fillId="9" borderId="2" xfId="0" applyFont="1" applyFill="1" applyBorder="1" applyAlignment="1" applyProtection="1">
      <alignment horizontal="center" vertical="center"/>
      <protection locked="0"/>
    </xf>
    <xf numFmtId="0" fontId="0" fillId="10" borderId="7" xfId="0" applyFont="1" applyFill="1" applyBorder="1" applyAlignment="1" applyProtection="1">
      <alignment horizontal="center" vertical="center"/>
    </xf>
    <xf numFmtId="0" fontId="14" fillId="0" borderId="9" xfId="0" applyFont="1" applyBorder="1" applyAlignment="1" applyProtection="1">
      <alignment horizontal="right" vertical="center" wrapText="1"/>
    </xf>
    <xf numFmtId="0" fontId="0" fillId="9" borderId="2" xfId="0" applyFont="1" applyFill="1" applyBorder="1" applyAlignment="1" applyProtection="1">
      <alignment horizontal="left" vertical="center" wrapText="1"/>
      <protection locked="0"/>
    </xf>
    <xf numFmtId="0" fontId="14" fillId="9" borderId="2" xfId="0" applyFont="1" applyFill="1" applyBorder="1" applyAlignment="1" applyProtection="1">
      <alignment horizontal="left" vertical="center" wrapText="1"/>
      <protection locked="0"/>
    </xf>
    <xf numFmtId="0" fontId="0" fillId="9" borderId="2" xfId="0" applyFont="1" applyFill="1" applyBorder="1" applyAlignment="1" applyProtection="1">
      <alignment vertical="center" wrapText="1" shrinkToFit="1"/>
      <protection locked="0"/>
    </xf>
    <xf numFmtId="0" fontId="0" fillId="0" borderId="0" xfId="0" applyFont="1" applyBorder="1" applyAlignment="1" applyProtection="1">
      <alignment horizontal="left" vertical="center"/>
    </xf>
    <xf numFmtId="0" fontId="12" fillId="0" borderId="2" xfId="0" applyFont="1" applyBorder="1" applyAlignment="1" applyProtection="1">
      <alignment horizontal="left" vertical="center" wrapText="1"/>
    </xf>
    <xf numFmtId="49" fontId="0" fillId="9" borderId="2" xfId="0" applyNumberFormat="1" applyFont="1" applyFill="1" applyBorder="1" applyAlignment="1" applyProtection="1">
      <alignment horizontal="left" vertical="center" shrinkToFit="1"/>
      <protection locked="0"/>
    </xf>
    <xf numFmtId="0" fontId="0" fillId="0" borderId="3" xfId="0" applyFont="1" applyBorder="1" applyAlignment="1" applyProtection="1">
      <alignment horizontal="left" vertical="center"/>
    </xf>
    <xf numFmtId="0" fontId="0" fillId="0" borderId="6" xfId="0" applyFont="1" applyBorder="1" applyAlignment="1" applyProtection="1">
      <alignment horizontal="left" vertical="center"/>
    </xf>
    <xf numFmtId="0" fontId="0" fillId="9" borderId="2" xfId="7" applyFont="1" applyFill="1" applyBorder="1" applyAlignment="1" applyProtection="1">
      <alignment horizontal="center" vertical="center"/>
      <protection locked="0"/>
    </xf>
    <xf numFmtId="0" fontId="0" fillId="0" borderId="5" xfId="0" applyFont="1" applyBorder="1" applyAlignment="1" applyProtection="1">
      <alignment horizontal="right" vertical="center"/>
    </xf>
    <xf numFmtId="49" fontId="0" fillId="9" borderId="2" xfId="0" applyNumberFormat="1" applyFont="1" applyFill="1" applyBorder="1" applyAlignment="1" applyProtection="1">
      <alignment horizontal="left" vertical="center" wrapText="1"/>
      <protection locked="0"/>
    </xf>
    <xf numFmtId="0" fontId="0" fillId="9" borderId="2" xfId="0" applyFont="1" applyFill="1" applyBorder="1" applyAlignment="1" applyProtection="1">
      <alignment horizontal="left" vertical="center" shrinkToFit="1"/>
      <protection locked="0"/>
    </xf>
    <xf numFmtId="0" fontId="0" fillId="0" borderId="9" xfId="0" applyFont="1" applyBorder="1" applyAlignment="1" applyProtection="1">
      <alignment horizontal="left" vertical="top" wrapText="1"/>
    </xf>
    <xf numFmtId="0" fontId="0" fillId="0" borderId="11"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79" xfId="0" applyFont="1" applyBorder="1" applyAlignment="1" applyProtection="1">
      <alignment horizontal="center" vertical="center"/>
    </xf>
    <xf numFmtId="195" fontId="0" fillId="9" borderId="73" xfId="0" applyNumberFormat="1" applyFont="1" applyFill="1" applyBorder="1" applyAlignment="1" applyProtection="1">
      <alignment horizontal="center" vertical="center" wrapText="1"/>
      <protection locked="0"/>
    </xf>
    <xf numFmtId="195" fontId="0" fillId="9" borderId="76" xfId="0" applyNumberFormat="1" applyFont="1" applyFill="1" applyBorder="1" applyAlignment="1" applyProtection="1">
      <alignment horizontal="center" vertical="center" wrapText="1"/>
      <protection locked="0"/>
    </xf>
    <xf numFmtId="0" fontId="14" fillId="0" borderId="73" xfId="0" applyFont="1" applyBorder="1" applyAlignment="1">
      <alignment horizontal="center" vertical="center" wrapText="1"/>
    </xf>
    <xf numFmtId="0" fontId="0" fillId="0" borderId="76" xfId="0" applyFont="1" applyBorder="1" applyAlignment="1">
      <alignment vertical="center" wrapText="1"/>
    </xf>
    <xf numFmtId="0" fontId="0" fillId="11" borderId="73" xfId="0" applyFont="1" applyFill="1" applyBorder="1" applyAlignment="1" applyProtection="1">
      <protection locked="0"/>
    </xf>
    <xf numFmtId="0" fontId="0" fillId="11" borderId="76" xfId="0" applyFont="1" applyFill="1" applyBorder="1" applyAlignment="1" applyProtection="1">
      <protection locked="0"/>
    </xf>
    <xf numFmtId="0" fontId="0" fillId="11" borderId="72" xfId="0" applyFont="1" applyFill="1" applyBorder="1" applyAlignment="1" applyProtection="1">
      <alignment horizontal="center"/>
      <protection locked="0"/>
    </xf>
    <xf numFmtId="0" fontId="0" fillId="11" borderId="73" xfId="0" applyFont="1" applyFill="1" applyBorder="1" applyAlignment="1" applyProtection="1">
      <alignment horizontal="center"/>
      <protection locked="0"/>
    </xf>
    <xf numFmtId="0" fontId="0" fillId="11" borderId="75" xfId="0" applyFont="1" applyFill="1" applyBorder="1" applyAlignment="1" applyProtection="1">
      <alignment horizontal="center"/>
      <protection locked="0"/>
    </xf>
    <xf numFmtId="0" fontId="0" fillId="11" borderId="76" xfId="0" applyFont="1" applyFill="1" applyBorder="1" applyAlignment="1" applyProtection="1">
      <alignment horizontal="center"/>
      <protection locked="0"/>
    </xf>
    <xf numFmtId="0" fontId="32" fillId="0" borderId="72" xfId="0" applyFont="1" applyBorder="1" applyAlignment="1" applyProtection="1">
      <alignment horizontal="center" vertical="center" shrinkToFit="1"/>
    </xf>
    <xf numFmtId="0" fontId="32" fillId="11" borderId="72" xfId="0" applyFont="1" applyFill="1" applyBorder="1" applyAlignment="1" applyProtection="1">
      <alignment horizontal="center" vertical="center"/>
      <protection locked="0"/>
    </xf>
    <xf numFmtId="0" fontId="0" fillId="0" borderId="73" xfId="0" applyFont="1" applyBorder="1" applyAlignment="1" applyProtection="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pplyProtection="1">
      <alignment horizontal="center" vertical="center"/>
    </xf>
    <xf numFmtId="0" fontId="0" fillId="0" borderId="80" xfId="0" applyFont="1" applyBorder="1" applyAlignment="1" applyProtection="1">
      <alignment horizontal="center" vertical="center"/>
    </xf>
    <xf numFmtId="0" fontId="14" fillId="0" borderId="83" xfId="0" applyFont="1" applyBorder="1" applyAlignment="1" applyProtection="1">
      <alignment horizontal="center" vertical="center" wrapText="1"/>
    </xf>
    <xf numFmtId="0" fontId="14" fillId="0" borderId="84" xfId="0" applyFont="1" applyBorder="1" applyAlignment="1" applyProtection="1">
      <alignment horizontal="center" vertical="center" wrapText="1"/>
    </xf>
    <xf numFmtId="0" fontId="0" fillId="0" borderId="6" xfId="0" applyFont="1" applyBorder="1" applyAlignment="1" applyProtection="1">
      <alignment horizontal="center" vertical="center"/>
    </xf>
    <xf numFmtId="0" fontId="0" fillId="0" borderId="73" xfId="0" applyFont="1" applyFill="1" applyBorder="1" applyAlignment="1" applyProtection="1">
      <alignment horizontal="center" vertical="center"/>
    </xf>
    <xf numFmtId="0" fontId="0" fillId="0" borderId="76" xfId="0" applyFont="1" applyFill="1" applyBorder="1" applyAlignment="1" applyProtection="1">
      <alignment horizontal="center" vertical="center"/>
    </xf>
    <xf numFmtId="0" fontId="0" fillId="9" borderId="11" xfId="0" applyFont="1" applyFill="1" applyBorder="1" applyAlignment="1" applyProtection="1">
      <alignment horizontal="center" vertical="center"/>
      <protection locked="0"/>
    </xf>
    <xf numFmtId="0" fontId="0" fillId="9" borderId="13" xfId="0" applyFont="1" applyFill="1" applyBorder="1" applyAlignment="1" applyProtection="1">
      <alignment horizontal="center" vertical="center"/>
      <protection locked="0"/>
    </xf>
    <xf numFmtId="49" fontId="0" fillId="9" borderId="2" xfId="0" applyNumberFormat="1" applyFont="1" applyFill="1" applyBorder="1" applyAlignment="1" applyProtection="1">
      <protection locked="0"/>
    </xf>
    <xf numFmtId="0" fontId="0" fillId="9" borderId="12" xfId="0" applyFont="1" applyFill="1" applyBorder="1" applyAlignment="1" applyProtection="1">
      <alignment horizontal="center" vertical="center"/>
      <protection locked="0"/>
    </xf>
    <xf numFmtId="0" fontId="0" fillId="9" borderId="11" xfId="0" applyFont="1" applyFill="1" applyBorder="1" applyAlignment="1" applyProtection="1">
      <alignment vertical="center"/>
      <protection locked="0"/>
    </xf>
    <xf numFmtId="0" fontId="0" fillId="9" borderId="13" xfId="0" applyFont="1" applyFill="1" applyBorder="1" applyAlignment="1" applyProtection="1">
      <alignment vertical="center"/>
      <protection locked="0"/>
    </xf>
    <xf numFmtId="0" fontId="0" fillId="0" borderId="73" xfId="0" applyFont="1" applyFill="1" applyBorder="1" applyAlignment="1" applyProtection="1">
      <alignment horizontal="center" vertical="center" wrapText="1"/>
    </xf>
    <xf numFmtId="0" fontId="0" fillId="0" borderId="76" xfId="0" applyFont="1" applyFill="1" applyBorder="1" applyAlignment="1" applyProtection="1">
      <alignment horizontal="center" vertical="center" wrapText="1"/>
    </xf>
    <xf numFmtId="0" fontId="0" fillId="0" borderId="9" xfId="0" applyFont="1" applyBorder="1" applyAlignment="1">
      <alignment horizontal="right" vertical="center"/>
    </xf>
    <xf numFmtId="0" fontId="14" fillId="0" borderId="9" xfId="0" applyFont="1" applyBorder="1" applyAlignment="1">
      <alignment horizontal="right" vertical="center"/>
    </xf>
    <xf numFmtId="0" fontId="0" fillId="0" borderId="0" xfId="0" applyFont="1" applyBorder="1" applyAlignment="1">
      <alignment horizontal="righ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9" borderId="2" xfId="0" applyFont="1" applyFill="1" applyBorder="1" applyAlignment="1" applyProtection="1">
      <alignment vertical="top"/>
      <protection locked="0"/>
    </xf>
    <xf numFmtId="0" fontId="0" fillId="0" borderId="9" xfId="0" applyFont="1" applyBorder="1" applyAlignment="1" applyProtection="1">
      <alignment horizontal="right" vertical="center"/>
    </xf>
    <xf numFmtId="0" fontId="0" fillId="9" borderId="2" xfId="0" applyFont="1" applyFill="1" applyBorder="1" applyAlignment="1" applyProtection="1">
      <alignment vertical="top" wrapText="1"/>
      <protection locked="0"/>
    </xf>
    <xf numFmtId="0" fontId="25" fillId="0" borderId="0" xfId="0" applyFont="1" applyBorder="1" applyAlignment="1" applyProtection="1">
      <alignment vertical="center"/>
    </xf>
    <xf numFmtId="3" fontId="0" fillId="9" borderId="2" xfId="0" applyNumberFormat="1" applyFont="1" applyFill="1" applyBorder="1" applyAlignment="1" applyProtection="1">
      <alignment vertical="center" shrinkToFit="1"/>
      <protection locked="0"/>
    </xf>
    <xf numFmtId="49" fontId="0" fillId="9" borderId="2" xfId="0" applyNumberFormat="1" applyFont="1" applyFill="1" applyBorder="1" applyAlignment="1" applyProtection="1">
      <alignment vertical="center" wrapText="1" shrinkToFit="1"/>
      <protection locked="0"/>
    </xf>
    <xf numFmtId="0" fontId="0" fillId="0" borderId="46" xfId="0" applyFont="1" applyBorder="1" applyAlignment="1">
      <alignment vertical="center"/>
    </xf>
    <xf numFmtId="0" fontId="0" fillId="0" borderId="47" xfId="0" applyFont="1" applyBorder="1" applyAlignment="1">
      <alignment vertical="center"/>
    </xf>
    <xf numFmtId="0" fontId="0" fillId="0" borderId="47" xfId="0" applyFont="1" applyBorder="1" applyAlignment="1">
      <alignment horizontal="center" vertical="center"/>
    </xf>
    <xf numFmtId="0" fontId="0" fillId="0" borderId="69" xfId="0" applyFont="1" applyBorder="1" applyAlignment="1">
      <alignment vertical="center" wrapText="1"/>
    </xf>
    <xf numFmtId="0" fontId="0" fillId="9" borderId="51" xfId="0" applyFont="1" applyFill="1" applyBorder="1" applyAlignment="1" applyProtection="1">
      <alignment vertical="center" wrapText="1"/>
      <protection locked="0"/>
    </xf>
    <xf numFmtId="0" fontId="0" fillId="0" borderId="46" xfId="0" applyFont="1" applyBorder="1" applyAlignment="1">
      <alignment vertical="center" wrapText="1"/>
    </xf>
    <xf numFmtId="0" fontId="0" fillId="9" borderId="47" xfId="0" applyFont="1" applyFill="1" applyBorder="1" applyAlignment="1" applyProtection="1">
      <alignment vertical="center" wrapText="1"/>
      <protection locked="0"/>
    </xf>
  </cellXfs>
  <cellStyles count="20">
    <cellStyle name="Accent" xfId="1" xr:uid="{DE76C20D-B1CB-4C25-B5C3-952B59D2889C}"/>
    <cellStyle name="Accent 1" xfId="2" xr:uid="{92EF1B43-3B98-4260-8653-C85314C59E20}"/>
    <cellStyle name="Accent 2" xfId="3" xr:uid="{C503D52F-764B-43EC-95E7-C789856F00D2}"/>
    <cellStyle name="Accent 3" xfId="4" xr:uid="{A4A9AE62-2528-4521-9ABB-AF5F04311591}"/>
    <cellStyle name="Bad" xfId="5" xr:uid="{0722937B-1E37-4D88-B271-81542EC1F36E}"/>
    <cellStyle name="Error" xfId="6" xr:uid="{ABC574A5-CA51-469A-A3C7-071D388F571F}"/>
    <cellStyle name="Excel Built-in Explanatory Text" xfId="7" xr:uid="{E812DC28-161C-45A5-8C45-9EE5ADA021C4}"/>
    <cellStyle name="Footnote" xfId="8" xr:uid="{247C10CC-25FB-4A33-A58B-278CD13CC6EB}"/>
    <cellStyle name="Good" xfId="9" xr:uid="{8588B652-3A87-49E9-A8C6-D01320F3ACBA}"/>
    <cellStyle name="Heading" xfId="10" xr:uid="{7EFF6463-93E7-415C-ADF3-6A5A748DB882}"/>
    <cellStyle name="Heading 1" xfId="11" xr:uid="{66A188F2-A66A-4D67-A907-2571619DE6E9}"/>
    <cellStyle name="Heading 2" xfId="12" xr:uid="{3D831A58-7C04-4657-BA75-CF785B9B3DF9}"/>
    <cellStyle name="Neutral" xfId="13" xr:uid="{6D155D23-0FF9-4212-BB61-91D7011F7CFC}"/>
    <cellStyle name="Note" xfId="14" xr:uid="{748731B6-D4E1-4BC6-A84B-060ADC2EE8CF}"/>
    <cellStyle name="Status" xfId="15" xr:uid="{6ACEC83F-9D65-49EA-B68C-80B4F555A898}"/>
    <cellStyle name="Text" xfId="16" xr:uid="{E745DADE-ED2C-480A-A1C4-7C3BA3DE29AA}"/>
    <cellStyle name="Warning" xfId="17" xr:uid="{9A14C755-5498-4284-BE1B-B6CEED82C1EF}"/>
    <cellStyle name="ハイパーリンク 2" xfId="18" xr:uid="{AE356A95-993E-4C0A-B95A-9187B6BDC6CC}"/>
    <cellStyle name="標準" xfId="0" builtinId="0"/>
    <cellStyle name="標準 2" xfId="19" xr:uid="{A19BA8A3-C975-479E-903D-4D393CA8075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twoCellAnchor>
    <xdr:from>
      <xdr:col>1</xdr:col>
      <xdr:colOff>1476375</xdr:colOff>
      <xdr:row>15</xdr:row>
      <xdr:rowOff>133350</xdr:rowOff>
    </xdr:from>
    <xdr:to>
      <xdr:col>3</xdr:col>
      <xdr:colOff>47625</xdr:colOff>
      <xdr:row>15</xdr:row>
      <xdr:rowOff>133350</xdr:rowOff>
    </xdr:to>
    <xdr:sp macro="" textlink="">
      <xdr:nvSpPr>
        <xdr:cNvPr id="16796" name="Line 1">
          <a:extLst>
            <a:ext uri="{FF2B5EF4-FFF2-40B4-BE49-F238E27FC236}">
              <a16:creationId xmlns:a16="http://schemas.microsoft.com/office/drawing/2014/main" id="{CA3D7183-6EEB-48C6-485D-99E103A00EFC}"/>
            </a:ext>
          </a:extLst>
        </xdr:cNvPr>
        <xdr:cNvSpPr>
          <a:spLocks noChangeShapeType="1"/>
        </xdr:cNvSpPr>
      </xdr:nvSpPr>
      <xdr:spPr bwMode="auto">
        <a:xfrm>
          <a:off x="3162300" y="3905250"/>
          <a:ext cx="1143000" cy="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1514475</xdr:colOff>
      <xdr:row>2</xdr:row>
      <xdr:rowOff>133350</xdr:rowOff>
    </xdr:from>
    <xdr:to>
      <xdr:col>2</xdr:col>
      <xdr:colOff>85725</xdr:colOff>
      <xdr:row>2</xdr:row>
      <xdr:rowOff>133350</xdr:rowOff>
    </xdr:to>
    <xdr:sp macro="" textlink="">
      <xdr:nvSpPr>
        <xdr:cNvPr id="65946" name="Line 1">
          <a:extLst>
            <a:ext uri="{FF2B5EF4-FFF2-40B4-BE49-F238E27FC236}">
              <a16:creationId xmlns:a16="http://schemas.microsoft.com/office/drawing/2014/main" id="{DB83817D-5FC7-70D2-04F5-85285637706C}"/>
            </a:ext>
          </a:extLst>
        </xdr:cNvPr>
        <xdr:cNvSpPr>
          <a:spLocks noChangeShapeType="1"/>
        </xdr:cNvSpPr>
      </xdr:nvSpPr>
      <xdr:spPr bwMode="auto">
        <a:xfrm>
          <a:off x="1514475" y="638175"/>
          <a:ext cx="1981200" cy="0"/>
        </a:xfrm>
        <a:prstGeom prst="line">
          <a:avLst/>
        </a:prstGeom>
        <a:noFill/>
        <a:ln w="1908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4" Type="http://schemas.openxmlformats.org/officeDocument/2006/relationships/comments" Target="../comments2.xm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118.bin"/><Relationship Id="rId1" Type="http://schemas.openxmlformats.org/officeDocument/2006/relationships/printerSettings" Target="../printerSettings/printerSettings11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120.bin"/><Relationship Id="rId1" Type="http://schemas.openxmlformats.org/officeDocument/2006/relationships/printerSettings" Target="../printerSettings/printerSettings119.bin"/></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62.xml.rels><?xml version="1.0" encoding="UTF-8" standalone="yes"?>
<Relationships xmlns="http://schemas.openxmlformats.org/package/2006/relationships"><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s>
</file>

<file path=xl/worksheets/_rels/sheet64.xml.rels><?xml version="1.0" encoding="UTF-8" standalone="yes"?>
<Relationships xmlns="http://schemas.openxmlformats.org/package/2006/relationships"><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65.xml.rels><?xml version="1.0" encoding="UTF-8" standalone="yes"?>
<Relationships xmlns="http://schemas.openxmlformats.org/package/2006/relationships"><Relationship Id="rId2" Type="http://schemas.openxmlformats.org/officeDocument/2006/relationships/printerSettings" Target="../printerSettings/printerSettings130.bin"/><Relationship Id="rId1" Type="http://schemas.openxmlformats.org/officeDocument/2006/relationships/printerSettings" Target="../printerSettings/printerSettings129.bin"/></Relationships>
</file>

<file path=xl/worksheets/_rels/sheet6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s>
</file>

<file path=xl/worksheets/_rels/sheet67.xml.rels><?xml version="1.0" encoding="UTF-8" standalone="yes"?>
<Relationships xmlns="http://schemas.openxmlformats.org/package/2006/relationships"><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s>
</file>

<file path=xl/worksheets/_rels/sheet68.xml.rels><?xml version="1.0" encoding="UTF-8" standalone="yes"?>
<Relationships xmlns="http://schemas.openxmlformats.org/package/2006/relationships"><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s>
</file>

<file path=xl/worksheets/_rels/sheet69.xml.rels><?xml version="1.0" encoding="UTF-8" standalone="yes"?>
<Relationships xmlns="http://schemas.openxmlformats.org/package/2006/relationships"><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70.xml.rels><?xml version="1.0" encoding="UTF-8" standalone="yes"?>
<Relationships xmlns="http://schemas.openxmlformats.org/package/2006/relationships"><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s>
</file>

<file path=xl/worksheets/_rels/sheet71.xml.rels><?xml version="1.0" encoding="UTF-8" standalone="yes"?>
<Relationships xmlns="http://schemas.openxmlformats.org/package/2006/relationships"><Relationship Id="rId2" Type="http://schemas.openxmlformats.org/officeDocument/2006/relationships/printerSettings" Target="../printerSettings/printerSettings142.bin"/><Relationship Id="rId1" Type="http://schemas.openxmlformats.org/officeDocument/2006/relationships/printerSettings" Target="../printerSettings/printerSettings141.bin"/></Relationships>
</file>

<file path=xl/worksheets/_rels/sheet72.xml.rels><?xml version="1.0" encoding="UTF-8" standalone="yes"?>
<Relationships xmlns="http://schemas.openxmlformats.org/package/2006/relationships"><Relationship Id="rId2" Type="http://schemas.openxmlformats.org/officeDocument/2006/relationships/printerSettings" Target="../printerSettings/printerSettings144.bin"/><Relationship Id="rId1" Type="http://schemas.openxmlformats.org/officeDocument/2006/relationships/printerSettings" Target="../printerSettings/printerSettings143.bin"/></Relationships>
</file>

<file path=xl/worksheets/_rels/sheet73.xml.rels><?xml version="1.0" encoding="UTF-8" standalone="yes"?>
<Relationships xmlns="http://schemas.openxmlformats.org/package/2006/relationships"><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74.xml.rels><?xml version="1.0" encoding="UTF-8" standalone="yes"?>
<Relationships xmlns="http://schemas.openxmlformats.org/package/2006/relationships"><Relationship Id="rId2" Type="http://schemas.openxmlformats.org/officeDocument/2006/relationships/printerSettings" Target="../printerSettings/printerSettings148.bin"/><Relationship Id="rId1" Type="http://schemas.openxmlformats.org/officeDocument/2006/relationships/printerSettings" Target="../printerSettings/printerSettings147.bin"/></Relationships>
</file>

<file path=xl/worksheets/_rels/sheet75.xml.rels><?xml version="1.0" encoding="UTF-8" standalone="yes"?>
<Relationships xmlns="http://schemas.openxmlformats.org/package/2006/relationships"><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s>
</file>

<file path=xl/worksheets/_rels/sheet76.xml.rels><?xml version="1.0" encoding="UTF-8" standalone="yes"?>
<Relationships xmlns="http://schemas.openxmlformats.org/package/2006/relationships"><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77.xml.rels><?xml version="1.0" encoding="UTF-8" standalone="yes"?>
<Relationships xmlns="http://schemas.openxmlformats.org/package/2006/relationships"><Relationship Id="rId2" Type="http://schemas.openxmlformats.org/officeDocument/2006/relationships/printerSettings" Target="../printerSettings/printerSettings154.bin"/><Relationship Id="rId1" Type="http://schemas.openxmlformats.org/officeDocument/2006/relationships/printerSettings" Target="../printerSettings/printerSettings153.bin"/></Relationships>
</file>

<file path=xl/worksheets/_rels/sheet78.xml.rels><?xml version="1.0" encoding="UTF-8" standalone="yes"?>
<Relationships xmlns="http://schemas.openxmlformats.org/package/2006/relationships"><Relationship Id="rId2" Type="http://schemas.openxmlformats.org/officeDocument/2006/relationships/printerSettings" Target="../printerSettings/printerSettings156.bin"/><Relationship Id="rId1" Type="http://schemas.openxmlformats.org/officeDocument/2006/relationships/printerSettings" Target="../printerSettings/printerSettings155.bin"/></Relationships>
</file>

<file path=xl/worksheets/_rels/sheet79.xml.rels><?xml version="1.0" encoding="UTF-8" standalone="yes"?>
<Relationships xmlns="http://schemas.openxmlformats.org/package/2006/relationships"><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0.xml.rels><?xml version="1.0" encoding="UTF-8" standalone="yes"?>
<Relationships xmlns="http://schemas.openxmlformats.org/package/2006/relationships"><Relationship Id="rId2" Type="http://schemas.openxmlformats.org/officeDocument/2006/relationships/printerSettings" Target="../printerSettings/printerSettings160.bin"/><Relationship Id="rId1" Type="http://schemas.openxmlformats.org/officeDocument/2006/relationships/printerSettings" Target="../printerSettings/printerSettings159.bin"/></Relationships>
</file>

<file path=xl/worksheets/_rels/sheet81.xml.rels><?xml version="1.0" encoding="UTF-8" standalone="yes"?>
<Relationships xmlns="http://schemas.openxmlformats.org/package/2006/relationships"><Relationship Id="rId2" Type="http://schemas.openxmlformats.org/officeDocument/2006/relationships/printerSettings" Target="../printerSettings/printerSettings162.bin"/><Relationship Id="rId1" Type="http://schemas.openxmlformats.org/officeDocument/2006/relationships/printerSettings" Target="../printerSettings/printerSettings161.bin"/></Relationships>
</file>

<file path=xl/worksheets/_rels/sheet82.xml.rels><?xml version="1.0" encoding="UTF-8" standalone="yes"?>
<Relationships xmlns="http://schemas.openxmlformats.org/package/2006/relationships"><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s>
</file>

<file path=xl/worksheets/_rels/sheet83.xml.rels><?xml version="1.0" encoding="UTF-8" standalone="yes"?>
<Relationships xmlns="http://schemas.openxmlformats.org/package/2006/relationships"><Relationship Id="rId2" Type="http://schemas.openxmlformats.org/officeDocument/2006/relationships/printerSettings" Target="../printerSettings/printerSettings166.bin"/><Relationship Id="rId1" Type="http://schemas.openxmlformats.org/officeDocument/2006/relationships/printerSettings" Target="../printerSettings/printerSettings165.bin"/></Relationships>
</file>

<file path=xl/worksheets/_rels/sheet84.xml.rels><?xml version="1.0" encoding="UTF-8" standalone="yes"?>
<Relationships xmlns="http://schemas.openxmlformats.org/package/2006/relationships"><Relationship Id="rId2" Type="http://schemas.openxmlformats.org/officeDocument/2006/relationships/printerSettings" Target="../printerSettings/printerSettings168.bin"/><Relationship Id="rId1" Type="http://schemas.openxmlformats.org/officeDocument/2006/relationships/printerSettings" Target="../printerSettings/printerSettings167.bin"/></Relationships>
</file>

<file path=xl/worksheets/_rels/sheet85.xml.rels><?xml version="1.0" encoding="UTF-8" standalone="yes"?>
<Relationships xmlns="http://schemas.openxmlformats.org/package/2006/relationships"><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s>
</file>

<file path=xl/worksheets/_rels/sheet86.xml.rels><?xml version="1.0" encoding="UTF-8" standalone="yes"?>
<Relationships xmlns="http://schemas.openxmlformats.org/package/2006/relationships"><Relationship Id="rId2" Type="http://schemas.openxmlformats.org/officeDocument/2006/relationships/printerSettings" Target="../printerSettings/printerSettings172.bin"/><Relationship Id="rId1" Type="http://schemas.openxmlformats.org/officeDocument/2006/relationships/printerSettings" Target="../printerSettings/printerSettings171.bin"/></Relationships>
</file>

<file path=xl/worksheets/_rels/sheet87.xml.rels><?xml version="1.0" encoding="UTF-8" standalone="yes"?>
<Relationships xmlns="http://schemas.openxmlformats.org/package/2006/relationships"><Relationship Id="rId2" Type="http://schemas.openxmlformats.org/officeDocument/2006/relationships/printerSettings" Target="../printerSettings/printerSettings174.bin"/><Relationship Id="rId1" Type="http://schemas.openxmlformats.org/officeDocument/2006/relationships/printerSettings" Target="../printerSettings/printerSettings173.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C7970-161A-4F45-8B98-3113C60BD702}">
  <sheetPr codeName="Sheet1"/>
  <dimension ref="A1:L23"/>
  <sheetViews>
    <sheetView showGridLines="0" tabSelected="1" zoomScaleNormal="100" workbookViewId="0"/>
  </sheetViews>
  <sheetFormatPr defaultRowHeight="13.5"/>
  <cols>
    <col min="1" max="1" width="15.5" style="1" customWidth="1"/>
    <col min="2" max="2" width="20.75" style="1" customWidth="1"/>
    <col min="3" max="3" width="18.5" style="1" customWidth="1"/>
    <col min="4" max="4" width="17.25" style="1" customWidth="1"/>
    <col min="5" max="5" width="9" style="1" customWidth="1"/>
    <col min="6" max="6" width="18.5" style="1" customWidth="1"/>
    <col min="7" max="7" width="9" style="1" customWidth="1"/>
    <col min="8" max="8" width="7.25" style="1" customWidth="1"/>
    <col min="9" max="9" width="2.875" style="1" customWidth="1"/>
    <col min="10" max="10" width="5.5" style="1" customWidth="1"/>
    <col min="11" max="11" width="3.5" style="1" customWidth="1"/>
    <col min="12" max="16384" width="9" style="1"/>
  </cols>
  <sheetData>
    <row r="1" spans="1:12" ht="11.25" customHeight="1">
      <c r="A1" s="6" t="s">
        <v>1446</v>
      </c>
      <c r="B1" s="553"/>
      <c r="C1" s="606" t="str">
        <f>IF(P0!B9&lt;&gt;"","HG"&amp;P0!B9,"")</f>
        <v/>
      </c>
    </row>
    <row r="2" spans="1:12" ht="9" customHeight="1">
      <c r="D2" s="2"/>
      <c r="G2" s="2"/>
    </row>
    <row r="3" spans="1:12" ht="18" customHeight="1">
      <c r="A3" s="543" t="s">
        <v>1445</v>
      </c>
      <c r="B3" s="610">
        <v>8</v>
      </c>
      <c r="C3" s="389" t="s">
        <v>6</v>
      </c>
      <c r="D3" s="389"/>
      <c r="E3" s="3"/>
      <c r="F3" s="4"/>
    </row>
    <row r="4" spans="1:12" ht="17.25" customHeight="1">
      <c r="B4" s="390" t="s">
        <v>7</v>
      </c>
    </row>
    <row r="5" spans="1:12" ht="10.5" customHeight="1"/>
    <row r="6" spans="1:12" ht="15.75" customHeight="1">
      <c r="A6" s="1" t="str">
        <f>"  提出にあたっては、記入漏れがないか十分御留意ください。※年月日を記入する場合は、すべて年号を使用してください。（例　令和"&amp;$B$3&amp;"年4月1日）"</f>
        <v xml:space="preserve">  提出にあたっては、記入漏れがないか十分御留意ください。※年月日を記入する場合は、すべて年号を使用してください。（例　令和8年4月1日）</v>
      </c>
    </row>
    <row r="7" spans="1:12" ht="9" customHeight="1"/>
    <row r="8" spans="1:12" ht="24" customHeight="1">
      <c r="A8" s="115" t="s">
        <v>8</v>
      </c>
      <c r="B8" s="611"/>
      <c r="C8" s="611"/>
      <c r="D8" s="611"/>
      <c r="E8" s="611"/>
      <c r="F8" s="611"/>
    </row>
    <row r="9" spans="1:12" ht="24" customHeight="1">
      <c r="A9" s="115" t="s">
        <v>9</v>
      </c>
      <c r="B9" s="611"/>
      <c r="C9" s="611"/>
      <c r="D9" s="611"/>
      <c r="E9" s="611"/>
      <c r="F9" s="611"/>
      <c r="H9" s="6"/>
    </row>
    <row r="10" spans="1:12" ht="24" customHeight="1">
      <c r="A10" s="7"/>
      <c r="B10" s="12" t="s">
        <v>10</v>
      </c>
      <c r="C10" s="8"/>
      <c r="D10" s="609" t="s">
        <v>2494</v>
      </c>
      <c r="E10" s="6"/>
      <c r="F10" s="9"/>
      <c r="G10" s="6"/>
      <c r="H10" s="10"/>
      <c r="I10" s="10"/>
      <c r="J10" s="10"/>
      <c r="K10" s="10"/>
    </row>
    <row r="11" spans="1:12" ht="24" customHeight="1">
      <c r="A11" s="222" t="s">
        <v>11</v>
      </c>
      <c r="B11" s="115" t="s">
        <v>12</v>
      </c>
      <c r="C11" s="612"/>
      <c r="D11" s="612"/>
      <c r="E11" s="612"/>
      <c r="F11" s="612"/>
      <c r="G11" s="612"/>
      <c r="H11" s="612"/>
      <c r="I11" s="612"/>
      <c r="J11" s="612"/>
      <c r="K11" s="612"/>
    </row>
    <row r="12" spans="1:12" ht="24" customHeight="1">
      <c r="A12" s="12"/>
      <c r="B12" s="115" t="s">
        <v>13</v>
      </c>
      <c r="C12" s="611"/>
      <c r="D12" s="611"/>
      <c r="E12" s="115" t="s">
        <v>14</v>
      </c>
      <c r="F12" s="612"/>
      <c r="G12" s="612"/>
      <c r="H12" s="612"/>
      <c r="I12" s="612"/>
      <c r="J12" s="612"/>
      <c r="K12" s="612"/>
    </row>
    <row r="13" spans="1:12" ht="24" customHeight="1">
      <c r="A13" s="7" t="s">
        <v>15</v>
      </c>
      <c r="B13" s="391" t="s">
        <v>16</v>
      </c>
      <c r="C13" s="611"/>
      <c r="D13" s="611"/>
      <c r="E13" s="391" t="s">
        <v>10</v>
      </c>
      <c r="F13" s="5"/>
      <c r="G13" s="115" t="s">
        <v>13</v>
      </c>
      <c r="H13" s="612"/>
      <c r="I13" s="612"/>
      <c r="J13" s="612"/>
      <c r="K13" s="612"/>
    </row>
    <row r="14" spans="1:12" ht="24" customHeight="1">
      <c r="A14" s="12"/>
      <c r="B14" s="392" t="s">
        <v>17</v>
      </c>
      <c r="C14" s="611"/>
      <c r="D14" s="611"/>
      <c r="E14" s="391" t="s">
        <v>12</v>
      </c>
      <c r="F14" s="613"/>
      <c r="G14" s="613"/>
      <c r="H14" s="613"/>
      <c r="I14" s="613"/>
      <c r="J14" s="613"/>
      <c r="K14" s="613"/>
    </row>
    <row r="15" spans="1:12" ht="24" customHeight="1">
      <c r="A15" s="614" t="s">
        <v>1296</v>
      </c>
      <c r="B15" s="391" t="s">
        <v>16</v>
      </c>
      <c r="C15" s="611"/>
      <c r="D15" s="611"/>
      <c r="E15" s="391" t="s">
        <v>10</v>
      </c>
      <c r="F15" s="11"/>
      <c r="G15" s="115" t="s">
        <v>13</v>
      </c>
      <c r="H15" s="612"/>
      <c r="I15" s="612"/>
      <c r="J15" s="612"/>
      <c r="K15" s="612"/>
    </row>
    <row r="16" spans="1:12" ht="24" customHeight="1">
      <c r="A16" s="614"/>
      <c r="B16" s="68" t="s">
        <v>17</v>
      </c>
      <c r="C16" s="611"/>
      <c r="D16" s="611"/>
      <c r="E16" s="391" t="s">
        <v>12</v>
      </c>
      <c r="F16" s="615"/>
      <c r="G16" s="615"/>
      <c r="H16" s="615"/>
      <c r="I16" s="615"/>
      <c r="J16" s="615"/>
      <c r="K16" s="615"/>
      <c r="L16" s="14"/>
    </row>
    <row r="17" spans="1:11" ht="24" customHeight="1">
      <c r="A17" s="115" t="s">
        <v>18</v>
      </c>
      <c r="B17" s="5"/>
      <c r="C17" s="15"/>
      <c r="D17" s="15"/>
      <c r="E17" s="6"/>
      <c r="F17" s="617"/>
      <c r="G17" s="617"/>
      <c r="H17" s="617"/>
      <c r="I17" s="617"/>
      <c r="J17" s="617"/>
      <c r="K17" s="16"/>
    </row>
    <row r="18" spans="1:11" ht="24" customHeight="1">
      <c r="A18" s="115" t="s">
        <v>19</v>
      </c>
      <c r="B18" s="544"/>
      <c r="C18" s="15"/>
      <c r="D18" s="15"/>
      <c r="E18" s="6"/>
      <c r="F18" s="618" t="s">
        <v>20</v>
      </c>
      <c r="G18" s="618"/>
      <c r="H18" s="618"/>
      <c r="I18" s="618"/>
      <c r="J18" s="618"/>
      <c r="K18" s="10"/>
    </row>
    <row r="19" spans="1:11" ht="24" customHeight="1">
      <c r="A19" s="115" t="s">
        <v>21</v>
      </c>
      <c r="B19" s="544"/>
      <c r="F19" s="14" t="s">
        <v>21</v>
      </c>
      <c r="G19" s="17"/>
      <c r="H19" s="619"/>
      <c r="I19" s="619"/>
      <c r="J19" s="619"/>
      <c r="K19" s="619"/>
    </row>
    <row r="20" spans="1:11" ht="24" customHeight="1">
      <c r="A20" s="7" t="s">
        <v>22</v>
      </c>
      <c r="B20" s="18"/>
      <c r="C20" s="6"/>
      <c r="E20" s="6"/>
      <c r="F20" s="616" t="s">
        <v>22</v>
      </c>
      <c r="G20" s="112" t="s">
        <v>23</v>
      </c>
      <c r="H20" s="612"/>
      <c r="I20" s="612"/>
      <c r="J20" s="612"/>
      <c r="K20" s="612"/>
    </row>
    <row r="21" spans="1:11" ht="24" customHeight="1">
      <c r="A21" s="7" t="str">
        <f>"現員（R"&amp;$B$3&amp;".4.1）"</f>
        <v>現員（R8.4.1）</v>
      </c>
      <c r="B21" s="19"/>
      <c r="C21" s="14"/>
      <c r="E21" s="6"/>
      <c r="F21" s="616"/>
      <c r="G21" s="73" t="s">
        <v>24</v>
      </c>
      <c r="H21" s="620"/>
      <c r="I21" s="620"/>
      <c r="J21" s="620"/>
      <c r="K21" s="620"/>
    </row>
    <row r="22" spans="1:11" ht="24" customHeight="1">
      <c r="A22" s="394" t="s">
        <v>25</v>
      </c>
      <c r="B22" s="18"/>
      <c r="C22" s="395" t="s">
        <v>26</v>
      </c>
      <c r="E22" s="6"/>
      <c r="F22" s="616" t="str">
        <f>A21</f>
        <v>現員（R8.4.1）</v>
      </c>
      <c r="G22" s="73" t="s">
        <v>23</v>
      </c>
      <c r="H22" s="21"/>
      <c r="I22" s="396" t="s">
        <v>25</v>
      </c>
      <c r="J22" s="22"/>
      <c r="K22" s="397" t="s">
        <v>26</v>
      </c>
    </row>
    <row r="23" spans="1:11" ht="24" customHeight="1">
      <c r="A23" s="1" t="s">
        <v>27</v>
      </c>
      <c r="F23" s="616"/>
      <c r="G23" s="73" t="s">
        <v>24</v>
      </c>
      <c r="H23" s="21"/>
      <c r="I23" s="398" t="s">
        <v>25</v>
      </c>
      <c r="J23" s="22"/>
      <c r="K23" s="399" t="s">
        <v>26</v>
      </c>
    </row>
  </sheetData>
  <customSheetViews>
    <customSheetView guid="{15472F52-94B6-4EF6-A7C3-02A4B848E89B}" showGridLines="0" topLeftCell="A16">
      <selection activeCell="D20" sqref="D20"/>
      <pageMargins left="0.75" right="0.2" top="0.3" bottom="0.48958333333333337" header="0.51180555555555551" footer="0.30972222222222223"/>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21">
    <mergeCell ref="F22:F23"/>
    <mergeCell ref="F17:J17"/>
    <mergeCell ref="F18:J18"/>
    <mergeCell ref="H19:K19"/>
    <mergeCell ref="F20:F21"/>
    <mergeCell ref="H20:K20"/>
    <mergeCell ref="H21:K21"/>
    <mergeCell ref="C13:D13"/>
    <mergeCell ref="H13:K13"/>
    <mergeCell ref="C14:D14"/>
    <mergeCell ref="F14:K14"/>
    <mergeCell ref="A15:A16"/>
    <mergeCell ref="C15:D15"/>
    <mergeCell ref="H15:K15"/>
    <mergeCell ref="C16:D16"/>
    <mergeCell ref="F16:K16"/>
    <mergeCell ref="B8:F8"/>
    <mergeCell ref="B9:F9"/>
    <mergeCell ref="C11:K11"/>
    <mergeCell ref="C12:D12"/>
    <mergeCell ref="F12:K12"/>
  </mergeCells>
  <phoneticPr fontId="27"/>
  <dataValidations count="1">
    <dataValidation type="whole" allowBlank="1" showErrorMessage="1" errorTitle="入力規則違反" error="郵便番号の下４桁を入力してください" sqref="F10" xr:uid="{D8581745-B3CB-418D-8505-F06E868AED92}">
      <formula1>0</formula1>
      <formula2>9999</formula2>
    </dataValidation>
  </dataValidations>
  <pageMargins left="0.75" right="0.2" top="0.3" bottom="0.48958333333333337" header="0.51180555555555551" footer="0.30972222222222223"/>
  <pageSetup paperSize="9" firstPageNumber="0" orientation="landscape" horizontalDpi="300" verticalDpi="300" r:id="rId2"/>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614FD-24F5-46C4-8F82-E038A3B916F9}">
  <sheetPr codeName="Sheet10"/>
  <dimension ref="A1:G22"/>
  <sheetViews>
    <sheetView showGridLines="0" zoomScaleNormal="100" workbookViewId="0"/>
  </sheetViews>
  <sheetFormatPr defaultRowHeight="13.5"/>
  <cols>
    <col min="1" max="1" width="4.25" style="66" customWidth="1"/>
    <col min="2" max="2" width="36.875" style="67" customWidth="1"/>
    <col min="3" max="5" width="9" style="67" customWidth="1"/>
    <col min="6" max="6" width="6" style="67" customWidth="1"/>
    <col min="7" max="7" width="52.5" style="67" customWidth="1"/>
    <col min="8" max="16384" width="9" style="67"/>
  </cols>
  <sheetData>
    <row r="1" spans="1:7" s="1" customFormat="1" ht="19.149999999999999" customHeight="1">
      <c r="A1" s="1" t="s">
        <v>220</v>
      </c>
      <c r="E1" s="6"/>
    </row>
    <row r="2" spans="1:7" s="1" customFormat="1" ht="26.65" customHeight="1">
      <c r="A2" s="1" t="s">
        <v>221</v>
      </c>
      <c r="B2" s="1" t="str">
        <f>"令和"&amp;P0!$B$3-1&amp;"年度の実績（感染対策委員会については、P６２に記載してください。）"</f>
        <v>令和7年度の実績（感染対策委員会については、P６２に記載してください。）</v>
      </c>
      <c r="E2" s="6"/>
    </row>
    <row r="3" spans="1:7" s="1" customFormat="1" ht="15" customHeight="1">
      <c r="A3" s="1" t="s">
        <v>222</v>
      </c>
      <c r="E3" s="6"/>
    </row>
    <row r="4" spans="1:7" s="1" customFormat="1" ht="15" customHeight="1">
      <c r="B4" s="329" t="s">
        <v>223</v>
      </c>
      <c r="C4" s="388" t="s">
        <v>224</v>
      </c>
      <c r="D4" s="388" t="s">
        <v>225</v>
      </c>
      <c r="E4" s="68"/>
      <c r="F4" s="68"/>
      <c r="G4" s="235" t="s">
        <v>226</v>
      </c>
    </row>
    <row r="5" spans="1:7" s="23" customFormat="1" ht="36" customHeight="1">
      <c r="A5" s="1"/>
      <c r="B5" s="57"/>
      <c r="C5" s="69"/>
      <c r="D5" s="25"/>
      <c r="E5" s="70"/>
      <c r="F5" s="73" t="s">
        <v>227</v>
      </c>
      <c r="G5" s="13"/>
    </row>
    <row r="6" spans="1:7" s="23" customFormat="1" ht="15" customHeight="1">
      <c r="A6" s="6"/>
      <c r="B6" s="68"/>
      <c r="C6" s="10"/>
      <c r="D6" s="10"/>
      <c r="E6" s="73"/>
      <c r="F6" s="73"/>
      <c r="G6" s="28"/>
    </row>
    <row r="7" spans="1:7" s="23" customFormat="1" ht="15" customHeight="1">
      <c r="A7" s="1"/>
      <c r="B7" s="235" t="s">
        <v>223</v>
      </c>
      <c r="C7" s="388" t="s">
        <v>224</v>
      </c>
      <c r="D7" s="388" t="s">
        <v>225</v>
      </c>
      <c r="E7" s="68"/>
      <c r="F7" s="74"/>
      <c r="G7" s="235" t="s">
        <v>226</v>
      </c>
    </row>
    <row r="8" spans="1:7" s="23" customFormat="1" ht="36" customHeight="1">
      <c r="A8" s="1"/>
      <c r="B8" s="57"/>
      <c r="C8" s="69"/>
      <c r="D8" s="25"/>
      <c r="E8" s="70"/>
      <c r="F8" s="417" t="s">
        <v>227</v>
      </c>
      <c r="G8" s="13"/>
    </row>
    <row r="9" spans="1:7" s="23" customFormat="1" ht="15" customHeight="1">
      <c r="A9" s="6"/>
      <c r="B9" s="68"/>
      <c r="C9" s="10"/>
      <c r="D9" s="10"/>
      <c r="E9" s="73"/>
      <c r="F9" s="73"/>
      <c r="G9" s="28"/>
    </row>
    <row r="10" spans="1:7" s="23" customFormat="1" ht="15" customHeight="1">
      <c r="A10" s="1"/>
      <c r="B10" s="235" t="s">
        <v>223</v>
      </c>
      <c r="C10" s="388" t="s">
        <v>224</v>
      </c>
      <c r="D10" s="388" t="s">
        <v>225</v>
      </c>
      <c r="E10" s="68"/>
      <c r="F10" s="74"/>
      <c r="G10" s="235" t="s">
        <v>226</v>
      </c>
    </row>
    <row r="11" spans="1:7" s="23" customFormat="1" ht="36" customHeight="1">
      <c r="A11" s="1"/>
      <c r="B11" s="57"/>
      <c r="C11" s="69"/>
      <c r="D11" s="25"/>
      <c r="E11" s="70"/>
      <c r="F11" s="417" t="s">
        <v>227</v>
      </c>
      <c r="G11" s="13"/>
    </row>
    <row r="12" spans="1:7" s="23" customFormat="1" ht="15" customHeight="1">
      <c r="A12" s="6"/>
      <c r="B12" s="68"/>
      <c r="C12" s="10"/>
      <c r="D12" s="10"/>
      <c r="E12" s="73"/>
      <c r="F12" s="73"/>
      <c r="G12" s="28"/>
    </row>
    <row r="13" spans="1:7" s="23" customFormat="1" ht="15" customHeight="1">
      <c r="A13" s="1"/>
      <c r="B13" s="235" t="s">
        <v>223</v>
      </c>
      <c r="C13" s="388" t="s">
        <v>224</v>
      </c>
      <c r="D13" s="388" t="s">
        <v>225</v>
      </c>
      <c r="E13" s="68"/>
      <c r="F13" s="74"/>
      <c r="G13" s="235" t="s">
        <v>226</v>
      </c>
    </row>
    <row r="14" spans="1:7" s="23" customFormat="1" ht="36" customHeight="1">
      <c r="A14" s="1"/>
      <c r="B14" s="57"/>
      <c r="C14" s="69"/>
      <c r="D14" s="25"/>
      <c r="E14" s="70"/>
      <c r="F14" s="417" t="s">
        <v>227</v>
      </c>
      <c r="G14" s="13"/>
    </row>
    <row r="15" spans="1:7" s="23" customFormat="1" ht="15" customHeight="1">
      <c r="A15" s="6"/>
      <c r="B15" s="68"/>
      <c r="C15" s="10"/>
      <c r="D15" s="10"/>
      <c r="E15" s="73"/>
      <c r="F15" s="73"/>
      <c r="G15" s="28"/>
    </row>
    <row r="16" spans="1:7" s="23" customFormat="1" ht="15" customHeight="1">
      <c r="A16" s="1"/>
      <c r="B16" s="235" t="s">
        <v>223</v>
      </c>
      <c r="C16" s="388" t="s">
        <v>224</v>
      </c>
      <c r="D16" s="388" t="s">
        <v>225</v>
      </c>
      <c r="E16" s="68"/>
      <c r="F16" s="74"/>
      <c r="G16" s="235" t="s">
        <v>226</v>
      </c>
    </row>
    <row r="17" spans="1:7" s="23" customFormat="1" ht="36" customHeight="1">
      <c r="A17" s="1"/>
      <c r="B17" s="587"/>
      <c r="C17" s="69"/>
      <c r="D17" s="25"/>
      <c r="E17" s="70"/>
      <c r="F17" s="417" t="s">
        <v>227</v>
      </c>
      <c r="G17" s="13"/>
    </row>
    <row r="18" spans="1:7" s="23" customFormat="1" ht="15" customHeight="1">
      <c r="A18" s="6"/>
      <c r="B18" s="68"/>
      <c r="C18" s="10"/>
      <c r="D18" s="10"/>
      <c r="E18" s="73"/>
      <c r="F18" s="73"/>
      <c r="G18" s="28"/>
    </row>
    <row r="19" spans="1:7" s="23" customFormat="1" ht="15" customHeight="1">
      <c r="A19" s="1"/>
      <c r="B19" s="53" t="s">
        <v>223</v>
      </c>
      <c r="C19" s="388" t="s">
        <v>224</v>
      </c>
      <c r="D19" s="388" t="s">
        <v>225</v>
      </c>
      <c r="E19" s="68"/>
      <c r="F19" s="74"/>
      <c r="G19" s="235" t="s">
        <v>226</v>
      </c>
    </row>
    <row r="20" spans="1:7" s="23" customFormat="1" ht="36" customHeight="1">
      <c r="A20" s="1"/>
      <c r="B20" s="57"/>
      <c r="C20" s="69"/>
      <c r="D20" s="25"/>
      <c r="E20" s="70"/>
      <c r="F20" s="417" t="s">
        <v>227</v>
      </c>
      <c r="G20" s="13"/>
    </row>
    <row r="22" spans="1:7" ht="25.5" customHeight="1">
      <c r="B22" s="23"/>
    </row>
  </sheetData>
  <customSheetViews>
    <customSheetView guid="{15472F52-94B6-4EF6-A7C3-02A4B848E89B}" showGridLines="0" topLeftCell="A16">
      <selection activeCell="D2" sqref="D2"/>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2">
    <dataValidation type="list" allowBlank="1" showErrorMessage="1" errorTitle="入力規則違反" error="リストから選択してください" sqref="C5 C8 C11 C14 C17 C20" xr:uid="{8CC6F78E-F023-4C66-A641-D181980EB982}">
      <formula1>"有,無,非該当"</formula1>
      <formula2>0</formula2>
    </dataValidation>
    <dataValidation type="list" allowBlank="1" showErrorMessage="1" errorTitle="入力規則違反" error="リストから選択してください" sqref="D5 D8 D11 D14 D17 D20" xr:uid="{34BC49FB-00E6-4D08-A2EF-9EEF4D5FBEF7}">
      <formula1>"年,月,週"</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59E0B-750F-485F-B2FA-97726187D298}">
  <sheetPr codeName="Sheet11"/>
  <dimension ref="A1:C12"/>
  <sheetViews>
    <sheetView showGridLines="0" zoomScaleNormal="100" workbookViewId="0"/>
  </sheetViews>
  <sheetFormatPr defaultRowHeight="13.5"/>
  <cols>
    <col min="1" max="1" width="6" style="1" customWidth="1"/>
    <col min="2" max="2" width="13.125" style="1" customWidth="1"/>
    <col min="3" max="3" width="94.875" style="1" customWidth="1"/>
    <col min="4" max="4" width="50.5" style="1" customWidth="1"/>
    <col min="5" max="5" width="18.5" style="1" customWidth="1"/>
    <col min="6" max="16384" width="9" style="1"/>
  </cols>
  <sheetData>
    <row r="1" spans="1:3" ht="23.25" customHeight="1">
      <c r="A1" s="400" t="s">
        <v>228</v>
      </c>
    </row>
    <row r="2" spans="1:3" ht="23.25" customHeight="1">
      <c r="A2" s="400" t="s">
        <v>229</v>
      </c>
    </row>
    <row r="3" spans="1:3" ht="23.25" customHeight="1">
      <c r="A3" s="400"/>
      <c r="B3" s="25"/>
      <c r="C3" s="122" t="s">
        <v>178</v>
      </c>
    </row>
    <row r="4" spans="1:3" ht="23.25" customHeight="1">
      <c r="A4" s="400" t="s">
        <v>230</v>
      </c>
    </row>
    <row r="5" spans="1:3" ht="60" customHeight="1">
      <c r="A5" s="400"/>
      <c r="C5" s="75"/>
    </row>
    <row r="6" spans="1:3" ht="23.25" customHeight="1">
      <c r="A6" s="400" t="s">
        <v>231</v>
      </c>
    </row>
    <row r="7" spans="1:3" ht="23.25" customHeight="1">
      <c r="A7" s="400"/>
      <c r="B7" s="1" t="s">
        <v>232</v>
      </c>
    </row>
    <row r="8" spans="1:3" ht="59.25" customHeight="1">
      <c r="A8" s="400"/>
      <c r="C8" s="75"/>
    </row>
    <row r="9" spans="1:3" ht="23.25" customHeight="1">
      <c r="A9" s="1" t="s">
        <v>233</v>
      </c>
    </row>
    <row r="10" spans="1:3" s="61" customFormat="1" ht="23.25" customHeight="1">
      <c r="B10" s="25"/>
      <c r="C10" s="122" t="s">
        <v>178</v>
      </c>
    </row>
    <row r="11" spans="1:3" s="61" customFormat="1" ht="23.25" customHeight="1">
      <c r="C11" s="61" t="s">
        <v>234</v>
      </c>
    </row>
    <row r="12" spans="1:3" ht="67.5" customHeight="1">
      <c r="C12" s="63"/>
    </row>
  </sheetData>
  <customSheetViews>
    <customSheetView guid="{15472F52-94B6-4EF6-A7C3-02A4B848E89B}" showGridLines="0" topLeftCell="A7">
      <selection sqref="A1:C12"/>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1">
    <dataValidation type="list" allowBlank="1" showErrorMessage="1" errorTitle="入力規則違反" error="リストから選択してください" sqref="B3 B10" xr:uid="{14697855-5E51-49D9-97A9-51BF6AF9FA83}">
      <formula1>"いる,いない,非該当"</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8335-F168-4EBB-AC47-68DD71EDE127}">
  <sheetPr codeName="Sheet12"/>
  <dimension ref="A1:I26"/>
  <sheetViews>
    <sheetView showGridLines="0" zoomScaleNormal="100" workbookViewId="0"/>
  </sheetViews>
  <sheetFormatPr defaultRowHeight="13.5"/>
  <cols>
    <col min="1" max="1" width="10.75" style="137" customWidth="1"/>
    <col min="2" max="2" width="12.75" style="137" customWidth="1"/>
    <col min="3" max="3" width="11.875" style="137" customWidth="1"/>
    <col min="4" max="4" width="17.5" style="24" customWidth="1"/>
    <col min="5" max="5" width="13.375" style="23" customWidth="1"/>
    <col min="6" max="6" width="14.125" style="137" customWidth="1"/>
    <col min="7" max="7" width="15.5" style="23" customWidth="1"/>
    <col min="8" max="8" width="27.5" style="23" customWidth="1"/>
    <col min="9" max="9" width="30.375" style="24" customWidth="1"/>
    <col min="10" max="10" width="11.5" style="137" customWidth="1"/>
    <col min="11" max="16384" width="9" style="137"/>
  </cols>
  <sheetData>
    <row r="1" spans="1:9" ht="15" customHeight="1">
      <c r="A1" s="414" t="s">
        <v>235</v>
      </c>
    </row>
    <row r="2" spans="1:9" ht="14.25" customHeight="1">
      <c r="A2" s="414" t="s">
        <v>236</v>
      </c>
    </row>
    <row r="3" spans="1:9" ht="20.25" customHeight="1">
      <c r="A3" s="162" t="s">
        <v>237</v>
      </c>
      <c r="B3" s="76"/>
      <c r="C3" s="40"/>
      <c r="D3" s="29"/>
      <c r="E3" s="28"/>
      <c r="F3" s="40"/>
      <c r="G3" s="28"/>
      <c r="H3" s="28"/>
      <c r="I3" s="29"/>
    </row>
    <row r="4" spans="1:9" ht="20.25" customHeight="1">
      <c r="A4" s="59" t="s">
        <v>238</v>
      </c>
      <c r="B4" s="77"/>
      <c r="C4" s="418" t="s">
        <v>239</v>
      </c>
      <c r="D4" s="418" t="s">
        <v>240</v>
      </c>
      <c r="E4" s="160" t="s">
        <v>241</v>
      </c>
      <c r="F4" s="413" t="s">
        <v>242</v>
      </c>
      <c r="G4" s="419" t="s">
        <v>243</v>
      </c>
      <c r="H4" s="418" t="s">
        <v>244</v>
      </c>
      <c r="I4" s="137"/>
    </row>
    <row r="5" spans="1:9" ht="20.25" customHeight="1">
      <c r="A5" s="420" t="s">
        <v>52</v>
      </c>
      <c r="B5" s="78"/>
      <c r="C5" s="25"/>
      <c r="D5" s="544"/>
      <c r="E5" s="25"/>
      <c r="F5" s="25"/>
      <c r="G5" s="544"/>
      <c r="H5" s="79"/>
      <c r="I5" s="137"/>
    </row>
    <row r="6" spans="1:9" ht="20.25" customHeight="1">
      <c r="A6" s="420" t="s">
        <v>245</v>
      </c>
      <c r="B6" s="78"/>
      <c r="C6" s="25"/>
      <c r="D6" s="544"/>
      <c r="E6" s="25"/>
      <c r="F6" s="25"/>
      <c r="G6" s="544"/>
      <c r="H6" s="79"/>
      <c r="I6" s="137"/>
    </row>
    <row r="7" spans="1:9" ht="20.25" customHeight="1">
      <c r="A7" s="420" t="s">
        <v>246</v>
      </c>
      <c r="B7" s="78"/>
      <c r="C7" s="25"/>
      <c r="D7" s="544"/>
      <c r="E7" s="25"/>
      <c r="F7" s="25"/>
      <c r="G7" s="544"/>
      <c r="H7" s="79"/>
      <c r="I7" s="137"/>
    </row>
    <row r="8" spans="1:9" ht="20.25" customHeight="1">
      <c r="A8" s="420" t="s">
        <v>247</v>
      </c>
      <c r="B8" s="78"/>
      <c r="C8" s="25"/>
      <c r="D8" s="544"/>
      <c r="E8" s="25"/>
      <c r="F8" s="25"/>
      <c r="G8" s="544"/>
      <c r="H8" s="79"/>
      <c r="I8" s="137"/>
    </row>
    <row r="9" spans="1:9" ht="20.25" customHeight="1">
      <c r="A9" s="420" t="s">
        <v>248</v>
      </c>
      <c r="B9" s="78"/>
      <c r="C9" s="25"/>
      <c r="D9" s="544"/>
      <c r="E9" s="25"/>
      <c r="F9" s="25"/>
      <c r="G9" s="544"/>
      <c r="H9" s="79"/>
      <c r="I9" s="137"/>
    </row>
    <row r="10" spans="1:9" ht="20.25" customHeight="1">
      <c r="A10" s="420" t="s">
        <v>249</v>
      </c>
      <c r="B10" s="78"/>
      <c r="C10" s="25"/>
      <c r="D10" s="544"/>
      <c r="E10" s="25"/>
      <c r="F10" s="25"/>
      <c r="G10" s="544"/>
      <c r="H10" s="79"/>
      <c r="I10" s="137"/>
    </row>
    <row r="11" spans="1:9" ht="20.25" customHeight="1">
      <c r="A11" s="420" t="s">
        <v>250</v>
      </c>
      <c r="B11" s="78"/>
      <c r="C11" s="25"/>
      <c r="D11" s="544"/>
      <c r="E11" s="625"/>
      <c r="F11" s="25"/>
      <c r="G11" s="544"/>
      <c r="H11" s="79"/>
      <c r="I11" s="137"/>
    </row>
    <row r="12" spans="1:9" ht="20.25" customHeight="1">
      <c r="A12" s="420" t="s">
        <v>251</v>
      </c>
      <c r="B12" s="78"/>
      <c r="C12" s="25"/>
      <c r="D12" s="544"/>
      <c r="E12" s="625"/>
      <c r="F12" s="25"/>
      <c r="G12" s="546"/>
      <c r="H12" s="79"/>
      <c r="I12" s="137"/>
    </row>
    <row r="13" spans="1:9" ht="20.25" customHeight="1">
      <c r="A13" s="420" t="s">
        <v>252</v>
      </c>
      <c r="B13" s="78"/>
      <c r="C13" s="25"/>
      <c r="D13" s="544"/>
      <c r="E13" s="625"/>
      <c r="F13" s="626"/>
      <c r="G13" s="626"/>
      <c r="H13" s="80"/>
      <c r="I13" s="137"/>
    </row>
    <row r="14" spans="1:9" ht="20.25" customHeight="1">
      <c r="A14" s="421" t="s">
        <v>253</v>
      </c>
      <c r="B14" s="158" t="s">
        <v>254</v>
      </c>
      <c r="C14" s="25"/>
      <c r="D14" s="544"/>
      <c r="E14" s="625"/>
      <c r="F14" s="626"/>
      <c r="G14" s="626"/>
      <c r="H14" s="80"/>
      <c r="I14" s="137"/>
    </row>
    <row r="15" spans="1:9" ht="20.25" customHeight="1">
      <c r="A15" s="39"/>
      <c r="B15" s="422" t="s">
        <v>255</v>
      </c>
      <c r="C15" s="25"/>
      <c r="D15" s="544"/>
      <c r="E15" s="625"/>
      <c r="F15" s="626"/>
      <c r="G15" s="626"/>
      <c r="H15" s="80"/>
      <c r="I15" s="137"/>
    </row>
    <row r="16" spans="1:9" ht="10.5" customHeight="1"/>
    <row r="17" spans="1:5" ht="20.25" customHeight="1">
      <c r="A17" s="137" t="s">
        <v>256</v>
      </c>
      <c r="D17" s="137"/>
      <c r="E17" s="137"/>
    </row>
    <row r="18" spans="1:5" ht="20.25" customHeight="1">
      <c r="B18" s="55"/>
      <c r="C18" s="122" t="s">
        <v>180</v>
      </c>
      <c r="D18" s="6"/>
      <c r="E18" s="137"/>
    </row>
    <row r="19" spans="1:5" ht="20.25" customHeight="1">
      <c r="B19" s="296" t="s">
        <v>181</v>
      </c>
      <c r="C19" s="296" t="s">
        <v>257</v>
      </c>
      <c r="D19" s="81"/>
      <c r="E19" s="40" t="s">
        <v>258</v>
      </c>
    </row>
    <row r="20" spans="1:5" ht="12.75" customHeight="1">
      <c r="D20" s="137"/>
      <c r="E20" s="137"/>
    </row>
    <row r="21" spans="1:5" ht="12.75" customHeight="1">
      <c r="A21" s="414" t="s">
        <v>259</v>
      </c>
      <c r="D21" s="137"/>
      <c r="E21" s="137"/>
    </row>
    <row r="22" spans="1:5" ht="20.25" customHeight="1">
      <c r="B22" s="25"/>
      <c r="C22" s="160" t="s">
        <v>260</v>
      </c>
    </row>
    <row r="23" spans="1:5" ht="20.25" customHeight="1">
      <c r="B23" s="25"/>
      <c r="C23" s="160" t="s">
        <v>261</v>
      </c>
    </row>
    <row r="24" spans="1:5" ht="20.25" customHeight="1">
      <c r="B24" s="25"/>
      <c r="C24" s="160" t="s">
        <v>262</v>
      </c>
    </row>
    <row r="25" spans="1:5" ht="20.25" customHeight="1">
      <c r="B25" s="25"/>
      <c r="C25" s="160" t="s">
        <v>263</v>
      </c>
    </row>
    <row r="26" spans="1:5" ht="20.25" customHeight="1">
      <c r="B26" s="25"/>
      <c r="C26" s="338" t="s">
        <v>37</v>
      </c>
      <c r="D26" s="622"/>
      <c r="E26" s="622"/>
    </row>
  </sheetData>
  <customSheetViews>
    <customSheetView guid="{15472F52-94B6-4EF6-A7C3-02A4B848E89B}" showGridLines="0" topLeftCell="A13">
      <selection sqref="A1:I26"/>
      <pageMargins left="0.75" right="0.75" top="0.83" bottom="0.87" header="0.41" footer="0.36"/>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3">
    <mergeCell ref="E11:E15"/>
    <mergeCell ref="F13:G15"/>
    <mergeCell ref="D26:E26"/>
  </mergeCells>
  <phoneticPr fontId="27"/>
  <dataValidations count="3">
    <dataValidation type="list" operator="greaterThanOrEqual" allowBlank="1" showErrorMessage="1" errorTitle="入力規則違反" error="該当する場合は、&quot;○&quot;を入力してください" sqref="B22:B26" xr:uid="{DCB5AD18-6E05-4982-97EF-8B16223F4152}">
      <formula1>"○"</formula1>
      <formula2>0</formula2>
    </dataValidation>
    <dataValidation type="list" allowBlank="1" showErrorMessage="1" errorTitle="入力規則違反" error="リストから選択してください" sqref="F11:F12 E5:F10 C5:C15" xr:uid="{BECE35C6-FB88-455C-936D-8465FBAB584A}">
      <formula1>"有,無,非該当"</formula1>
      <formula2>0</formula2>
    </dataValidation>
    <dataValidation type="list" allowBlank="1" showErrorMessage="1" errorTitle="入力規則違反" error="リストから選択してください" sqref="B18" xr:uid="{E19882AE-68EC-4827-B6C0-FD4927342592}">
      <formula1>"ある,ない,非該当"</formula1>
      <formula2>0</formula2>
    </dataValidation>
  </dataValidations>
  <pageMargins left="0.75" right="0.75" top="0.83" bottom="0.87" header="0.41" footer="0.36"/>
  <pageSetup paperSize="9" firstPageNumber="0" orientation="landscape" horizontalDpi="300" verticalDpi="300" r:id="rId2"/>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7DD62-E003-40A6-A5DA-DA27BC3F9AB0}">
  <sheetPr codeName="Sheet13"/>
  <dimension ref="A1:N27"/>
  <sheetViews>
    <sheetView showGridLines="0" zoomScaleNormal="100" workbookViewId="0"/>
  </sheetViews>
  <sheetFormatPr defaultColWidth="5.5" defaultRowHeight="13.5"/>
  <cols>
    <col min="1" max="1" width="15.75" style="137" customWidth="1"/>
    <col min="2" max="4" width="8.75" style="137" customWidth="1"/>
    <col min="5" max="5" width="9.75" style="137" customWidth="1"/>
    <col min="6" max="7" width="10.125" style="137" customWidth="1"/>
    <col min="8" max="8" width="11.25" style="137" customWidth="1"/>
    <col min="9" max="9" width="14.125" style="137" customWidth="1"/>
    <col min="10" max="10" width="11.75" style="137" customWidth="1"/>
    <col min="11" max="12" width="6.5" style="137" customWidth="1"/>
    <col min="13" max="13" width="18.5" style="137" customWidth="1"/>
    <col min="14" max="14" width="19.5" style="40" customWidth="1"/>
    <col min="15" max="16384" width="5.5" style="137"/>
  </cols>
  <sheetData>
    <row r="1" spans="1:13" ht="13.5" customHeight="1">
      <c r="A1" s="152" t="s">
        <v>264</v>
      </c>
    </row>
    <row r="2" spans="1:13" ht="13.5" customHeight="1">
      <c r="A2" s="137" t="s">
        <v>265</v>
      </c>
    </row>
    <row r="3" spans="1:13" ht="13.5" customHeight="1">
      <c r="A3" s="137" t="s">
        <v>266</v>
      </c>
    </row>
    <row r="4" spans="1:13" s="84" customFormat="1" ht="13.5" customHeight="1">
      <c r="A4" s="423" t="s">
        <v>267</v>
      </c>
      <c r="B4" s="627" t="str">
        <f>"令和"&amp;P0!B3&amp;"年４月１日現在"</f>
        <v>令和8年４月１日現在</v>
      </c>
      <c r="C4" s="627"/>
      <c r="D4" s="627"/>
      <c r="E4" s="627"/>
      <c r="F4" s="628" t="str">
        <f>B4</f>
        <v>令和8年４月１日現在</v>
      </c>
      <c r="G4" s="628"/>
      <c r="H4" s="628"/>
      <c r="I4" s="628"/>
      <c r="J4" s="628"/>
      <c r="K4" s="424" t="s">
        <v>268</v>
      </c>
      <c r="L4" s="82"/>
      <c r="M4" s="83"/>
    </row>
    <row r="5" spans="1:13" s="84" customFormat="1" ht="13.5" customHeight="1">
      <c r="A5" s="85"/>
      <c r="B5" s="629" t="s">
        <v>269</v>
      </c>
      <c r="C5" s="629"/>
      <c r="D5" s="629"/>
      <c r="E5" s="629"/>
      <c r="F5" s="423" t="s">
        <v>270</v>
      </c>
      <c r="G5" s="423" t="s">
        <v>270</v>
      </c>
      <c r="H5" s="425" t="s">
        <v>271</v>
      </c>
      <c r="I5" s="425" t="s">
        <v>1304</v>
      </c>
      <c r="J5" s="423" t="s">
        <v>272</v>
      </c>
      <c r="K5" s="423" t="s">
        <v>270</v>
      </c>
      <c r="L5" s="423" t="s">
        <v>272</v>
      </c>
      <c r="M5" s="85" t="s">
        <v>273</v>
      </c>
    </row>
    <row r="6" spans="1:13" s="84" customFormat="1" ht="13.5" customHeight="1">
      <c r="A6" s="86"/>
      <c r="B6" s="423" t="s">
        <v>274</v>
      </c>
      <c r="C6" s="423" t="s">
        <v>275</v>
      </c>
      <c r="D6" s="423" t="s">
        <v>276</v>
      </c>
      <c r="E6" s="423" t="s">
        <v>1305</v>
      </c>
      <c r="F6" s="86" t="s">
        <v>1306</v>
      </c>
      <c r="G6" s="86" t="s">
        <v>277</v>
      </c>
      <c r="H6" s="86" t="s">
        <v>1307</v>
      </c>
      <c r="I6" s="86" t="s">
        <v>278</v>
      </c>
      <c r="J6" s="86" t="s">
        <v>1308</v>
      </c>
      <c r="K6" s="86"/>
      <c r="L6" s="86"/>
      <c r="M6" s="87"/>
    </row>
    <row r="7" spans="1:13" s="84" customFormat="1" ht="16.5" customHeight="1">
      <c r="A7" s="426" t="s">
        <v>279</v>
      </c>
      <c r="B7" s="88"/>
      <c r="C7" s="88"/>
      <c r="D7" s="88"/>
      <c r="E7" s="88" t="str">
        <f t="shared" ref="E7:E21" si="0">IF(SUM(B7:D7)=0,"",SUM(B7:D7))</f>
        <v/>
      </c>
      <c r="F7" s="88"/>
      <c r="G7" s="88"/>
      <c r="H7" s="88"/>
      <c r="I7" s="88" t="str">
        <f t="shared" ref="I7:I21" si="1">IF(SUM(F7+H7)=0,"",SUM(F7+H7))</f>
        <v/>
      </c>
      <c r="J7" s="88"/>
      <c r="K7" s="88"/>
      <c r="L7" s="88"/>
      <c r="M7" s="89"/>
    </row>
    <row r="8" spans="1:13" s="84" customFormat="1" ht="16.5" customHeight="1">
      <c r="A8" s="424" t="s">
        <v>280</v>
      </c>
      <c r="B8" s="88"/>
      <c r="C8" s="88"/>
      <c r="D8" s="88"/>
      <c r="E8" s="88" t="str">
        <f t="shared" si="0"/>
        <v/>
      </c>
      <c r="F8" s="88"/>
      <c r="G8" s="88"/>
      <c r="H8" s="88"/>
      <c r="I8" s="88" t="str">
        <f t="shared" si="1"/>
        <v/>
      </c>
      <c r="J8" s="88"/>
      <c r="K8" s="88"/>
      <c r="L8" s="88"/>
      <c r="M8" s="89"/>
    </row>
    <row r="9" spans="1:13" s="84" customFormat="1" ht="16.5" customHeight="1">
      <c r="A9" s="424" t="s">
        <v>281</v>
      </c>
      <c r="B9" s="88"/>
      <c r="C9" s="88"/>
      <c r="D9" s="88"/>
      <c r="E9" s="88" t="str">
        <f t="shared" si="0"/>
        <v/>
      </c>
      <c r="F9" s="88"/>
      <c r="G9" s="88"/>
      <c r="H9" s="88"/>
      <c r="I9" s="88" t="str">
        <f t="shared" si="1"/>
        <v/>
      </c>
      <c r="J9" s="88"/>
      <c r="K9" s="88"/>
      <c r="L9" s="88"/>
      <c r="M9" s="89"/>
    </row>
    <row r="10" spans="1:13" s="84" customFormat="1" ht="16.5" customHeight="1">
      <c r="A10" s="424" t="s">
        <v>282</v>
      </c>
      <c r="B10" s="88"/>
      <c r="C10" s="88"/>
      <c r="D10" s="88"/>
      <c r="E10" s="88" t="str">
        <f t="shared" si="0"/>
        <v/>
      </c>
      <c r="F10" s="88"/>
      <c r="G10" s="88"/>
      <c r="H10" s="88"/>
      <c r="I10" s="88" t="str">
        <f t="shared" si="1"/>
        <v/>
      </c>
      <c r="J10" s="88"/>
      <c r="K10" s="88"/>
      <c r="L10" s="88"/>
      <c r="M10" s="89"/>
    </row>
    <row r="11" spans="1:13" s="84" customFormat="1" ht="16.5" customHeight="1">
      <c r="A11" s="424" t="s">
        <v>283</v>
      </c>
      <c r="B11" s="88"/>
      <c r="C11" s="88"/>
      <c r="D11" s="88"/>
      <c r="E11" s="88" t="str">
        <f t="shared" si="0"/>
        <v/>
      </c>
      <c r="F11" s="88"/>
      <c r="G11" s="88"/>
      <c r="H11" s="88"/>
      <c r="I11" s="88" t="str">
        <f t="shared" si="1"/>
        <v/>
      </c>
      <c r="J11" s="88"/>
      <c r="K11" s="88"/>
      <c r="L11" s="88"/>
      <c r="M11" s="89"/>
    </row>
    <row r="12" spans="1:13" s="84" customFormat="1" ht="16.5" customHeight="1">
      <c r="A12" s="424" t="s">
        <v>284</v>
      </c>
      <c r="B12" s="88"/>
      <c r="C12" s="88"/>
      <c r="D12" s="88"/>
      <c r="E12" s="88" t="str">
        <f t="shared" si="0"/>
        <v/>
      </c>
      <c r="F12" s="88"/>
      <c r="G12" s="88"/>
      <c r="H12" s="88"/>
      <c r="I12" s="88" t="str">
        <f t="shared" si="1"/>
        <v/>
      </c>
      <c r="J12" s="88"/>
      <c r="K12" s="88"/>
      <c r="L12" s="88"/>
      <c r="M12" s="89"/>
    </row>
    <row r="13" spans="1:13" s="84" customFormat="1" ht="16.5" customHeight="1">
      <c r="A13" s="424" t="s">
        <v>285</v>
      </c>
      <c r="B13" s="88"/>
      <c r="C13" s="88"/>
      <c r="D13" s="88"/>
      <c r="E13" s="88" t="str">
        <f t="shared" si="0"/>
        <v/>
      </c>
      <c r="F13" s="88"/>
      <c r="G13" s="88"/>
      <c r="H13" s="88"/>
      <c r="I13" s="88" t="str">
        <f t="shared" si="1"/>
        <v/>
      </c>
      <c r="J13" s="88"/>
      <c r="K13" s="88"/>
      <c r="L13" s="88"/>
      <c r="M13" s="89"/>
    </row>
    <row r="14" spans="1:13" s="84" customFormat="1" ht="16.5" customHeight="1">
      <c r="A14" s="424" t="s">
        <v>286</v>
      </c>
      <c r="B14" s="88"/>
      <c r="C14" s="88"/>
      <c r="D14" s="88"/>
      <c r="E14" s="88" t="str">
        <f t="shared" si="0"/>
        <v/>
      </c>
      <c r="F14" s="88"/>
      <c r="G14" s="88"/>
      <c r="H14" s="88"/>
      <c r="I14" s="88" t="str">
        <f t="shared" si="1"/>
        <v/>
      </c>
      <c r="J14" s="88"/>
      <c r="K14" s="88"/>
      <c r="L14" s="88"/>
      <c r="M14" s="89"/>
    </row>
    <row r="15" spans="1:13" s="84" customFormat="1" ht="16.5" customHeight="1">
      <c r="A15" s="424" t="s">
        <v>287</v>
      </c>
      <c r="B15" s="88"/>
      <c r="C15" s="88"/>
      <c r="D15" s="88"/>
      <c r="E15" s="88" t="str">
        <f t="shared" si="0"/>
        <v/>
      </c>
      <c r="F15" s="88"/>
      <c r="G15" s="88"/>
      <c r="H15" s="88"/>
      <c r="I15" s="88" t="str">
        <f t="shared" si="1"/>
        <v/>
      </c>
      <c r="J15" s="88"/>
      <c r="K15" s="88"/>
      <c r="L15" s="88"/>
      <c r="M15" s="89"/>
    </row>
    <row r="16" spans="1:13" s="84" customFormat="1" ht="16.5" customHeight="1">
      <c r="A16" s="424" t="s">
        <v>288</v>
      </c>
      <c r="B16" s="88"/>
      <c r="C16" s="88"/>
      <c r="D16" s="88"/>
      <c r="E16" s="88" t="str">
        <f t="shared" si="0"/>
        <v/>
      </c>
      <c r="F16" s="88"/>
      <c r="G16" s="88"/>
      <c r="H16" s="88"/>
      <c r="I16" s="88" t="str">
        <f t="shared" si="1"/>
        <v/>
      </c>
      <c r="J16" s="88"/>
      <c r="K16" s="88"/>
      <c r="L16" s="88"/>
      <c r="M16" s="89"/>
    </row>
    <row r="17" spans="1:14" s="84" customFormat="1" ht="16.5" customHeight="1">
      <c r="A17" s="424" t="s">
        <v>289</v>
      </c>
      <c r="B17" s="88"/>
      <c r="C17" s="88"/>
      <c r="D17" s="88"/>
      <c r="E17" s="88" t="str">
        <f t="shared" si="0"/>
        <v/>
      </c>
      <c r="F17" s="88"/>
      <c r="G17" s="88"/>
      <c r="H17" s="88"/>
      <c r="I17" s="88" t="str">
        <f t="shared" si="1"/>
        <v/>
      </c>
      <c r="J17" s="88"/>
      <c r="K17" s="88"/>
      <c r="L17" s="88"/>
      <c r="M17" s="89"/>
    </row>
    <row r="18" spans="1:14" s="84" customFormat="1" ht="16.5" customHeight="1">
      <c r="A18" s="424" t="s">
        <v>290</v>
      </c>
      <c r="B18" s="88"/>
      <c r="C18" s="88"/>
      <c r="D18" s="88"/>
      <c r="E18" s="88" t="str">
        <f t="shared" si="0"/>
        <v/>
      </c>
      <c r="F18" s="88"/>
      <c r="G18" s="88"/>
      <c r="H18" s="88"/>
      <c r="I18" s="88" t="str">
        <f t="shared" si="1"/>
        <v/>
      </c>
      <c r="J18" s="88"/>
      <c r="K18" s="88"/>
      <c r="L18" s="88"/>
      <c r="M18" s="89"/>
    </row>
    <row r="19" spans="1:14" s="84" customFormat="1" ht="16.5" customHeight="1">
      <c r="A19" s="424" t="s">
        <v>291</v>
      </c>
      <c r="B19" s="88"/>
      <c r="C19" s="88"/>
      <c r="D19" s="88"/>
      <c r="E19" s="88" t="str">
        <f t="shared" si="0"/>
        <v/>
      </c>
      <c r="F19" s="88"/>
      <c r="G19" s="88"/>
      <c r="H19" s="88"/>
      <c r="I19" s="88" t="str">
        <f t="shared" si="1"/>
        <v/>
      </c>
      <c r="J19" s="88"/>
      <c r="K19" s="88"/>
      <c r="L19" s="88"/>
      <c r="M19" s="89"/>
    </row>
    <row r="20" spans="1:14" s="84" customFormat="1" ht="16.5" customHeight="1">
      <c r="A20" s="424" t="s">
        <v>292</v>
      </c>
      <c r="B20" s="88"/>
      <c r="C20" s="88"/>
      <c r="D20" s="88"/>
      <c r="E20" s="88" t="str">
        <f t="shared" si="0"/>
        <v/>
      </c>
      <c r="F20" s="88"/>
      <c r="G20" s="88"/>
      <c r="H20" s="88"/>
      <c r="I20" s="88" t="str">
        <f t="shared" si="1"/>
        <v/>
      </c>
      <c r="J20" s="88"/>
      <c r="K20" s="88"/>
      <c r="L20" s="88"/>
      <c r="M20" s="89"/>
    </row>
    <row r="21" spans="1:14" s="84" customFormat="1" ht="16.5" customHeight="1">
      <c r="A21" s="90"/>
      <c r="B21" s="88"/>
      <c r="C21" s="88"/>
      <c r="D21" s="88"/>
      <c r="E21" s="88" t="str">
        <f t="shared" si="0"/>
        <v/>
      </c>
      <c r="F21" s="88"/>
      <c r="G21" s="88"/>
      <c r="H21" s="88"/>
      <c r="I21" s="88" t="str">
        <f t="shared" si="1"/>
        <v/>
      </c>
      <c r="J21" s="88"/>
      <c r="K21" s="88"/>
      <c r="L21" s="88"/>
      <c r="M21" s="89"/>
    </row>
    <row r="22" spans="1:14" s="84" customFormat="1" ht="16.5" customHeight="1">
      <c r="A22" s="82" t="s">
        <v>293</v>
      </c>
      <c r="B22" s="88" t="str">
        <f t="shared" ref="B22:L22" si="2">IF(SUM(B7:B21)=0,"",SUM(B7:B21))</f>
        <v/>
      </c>
      <c r="C22" s="88" t="str">
        <f t="shared" si="2"/>
        <v/>
      </c>
      <c r="D22" s="88" t="str">
        <f t="shared" si="2"/>
        <v/>
      </c>
      <c r="E22" s="88" t="str">
        <f t="shared" si="2"/>
        <v/>
      </c>
      <c r="F22" s="88" t="str">
        <f t="shared" si="2"/>
        <v/>
      </c>
      <c r="G22" s="88" t="str">
        <f t="shared" si="2"/>
        <v/>
      </c>
      <c r="H22" s="88" t="str">
        <f t="shared" si="2"/>
        <v/>
      </c>
      <c r="I22" s="88" t="str">
        <f t="shared" si="2"/>
        <v/>
      </c>
      <c r="J22" s="88" t="str">
        <f t="shared" si="2"/>
        <v/>
      </c>
      <c r="K22" s="88" t="str">
        <f t="shared" si="2"/>
        <v/>
      </c>
      <c r="L22" s="88" t="str">
        <f t="shared" si="2"/>
        <v/>
      </c>
      <c r="M22" s="89"/>
    </row>
    <row r="23" spans="1:14" s="84" customFormat="1" ht="13.5" customHeight="1">
      <c r="A23" s="427" t="s">
        <v>1309</v>
      </c>
      <c r="N23" s="91"/>
    </row>
    <row r="24" spans="1:14" s="84" customFormat="1" ht="13.5" customHeight="1">
      <c r="A24" s="84" t="s">
        <v>1310</v>
      </c>
      <c r="N24" s="91"/>
    </row>
    <row r="25" spans="1:14" s="84" customFormat="1" ht="13.5" customHeight="1">
      <c r="A25" s="84" t="s">
        <v>1311</v>
      </c>
      <c r="N25" s="91"/>
    </row>
    <row r="26" spans="1:14" s="84" customFormat="1" ht="13.5" customHeight="1">
      <c r="A26" s="84" t="s">
        <v>1312</v>
      </c>
      <c r="N26" s="91"/>
    </row>
    <row r="27" spans="1:14" ht="13.5" customHeight="1">
      <c r="A27" s="84" t="s">
        <v>1313</v>
      </c>
    </row>
  </sheetData>
  <customSheetViews>
    <customSheetView guid="{15472F52-94B6-4EF6-A7C3-02A4B848E89B}" showGridLines="0" topLeftCell="A7">
      <selection activeCell="L3" sqref="L3"/>
      <pageMargins left="0.39027777777777778" right="0.34027777777777779" top="0.82986111111111116" bottom="0.88958333333333328"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3">
    <mergeCell ref="B4:E4"/>
    <mergeCell ref="F4:J4"/>
    <mergeCell ref="B5:E5"/>
  </mergeCells>
  <phoneticPr fontId="27"/>
  <pageMargins left="0.39027777777777778" right="0.34027777777777779" top="0.82986111111111116" bottom="0.88958333333333328" header="0.51180555555555551" footer="0.51180555555555551"/>
  <pageSetup paperSize="9" firstPageNumber="0" orientation="landscape" horizontalDpi="300" verticalDpi="300" r:id="rId2"/>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A54BC-A3EB-40FD-B20E-9BC2E3A32350}">
  <sheetPr codeName="Sheet14"/>
  <dimension ref="A1:F24"/>
  <sheetViews>
    <sheetView showGridLines="0" zoomScaleNormal="100" workbookViewId="0"/>
  </sheetViews>
  <sheetFormatPr defaultRowHeight="13.5"/>
  <cols>
    <col min="1" max="2" width="12.125" style="1" customWidth="1"/>
    <col min="3" max="3" width="23.875" style="1" customWidth="1"/>
    <col min="4" max="4" width="18.5" style="1" customWidth="1"/>
    <col min="5" max="5" width="11.75" style="1" customWidth="1"/>
    <col min="6" max="6" width="51.5" style="1" customWidth="1"/>
    <col min="7" max="7" width="46.5" style="1" customWidth="1"/>
    <col min="8" max="8" width="47.125" style="1" customWidth="1"/>
    <col min="9" max="9" width="6.5" style="1" customWidth="1"/>
    <col min="10" max="16384" width="9" style="1"/>
  </cols>
  <sheetData>
    <row r="1" spans="1:6" ht="20.25" customHeight="1">
      <c r="A1" s="1" t="s">
        <v>294</v>
      </c>
    </row>
    <row r="2" spans="1:6" ht="20.25" customHeight="1">
      <c r="C2" s="56"/>
      <c r="D2" s="6" t="s">
        <v>178</v>
      </c>
    </row>
    <row r="3" spans="1:6" ht="20.25" customHeight="1">
      <c r="C3" s="428" t="s">
        <v>295</v>
      </c>
      <c r="D3" s="92"/>
      <c r="E3" s="429" t="s">
        <v>296</v>
      </c>
      <c r="F3" s="79"/>
    </row>
    <row r="4" spans="1:6" ht="20.25" customHeight="1">
      <c r="C4" s="428" t="s">
        <v>295</v>
      </c>
      <c r="D4" s="92"/>
      <c r="E4" s="429" t="s">
        <v>296</v>
      </c>
      <c r="F4" s="79"/>
    </row>
    <row r="6" spans="1:6" ht="20.25" customHeight="1">
      <c r="A6" s="1" t="s">
        <v>297</v>
      </c>
    </row>
    <row r="7" spans="1:6" ht="20.25" customHeight="1">
      <c r="A7" s="1" t="s">
        <v>298</v>
      </c>
    </row>
    <row r="8" spans="1:6" ht="20.25" customHeight="1">
      <c r="C8" s="56"/>
      <c r="D8" s="6" t="s">
        <v>178</v>
      </c>
    </row>
    <row r="9" spans="1:6" ht="37.5" customHeight="1">
      <c r="C9" s="430" t="s">
        <v>299</v>
      </c>
      <c r="D9" s="622"/>
      <c r="E9" s="622"/>
      <c r="F9" s="622"/>
    </row>
    <row r="11" spans="1:6" ht="20.25" customHeight="1">
      <c r="A11" s="1" t="s">
        <v>300</v>
      </c>
    </row>
    <row r="12" spans="1:6" ht="20.25" customHeight="1">
      <c r="C12" s="25"/>
      <c r="D12" s="6" t="s">
        <v>178</v>
      </c>
    </row>
    <row r="14" spans="1:6" ht="20.25" customHeight="1">
      <c r="A14" s="1" t="str">
        <f>"≪令和"&amp;P0!$B$3-1&amp;"年4月1日から令和"&amp;P0!$B$3&amp;"年3月31日までの常勤職員のみ≫"</f>
        <v>≪令和7年4月1日から令和8年3月31日までの常勤職員のみ≫</v>
      </c>
    </row>
    <row r="15" spans="1:6" ht="20.25" customHeight="1">
      <c r="A15" s="61" t="s">
        <v>301</v>
      </c>
      <c r="B15" s="61"/>
      <c r="C15" s="61"/>
      <c r="D15" s="61"/>
      <c r="E15" s="93"/>
      <c r="F15" s="93"/>
    </row>
    <row r="16" spans="1:6" ht="20.25" customHeight="1">
      <c r="A16" s="388" t="s">
        <v>302</v>
      </c>
      <c r="B16" s="235" t="s">
        <v>303</v>
      </c>
      <c r="C16" s="235" t="s">
        <v>304</v>
      </c>
      <c r="D16" s="388" t="s">
        <v>305</v>
      </c>
      <c r="E16" s="630" t="s">
        <v>306</v>
      </c>
      <c r="F16" s="630"/>
    </row>
    <row r="17" spans="1:6" ht="20.25" customHeight="1">
      <c r="A17" s="94"/>
      <c r="B17" s="95"/>
      <c r="C17" s="544"/>
      <c r="D17" s="96"/>
      <c r="E17" s="624"/>
      <c r="F17" s="624"/>
    </row>
    <row r="18" spans="1:6" ht="20.25" customHeight="1">
      <c r="A18" s="94"/>
      <c r="B18" s="95"/>
      <c r="C18" s="544"/>
      <c r="D18" s="96"/>
      <c r="E18" s="624"/>
      <c r="F18" s="624"/>
    </row>
    <row r="19" spans="1:6" ht="20.25" customHeight="1">
      <c r="A19" s="94"/>
      <c r="B19" s="95"/>
      <c r="C19" s="544"/>
      <c r="D19" s="96"/>
      <c r="E19" s="624"/>
      <c r="F19" s="624"/>
    </row>
    <row r="20" spans="1:6" ht="20.25" customHeight="1">
      <c r="A20" s="94"/>
      <c r="B20" s="95"/>
      <c r="C20" s="544"/>
      <c r="D20" s="96"/>
      <c r="E20" s="624"/>
      <c r="F20" s="624"/>
    </row>
    <row r="21" spans="1:6" ht="20.25" customHeight="1">
      <c r="A21" s="94"/>
      <c r="B21" s="95"/>
      <c r="C21" s="544"/>
      <c r="D21" s="96"/>
      <c r="E21" s="624"/>
      <c r="F21" s="624"/>
    </row>
    <row r="23" spans="1:6" ht="20.25" customHeight="1">
      <c r="A23" s="1" t="s">
        <v>307</v>
      </c>
    </row>
    <row r="24" spans="1:6" ht="20.25" customHeight="1">
      <c r="C24" s="115" t="s">
        <v>308</v>
      </c>
      <c r="D24" s="97"/>
    </row>
  </sheetData>
  <customSheetViews>
    <customSheetView guid="{15472F52-94B6-4EF6-A7C3-02A4B848E89B}" showGridLines="0" topLeftCell="A11">
      <selection activeCell="E11" sqref="E11"/>
      <pageMargins left="0.75" right="0.75" top="0.85"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7">
    <mergeCell ref="E21:F21"/>
    <mergeCell ref="D9:F9"/>
    <mergeCell ref="E16:F16"/>
    <mergeCell ref="E17:F17"/>
    <mergeCell ref="E18:F18"/>
    <mergeCell ref="E19:F19"/>
    <mergeCell ref="E20:F20"/>
  </mergeCells>
  <phoneticPr fontId="27"/>
  <dataValidations count="1">
    <dataValidation type="list" allowBlank="1" showErrorMessage="1" errorTitle="入力規則違反" error="リストから選択してください" sqref="C2 C8 C12" xr:uid="{54A7E745-FBE8-4898-9A06-12BBAC1F6938}">
      <formula1>"いる,いない,非該当"</formula1>
      <formula2>0</formula2>
    </dataValidation>
  </dataValidations>
  <pageMargins left="0.75" right="0.75" top="0.85" bottom="1" header="0.51180555555555551" footer="0.51180555555555551"/>
  <pageSetup paperSize="9" firstPageNumber="0" orientation="landscape" horizontalDpi="300" verticalDpi="300" r:id="rId2"/>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CE40C-C992-4AD0-B13B-BBD231FD5EC8}">
  <sheetPr codeName="Sheet15"/>
  <dimension ref="A1:G24"/>
  <sheetViews>
    <sheetView showGridLines="0" zoomScaleNormal="100" workbookViewId="0"/>
  </sheetViews>
  <sheetFormatPr defaultRowHeight="13.5"/>
  <cols>
    <col min="1" max="1" width="22.125" style="1" customWidth="1"/>
    <col min="2" max="2" width="20.75" style="1" customWidth="1"/>
    <col min="3" max="3" width="13" style="1" customWidth="1"/>
    <col min="4" max="4" width="12.5" style="1" customWidth="1"/>
    <col min="5" max="5" width="15.5" style="1" customWidth="1"/>
    <col min="6" max="6" width="46.5" style="1" customWidth="1"/>
    <col min="7" max="7" width="47.125" style="1" customWidth="1"/>
    <col min="8" max="8" width="6.5" style="1" customWidth="1"/>
    <col min="9" max="16384" width="9" style="1"/>
  </cols>
  <sheetData>
    <row r="1" spans="1:7" ht="20.25" customHeight="1">
      <c r="A1" s="6" t="s">
        <v>309</v>
      </c>
      <c r="B1" s="6"/>
      <c r="C1" s="6"/>
      <c r="D1" s="6"/>
      <c r="E1" s="6"/>
      <c r="F1" s="6"/>
    </row>
    <row r="2" spans="1:7" ht="20.25" customHeight="1">
      <c r="A2" s="1" t="s">
        <v>310</v>
      </c>
    </row>
    <row r="3" spans="1:7" ht="20.25" customHeight="1">
      <c r="A3" s="1" t="s">
        <v>311</v>
      </c>
      <c r="C3" s="25"/>
    </row>
    <row r="4" spans="1:7" ht="20.25" customHeight="1">
      <c r="A4" s="1" t="s">
        <v>312</v>
      </c>
    </row>
    <row r="5" spans="1:7" ht="20.25" customHeight="1">
      <c r="B5" s="25"/>
      <c r="C5" s="631" t="s">
        <v>313</v>
      </c>
      <c r="D5" s="631"/>
    </row>
    <row r="6" spans="1:7" ht="20.25" customHeight="1">
      <c r="B6" s="25"/>
      <c r="C6" s="631" t="s">
        <v>314</v>
      </c>
      <c r="D6" s="631"/>
    </row>
    <row r="7" spans="1:7" ht="20.25" customHeight="1">
      <c r="B7" s="25"/>
      <c r="C7" s="631" t="s">
        <v>315</v>
      </c>
      <c r="D7" s="631"/>
    </row>
    <row r="8" spans="1:7" ht="20.25" customHeight="1">
      <c r="B8" s="25"/>
      <c r="C8" s="631" t="s">
        <v>316</v>
      </c>
      <c r="D8" s="631"/>
    </row>
    <row r="9" spans="1:7" ht="20.25" customHeight="1">
      <c r="B9" s="25"/>
      <c r="C9" s="631" t="s">
        <v>317</v>
      </c>
      <c r="D9" s="631"/>
    </row>
    <row r="10" spans="1:7" ht="20.25" customHeight="1">
      <c r="B10" s="25"/>
      <c r="C10" s="631" t="s">
        <v>318</v>
      </c>
      <c r="D10" s="631"/>
    </row>
    <row r="12" spans="1:7" ht="20.25" customHeight="1">
      <c r="A12" s="61" t="s">
        <v>319</v>
      </c>
      <c r="B12" s="61"/>
      <c r="C12" s="61"/>
      <c r="D12" s="61"/>
      <c r="E12" s="61"/>
      <c r="F12" s="61"/>
      <c r="G12" s="61"/>
    </row>
    <row r="13" spans="1:7" ht="20.25" customHeight="1">
      <c r="A13" s="61" t="s">
        <v>320</v>
      </c>
      <c r="B13" s="61"/>
      <c r="C13" s="61"/>
      <c r="D13" s="61"/>
      <c r="E13" s="61"/>
      <c r="F13" s="61"/>
      <c r="G13" s="61"/>
    </row>
    <row r="14" spans="1:7" ht="20.25" customHeight="1">
      <c r="A14" s="61" t="s">
        <v>321</v>
      </c>
      <c r="B14" s="61"/>
      <c r="C14" s="61"/>
      <c r="D14" s="61"/>
      <c r="E14" s="61"/>
      <c r="F14" s="61"/>
      <c r="G14" s="61"/>
    </row>
    <row r="15" spans="1:7" ht="20.25" customHeight="1">
      <c r="A15" s="61"/>
      <c r="B15" s="62" t="s">
        <v>1314</v>
      </c>
      <c r="C15" s="95"/>
      <c r="D15" s="61"/>
      <c r="E15" s="61"/>
      <c r="F15" s="61"/>
      <c r="G15" s="61"/>
    </row>
    <row r="16" spans="1:7" ht="20.25" customHeight="1">
      <c r="C16" s="23"/>
      <c r="D16" s="98" t="s">
        <v>322</v>
      </c>
      <c r="E16" s="99"/>
      <c r="F16" s="6" t="s">
        <v>1315</v>
      </c>
      <c r="G16" s="6"/>
    </row>
    <row r="17" spans="1:7" ht="20.25" customHeight="1">
      <c r="A17" s="61" t="s">
        <v>323</v>
      </c>
      <c r="B17" s="62" t="s">
        <v>1316</v>
      </c>
      <c r="C17" s="95"/>
      <c r="D17" s="62"/>
      <c r="E17" s="62"/>
      <c r="F17" s="62"/>
      <c r="G17" s="62"/>
    </row>
    <row r="18" spans="1:7" ht="20.25" customHeight="1">
      <c r="A18" s="61"/>
      <c r="B18" s="62"/>
      <c r="C18" s="100"/>
      <c r="D18" s="62"/>
      <c r="E18" s="101"/>
      <c r="F18" s="62"/>
      <c r="G18" s="62"/>
    </row>
    <row r="19" spans="1:7" ht="20.25" customHeight="1">
      <c r="A19" s="62" t="s">
        <v>324</v>
      </c>
      <c r="B19" s="62"/>
      <c r="C19" s="61"/>
      <c r="D19" s="61"/>
      <c r="E19" s="61"/>
      <c r="F19" s="61"/>
      <c r="G19" s="61"/>
    </row>
    <row r="20" spans="1:7" ht="20.25" customHeight="1">
      <c r="A20" s="61"/>
      <c r="B20" s="416" t="str">
        <f>"令和"&amp;P0!$B$3-1&amp;"年度取得実績"</f>
        <v>令和7年度取得実績</v>
      </c>
      <c r="C20" s="257" t="s">
        <v>325</v>
      </c>
      <c r="D20" s="95"/>
      <c r="E20" s="257" t="s">
        <v>1454</v>
      </c>
      <c r="F20" s="61"/>
      <c r="G20" s="61"/>
    </row>
    <row r="21" spans="1:7" ht="20.25" customHeight="1">
      <c r="A21" s="61"/>
      <c r="B21" s="102"/>
      <c r="C21" s="257" t="s">
        <v>327</v>
      </c>
      <c r="D21" s="95"/>
      <c r="E21" s="257" t="s">
        <v>326</v>
      </c>
      <c r="F21" s="61"/>
      <c r="G21" s="61"/>
    </row>
    <row r="22" spans="1:7" ht="20.25" customHeight="1">
      <c r="A22" s="61"/>
      <c r="B22" s="62"/>
      <c r="C22" s="62"/>
      <c r="D22" s="62"/>
      <c r="E22" s="100"/>
      <c r="F22" s="62"/>
      <c r="G22" s="61"/>
    </row>
    <row r="23" spans="1:7" ht="20.25" customHeight="1">
      <c r="A23" s="61" t="s">
        <v>328</v>
      </c>
      <c r="B23" s="61"/>
      <c r="C23" s="61"/>
      <c r="D23" s="61"/>
      <c r="E23" s="61"/>
      <c r="F23" s="61"/>
      <c r="G23" s="61"/>
    </row>
    <row r="24" spans="1:7" ht="20.25" customHeight="1">
      <c r="A24" s="61"/>
      <c r="B24" s="55"/>
      <c r="C24" s="122" t="s">
        <v>180</v>
      </c>
      <c r="D24" s="122"/>
      <c r="E24" s="61"/>
      <c r="F24" s="6"/>
      <c r="G24" s="61"/>
    </row>
  </sheetData>
  <customSheetViews>
    <customSheetView guid="{15472F52-94B6-4EF6-A7C3-02A4B848E89B}" showGridLines="0" topLeftCell="A11">
      <selection activeCell="B20" sqref="B20"/>
      <pageMargins left="0.75" right="0.75" top="0.84027777777777779" bottom="0.92013888888888884"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6">
    <mergeCell ref="C10:D10"/>
    <mergeCell ref="C5:D5"/>
    <mergeCell ref="C6:D6"/>
    <mergeCell ref="C7:D7"/>
    <mergeCell ref="C8:D8"/>
    <mergeCell ref="C9:D9"/>
  </mergeCells>
  <phoneticPr fontId="27"/>
  <dataValidations count="4">
    <dataValidation type="whole" operator="greaterThanOrEqual" allowBlank="1" showErrorMessage="1" errorTitle="入力規則違反" error="数字を入力します" sqref="C16 C18 E22" xr:uid="{49D290AB-69F7-428E-8851-18DD56F34CC0}">
      <formula1>0</formula1>
      <formula2>0</formula2>
    </dataValidation>
    <dataValidation type="list" allowBlank="1" showErrorMessage="1" errorTitle="入力規則違反" error="リストから選択してください" sqref="B24" xr:uid="{643E5C51-9400-49C3-B64F-D14E790341A6}">
      <formula1>"ある,ない,非該当"</formula1>
      <formula2>0</formula2>
    </dataValidation>
    <dataValidation type="list" allowBlank="1" showErrorMessage="1" errorTitle="入力規則違反" error="該当する場合は、&quot;○&quot;を入力してください" sqref="B5:B10" xr:uid="{50D9227F-17CD-4AD0-959A-322A8ECEBEFA}">
      <formula1>"○"</formula1>
      <formula2>0</formula2>
    </dataValidation>
    <dataValidation type="list" allowBlank="1" showErrorMessage="1" errorTitle="入力規則違反" error="リストから選択してください" sqref="C3" xr:uid="{1C1C79BD-687D-4348-BBB4-14E97693E788}">
      <formula1>"いる,いない,非該当"</formula1>
      <formula2>0</formula2>
    </dataValidation>
  </dataValidations>
  <pageMargins left="0.75" right="0.75" top="0.84027777777777779" bottom="0.92013888888888884" header="0.51180555555555551" footer="0.51180555555555551"/>
  <pageSetup paperSize="9" firstPageNumber="0" orientation="landscape" horizontalDpi="300" verticalDpi="300" r:id="rId2"/>
  <headerFooter alignWithMargins="0">
    <oddFooter>&amp;C&amp;A</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348AF-B99D-48F5-BD41-C19583D4B0E9}">
  <sheetPr codeName="Sheet16"/>
  <dimension ref="A1:M24"/>
  <sheetViews>
    <sheetView showGridLines="0" zoomScaleNormal="100" workbookViewId="0"/>
  </sheetViews>
  <sheetFormatPr defaultRowHeight="13.5"/>
  <cols>
    <col min="1" max="1" width="7.125" style="23" customWidth="1"/>
    <col min="2" max="2" width="11.25" style="23" customWidth="1"/>
    <col min="3" max="3" width="12.5" style="23" customWidth="1"/>
    <col min="4" max="4" width="16.5" style="23" customWidth="1"/>
    <col min="5" max="5" width="13.5" style="23" customWidth="1"/>
    <col min="6" max="6" width="10.5" style="23" customWidth="1"/>
    <col min="7" max="14" width="8.5" style="23" customWidth="1"/>
    <col min="15" max="16384" width="9" style="23"/>
  </cols>
  <sheetData>
    <row r="1" spans="1:13" ht="23.25" customHeight="1">
      <c r="A1" s="342" t="s">
        <v>329</v>
      </c>
      <c r="B1" s="342"/>
      <c r="C1" s="342"/>
      <c r="D1" s="342"/>
      <c r="E1" s="342"/>
      <c r="F1" s="342"/>
      <c r="G1" s="342"/>
      <c r="H1" s="342"/>
      <c r="I1" s="342"/>
      <c r="J1" s="342"/>
    </row>
    <row r="2" spans="1:13" ht="23.25" customHeight="1">
      <c r="A2" s="342" t="s">
        <v>330</v>
      </c>
      <c r="B2" s="342"/>
      <c r="C2" s="342"/>
      <c r="D2" s="342"/>
      <c r="E2" s="342"/>
      <c r="F2" s="342"/>
      <c r="G2" s="342"/>
      <c r="H2" s="342"/>
      <c r="I2" s="342"/>
      <c r="J2" s="342"/>
    </row>
    <row r="3" spans="1:13" ht="23.25" customHeight="1">
      <c r="A3" s="342"/>
      <c r="B3" s="342"/>
      <c r="C3" s="25"/>
      <c r="D3" s="31" t="s">
        <v>331</v>
      </c>
      <c r="E3" s="342"/>
      <c r="F3" s="342"/>
      <c r="G3" s="342"/>
      <c r="H3" s="342"/>
      <c r="I3" s="342"/>
      <c r="J3" s="342"/>
    </row>
    <row r="4" spans="1:13" ht="23.25" customHeight="1">
      <c r="A4" s="342"/>
      <c r="B4" s="342"/>
      <c r="C4" s="25"/>
      <c r="D4" s="31" t="s">
        <v>332</v>
      </c>
      <c r="E4" s="342"/>
      <c r="F4" s="342"/>
      <c r="G4" s="342"/>
      <c r="H4" s="342"/>
      <c r="I4" s="342"/>
      <c r="J4" s="342"/>
    </row>
    <row r="5" spans="1:13" ht="23.25" customHeight="1">
      <c r="A5" s="342"/>
      <c r="B5" s="342"/>
      <c r="C5" s="25"/>
      <c r="D5" s="31" t="s">
        <v>333</v>
      </c>
      <c r="E5" s="342"/>
      <c r="F5" s="342"/>
      <c r="G5" s="342"/>
      <c r="H5" s="342"/>
      <c r="I5" s="342"/>
      <c r="J5" s="342"/>
    </row>
    <row r="6" spans="1:13" ht="23.25" customHeight="1">
      <c r="A6" s="342"/>
      <c r="B6" s="342"/>
      <c r="C6" s="25"/>
      <c r="D6" s="31" t="s">
        <v>334</v>
      </c>
      <c r="E6" s="342"/>
      <c r="F6" s="342"/>
      <c r="G6" s="342"/>
      <c r="H6" s="342"/>
      <c r="I6" s="342"/>
      <c r="J6" s="342"/>
    </row>
    <row r="7" spans="1:13" ht="23.25" customHeight="1">
      <c r="A7" s="342"/>
      <c r="B7" s="342"/>
      <c r="C7" s="25"/>
      <c r="D7" s="31" t="s">
        <v>37</v>
      </c>
      <c r="E7" s="342"/>
      <c r="F7" s="342"/>
      <c r="G7" s="342"/>
      <c r="H7" s="342"/>
      <c r="I7" s="342"/>
      <c r="J7" s="342"/>
    </row>
    <row r="8" spans="1:13" ht="15" customHeight="1">
      <c r="A8" s="342"/>
      <c r="B8" s="342"/>
      <c r="C8" s="342"/>
      <c r="D8" s="342"/>
      <c r="E8" s="342"/>
      <c r="F8" s="342"/>
      <c r="G8" s="342"/>
      <c r="H8" s="342"/>
      <c r="I8" s="342"/>
      <c r="J8" s="342"/>
    </row>
    <row r="9" spans="1:13" ht="23.25" customHeight="1">
      <c r="A9" s="342" t="s">
        <v>335</v>
      </c>
      <c r="B9" s="342"/>
      <c r="C9" s="342"/>
      <c r="D9" s="342"/>
      <c r="E9" s="342"/>
      <c r="F9" s="342"/>
      <c r="G9" s="342"/>
      <c r="H9" s="342"/>
      <c r="I9" s="342"/>
      <c r="J9" s="342"/>
    </row>
    <row r="10" spans="1:13" ht="23.25" customHeight="1">
      <c r="A10" s="36"/>
      <c r="B10" s="36"/>
      <c r="C10" s="431" t="s">
        <v>336</v>
      </c>
      <c r="D10" s="431" t="s">
        <v>337</v>
      </c>
      <c r="E10" s="431" t="s">
        <v>338</v>
      </c>
      <c r="F10" s="408" t="s">
        <v>1317</v>
      </c>
      <c r="G10" s="103"/>
      <c r="H10" s="103"/>
      <c r="I10" s="103"/>
      <c r="J10" s="103"/>
      <c r="K10" s="103"/>
      <c r="L10" s="104"/>
      <c r="M10" s="105"/>
    </row>
    <row r="11" spans="1:13" ht="23.25" customHeight="1">
      <c r="A11" s="38"/>
      <c r="B11" s="38"/>
      <c r="C11" s="432" t="s">
        <v>339</v>
      </c>
      <c r="D11" s="432" t="s">
        <v>340</v>
      </c>
      <c r="E11" s="432" t="s">
        <v>341</v>
      </c>
      <c r="F11" s="431" t="s">
        <v>279</v>
      </c>
      <c r="G11" s="431" t="s">
        <v>280</v>
      </c>
      <c r="H11" s="431" t="s">
        <v>342</v>
      </c>
      <c r="I11" s="431" t="s">
        <v>282</v>
      </c>
      <c r="J11" s="431" t="s">
        <v>284</v>
      </c>
      <c r="K11" s="431" t="s">
        <v>286</v>
      </c>
      <c r="L11" s="431" t="s">
        <v>343</v>
      </c>
      <c r="M11" s="431" t="s">
        <v>37</v>
      </c>
    </row>
    <row r="12" spans="1:13" ht="23.25" customHeight="1">
      <c r="A12" s="34" t="s">
        <v>344</v>
      </c>
      <c r="B12" s="31" t="s">
        <v>345</v>
      </c>
      <c r="C12" s="106"/>
      <c r="D12" s="106"/>
      <c r="E12" s="106"/>
      <c r="F12" s="25"/>
      <c r="G12" s="25"/>
      <c r="H12" s="25"/>
      <c r="I12" s="25"/>
      <c r="J12" s="25"/>
      <c r="K12" s="25"/>
      <c r="L12" s="25"/>
      <c r="M12" s="25"/>
    </row>
    <row r="13" spans="1:13" ht="23.25" customHeight="1">
      <c r="A13" s="107"/>
      <c r="B13" s="31" t="s">
        <v>346</v>
      </c>
      <c r="C13" s="106"/>
      <c r="D13" s="106"/>
      <c r="E13" s="106"/>
      <c r="F13" s="25"/>
      <c r="G13" s="25"/>
      <c r="H13" s="25"/>
      <c r="I13" s="25"/>
      <c r="J13" s="25"/>
      <c r="K13" s="25"/>
      <c r="L13" s="25"/>
      <c r="M13" s="25"/>
    </row>
    <row r="14" spans="1:13" ht="23.25" customHeight="1">
      <c r="A14" s="107"/>
      <c r="B14" s="31" t="s">
        <v>347</v>
      </c>
      <c r="C14" s="106"/>
      <c r="D14" s="106"/>
      <c r="E14" s="106"/>
      <c r="F14" s="25"/>
      <c r="G14" s="25"/>
      <c r="H14" s="25"/>
      <c r="I14" s="25"/>
      <c r="J14" s="25"/>
      <c r="K14" s="25"/>
      <c r="L14" s="25"/>
      <c r="M14" s="25"/>
    </row>
    <row r="15" spans="1:13" ht="23.25" customHeight="1">
      <c r="A15" s="34" t="s">
        <v>348</v>
      </c>
      <c r="B15" s="109" t="s">
        <v>349</v>
      </c>
      <c r="C15" s="106"/>
      <c r="D15" s="106"/>
      <c r="E15" s="106"/>
      <c r="F15" s="25"/>
      <c r="G15" s="25"/>
      <c r="H15" s="25"/>
      <c r="I15" s="25"/>
      <c r="J15" s="25"/>
      <c r="K15" s="25"/>
      <c r="L15" s="25"/>
      <c r="M15" s="25"/>
    </row>
    <row r="16" spans="1:13" ht="23.25" customHeight="1">
      <c r="A16" s="33" t="s">
        <v>350</v>
      </c>
      <c r="B16" s="109" t="s">
        <v>351</v>
      </c>
      <c r="C16" s="106"/>
      <c r="D16" s="106"/>
      <c r="E16" s="106"/>
      <c r="F16" s="25"/>
      <c r="G16" s="25"/>
      <c r="H16" s="25"/>
      <c r="I16" s="25"/>
      <c r="J16" s="25"/>
      <c r="K16" s="25"/>
      <c r="L16" s="25"/>
      <c r="M16" s="25"/>
    </row>
    <row r="18" spans="1:10" ht="23.25" customHeight="1">
      <c r="A18" s="342" t="s">
        <v>352</v>
      </c>
      <c r="B18" s="342"/>
      <c r="C18" s="342"/>
      <c r="D18" s="342"/>
      <c r="E18" s="342"/>
      <c r="F18" s="342"/>
      <c r="G18" s="342"/>
      <c r="H18" s="342"/>
      <c r="I18" s="342"/>
      <c r="J18" s="342"/>
    </row>
    <row r="19" spans="1:10" ht="23.25" customHeight="1">
      <c r="A19" s="342" t="s">
        <v>353</v>
      </c>
      <c r="B19" s="342"/>
      <c r="C19" s="342"/>
      <c r="D19" s="342"/>
      <c r="E19" s="342"/>
      <c r="F19" s="342"/>
      <c r="G19" s="342"/>
      <c r="H19" s="342"/>
      <c r="I19" s="342"/>
      <c r="J19" s="342"/>
    </row>
    <row r="20" spans="1:10" ht="23.25" customHeight="1">
      <c r="A20" s="23" t="s">
        <v>354</v>
      </c>
      <c r="B20" s="342"/>
      <c r="C20" s="342"/>
      <c r="D20" s="342"/>
      <c r="E20" s="342"/>
      <c r="F20" s="342"/>
      <c r="G20" s="342"/>
      <c r="H20" s="342"/>
      <c r="I20" s="342"/>
      <c r="J20" s="342"/>
    </row>
    <row r="21" spans="1:10" ht="23.25" customHeight="1">
      <c r="A21" s="342"/>
      <c r="B21" s="108"/>
      <c r="C21" s="407" t="s">
        <v>355</v>
      </c>
      <c r="D21" s="109"/>
      <c r="E21" s="342"/>
      <c r="F21" s="342"/>
      <c r="G21" s="342"/>
      <c r="H21" s="342"/>
      <c r="I21" s="342"/>
      <c r="J21" s="342"/>
    </row>
    <row r="22" spans="1:10" ht="23.25" customHeight="1">
      <c r="A22" s="342"/>
      <c r="B22" s="108"/>
      <c r="C22" s="407" t="s">
        <v>356</v>
      </c>
      <c r="D22" s="109"/>
      <c r="E22" s="342"/>
      <c r="F22" s="342"/>
      <c r="G22" s="342"/>
      <c r="H22" s="342"/>
      <c r="I22" s="342"/>
      <c r="J22" s="342"/>
    </row>
    <row r="23" spans="1:10" ht="23.25" customHeight="1">
      <c r="A23" s="342"/>
      <c r="B23" s="108"/>
      <c r="C23" s="407" t="s">
        <v>357</v>
      </c>
      <c r="D23" s="109"/>
      <c r="E23" s="342"/>
      <c r="F23" s="342"/>
      <c r="G23" s="342"/>
      <c r="H23" s="342"/>
      <c r="I23" s="342"/>
      <c r="J23" s="342"/>
    </row>
    <row r="24" spans="1:10" ht="23.25" customHeight="1">
      <c r="A24" s="342"/>
      <c r="B24" s="108"/>
      <c r="C24" s="407" t="s">
        <v>37</v>
      </c>
      <c r="D24" s="109"/>
      <c r="E24" s="342"/>
      <c r="F24" s="342"/>
      <c r="G24" s="342"/>
      <c r="H24" s="342"/>
      <c r="I24" s="342"/>
      <c r="J24" s="342"/>
    </row>
  </sheetData>
  <customSheetViews>
    <customSheetView guid="{15472F52-94B6-4EF6-A7C3-02A4B848E89B}" showGridLines="0" topLeftCell="A16">
      <selection activeCell="G3" sqref="G3"/>
      <pageMargins left="0.68" right="0.75" top="0.78" bottom="0.72" header="0.45" footer="0.35"/>
      <pageSetup paperSize="9" scale="92"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2">
    <dataValidation type="list" operator="greaterThanOrEqual" allowBlank="1" showErrorMessage="1" errorTitle="入力規則違反" error="該当する場合は、&quot;○&quot;を入力してください" sqref="C3:C7 F12:M16" xr:uid="{E10FC4BC-AE5B-4C20-B14E-549A7FD89982}">
      <formula1>"○"</formula1>
      <formula2>0</formula2>
    </dataValidation>
    <dataValidation type="list" allowBlank="1" showErrorMessage="1" errorTitle="入力規則違反" error="該当する場合は、&quot;○&quot;を入力してください" sqref="B21:B24" xr:uid="{E1F6C287-354F-47FF-82F6-78CD6D726DD6}">
      <formula1>"○"</formula1>
      <formula2>0</formula2>
    </dataValidation>
  </dataValidations>
  <pageMargins left="0.68" right="0.75" top="0.78" bottom="0.72" header="0.45" footer="0.35"/>
  <pageSetup paperSize="9" scale="92" firstPageNumber="0" orientation="landscape" horizontalDpi="300" verticalDpi="300" r:id="rId2"/>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FFB63-CB53-47FC-B991-613EAA0A6AC2}">
  <sheetPr codeName="Sheet17"/>
  <dimension ref="A1:J17"/>
  <sheetViews>
    <sheetView showGridLines="0" zoomScaleNormal="100" workbookViewId="0"/>
  </sheetViews>
  <sheetFormatPr defaultRowHeight="13.5"/>
  <cols>
    <col min="1" max="1" width="7.125" style="23" customWidth="1"/>
    <col min="2" max="2" width="11.25" style="23" customWidth="1"/>
    <col min="3" max="3" width="12.5" style="23" customWidth="1"/>
    <col min="4" max="5" width="13.5" style="23" customWidth="1"/>
    <col min="6" max="6" width="15.125" style="23" customWidth="1"/>
    <col min="7" max="7" width="17.125" style="23" customWidth="1"/>
    <col min="8" max="14" width="8.5" style="23" customWidth="1"/>
    <col min="15" max="16384" width="9" style="23"/>
  </cols>
  <sheetData>
    <row r="1" spans="1:10" ht="25.15" customHeight="1">
      <c r="A1" s="342" t="s">
        <v>358</v>
      </c>
      <c r="B1" s="342"/>
      <c r="C1" s="342"/>
      <c r="D1" s="342"/>
      <c r="E1" s="342"/>
      <c r="F1" s="342"/>
      <c r="G1" s="342"/>
      <c r="H1" s="342"/>
      <c r="I1" s="342"/>
      <c r="J1" s="342"/>
    </row>
    <row r="2" spans="1:10" s="67" customFormat="1" ht="28.5" customHeight="1">
      <c r="A2" s="433" t="s">
        <v>359</v>
      </c>
      <c r="B2" s="433"/>
      <c r="C2" s="433"/>
      <c r="D2" s="433"/>
      <c r="E2" s="433"/>
      <c r="F2" s="433"/>
      <c r="G2" s="433"/>
      <c r="H2" s="433"/>
      <c r="I2" s="433"/>
    </row>
    <row r="3" spans="1:10" ht="25.15" customHeight="1">
      <c r="A3" s="342"/>
      <c r="B3" s="52"/>
      <c r="C3" s="6" t="s">
        <v>180</v>
      </c>
      <c r="D3" s="342"/>
      <c r="E3" s="342"/>
      <c r="F3" s="342"/>
    </row>
    <row r="4" spans="1:10" ht="27" customHeight="1">
      <c r="B4" s="408" t="s">
        <v>181</v>
      </c>
      <c r="C4" s="160" t="s">
        <v>360</v>
      </c>
      <c r="D4" s="632"/>
      <c r="E4" s="632"/>
      <c r="F4" s="632"/>
      <c r="G4" s="632"/>
    </row>
    <row r="5" spans="1:10" ht="27" customHeight="1">
      <c r="A5" s="342"/>
      <c r="B5" s="110"/>
      <c r="C5" s="338" t="s">
        <v>361</v>
      </c>
      <c r="D5" s="632"/>
      <c r="E5" s="632"/>
      <c r="F5" s="632"/>
      <c r="G5" s="632"/>
    </row>
    <row r="6" spans="1:10" s="67" customFormat="1" ht="40.15" customHeight="1">
      <c r="A6" s="433" t="s">
        <v>362</v>
      </c>
    </row>
    <row r="7" spans="1:10" ht="25.15" customHeight="1">
      <c r="A7" s="342"/>
      <c r="B7" s="52"/>
      <c r="C7" s="6" t="s">
        <v>180</v>
      </c>
      <c r="D7" s="342"/>
      <c r="E7" s="342"/>
      <c r="F7" s="342"/>
    </row>
    <row r="8" spans="1:10" ht="27" customHeight="1">
      <c r="A8" s="342"/>
      <c r="B8" s="405" t="s">
        <v>1318</v>
      </c>
      <c r="C8" s="111"/>
      <c r="D8" s="632"/>
      <c r="E8" s="632"/>
      <c r="F8" s="632"/>
      <c r="G8" s="632"/>
    </row>
    <row r="9" spans="1:10" s="67" customFormat="1" ht="40.15" customHeight="1">
      <c r="A9" s="433" t="s">
        <v>363</v>
      </c>
    </row>
    <row r="10" spans="1:10" ht="25.15" customHeight="1">
      <c r="A10" s="342"/>
      <c r="B10" s="56"/>
      <c r="C10" s="6" t="s">
        <v>178</v>
      </c>
    </row>
    <row r="11" spans="1:10" ht="25.15" customHeight="1">
      <c r="A11" s="342"/>
      <c r="B11" s="405" t="s">
        <v>1319</v>
      </c>
      <c r="C11" s="111"/>
      <c r="D11" s="112"/>
      <c r="E11" s="81"/>
      <c r="F11" s="23" t="s">
        <v>364</v>
      </c>
    </row>
    <row r="12" spans="1:10" ht="25.15" customHeight="1">
      <c r="A12" s="342"/>
      <c r="B12" s="405" t="s">
        <v>365</v>
      </c>
      <c r="C12" s="112"/>
      <c r="D12" s="35" t="s">
        <v>346</v>
      </c>
      <c r="E12" s="81"/>
      <c r="F12" s="23" t="s">
        <v>364</v>
      </c>
    </row>
    <row r="13" spans="1:10" ht="25.15" customHeight="1">
      <c r="A13" s="342"/>
      <c r="B13" s="405"/>
      <c r="C13" s="112"/>
      <c r="D13" s="35" t="s">
        <v>351</v>
      </c>
      <c r="E13" s="81"/>
      <c r="F13" s="23" t="s">
        <v>364</v>
      </c>
    </row>
    <row r="14" spans="1:10" s="67" customFormat="1" ht="40.15" customHeight="1">
      <c r="A14" s="433" t="s">
        <v>366</v>
      </c>
    </row>
    <row r="15" spans="1:10" ht="25.15" customHeight="1">
      <c r="A15" s="342"/>
      <c r="B15" s="56"/>
      <c r="C15" s="6" t="s">
        <v>178</v>
      </c>
    </row>
    <row r="16" spans="1:10" ht="27" customHeight="1">
      <c r="A16" s="342"/>
      <c r="B16" s="405" t="s">
        <v>367</v>
      </c>
      <c r="C16" s="405" t="s">
        <v>368</v>
      </c>
      <c r="D16" s="632"/>
      <c r="E16" s="632"/>
      <c r="F16" s="632"/>
      <c r="G16" s="632"/>
    </row>
    <row r="17" spans="1:7" ht="27" customHeight="1">
      <c r="A17" s="342"/>
      <c r="B17" s="405"/>
      <c r="C17" s="405" t="s">
        <v>369</v>
      </c>
      <c r="D17" s="632"/>
      <c r="E17" s="632"/>
      <c r="F17" s="632"/>
      <c r="G17" s="632"/>
    </row>
  </sheetData>
  <customSheetViews>
    <customSheetView guid="{15472F52-94B6-4EF6-A7C3-02A4B848E89B}" showGridLines="0">
      <selection activeCell="D4" sqref="D4:G4"/>
      <pageMargins left="0.75" right="0.75" top="0.77" bottom="0.89" header="0.42" footer="0.43"/>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5">
    <mergeCell ref="D4:G4"/>
    <mergeCell ref="D5:G5"/>
    <mergeCell ref="D8:G8"/>
    <mergeCell ref="D16:G16"/>
    <mergeCell ref="D17:G17"/>
  </mergeCells>
  <phoneticPr fontId="27"/>
  <dataValidations count="2">
    <dataValidation type="list" allowBlank="1" showErrorMessage="1" errorTitle="入力規則違反" error="リストから選択してください" sqref="B3 B7" xr:uid="{6BC568BC-ADCB-4152-9F1A-7A0D7DB2B51B}">
      <formula1>"ある,ない,非該当"</formula1>
      <formula2>0</formula2>
    </dataValidation>
    <dataValidation type="list" allowBlank="1" showErrorMessage="1" errorTitle="入力規則違反" error="リストから選択してください" sqref="B10 B15" xr:uid="{DA33FED8-2FC2-4CAA-B609-83D39C712A06}">
      <formula1>"いる,いない,非該当"</formula1>
      <formula2>0</formula2>
    </dataValidation>
  </dataValidations>
  <pageMargins left="0.75" right="0.75" top="0.77" bottom="0.89" header="0.42" footer="0.43"/>
  <pageSetup paperSize="9" firstPageNumber="0" orientation="landscape" horizontalDpi="300" verticalDpi="300" r:id="rId2"/>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EBF59-9EEA-4AE4-9B99-44B422BB1246}">
  <sheetPr codeName="Sheet18">
    <pageSetUpPr fitToPage="1"/>
  </sheetPr>
  <dimension ref="A1:P23"/>
  <sheetViews>
    <sheetView showGridLines="0" zoomScaleNormal="100" workbookViewId="0"/>
  </sheetViews>
  <sheetFormatPr defaultRowHeight="13.5"/>
  <cols>
    <col min="1" max="1" width="20.875" style="66" customWidth="1"/>
    <col min="2" max="3" width="14.125" style="113" customWidth="1"/>
    <col min="4" max="4" width="14.125" style="66" customWidth="1"/>
    <col min="5" max="5" width="14.125" style="113" customWidth="1"/>
    <col min="6" max="6" width="13.875" style="113" customWidth="1"/>
    <col min="7" max="7" width="16" style="113" customWidth="1"/>
    <col min="8" max="8" width="13.75" style="66" customWidth="1"/>
    <col min="9" max="9" width="12.375" style="66" customWidth="1"/>
    <col min="10" max="10" width="10.5" style="66" customWidth="1"/>
    <col min="11" max="11" width="12.875" style="66" customWidth="1"/>
    <col min="12" max="12" width="10.5" style="113" customWidth="1"/>
    <col min="13" max="13" width="10.5" style="66" customWidth="1"/>
    <col min="14" max="14" width="18.875" style="66" customWidth="1"/>
    <col min="15" max="15" width="9" style="66" customWidth="1"/>
    <col min="16" max="16" width="7.5" style="66" customWidth="1"/>
    <col min="17" max="17" width="7.875" style="66" customWidth="1"/>
    <col min="18" max="18" width="10" style="66" customWidth="1"/>
    <col min="19" max="19" width="8.875" style="66" customWidth="1"/>
    <col min="20" max="16384" width="9" style="66"/>
  </cols>
  <sheetData>
    <row r="1" spans="1:16" s="1" customFormat="1" ht="28.5" customHeight="1">
      <c r="A1" s="1" t="str">
        <f>"　（３）　常勤職員の本俸等（令和"&amp;P0!$B$3&amp;"年4月現在）"</f>
        <v>　（３）　常勤職員の本俸等（令和8年4月現在）</v>
      </c>
      <c r="B1" s="114"/>
      <c r="C1" s="114"/>
      <c r="E1" s="114"/>
      <c r="F1" s="114"/>
      <c r="G1" s="114"/>
      <c r="L1" s="114"/>
    </row>
    <row r="2" spans="1:16" ht="21.75" customHeight="1">
      <c r="A2" s="115"/>
      <c r="B2" s="434" t="s">
        <v>370</v>
      </c>
      <c r="C2" s="177" t="s">
        <v>371</v>
      </c>
      <c r="D2" s="435" t="s">
        <v>257</v>
      </c>
      <c r="E2" s="391" t="s">
        <v>372</v>
      </c>
      <c r="F2" s="116"/>
      <c r="G2" s="117"/>
      <c r="H2" s="118"/>
      <c r="I2" s="119"/>
      <c r="J2" s="119"/>
      <c r="K2" s="633"/>
      <c r="L2" s="633"/>
      <c r="M2" s="633"/>
      <c r="N2" s="121"/>
      <c r="O2" s="6"/>
      <c r="P2" s="122"/>
    </row>
    <row r="3" spans="1:16" ht="30" customHeight="1">
      <c r="A3" s="294" t="s">
        <v>279</v>
      </c>
      <c r="B3" s="26"/>
      <c r="C3" s="26"/>
      <c r="D3" s="26"/>
      <c r="E3" s="611"/>
      <c r="F3" s="611"/>
      <c r="G3" s="123"/>
      <c r="H3" s="120"/>
      <c r="I3" s="98"/>
      <c r="J3" s="98"/>
      <c r="K3" s="98"/>
      <c r="L3" s="98"/>
      <c r="M3" s="98"/>
      <c r="N3" s="98"/>
      <c r="O3" s="6"/>
      <c r="P3" s="122"/>
    </row>
    <row r="4" spans="1:16" ht="30" customHeight="1">
      <c r="A4" s="436" t="s">
        <v>373</v>
      </c>
      <c r="B4" s="26"/>
      <c r="C4" s="26"/>
      <c r="D4" s="26"/>
      <c r="E4" s="611"/>
      <c r="F4" s="611"/>
      <c r="G4" s="123"/>
      <c r="H4" s="124"/>
      <c r="I4" s="125"/>
      <c r="J4" s="125"/>
      <c r="K4" s="125"/>
      <c r="L4" s="125"/>
      <c r="M4" s="125"/>
      <c r="N4" s="126"/>
      <c r="O4" s="122"/>
      <c r="P4" s="122"/>
    </row>
    <row r="5" spans="1:16" ht="24" customHeight="1"/>
    <row r="6" spans="1:16" ht="31.5" customHeight="1">
      <c r="A6" s="634"/>
      <c r="B6" s="391" t="s">
        <v>374</v>
      </c>
      <c r="C6" s="127"/>
      <c r="D6" s="128"/>
      <c r="E6" s="391"/>
      <c r="F6" s="217" t="s">
        <v>1320</v>
      </c>
      <c r="G6" s="217"/>
      <c r="H6" s="437" t="s">
        <v>1321</v>
      </c>
      <c r="I6" s="117"/>
      <c r="L6" s="66"/>
      <c r="M6" s="113"/>
    </row>
    <row r="7" spans="1:16" ht="18" customHeight="1">
      <c r="A7" s="634"/>
      <c r="B7" s="235" t="s">
        <v>375</v>
      </c>
      <c r="C7" s="235" t="s">
        <v>376</v>
      </c>
      <c r="D7" s="235" t="s">
        <v>377</v>
      </c>
      <c r="E7" s="235" t="s">
        <v>375</v>
      </c>
      <c r="F7" s="235" t="s">
        <v>376</v>
      </c>
      <c r="G7" s="235" t="s">
        <v>377</v>
      </c>
      <c r="H7" s="53" t="s">
        <v>378</v>
      </c>
      <c r="I7" s="294"/>
      <c r="L7" s="66"/>
      <c r="M7" s="113"/>
    </row>
    <row r="8" spans="1:16" ht="21.75" customHeight="1">
      <c r="A8" s="53" t="s">
        <v>282</v>
      </c>
      <c r="B8" s="129"/>
      <c r="C8" s="129"/>
      <c r="D8" s="129"/>
      <c r="E8" s="129"/>
      <c r="F8" s="129"/>
      <c r="G8" s="129"/>
      <c r="H8" s="79"/>
      <c r="I8" s="130"/>
      <c r="L8" s="66"/>
      <c r="M8" s="113"/>
    </row>
    <row r="9" spans="1:16" ht="21.75" customHeight="1">
      <c r="A9" s="53" t="s">
        <v>342</v>
      </c>
      <c r="B9" s="129"/>
      <c r="C9" s="129"/>
      <c r="D9" s="129"/>
      <c r="E9" s="129"/>
      <c r="F9" s="129"/>
      <c r="G9" s="129"/>
      <c r="H9" s="79"/>
      <c r="I9" s="126"/>
      <c r="L9" s="66"/>
      <c r="M9" s="113"/>
    </row>
    <row r="11" spans="1:16" ht="18" customHeight="1">
      <c r="A11" s="61" t="s">
        <v>379</v>
      </c>
      <c r="B11" s="61"/>
      <c r="C11" s="61"/>
      <c r="D11" s="61"/>
      <c r="E11" s="61"/>
      <c r="F11" s="61"/>
      <c r="G11" s="61"/>
      <c r="H11" s="61"/>
      <c r="I11" s="61"/>
      <c r="J11" s="61"/>
      <c r="K11" s="61"/>
    </row>
    <row r="12" spans="1:16" ht="18" customHeight="1">
      <c r="A12" s="61"/>
      <c r="B12" s="131"/>
      <c r="C12" s="238" t="s">
        <v>380</v>
      </c>
      <c r="D12" s="54"/>
      <c r="E12" s="132"/>
      <c r="F12" s="54"/>
      <c r="G12" s="64"/>
      <c r="H12" s="238"/>
      <c r="I12" s="54" t="s">
        <v>381</v>
      </c>
      <c r="J12" s="64"/>
      <c r="K12" s="61"/>
      <c r="L12" s="61"/>
      <c r="M12" s="113"/>
    </row>
    <row r="13" spans="1:16" ht="18" customHeight="1">
      <c r="A13" s="61"/>
      <c r="B13" s="133"/>
      <c r="C13" s="235" t="s">
        <v>382</v>
      </c>
      <c r="D13" s="235" t="s">
        <v>383</v>
      </c>
      <c r="E13" s="235" t="s">
        <v>384</v>
      </c>
      <c r="F13" s="235" t="s">
        <v>385</v>
      </c>
      <c r="G13" s="235" t="s">
        <v>386</v>
      </c>
      <c r="H13" s="235" t="s">
        <v>387</v>
      </c>
      <c r="I13" s="235" t="s">
        <v>388</v>
      </c>
      <c r="J13" s="235" t="s">
        <v>37</v>
      </c>
      <c r="K13" s="61"/>
      <c r="L13" s="61"/>
      <c r="M13" s="113"/>
    </row>
    <row r="14" spans="1:16" ht="21" customHeight="1">
      <c r="A14" s="61"/>
      <c r="B14" s="257" t="s">
        <v>389</v>
      </c>
      <c r="C14" s="134"/>
      <c r="D14" s="134"/>
      <c r="E14" s="134"/>
      <c r="F14" s="134"/>
      <c r="G14" s="134"/>
      <c r="H14" s="134"/>
      <c r="I14" s="134"/>
      <c r="J14" s="134"/>
      <c r="K14" s="61"/>
      <c r="L14" s="61"/>
      <c r="M14" s="113"/>
    </row>
    <row r="15" spans="1:16" ht="22.5" customHeight="1">
      <c r="A15" s="61"/>
      <c r="B15" s="257" t="s">
        <v>390</v>
      </c>
      <c r="C15" s="134"/>
      <c r="D15" s="134"/>
      <c r="E15" s="134"/>
      <c r="F15" s="134"/>
      <c r="G15" s="134"/>
      <c r="H15" s="134"/>
      <c r="I15" s="134"/>
      <c r="J15" s="134"/>
      <c r="K15" s="61"/>
      <c r="L15" s="61"/>
      <c r="M15" s="113"/>
    </row>
    <row r="16" spans="1:16" ht="18" customHeight="1">
      <c r="A16" s="61"/>
      <c r="B16" s="61"/>
      <c r="C16" s="61"/>
      <c r="D16" s="61"/>
      <c r="E16" s="61"/>
      <c r="F16" s="61"/>
      <c r="G16" s="61"/>
      <c r="H16" s="61"/>
      <c r="I16" s="61"/>
      <c r="J16" s="61"/>
      <c r="K16" s="61"/>
    </row>
    <row r="17" spans="1:11" ht="18" customHeight="1">
      <c r="A17" s="61" t="s">
        <v>391</v>
      </c>
      <c r="B17" s="61"/>
      <c r="C17" s="61"/>
      <c r="D17" s="61"/>
      <c r="E17" s="61"/>
      <c r="F17" s="61"/>
      <c r="G17" s="61"/>
      <c r="H17" s="61"/>
      <c r="I17" s="61"/>
      <c r="J17" s="61"/>
      <c r="K17" s="61"/>
    </row>
    <row r="18" spans="1:11" ht="18" customHeight="1">
      <c r="A18" s="62" t="s">
        <v>392</v>
      </c>
      <c r="B18" s="62"/>
      <c r="C18" s="62"/>
      <c r="D18" s="62"/>
      <c r="E18" s="62"/>
      <c r="F18" s="62"/>
      <c r="G18" s="62"/>
      <c r="H18" s="62"/>
      <c r="I18" s="62"/>
      <c r="J18" s="62"/>
      <c r="K18" s="61"/>
    </row>
    <row r="19" spans="1:11" ht="21.75" customHeight="1">
      <c r="A19" s="62"/>
      <c r="B19" s="329" t="str">
        <f>"令和"&amp;P0!$B$3-1&amp;"年度実施"</f>
        <v>令和7年度実施</v>
      </c>
      <c r="C19" s="630" t="s">
        <v>393</v>
      </c>
      <c r="D19" s="630"/>
      <c r="E19" s="630"/>
      <c r="F19" s="630"/>
      <c r="G19" s="630"/>
      <c r="H19" s="630"/>
      <c r="I19" s="630"/>
      <c r="J19" s="630"/>
      <c r="K19" s="635" t="s">
        <v>394</v>
      </c>
    </row>
    <row r="20" spans="1:11" ht="21.75" customHeight="1">
      <c r="A20" s="61"/>
      <c r="B20" s="53" t="s">
        <v>1322</v>
      </c>
      <c r="C20" s="116" t="s">
        <v>395</v>
      </c>
      <c r="D20" s="235" t="s">
        <v>396</v>
      </c>
      <c r="E20" s="235" t="s">
        <v>397</v>
      </c>
      <c r="F20" s="235" t="s">
        <v>398</v>
      </c>
      <c r="G20" s="235" t="s">
        <v>399</v>
      </c>
      <c r="H20" s="235" t="s">
        <v>400</v>
      </c>
      <c r="I20" s="235" t="s">
        <v>401</v>
      </c>
      <c r="J20" s="235" t="s">
        <v>402</v>
      </c>
      <c r="K20" s="635"/>
    </row>
    <row r="21" spans="1:11" ht="21.75" customHeight="1">
      <c r="A21" s="61"/>
      <c r="B21" s="551"/>
      <c r="C21" s="135"/>
      <c r="D21" s="135"/>
      <c r="E21" s="135"/>
      <c r="F21" s="135"/>
      <c r="G21" s="135"/>
      <c r="H21" s="135"/>
      <c r="I21" s="135"/>
      <c r="J21" s="135"/>
      <c r="K21" s="551"/>
    </row>
    <row r="22" spans="1:11" ht="21" customHeight="1">
      <c r="A22" s="61"/>
      <c r="B22" s="544"/>
      <c r="C22" s="135"/>
      <c r="D22" s="135"/>
      <c r="E22" s="135"/>
      <c r="F22" s="135"/>
      <c r="G22" s="135"/>
      <c r="H22" s="135"/>
      <c r="I22" s="135"/>
      <c r="J22" s="135"/>
      <c r="K22" s="544"/>
    </row>
    <row r="23" spans="1:11" ht="21.75" customHeight="1">
      <c r="A23" s="61"/>
      <c r="B23" s="61" t="s">
        <v>403</v>
      </c>
      <c r="C23" s="61"/>
      <c r="D23" s="61"/>
      <c r="E23" s="61"/>
      <c r="F23" s="61"/>
      <c r="G23" s="61"/>
      <c r="H23" s="61"/>
      <c r="I23" s="61"/>
      <c r="J23" s="61"/>
      <c r="K23" s="61"/>
    </row>
  </sheetData>
  <customSheetViews>
    <customSheetView guid="{15472F52-94B6-4EF6-A7C3-02A4B848E89B}" showGridLines="0" fitToPage="1">
      <selection activeCell="G29" sqref="G29"/>
      <pageMargins left="0.59027777777777779" right="0.27013888888888887" top="0.65" bottom="0.67013888888888884" header="0.51180555555555551" footer="0.51180555555555551"/>
      <pageSetup paperSize="9" scale="8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6">
    <mergeCell ref="K2:M2"/>
    <mergeCell ref="E3:F3"/>
    <mergeCell ref="E4:F4"/>
    <mergeCell ref="A6:A7"/>
    <mergeCell ref="C19:J19"/>
    <mergeCell ref="K19:K20"/>
  </mergeCells>
  <phoneticPr fontId="27"/>
  <dataValidations count="1">
    <dataValidation type="list" allowBlank="1" showErrorMessage="1" errorTitle="入力規則違反" error="リストから選択してください" sqref="C21:J22" xr:uid="{545211AD-5C95-4FF8-814F-056BD7BFA9DC}">
      <formula1>"有,無,非該当"</formula1>
      <formula2>0</formula2>
    </dataValidation>
  </dataValidations>
  <pageMargins left="0.59027777777777779" right="0.27013888888888887" top="0.65" bottom="0.67013888888888884" header="0.51180555555555551" footer="0.51180555555555551"/>
  <pageSetup paperSize="9" scale="89" firstPageNumber="0" orientation="landscape" horizontalDpi="300" verticalDpi="300" r:id="rId2"/>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103FE-E6FE-4F06-8CBC-F4B1E620663C}">
  <sheetPr codeName="Sheet19"/>
  <dimension ref="A1:G22"/>
  <sheetViews>
    <sheetView showGridLines="0" topLeftCell="A2" zoomScaleNormal="100" workbookViewId="0"/>
  </sheetViews>
  <sheetFormatPr defaultRowHeight="13.5"/>
  <cols>
    <col min="1" max="1" width="6.375" style="136" customWidth="1"/>
    <col min="2" max="2" width="17.875" style="136" customWidth="1"/>
    <col min="3" max="3" width="18.375" style="136" customWidth="1"/>
    <col min="4" max="4" width="20.25" style="136" customWidth="1"/>
    <col min="5" max="5" width="19.75" style="136" customWidth="1"/>
    <col min="6" max="6" width="9" style="136" customWidth="1"/>
    <col min="7" max="7" width="10.875" style="136" customWidth="1"/>
    <col min="8" max="8" width="11.25" style="136" customWidth="1"/>
    <col min="9" max="10" width="9" style="136" customWidth="1"/>
    <col min="11" max="11" width="14.5" style="136" customWidth="1"/>
    <col min="12" max="16384" width="9" style="136"/>
  </cols>
  <sheetData>
    <row r="1" spans="1:7" s="137" customFormat="1" ht="22.15" customHeight="1">
      <c r="A1" s="137" t="s">
        <v>404</v>
      </c>
    </row>
    <row r="2" spans="1:7" s="137" customFormat="1" ht="22.15" customHeight="1">
      <c r="B2" s="25"/>
      <c r="C2" s="122" t="s">
        <v>178</v>
      </c>
      <c r="D2" s="23"/>
    </row>
    <row r="3" spans="1:7" ht="15.75" customHeight="1"/>
    <row r="4" spans="1:7" s="137" customFormat="1" ht="22.15" customHeight="1">
      <c r="A4" s="137" t="s">
        <v>405</v>
      </c>
    </row>
    <row r="5" spans="1:7" s="137" customFormat="1" ht="22.15" customHeight="1">
      <c r="B5" s="25"/>
      <c r="C5" s="40" t="s">
        <v>406</v>
      </c>
      <c r="D5" s="40"/>
    </row>
    <row r="6" spans="1:7" s="137" customFormat="1" ht="22.15" customHeight="1">
      <c r="B6" s="25"/>
      <c r="C6" s="40" t="s">
        <v>407</v>
      </c>
      <c r="D6" s="40"/>
    </row>
    <row r="7" spans="1:7" s="137" customFormat="1" ht="22.15" customHeight="1">
      <c r="B7" s="25"/>
      <c r="C7" s="338" t="s">
        <v>37</v>
      </c>
      <c r="D7" s="622"/>
      <c r="E7" s="622"/>
      <c r="F7" s="622"/>
      <c r="G7" s="622"/>
    </row>
    <row r="8" spans="1:7" s="137" customFormat="1" ht="16.5" customHeight="1"/>
    <row r="9" spans="1:7" s="137" customFormat="1" ht="22.15" customHeight="1">
      <c r="A9" s="137" t="s">
        <v>408</v>
      </c>
    </row>
    <row r="10" spans="1:7" s="137" customFormat="1" ht="27" customHeight="1">
      <c r="B10" s="338" t="s">
        <v>361</v>
      </c>
      <c r="C10" s="624"/>
      <c r="D10" s="624"/>
      <c r="E10" s="624"/>
      <c r="F10" s="624"/>
      <c r="G10" s="624"/>
    </row>
    <row r="11" spans="1:7" ht="15.75" customHeight="1"/>
    <row r="12" spans="1:7" s="137" customFormat="1" ht="22.15" customHeight="1">
      <c r="A12" s="137" t="s">
        <v>1323</v>
      </c>
    </row>
    <row r="13" spans="1:7" s="137" customFormat="1" ht="22.15" customHeight="1">
      <c r="B13" s="160" t="s">
        <v>409</v>
      </c>
      <c r="C13" s="547"/>
    </row>
    <row r="14" spans="1:7" ht="18.75" customHeight="1"/>
    <row r="15" spans="1:7" s="137" customFormat="1" ht="19.5" customHeight="1">
      <c r="A15" s="137" t="s">
        <v>410</v>
      </c>
    </row>
    <row r="16" spans="1:7" s="137" customFormat="1" ht="22.15" customHeight="1">
      <c r="A16" s="137" t="str">
        <f>"　　　　令和"&amp;P0!$B$3-1&amp;"年度の労務災害発生状況"</f>
        <v>　　　　令和7年度の労務災害発生状況</v>
      </c>
    </row>
    <row r="17" spans="1:6" s="137" customFormat="1" ht="22.15" customHeight="1">
      <c r="B17" s="138"/>
      <c r="C17" s="438" t="s">
        <v>326</v>
      </c>
      <c r="D17" s="137" t="s">
        <v>1324</v>
      </c>
    </row>
    <row r="18" spans="1:6" s="137" customFormat="1" ht="12" customHeight="1"/>
    <row r="19" spans="1:6" s="139" customFormat="1" ht="20.25" customHeight="1">
      <c r="A19" s="137" t="s">
        <v>411</v>
      </c>
      <c r="B19" s="137"/>
      <c r="C19" s="137"/>
      <c r="D19" s="137"/>
      <c r="E19" s="137"/>
      <c r="F19" s="137"/>
    </row>
    <row r="20" spans="1:6" s="137" customFormat="1" ht="20.25" customHeight="1">
      <c r="A20" s="137" t="s">
        <v>1325</v>
      </c>
    </row>
    <row r="21" spans="1:6" s="137" customFormat="1" ht="20.25" customHeight="1">
      <c r="B21" s="338" t="s">
        <v>412</v>
      </c>
      <c r="C21" s="5"/>
      <c r="D21" s="439" t="s">
        <v>413</v>
      </c>
      <c r="E21" s="5"/>
    </row>
    <row r="22" spans="1:6" s="137" customFormat="1" ht="20.25" customHeight="1">
      <c r="A22" s="139"/>
      <c r="B22" s="338" t="s">
        <v>414</v>
      </c>
      <c r="C22" s="548"/>
      <c r="D22" s="589" t="s">
        <v>415</v>
      </c>
      <c r="E22" s="548"/>
      <c r="F22" s="139"/>
    </row>
  </sheetData>
  <customSheetViews>
    <customSheetView guid="{15472F52-94B6-4EF6-A7C3-02A4B848E89B}" showGridLines="0" topLeftCell="A10">
      <selection activeCell="K25" sqref="K25"/>
      <pageMargins left="0.75" right="0.75" top="0.9"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2">
    <mergeCell ref="D7:G7"/>
    <mergeCell ref="C10:G10"/>
  </mergeCells>
  <phoneticPr fontId="27"/>
  <dataValidations count="2">
    <dataValidation type="list" operator="greaterThanOrEqual" allowBlank="1" showErrorMessage="1" errorTitle="入力規則違反" error="該当する場合は、&quot;○&quot;を入力してください" sqref="B5:B7" xr:uid="{067CA23A-0730-4986-A42D-288B36F4218E}">
      <formula1>"○"</formula1>
      <formula2>0</formula2>
    </dataValidation>
    <dataValidation type="list" allowBlank="1" showErrorMessage="1" errorTitle="入力規則違反" error="リストから選択してください" sqref="B2" xr:uid="{F853527E-C97A-49AE-B979-E9FA749A3B17}">
      <formula1>"いる,いない,非該当"</formula1>
      <formula2>0</formula2>
    </dataValidation>
  </dataValidations>
  <pageMargins left="0.75" right="0.75" top="0.9" bottom="1" header="0.51180555555555551" footer="0.51180555555555551"/>
  <pageSetup paperSize="9" firstPageNumber="0" orientation="landscape" horizontalDpi="300" verticalDpi="300" r:id="rId2"/>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C1696-DA39-454B-846A-EDEE980E0420}">
  <sheetPr codeName="Sheet2"/>
  <dimension ref="A1:G12"/>
  <sheetViews>
    <sheetView showGridLines="0" zoomScaleNormal="100" workbookViewId="0"/>
  </sheetViews>
  <sheetFormatPr defaultRowHeight="13.5"/>
  <cols>
    <col min="1" max="1" width="13.25" style="1" customWidth="1"/>
    <col min="2" max="2" width="16.125" style="23" customWidth="1"/>
    <col min="3" max="3" width="18.5" style="1" customWidth="1"/>
    <col min="4" max="4" width="7.75" style="23" customWidth="1"/>
    <col min="5" max="5" width="13.25" style="23" customWidth="1"/>
    <col min="6" max="6" width="30.25" style="23" customWidth="1"/>
    <col min="7" max="7" width="14.375" style="23" customWidth="1"/>
    <col min="8" max="8" width="9" style="23" customWidth="1"/>
    <col min="9" max="9" width="12.875" style="23" customWidth="1"/>
    <col min="10" max="16384" width="9" style="23"/>
  </cols>
  <sheetData>
    <row r="1" spans="1:7" ht="25.15" customHeight="1">
      <c r="A1" s="400" t="s">
        <v>28</v>
      </c>
      <c r="B1" s="1"/>
    </row>
    <row r="2" spans="1:7" ht="25.15" customHeight="1">
      <c r="A2" s="401" t="s">
        <v>29</v>
      </c>
      <c r="B2" s="401" t="s">
        <v>30</v>
      </c>
      <c r="D2" s="24"/>
      <c r="G2" s="24"/>
    </row>
    <row r="3" spans="1:7" ht="25.15" customHeight="1">
      <c r="A3" s="401" t="s">
        <v>31</v>
      </c>
      <c r="B3" s="25"/>
      <c r="C3" s="402" t="s">
        <v>32</v>
      </c>
    </row>
    <row r="4" spans="1:7" ht="25.15" customHeight="1">
      <c r="A4" s="401" t="s">
        <v>33</v>
      </c>
      <c r="B4" s="25"/>
      <c r="C4" s="402" t="s">
        <v>32</v>
      </c>
    </row>
    <row r="5" spans="1:7" ht="25.15" customHeight="1">
      <c r="A5" s="401" t="s">
        <v>34</v>
      </c>
      <c r="B5" s="25"/>
      <c r="C5" s="402" t="s">
        <v>32</v>
      </c>
    </row>
    <row r="6" spans="1:7" ht="25.15" customHeight="1">
      <c r="A6" s="403" t="s">
        <v>35</v>
      </c>
      <c r="B6" s="25"/>
      <c r="C6" s="402" t="s">
        <v>32</v>
      </c>
    </row>
    <row r="7" spans="1:7" ht="25.15" customHeight="1">
      <c r="A7" s="401" t="s">
        <v>36</v>
      </c>
      <c r="B7" s="25"/>
      <c r="C7" s="402" t="s">
        <v>32</v>
      </c>
    </row>
    <row r="8" spans="1:7" ht="25.15" customHeight="1">
      <c r="A8" s="401" t="s">
        <v>37</v>
      </c>
      <c r="B8" s="25"/>
      <c r="C8" s="402" t="s">
        <v>32</v>
      </c>
      <c r="E8" s="404" t="s">
        <v>37</v>
      </c>
      <c r="F8" s="26"/>
      <c r="G8" s="23" t="s">
        <v>38</v>
      </c>
    </row>
    <row r="12" spans="1:7">
      <c r="C12" s="6"/>
    </row>
  </sheetData>
  <customSheetViews>
    <customSheetView guid="{15472F52-94B6-4EF6-A7C3-02A4B848E89B}" showGridLines="0" topLeftCell="A4">
      <selection sqref="A1:G12"/>
      <pageMargins left="0.52013888888888893" right="0.35972222222222222"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1">
    <dataValidation type="list" allowBlank="1" showErrorMessage="1" errorTitle="入力規則違反" error="リストから選択してください" sqref="B3:B8" xr:uid="{A65BE9BD-45B1-4C64-BADC-21CC43FFBD5C}">
      <formula1>"有,無,非該当"</formula1>
      <formula2>0</formula2>
    </dataValidation>
  </dataValidations>
  <pageMargins left="0.52013888888888893" right="0.35972222222222222" top="1" bottom="1" header="0.51180555555555551" footer="0.51180555555555551"/>
  <pageSetup paperSize="9" firstPageNumber="0" orientation="landscape" horizontalDpi="300" verticalDpi="300" r:id="rId2"/>
  <headerFooter alignWithMargins="0">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9CD78-F9BB-49D7-9CE6-ACEE35D412B8}">
  <sheetPr codeName="Sheet20"/>
  <dimension ref="A1:L19"/>
  <sheetViews>
    <sheetView showGridLines="0" topLeftCell="A12" zoomScaleNormal="100" workbookViewId="0"/>
  </sheetViews>
  <sheetFormatPr defaultRowHeight="13.5"/>
  <cols>
    <col min="1" max="1" width="5.25" style="136" customWidth="1"/>
    <col min="2" max="2" width="13.375" style="136" customWidth="1"/>
    <col min="3" max="3" width="14.375" style="136" customWidth="1"/>
    <col min="4" max="4" width="11.5" style="136" customWidth="1"/>
    <col min="5" max="5" width="14.875" style="136" customWidth="1"/>
    <col min="6" max="6" width="10.5" style="136" customWidth="1"/>
    <col min="7" max="7" width="14.875" style="136" customWidth="1"/>
    <col min="8" max="8" width="10.875" style="136" customWidth="1"/>
    <col min="9" max="16384" width="9" style="136"/>
  </cols>
  <sheetData>
    <row r="1" spans="1:12" s="137" customFormat="1" ht="23.25" customHeight="1">
      <c r="A1" s="137" t="s">
        <v>1326</v>
      </c>
    </row>
    <row r="2" spans="1:12" s="137" customFormat="1" ht="33" customHeight="1">
      <c r="B2" s="338" t="s">
        <v>413</v>
      </c>
      <c r="C2" s="79"/>
      <c r="D2" s="160" t="s">
        <v>414</v>
      </c>
      <c r="E2" s="549"/>
      <c r="F2" s="440" t="s">
        <v>416</v>
      </c>
      <c r="G2" s="549"/>
    </row>
    <row r="3" spans="1:12" s="139" customFormat="1" ht="23.25" customHeight="1"/>
    <row r="4" spans="1:12" s="139" customFormat="1" ht="25.15" customHeight="1">
      <c r="A4" s="137" t="s">
        <v>1327</v>
      </c>
    </row>
    <row r="5" spans="1:12" s="139" customFormat="1" ht="25.15" customHeight="1">
      <c r="B5" s="607" t="str">
        <f>"令和"&amp;P0!$B$3-1&amp;"年度開催"</f>
        <v>令和7年度開催</v>
      </c>
      <c r="C5" s="18"/>
      <c r="D5" s="40" t="s">
        <v>1328</v>
      </c>
    </row>
    <row r="6" spans="1:12" s="139" customFormat="1" ht="25.15" customHeight="1"/>
    <row r="7" spans="1:12" s="137" customFormat="1" ht="25.15" customHeight="1">
      <c r="A7" s="137" t="s">
        <v>1329</v>
      </c>
    </row>
    <row r="8" spans="1:12" s="137" customFormat="1" ht="25.15" customHeight="1">
      <c r="B8" s="160" t="s">
        <v>412</v>
      </c>
      <c r="C8" s="57"/>
    </row>
    <row r="9" spans="1:12" ht="25.15" customHeight="1">
      <c r="B9" s="338" t="s">
        <v>413</v>
      </c>
      <c r="C9" s="57"/>
    </row>
    <row r="10" spans="1:12" s="137" customFormat="1" ht="21" customHeight="1"/>
    <row r="11" spans="1:12" s="137" customFormat="1" ht="25.15" customHeight="1">
      <c r="A11" s="137" t="s">
        <v>417</v>
      </c>
    </row>
    <row r="12" spans="1:12" s="137" customFormat="1" ht="25.15" customHeight="1">
      <c r="A12" s="40" t="str">
        <f>"　（１）令和"&amp;P0!$B$3-1&amp;"年度の状況"</f>
        <v>　（１）令和7年度の状況</v>
      </c>
      <c r="B12" s="40"/>
      <c r="C12" s="40"/>
      <c r="D12" s="40"/>
      <c r="E12" s="40"/>
      <c r="F12" s="40"/>
      <c r="G12" s="40"/>
      <c r="H12" s="40"/>
      <c r="I12" s="40"/>
      <c r="J12" s="40"/>
      <c r="K12" s="40"/>
    </row>
    <row r="13" spans="1:12" s="137" customFormat="1" ht="25.15" customHeight="1">
      <c r="A13" s="40"/>
      <c r="B13" s="30" t="s">
        <v>418</v>
      </c>
      <c r="C13" s="30" t="s">
        <v>419</v>
      </c>
      <c r="D13" s="636" t="s">
        <v>420</v>
      </c>
      <c r="E13" s="636"/>
      <c r="F13" s="636"/>
      <c r="G13" s="636"/>
      <c r="H13" s="636"/>
      <c r="I13" s="636"/>
      <c r="J13" s="636"/>
      <c r="K13" s="636"/>
      <c r="L13" s="636"/>
    </row>
    <row r="14" spans="1:12" s="137" customFormat="1" ht="25.15" customHeight="1">
      <c r="A14" s="40"/>
      <c r="B14" s="140"/>
      <c r="C14" s="140"/>
      <c r="D14" s="160" t="s">
        <v>421</v>
      </c>
      <c r="E14" s="160" t="s">
        <v>279</v>
      </c>
      <c r="F14" s="160" t="s">
        <v>282</v>
      </c>
      <c r="G14" s="160" t="s">
        <v>342</v>
      </c>
      <c r="H14" s="160" t="s">
        <v>284</v>
      </c>
      <c r="I14" s="160" t="s">
        <v>286</v>
      </c>
      <c r="J14" s="160" t="s">
        <v>343</v>
      </c>
      <c r="K14" s="160" t="s">
        <v>280</v>
      </c>
      <c r="L14" s="160" t="s">
        <v>37</v>
      </c>
    </row>
    <row r="15" spans="1:12" s="137" customFormat="1" ht="25.15" customHeight="1">
      <c r="A15" s="40"/>
      <c r="B15" s="158" t="s">
        <v>422</v>
      </c>
      <c r="C15" s="141"/>
      <c r="D15" s="141"/>
      <c r="E15" s="141"/>
      <c r="F15" s="141"/>
      <c r="G15" s="141"/>
      <c r="H15" s="141"/>
      <c r="I15" s="141"/>
      <c r="J15" s="141"/>
      <c r="K15" s="141"/>
      <c r="L15" s="141"/>
    </row>
    <row r="16" spans="1:12" s="137" customFormat="1" ht="27.75" customHeight="1">
      <c r="A16" s="29"/>
      <c r="B16" s="441" t="s">
        <v>423</v>
      </c>
      <c r="C16" s="141"/>
      <c r="D16" s="141"/>
      <c r="E16" s="141"/>
      <c r="F16" s="141"/>
      <c r="G16" s="141"/>
      <c r="H16" s="141"/>
      <c r="I16" s="141"/>
      <c r="J16" s="141"/>
      <c r="K16" s="141"/>
      <c r="L16" s="141"/>
    </row>
    <row r="17" spans="1:2" s="137" customFormat="1" ht="22.5" customHeight="1"/>
    <row r="18" spans="1:2" s="137" customFormat="1" ht="25.15" customHeight="1">
      <c r="A18" s="137" t="s">
        <v>424</v>
      </c>
    </row>
    <row r="19" spans="1:2" s="137" customFormat="1" ht="25.15" customHeight="1">
      <c r="B19" s="25"/>
    </row>
  </sheetData>
  <customSheetViews>
    <customSheetView guid="{15472F52-94B6-4EF6-A7C3-02A4B848E89B}" showGridLines="0">
      <selection activeCell="D11" sqref="D11"/>
      <pageMargins left="0.75" right="0.75" top="0.85" bottom="0.95"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
    <mergeCell ref="D13:L13"/>
  </mergeCells>
  <phoneticPr fontId="27"/>
  <dataValidations count="1">
    <dataValidation type="list" allowBlank="1" showErrorMessage="1" errorTitle="入力規則違反" error="リストから選択してください" sqref="B19" xr:uid="{19C9A548-5C74-48B5-8643-C6CDDA2B5E6D}">
      <formula1>"はい,いいえ"</formula1>
      <formula2>0</formula2>
    </dataValidation>
  </dataValidations>
  <pageMargins left="0.75" right="0.75" top="0.85" bottom="0.95" header="0.51180555555555551" footer="0.51180555555555551"/>
  <pageSetup paperSize="9" firstPageNumber="0" orientation="landscape" horizontalDpi="300" verticalDpi="300" r:id="rId2"/>
  <headerFooter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3C76F-EFF5-4B9A-A14B-3CD7C24FE068}">
  <sheetPr codeName="Sheet21"/>
  <dimension ref="A1:IV18"/>
  <sheetViews>
    <sheetView showGridLines="0" zoomScaleNormal="100" workbookViewId="0"/>
  </sheetViews>
  <sheetFormatPr defaultRowHeight="13.5"/>
  <cols>
    <col min="1" max="1" width="12.25" style="137" customWidth="1"/>
    <col min="2" max="2" width="14.125" style="137" customWidth="1"/>
    <col min="3" max="3" width="18.5" style="137" customWidth="1"/>
    <col min="4" max="4" width="63.875" style="137" customWidth="1"/>
    <col min="5" max="11" width="6.5" style="137" customWidth="1"/>
    <col min="12" max="12" width="7.375" style="137" customWidth="1"/>
    <col min="13" max="16384" width="9" style="137"/>
  </cols>
  <sheetData>
    <row r="1" spans="1:256" ht="25.15" customHeight="1">
      <c r="A1" s="414" t="s">
        <v>425</v>
      </c>
      <c r="B1" s="414"/>
      <c r="C1" s="414"/>
      <c r="D1" s="414"/>
    </row>
    <row r="2" spans="1:256" s="144" customFormat="1" ht="27" customHeight="1">
      <c r="A2" s="142"/>
      <c r="B2" s="142"/>
      <c r="C2" s="442" t="s">
        <v>361</v>
      </c>
      <c r="D2" s="143"/>
    </row>
    <row r="3" spans="1:256" ht="16.5" customHeight="1">
      <c r="A3" s="414"/>
      <c r="B3" s="414"/>
    </row>
    <row r="4" spans="1:256" ht="21.75" customHeight="1">
      <c r="A4" s="414" t="s">
        <v>426</v>
      </c>
      <c r="B4" s="414"/>
      <c r="C4" s="414"/>
      <c r="D4" s="414"/>
      <c r="G4" s="414"/>
      <c r="H4" s="414"/>
      <c r="I4" s="414"/>
      <c r="J4" s="414"/>
    </row>
    <row r="5" spans="1:256" ht="25.15" customHeight="1">
      <c r="B5" s="443" t="s">
        <v>427</v>
      </c>
      <c r="C5" s="145"/>
      <c r="D5" s="162" t="s">
        <v>326</v>
      </c>
      <c r="E5" s="414"/>
      <c r="F5" s="414"/>
      <c r="G5" s="414"/>
      <c r="H5" s="414"/>
    </row>
    <row r="6" spans="1:256" ht="25.15" customHeight="1">
      <c r="B6" s="443" t="s">
        <v>428</v>
      </c>
      <c r="C6" s="145"/>
      <c r="D6" s="162" t="s">
        <v>326</v>
      </c>
      <c r="E6" s="414"/>
      <c r="F6" s="414"/>
      <c r="G6" s="414"/>
      <c r="H6" s="414"/>
    </row>
    <row r="7" spans="1:256" ht="25.15" customHeight="1">
      <c r="B7" s="443" t="s">
        <v>429</v>
      </c>
      <c r="C7" s="145"/>
      <c r="D7" s="162" t="s">
        <v>326</v>
      </c>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39"/>
      <c r="FZ7" s="139"/>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39"/>
      <c r="HS7" s="139"/>
      <c r="HT7" s="139"/>
      <c r="HU7" s="139"/>
      <c r="HV7" s="139"/>
      <c r="HW7" s="139"/>
      <c r="HX7" s="139"/>
      <c r="HY7" s="139"/>
      <c r="HZ7" s="139"/>
      <c r="IA7" s="139"/>
      <c r="IB7" s="139"/>
      <c r="IC7" s="139"/>
      <c r="ID7" s="139"/>
      <c r="IE7" s="139"/>
      <c r="IF7" s="139"/>
      <c r="IG7" s="139"/>
      <c r="IH7" s="139"/>
      <c r="II7" s="139"/>
      <c r="IJ7" s="139"/>
      <c r="IK7" s="139"/>
      <c r="IL7" s="139"/>
      <c r="IM7" s="139"/>
      <c r="IN7" s="139"/>
      <c r="IO7" s="139"/>
      <c r="IP7" s="139"/>
      <c r="IQ7" s="139"/>
      <c r="IR7" s="139"/>
      <c r="IS7" s="139"/>
      <c r="IT7" s="139"/>
      <c r="IU7" s="139"/>
      <c r="IV7" s="139"/>
    </row>
    <row r="8" spans="1:256" ht="25.15" customHeight="1">
      <c r="A8" s="139"/>
      <c r="B8" s="443" t="s">
        <v>289</v>
      </c>
      <c r="C8" s="145"/>
      <c r="D8" s="162" t="s">
        <v>326</v>
      </c>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39"/>
      <c r="EG8" s="139"/>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39"/>
      <c r="FJ8" s="139"/>
      <c r="FK8" s="139"/>
      <c r="FL8" s="139"/>
      <c r="FM8" s="139"/>
      <c r="FN8" s="139"/>
      <c r="FO8" s="139"/>
      <c r="FP8" s="139"/>
      <c r="FQ8" s="139"/>
      <c r="FR8" s="139"/>
      <c r="FS8" s="139"/>
      <c r="FT8" s="139"/>
      <c r="FU8" s="139"/>
      <c r="FV8" s="139"/>
      <c r="FW8" s="139"/>
      <c r="FX8" s="139"/>
      <c r="FY8" s="139"/>
      <c r="FZ8" s="139"/>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39"/>
      <c r="HS8" s="139"/>
      <c r="HT8" s="139"/>
      <c r="HU8" s="139"/>
      <c r="HV8" s="139"/>
      <c r="HW8" s="139"/>
      <c r="HX8" s="139"/>
      <c r="HY8" s="139"/>
      <c r="HZ8" s="139"/>
      <c r="IA8" s="139"/>
      <c r="IB8" s="139"/>
      <c r="IC8" s="139"/>
      <c r="ID8" s="139"/>
      <c r="IE8" s="139"/>
      <c r="IF8" s="139"/>
      <c r="IG8" s="139"/>
      <c r="IH8" s="139"/>
      <c r="II8" s="139"/>
      <c r="IJ8" s="139"/>
      <c r="IK8" s="139"/>
      <c r="IL8" s="139"/>
      <c r="IM8" s="139"/>
      <c r="IN8" s="139"/>
      <c r="IO8" s="139"/>
      <c r="IP8" s="139"/>
      <c r="IQ8" s="139"/>
      <c r="IR8" s="139"/>
      <c r="IS8" s="139"/>
      <c r="IT8" s="139"/>
      <c r="IU8" s="139"/>
      <c r="IV8" s="139"/>
    </row>
    <row r="9" spans="1:256" ht="18.75" customHeight="1">
      <c r="A9" s="139"/>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c r="IR9" s="139"/>
      <c r="IS9" s="139"/>
      <c r="IT9" s="139"/>
      <c r="IU9" s="139"/>
      <c r="IV9" s="139"/>
    </row>
    <row r="10" spans="1:256" ht="20.25" customHeight="1">
      <c r="A10" s="414" t="s">
        <v>430</v>
      </c>
      <c r="B10" s="414"/>
      <c r="C10" s="414"/>
      <c r="D10" s="414"/>
      <c r="E10" s="414"/>
      <c r="F10" s="414"/>
      <c r="G10" s="414"/>
      <c r="H10" s="414"/>
      <c r="I10" s="414"/>
      <c r="J10" s="414"/>
    </row>
    <row r="11" spans="1:256" ht="25.15" customHeight="1">
      <c r="A11" s="414" t="s">
        <v>431</v>
      </c>
      <c r="B11" s="414"/>
    </row>
    <row r="12" spans="1:256" ht="25.15" customHeight="1">
      <c r="A12" s="414" t="s">
        <v>1330</v>
      </c>
      <c r="B12" s="414"/>
    </row>
    <row r="13" spans="1:256" ht="25.15" customHeight="1">
      <c r="B13" s="25"/>
      <c r="C13" s="159" t="s">
        <v>432</v>
      </c>
      <c r="D13" s="146"/>
    </row>
    <row r="14" spans="1:256" ht="25.15" customHeight="1">
      <c r="B14" s="25"/>
      <c r="C14" s="159" t="s">
        <v>433</v>
      </c>
      <c r="D14" s="146"/>
    </row>
    <row r="15" spans="1:256" ht="25.15" customHeight="1">
      <c r="B15" s="25"/>
      <c r="C15" s="159" t="s">
        <v>434</v>
      </c>
      <c r="D15" s="146"/>
    </row>
    <row r="16" spans="1:256" ht="16.5" customHeight="1"/>
    <row r="17" spans="1:4" ht="25.15" customHeight="1">
      <c r="A17" s="414" t="s">
        <v>435</v>
      </c>
    </row>
    <row r="18" spans="1:4" s="144" customFormat="1" ht="27" customHeight="1">
      <c r="C18" s="442" t="s">
        <v>361</v>
      </c>
      <c r="D18" s="143"/>
    </row>
  </sheetData>
  <customSheetViews>
    <customSheetView guid="{15472F52-94B6-4EF6-A7C3-02A4B848E89B}" showGridLines="0">
      <selection sqref="A1:IV18"/>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1">
    <dataValidation type="list" allowBlank="1" showErrorMessage="1" errorTitle="入力規則違反" error="該当する場合は、&quot;○&quot;を入力してください" sqref="B13:B15" xr:uid="{7F26A162-B7D2-4E15-99F5-1B5870CA60DD}">
      <formula1>"○"</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6EFDB-5387-4D52-82EE-B37A53FE073C}">
  <sheetPr codeName="Sheet22"/>
  <dimension ref="A1:L13"/>
  <sheetViews>
    <sheetView showGridLines="0" zoomScaleNormal="100" workbookViewId="0"/>
  </sheetViews>
  <sheetFormatPr defaultRowHeight="13.5"/>
  <cols>
    <col min="1" max="1" width="7.25" style="137" customWidth="1"/>
    <col min="2" max="2" width="22.875" style="137" customWidth="1"/>
    <col min="3" max="3" width="69.75" style="137" customWidth="1"/>
    <col min="4" max="7" width="6.5" style="137" customWidth="1"/>
    <col min="8" max="16384" width="9" style="137"/>
  </cols>
  <sheetData>
    <row r="1" spans="1:12" s="61" customFormat="1" ht="22.15" customHeight="1">
      <c r="A1" s="61" t="s">
        <v>436</v>
      </c>
    </row>
    <row r="2" spans="1:12" s="61" customFormat="1" ht="22.15" customHeight="1">
      <c r="A2" s="61" t="s">
        <v>437</v>
      </c>
    </row>
    <row r="3" spans="1:12" ht="22.15" customHeight="1">
      <c r="A3" s="257" t="s">
        <v>438</v>
      </c>
      <c r="B3" s="147"/>
      <c r="C3" s="61"/>
      <c r="D3" s="61"/>
      <c r="E3" s="61"/>
      <c r="F3" s="61"/>
      <c r="G3" s="61"/>
      <c r="H3" s="61"/>
      <c r="I3" s="61"/>
      <c r="J3" s="61"/>
      <c r="K3" s="61"/>
      <c r="L3" s="61"/>
    </row>
    <row r="4" spans="1:12" ht="22.15" customHeight="1">
      <c r="A4" s="131"/>
      <c r="B4" s="54" t="s">
        <v>439</v>
      </c>
      <c r="C4" s="148"/>
      <c r="D4" s="61"/>
      <c r="E4" s="61"/>
      <c r="F4" s="61"/>
      <c r="G4" s="61"/>
      <c r="H4" s="61"/>
    </row>
    <row r="5" spans="1:12" ht="22.15" customHeight="1">
      <c r="A5" s="267" t="s">
        <v>440</v>
      </c>
      <c r="B5" s="444" t="s">
        <v>441</v>
      </c>
      <c r="C5" s="148"/>
      <c r="D5" s="61"/>
      <c r="E5" s="61"/>
      <c r="F5" s="61"/>
      <c r="G5" s="61"/>
      <c r="H5" s="61"/>
    </row>
    <row r="6" spans="1:12" ht="22.15" customHeight="1">
      <c r="A6" s="133"/>
      <c r="B6" s="445" t="s">
        <v>442</v>
      </c>
      <c r="C6" s="148"/>
      <c r="D6" s="61"/>
      <c r="E6" s="61"/>
      <c r="F6" s="61"/>
      <c r="G6" s="61"/>
      <c r="H6" s="61"/>
    </row>
    <row r="7" spans="1:12" s="61" customFormat="1" ht="10.5" customHeight="1"/>
    <row r="8" spans="1:12" s="61" customFormat="1" ht="22.15" customHeight="1">
      <c r="A8" s="61" t="s">
        <v>443</v>
      </c>
    </row>
    <row r="9" spans="1:12" s="61" customFormat="1" ht="22.15" customHeight="1">
      <c r="A9" s="62" t="s">
        <v>444</v>
      </c>
      <c r="C9" s="62"/>
      <c r="D9" s="62"/>
      <c r="E9" s="62"/>
      <c r="F9" s="62"/>
    </row>
    <row r="10" spans="1:12" ht="22.15" customHeight="1">
      <c r="A10" s="61"/>
      <c r="B10" s="25"/>
      <c r="C10" s="6" t="s">
        <v>178</v>
      </c>
      <c r="D10" s="1"/>
      <c r="E10" s="61"/>
      <c r="F10" s="61"/>
      <c r="G10" s="61"/>
      <c r="H10" s="61"/>
    </row>
    <row r="11" spans="1:12" s="62" customFormat="1" ht="22.15" customHeight="1">
      <c r="A11" s="62" t="s">
        <v>445</v>
      </c>
    </row>
    <row r="12" spans="1:12" ht="22.15" customHeight="1">
      <c r="A12" s="61"/>
      <c r="B12" s="637"/>
      <c r="C12" s="637"/>
      <c r="D12" s="61"/>
      <c r="E12" s="61"/>
      <c r="F12" s="61"/>
      <c r="G12" s="61"/>
      <c r="H12" s="61"/>
    </row>
    <row r="13" spans="1:12" s="61" customFormat="1" ht="8.25" customHeight="1"/>
  </sheetData>
  <customSheetViews>
    <customSheetView guid="{15472F52-94B6-4EF6-A7C3-02A4B848E89B}" showGridLines="0" topLeftCell="A4">
      <selection sqref="A1:L13"/>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
    <mergeCell ref="B12:C12"/>
  </mergeCells>
  <phoneticPr fontId="27"/>
  <dataValidations count="1">
    <dataValidation type="list" allowBlank="1" showErrorMessage="1" errorTitle="入力規則違反" error="リストから選択してください" sqref="B10" xr:uid="{F4EB1EAC-2580-4E91-AA60-6221D95AC993}">
      <formula1>"いる,いない,非該当"</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80EB-B068-4C61-8341-17B8144FF851}">
  <sheetPr codeName="Sheet61"/>
  <dimension ref="A1:M23"/>
  <sheetViews>
    <sheetView showGridLines="0" zoomScaleNormal="100" zoomScaleSheetLayoutView="100" workbookViewId="0"/>
  </sheetViews>
  <sheetFormatPr defaultColWidth="8.875" defaultRowHeight="13.5"/>
  <cols>
    <col min="1" max="1" width="8.875" style="139"/>
    <col min="2" max="2" width="13.375" style="139" customWidth="1"/>
    <col min="3" max="16384" width="8.875" style="139"/>
  </cols>
  <sheetData>
    <row r="1" spans="1:13" ht="24" customHeight="1">
      <c r="A1" s="1" t="s">
        <v>1495</v>
      </c>
    </row>
    <row r="2" spans="1:13" s="23" customFormat="1" ht="28.15" customHeight="1">
      <c r="A2" s="61" t="s">
        <v>1474</v>
      </c>
      <c r="B2" s="61"/>
      <c r="C2" s="61"/>
    </row>
    <row r="3" spans="1:13" ht="24" customHeight="1">
      <c r="A3" s="61" t="s">
        <v>446</v>
      </c>
      <c r="B3" s="25"/>
      <c r="C3" s="6" t="s">
        <v>178</v>
      </c>
    </row>
    <row r="4" spans="1:13" s="23" customFormat="1" ht="27.4" customHeight="1">
      <c r="A4" s="61" t="s">
        <v>1504</v>
      </c>
      <c r="B4" s="61"/>
      <c r="C4" s="554"/>
    </row>
    <row r="5" spans="1:13" ht="24" customHeight="1">
      <c r="A5" s="61"/>
      <c r="B5" s="25"/>
      <c r="C5" s="62" t="s">
        <v>447</v>
      </c>
    </row>
    <row r="6" spans="1:13" ht="24" customHeight="1">
      <c r="A6" s="61"/>
      <c r="B6" s="25"/>
      <c r="C6" s="62" t="s">
        <v>1468</v>
      </c>
    </row>
    <row r="7" spans="1:13" ht="24" customHeight="1">
      <c r="A7" s="61"/>
      <c r="B7" s="25"/>
      <c r="C7" s="62" t="s">
        <v>1469</v>
      </c>
    </row>
    <row r="8" spans="1:13" ht="24" customHeight="1">
      <c r="A8" s="61"/>
      <c r="B8" s="56"/>
      <c r="C8" s="62" t="s">
        <v>37</v>
      </c>
    </row>
    <row r="9" spans="1:13" ht="39" customHeight="1">
      <c r="A9" s="15"/>
      <c r="B9" s="638" t="s">
        <v>1470</v>
      </c>
      <c r="C9" s="639"/>
      <c r="D9" s="640"/>
      <c r="E9" s="641"/>
      <c r="F9" s="642"/>
      <c r="G9" s="642"/>
      <c r="H9" s="642"/>
      <c r="I9" s="642"/>
      <c r="J9" s="642"/>
      <c r="K9" s="642"/>
      <c r="L9" s="643"/>
      <c r="M9" s="67"/>
    </row>
    <row r="10" spans="1:13" ht="29.25" customHeight="1">
      <c r="A10" s="61" t="s">
        <v>1471</v>
      </c>
      <c r="B10" s="2"/>
      <c r="C10" s="2"/>
    </row>
    <row r="11" spans="1:13" ht="24" customHeight="1">
      <c r="A11" s="61"/>
      <c r="B11" s="56"/>
      <c r="C11" s="6" t="s">
        <v>178</v>
      </c>
    </row>
    <row r="12" spans="1:13" ht="40.15" customHeight="1">
      <c r="A12" s="61"/>
      <c r="B12" s="638" t="s">
        <v>1473</v>
      </c>
      <c r="C12" s="639"/>
      <c r="D12" s="640"/>
      <c r="E12" s="642"/>
      <c r="F12" s="642"/>
      <c r="G12" s="642"/>
      <c r="H12" s="642"/>
      <c r="I12" s="642"/>
      <c r="J12" s="642"/>
      <c r="K12" s="642"/>
      <c r="L12" s="643"/>
    </row>
    <row r="13" spans="1:13" ht="28.15" customHeight="1">
      <c r="A13" s="61" t="s">
        <v>1475</v>
      </c>
    </row>
    <row r="14" spans="1:13" ht="24" customHeight="1">
      <c r="B14" s="25"/>
      <c r="C14" s="6" t="s">
        <v>178</v>
      </c>
    </row>
    <row r="15" spans="1:13" ht="26.65" customHeight="1">
      <c r="A15" s="61" t="s">
        <v>1508</v>
      </c>
      <c r="B15" s="6"/>
      <c r="C15" s="6"/>
    </row>
    <row r="16" spans="1:13" ht="24" customHeight="1">
      <c r="B16" s="25"/>
      <c r="C16" s="6" t="s">
        <v>178</v>
      </c>
    </row>
    <row r="17" spans="1:3" ht="27.4" customHeight="1">
      <c r="A17" s="61" t="s">
        <v>1472</v>
      </c>
    </row>
    <row r="18" spans="1:3" ht="24" customHeight="1">
      <c r="B18" s="25"/>
      <c r="C18" s="6" t="s">
        <v>178</v>
      </c>
    </row>
    <row r="19" spans="1:3" ht="24" customHeight="1">
      <c r="A19" s="61"/>
    </row>
    <row r="20" spans="1:3" ht="24" customHeight="1"/>
    <row r="21" spans="1:3" ht="24" customHeight="1"/>
    <row r="22" spans="1:3" ht="24" customHeight="1"/>
    <row r="23" spans="1:3" ht="24" customHeight="1"/>
  </sheetData>
  <customSheetViews>
    <customSheetView guid="{15472F52-94B6-4EF6-A7C3-02A4B848E89B}" showGridLines="0" topLeftCell="A10">
      <selection sqref="A1:M23"/>
      <pageMargins left="0.70866141732283472" right="0.70866141732283472" top="0.59055118110236227" bottom="0.74803149606299213" header="0.31496062992125984" footer="0.31496062992125984"/>
      <pageSetup paperSize="9" orientation="landscape" r:id="rId1"/>
      <headerFooter>
        <oddFooter>&amp;C&amp;A</oddFooter>
      </headerFooter>
      <extLst>
        <ext xmlns:xlsdti="http://schemas.microsoft.com/office/spreadsheetml/2023/showDataTypeIcons" uri="{a3c15fd4-4149-4032-8f15-062bd4999b60}">
          <xlsdti:showDataTypeIconsCustomSheetView visible="0"/>
        </ext>
      </extLst>
    </customSheetView>
  </customSheetViews>
  <mergeCells count="4">
    <mergeCell ref="B12:D12"/>
    <mergeCell ref="E9:L9"/>
    <mergeCell ref="B9:D9"/>
    <mergeCell ref="E12:L12"/>
  </mergeCells>
  <phoneticPr fontId="27"/>
  <dataValidations count="2">
    <dataValidation type="list" allowBlank="1" showErrorMessage="1" errorTitle="入力規則違反" error="リストから選択してください" sqref="B3 B11 B18 B14 B16" xr:uid="{E2831039-DB80-457E-9449-771637F90B06}">
      <formula1>"いる,いない,非該当"</formula1>
      <formula2>0</formula2>
    </dataValidation>
    <dataValidation type="list" operator="greaterThanOrEqual" allowBlank="1" showErrorMessage="1" errorTitle="入力規則違反" error="該当する場合は、&quot;○&quot;を入力してください" sqref="B5:B8" xr:uid="{0011C852-65A7-4049-AE4B-4E7319F24480}">
      <formula1>"○"</formula1>
      <formula2>0</formula2>
    </dataValidation>
  </dataValidations>
  <pageMargins left="0.70866141732283472" right="0.70866141732283472" top="0.59055118110236227" bottom="0.74803149606299213" header="0.31496062992125984" footer="0.31496062992125984"/>
  <pageSetup paperSize="9" orientation="landscape" r:id="rId2"/>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E715E-0DE0-4D24-8E25-9AF180F473B2}">
  <sheetPr codeName="Sheet88"/>
  <dimension ref="A1:I17"/>
  <sheetViews>
    <sheetView showGridLines="0" zoomScaleNormal="100" zoomScaleSheetLayoutView="115" workbookViewId="0"/>
  </sheetViews>
  <sheetFormatPr defaultRowHeight="13.5"/>
  <cols>
    <col min="1" max="1" width="3.375" style="139" customWidth="1"/>
    <col min="2" max="2" width="17.25" style="139" customWidth="1"/>
    <col min="3" max="3" width="16.5" style="139" customWidth="1"/>
    <col min="4" max="4" width="14.5" style="139" customWidth="1"/>
    <col min="5" max="7" width="9" style="139"/>
    <col min="8" max="8" width="13.875" style="139" customWidth="1"/>
    <col min="9" max="16384" width="9" style="139"/>
  </cols>
  <sheetData>
    <row r="1" spans="1:9" ht="22.9" customHeight="1">
      <c r="A1" s="644" t="s">
        <v>1496</v>
      </c>
      <c r="B1" s="644"/>
    </row>
    <row r="2" spans="1:9" ht="6" customHeight="1"/>
    <row r="3" spans="1:9" s="1" customFormat="1" ht="25.5" customHeight="1">
      <c r="B3" s="61" t="s">
        <v>1497</v>
      </c>
      <c r="C3" s="62"/>
      <c r="D3" s="62"/>
      <c r="H3" s="25"/>
      <c r="I3" s="62" t="s">
        <v>178</v>
      </c>
    </row>
    <row r="4" spans="1:9" s="1" customFormat="1" ht="7.9" customHeight="1">
      <c r="B4" s="61"/>
      <c r="C4" s="62"/>
      <c r="D4" s="62"/>
    </row>
    <row r="5" spans="1:9" s="1" customFormat="1" ht="26.25" customHeight="1">
      <c r="B5" s="61" t="s">
        <v>1498</v>
      </c>
      <c r="C5" s="6"/>
      <c r="H5" s="25"/>
      <c r="I5" s="62" t="s">
        <v>178</v>
      </c>
    </row>
    <row r="6" spans="1:9" s="1" customFormat="1" ht="7.5" customHeight="1">
      <c r="B6" s="61"/>
      <c r="C6" s="6"/>
    </row>
    <row r="7" spans="1:9" s="1" customFormat="1" ht="27" customHeight="1">
      <c r="B7" s="61" t="s">
        <v>1499</v>
      </c>
      <c r="C7" s="6"/>
    </row>
    <row r="8" spans="1:9" s="1" customFormat="1" ht="6.75" customHeight="1">
      <c r="B8" s="61"/>
      <c r="C8" s="6"/>
    </row>
    <row r="9" spans="1:9" s="1" customFormat="1" ht="25.5" customHeight="1">
      <c r="B9" s="1" t="s">
        <v>1501</v>
      </c>
      <c r="C9" s="23"/>
      <c r="D9" s="62"/>
      <c r="H9" s="25"/>
      <c r="I9" s="62" t="s">
        <v>178</v>
      </c>
    </row>
    <row r="10" spans="1:9" s="1" customFormat="1" ht="6.4" customHeight="1">
      <c r="C10" s="23"/>
      <c r="D10" s="62"/>
    </row>
    <row r="11" spans="1:9" s="1" customFormat="1" ht="23.25" customHeight="1">
      <c r="B11" s="61" t="s">
        <v>1502</v>
      </c>
      <c r="H11" s="25"/>
      <c r="I11" s="62" t="s">
        <v>178</v>
      </c>
    </row>
    <row r="12" spans="1:9" s="1" customFormat="1" ht="7.9" customHeight="1">
      <c r="B12" s="61"/>
      <c r="H12" s="139"/>
      <c r="I12" s="62"/>
    </row>
    <row r="13" spans="1:9" s="1" customFormat="1" ht="23.25" customHeight="1">
      <c r="B13" s="61" t="s">
        <v>1505</v>
      </c>
      <c r="H13" s="25"/>
      <c r="I13" s="62" t="s">
        <v>178</v>
      </c>
    </row>
    <row r="14" spans="1:9" s="1" customFormat="1" ht="7.9" customHeight="1">
      <c r="B14" s="61"/>
      <c r="H14" s="139"/>
      <c r="I14" s="62"/>
    </row>
    <row r="15" spans="1:9" ht="22.9" customHeight="1">
      <c r="B15" s="61" t="s">
        <v>1500</v>
      </c>
    </row>
    <row r="16" spans="1:9" ht="6" customHeight="1"/>
    <row r="17" spans="2:9" ht="23.65" customHeight="1">
      <c r="B17" s="61" t="s">
        <v>1503</v>
      </c>
      <c r="H17" s="25"/>
      <c r="I17" s="62" t="s">
        <v>178</v>
      </c>
    </row>
  </sheetData>
  <customSheetViews>
    <customSheetView guid="{15472F52-94B6-4EF6-A7C3-02A4B848E89B}" showGridLines="0" topLeftCell="A4">
      <selection sqref="A1:I17"/>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
    <mergeCell ref="A1:B1"/>
  </mergeCells>
  <phoneticPr fontId="27"/>
  <dataValidations count="1">
    <dataValidation type="list" allowBlank="1" showErrorMessage="1" errorTitle="入力規則違反" error="リストから選択してください" sqref="H3 H5 H9 H11 H17 H13" xr:uid="{1F0566D8-9239-4CCA-932E-6AAF6610A978}">
      <formula1>"いる,いない,非該当"</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54D5A-F079-44C8-BF90-FC16B9918707}">
  <sheetPr codeName="Sheet23"/>
  <dimension ref="A1:IV26"/>
  <sheetViews>
    <sheetView showGridLines="0" zoomScaleNormal="100" workbookViewId="0"/>
  </sheetViews>
  <sheetFormatPr defaultRowHeight="13.5"/>
  <cols>
    <col min="1" max="1" width="22.5" style="136" customWidth="1"/>
    <col min="2" max="2" width="18.5" style="136" customWidth="1"/>
    <col min="3" max="3" width="27.875" style="136" customWidth="1"/>
    <col min="4" max="4" width="16.375" style="136" customWidth="1"/>
    <col min="5" max="5" width="16.75" style="136" customWidth="1"/>
    <col min="6" max="6" width="8" style="136" customWidth="1"/>
    <col min="7" max="7" width="9" style="136" customWidth="1"/>
    <col min="8" max="8" width="8.25" style="136" customWidth="1"/>
    <col min="9" max="10" width="8" style="136" customWidth="1"/>
    <col min="11" max="16384" width="9" style="136"/>
  </cols>
  <sheetData>
    <row r="1" spans="1:256" s="137" customFormat="1" ht="20.25" customHeight="1">
      <c r="A1" s="414" t="s">
        <v>448</v>
      </c>
      <c r="B1" s="149"/>
      <c r="C1" s="149"/>
      <c r="D1" s="149"/>
      <c r="E1" s="149"/>
      <c r="F1" s="149"/>
      <c r="G1" s="149"/>
      <c r="H1" s="149"/>
      <c r="I1" s="149"/>
    </row>
    <row r="2" spans="1:256" s="137" customFormat="1" ht="20.25" customHeight="1">
      <c r="A2" s="414" t="s">
        <v>449</v>
      </c>
      <c r="B2" s="414"/>
      <c r="C2" s="414"/>
      <c r="D2" s="414"/>
      <c r="E2" s="414"/>
      <c r="F2" s="414"/>
      <c r="G2" s="414"/>
      <c r="H2" s="414"/>
      <c r="I2" s="414"/>
    </row>
    <row r="3" spans="1:256" s="137" customFormat="1" ht="20.25" customHeight="1">
      <c r="A3" s="414" t="s">
        <v>450</v>
      </c>
      <c r="B3" s="414"/>
      <c r="C3" s="414"/>
      <c r="D3" s="414"/>
      <c r="E3" s="414"/>
      <c r="F3" s="414"/>
      <c r="G3" s="414"/>
      <c r="H3" s="414"/>
      <c r="I3" s="414"/>
    </row>
    <row r="4" spans="1:256" s="137" customFormat="1" ht="20.25" customHeight="1">
      <c r="A4" s="414"/>
      <c r="B4" s="25"/>
      <c r="C4" s="122" t="s">
        <v>178</v>
      </c>
      <c r="D4" s="23"/>
    </row>
    <row r="5" spans="1:256" s="137" customFormat="1" ht="11.25" customHeight="1">
      <c r="A5" s="414"/>
    </row>
    <row r="6" spans="1:256" s="137" customFormat="1" ht="20.25" customHeight="1">
      <c r="A6" s="414" t="s">
        <v>451</v>
      </c>
      <c r="B6" s="414"/>
      <c r="C6" s="414"/>
      <c r="D6" s="414"/>
      <c r="E6" s="414"/>
      <c r="F6" s="414"/>
      <c r="G6" s="414"/>
      <c r="H6" s="414"/>
      <c r="I6" s="414"/>
    </row>
    <row r="7" spans="1:256" s="137" customFormat="1" ht="20.25" customHeight="1">
      <c r="A7" s="446" t="s">
        <v>211</v>
      </c>
      <c r="B7" s="550"/>
    </row>
    <row r="8" spans="1:256" s="137" customFormat="1" ht="12.75" customHeight="1">
      <c r="A8" s="414"/>
    </row>
    <row r="9" spans="1:256" s="137" customFormat="1" ht="20.25" customHeight="1">
      <c r="A9" s="414" t="s">
        <v>452</v>
      </c>
      <c r="B9" s="414"/>
      <c r="C9" s="414"/>
      <c r="D9" s="414"/>
      <c r="E9" s="414"/>
      <c r="F9" s="414"/>
      <c r="G9" s="414"/>
      <c r="H9" s="414"/>
      <c r="I9" s="414"/>
    </row>
    <row r="10" spans="1:256" s="137" customFormat="1" ht="20.25" customHeight="1">
      <c r="A10" s="162"/>
      <c r="B10" s="52"/>
      <c r="C10" s="414" t="s">
        <v>32</v>
      </c>
      <c r="D10" s="414"/>
      <c r="E10" s="414"/>
    </row>
    <row r="11" spans="1:256" s="137" customFormat="1" ht="20.25" customHeight="1">
      <c r="A11" s="296" t="s">
        <v>453</v>
      </c>
      <c r="B11" s="622"/>
      <c r="C11" s="622"/>
      <c r="D11" s="296" t="s">
        <v>454</v>
      </c>
      <c r="E11" s="97"/>
      <c r="F11" s="40" t="s">
        <v>6</v>
      </c>
    </row>
    <row r="12" spans="1:256" ht="20.25" customHeight="1">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39"/>
      <c r="IL12" s="139"/>
      <c r="IM12" s="139"/>
      <c r="IN12" s="139"/>
      <c r="IO12" s="139"/>
      <c r="IP12" s="139"/>
      <c r="IQ12" s="139"/>
      <c r="IR12" s="139"/>
      <c r="IS12" s="139"/>
      <c r="IT12" s="139"/>
      <c r="IU12" s="139"/>
      <c r="IV12" s="139"/>
    </row>
    <row r="13" spans="1:256" s="137" customFormat="1" ht="20.25" customHeight="1">
      <c r="A13" s="414" t="s">
        <v>455</v>
      </c>
      <c r="B13" s="414"/>
      <c r="C13" s="414"/>
      <c r="D13" s="414"/>
      <c r="E13" s="414"/>
      <c r="F13" s="414"/>
      <c r="G13" s="414"/>
      <c r="H13" s="414"/>
      <c r="I13" s="414"/>
    </row>
    <row r="14" spans="1:256" s="40" customFormat="1" ht="20.25" customHeight="1">
      <c r="A14" s="40" t="s">
        <v>77</v>
      </c>
      <c r="B14" s="55"/>
      <c r="C14" s="162" t="s">
        <v>32</v>
      </c>
      <c r="G14" s="162"/>
      <c r="H14" s="162"/>
    </row>
    <row r="15" spans="1:256" s="137" customFormat="1" ht="20.25" customHeight="1">
      <c r="A15" s="296" t="s">
        <v>1331</v>
      </c>
      <c r="B15" s="550"/>
      <c r="C15" s="296" t="s">
        <v>456</v>
      </c>
      <c r="D15" s="150"/>
    </row>
    <row r="16" spans="1:256" s="137" customFormat="1" ht="12.75" customHeight="1"/>
    <row r="17" spans="1:256" s="137" customFormat="1" ht="20.25" customHeight="1">
      <c r="A17" s="414" t="s">
        <v>457</v>
      </c>
      <c r="B17" s="414"/>
      <c r="C17" s="414"/>
      <c r="D17" s="414"/>
      <c r="E17" s="414"/>
      <c r="F17" s="414"/>
      <c r="G17" s="414"/>
      <c r="H17" s="414"/>
      <c r="I17" s="414"/>
    </row>
    <row r="18" spans="1:256" s="137" customFormat="1" ht="20.25" customHeight="1">
      <c r="A18" s="414" t="s">
        <v>458</v>
      </c>
      <c r="B18" s="414"/>
      <c r="C18" s="414"/>
      <c r="D18" s="414"/>
      <c r="H18" s="414"/>
      <c r="I18" s="414"/>
    </row>
    <row r="19" spans="1:256" s="137" customFormat="1" ht="20.25" customHeight="1">
      <c r="A19" s="443" t="s">
        <v>459</v>
      </c>
      <c r="B19" s="55"/>
      <c r="C19" s="414" t="s">
        <v>32</v>
      </c>
      <c r="E19" s="414"/>
      <c r="F19" s="414"/>
    </row>
    <row r="20" spans="1:256" s="137" customFormat="1" ht="20.25" customHeight="1">
      <c r="A20" s="443" t="s">
        <v>1332</v>
      </c>
      <c r="B20" s="550"/>
      <c r="D20" s="414"/>
      <c r="E20" s="414"/>
    </row>
    <row r="21" spans="1:256" s="137" customFormat="1" ht="13.5" customHeight="1">
      <c r="A21" s="414"/>
    </row>
    <row r="22" spans="1:256" s="137" customFormat="1" ht="15.75" customHeight="1">
      <c r="A22" s="414" t="s">
        <v>460</v>
      </c>
      <c r="F22" s="414"/>
      <c r="G22" s="414"/>
      <c r="H22" s="414"/>
    </row>
    <row r="23" spans="1:256" s="137" customFormat="1" ht="20.25" customHeight="1">
      <c r="A23" s="296" t="s">
        <v>461</v>
      </c>
      <c r="B23" s="151"/>
      <c r="C23" s="162" t="s">
        <v>462</v>
      </c>
      <c r="D23" s="151"/>
      <c r="E23" s="40" t="s">
        <v>463</v>
      </c>
      <c r="G23" s="414"/>
      <c r="H23" s="414"/>
    </row>
    <row r="24" spans="1:256" ht="20.25" customHeight="1">
      <c r="A24" s="414" t="s">
        <v>464</v>
      </c>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c r="CN24" s="139"/>
      <c r="CO24" s="139"/>
      <c r="CP24" s="139"/>
      <c r="CQ24" s="139"/>
      <c r="CR24" s="139"/>
      <c r="CS24" s="139"/>
      <c r="CT24" s="139"/>
      <c r="CU24" s="139"/>
      <c r="CV24" s="139"/>
      <c r="CW24" s="139"/>
      <c r="CX24" s="139"/>
      <c r="CY24" s="139"/>
      <c r="CZ24" s="139"/>
      <c r="DA24" s="139"/>
      <c r="DB24" s="139"/>
      <c r="DC24" s="139"/>
      <c r="DD24" s="139"/>
      <c r="DE24" s="139"/>
      <c r="DF24" s="139"/>
      <c r="DG24" s="139"/>
      <c r="DH24" s="139"/>
      <c r="DI24" s="139"/>
      <c r="DJ24" s="139"/>
      <c r="DK24" s="139"/>
      <c r="DL24" s="139"/>
      <c r="DM24" s="139"/>
      <c r="DN24" s="139"/>
      <c r="DO24" s="139"/>
      <c r="DP24" s="139"/>
      <c r="DQ24" s="139"/>
      <c r="DR24" s="139"/>
      <c r="DS24" s="139"/>
      <c r="DT24" s="139"/>
      <c r="DU24" s="139"/>
      <c r="DV24" s="139"/>
      <c r="DW24" s="139"/>
      <c r="DX24" s="139"/>
      <c r="DY24" s="139"/>
      <c r="DZ24" s="139"/>
      <c r="EA24" s="139"/>
      <c r="EB24" s="139"/>
      <c r="EC24" s="139"/>
      <c r="ED24" s="139"/>
      <c r="EE24" s="139"/>
      <c r="EF24" s="139"/>
      <c r="EG24" s="139"/>
      <c r="EH24" s="139"/>
      <c r="EI24" s="139"/>
      <c r="EJ24" s="139"/>
      <c r="EK24" s="139"/>
      <c r="EL24" s="139"/>
      <c r="EM24" s="139"/>
      <c r="EN24" s="139"/>
      <c r="EO24" s="139"/>
      <c r="EP24" s="139"/>
      <c r="EQ24" s="139"/>
      <c r="ER24" s="139"/>
      <c r="ES24" s="139"/>
      <c r="ET24" s="139"/>
      <c r="EU24" s="139"/>
      <c r="EV24" s="139"/>
      <c r="EW24" s="139"/>
      <c r="EX24" s="139"/>
      <c r="EY24" s="139"/>
      <c r="EZ24" s="139"/>
      <c r="FA24" s="139"/>
      <c r="FB24" s="139"/>
      <c r="FC24" s="139"/>
      <c r="FD24" s="139"/>
      <c r="FE24" s="139"/>
      <c r="FF24" s="139"/>
      <c r="FG24" s="139"/>
      <c r="FH24" s="139"/>
      <c r="FI24" s="139"/>
      <c r="FJ24" s="139"/>
      <c r="FK24" s="139"/>
      <c r="FL24" s="139"/>
      <c r="FM24" s="139"/>
      <c r="FN24" s="139"/>
      <c r="FO24" s="139"/>
      <c r="FP24" s="139"/>
      <c r="FQ24" s="139"/>
      <c r="FR24" s="139"/>
      <c r="FS24" s="139"/>
      <c r="FT24" s="139"/>
      <c r="FU24" s="139"/>
      <c r="FV24" s="139"/>
      <c r="FW24" s="139"/>
      <c r="FX24" s="139"/>
      <c r="FY24" s="139"/>
      <c r="FZ24" s="139"/>
      <c r="GA24" s="139"/>
      <c r="GB24" s="139"/>
      <c r="GC24" s="139"/>
      <c r="GD24" s="139"/>
      <c r="GE24" s="139"/>
      <c r="GF24" s="139"/>
      <c r="GG24" s="139"/>
      <c r="GH24" s="139"/>
      <c r="GI24" s="139"/>
      <c r="GJ24" s="139"/>
      <c r="GK24" s="139"/>
      <c r="GL24" s="139"/>
      <c r="GM24" s="139"/>
      <c r="GN24" s="139"/>
      <c r="GO24" s="139"/>
      <c r="GP24" s="139"/>
      <c r="GQ24" s="139"/>
      <c r="GR24" s="139"/>
      <c r="GS24" s="139"/>
      <c r="GT24" s="139"/>
      <c r="GU24" s="139"/>
      <c r="GV24" s="139"/>
      <c r="GW24" s="139"/>
      <c r="GX24" s="139"/>
      <c r="GY24" s="139"/>
      <c r="GZ24" s="139"/>
      <c r="HA24" s="139"/>
      <c r="HB24" s="139"/>
      <c r="HC24" s="139"/>
      <c r="HD24" s="139"/>
      <c r="HE24" s="139"/>
      <c r="HF24" s="139"/>
      <c r="HG24" s="139"/>
      <c r="HH24" s="139"/>
      <c r="HI24" s="139"/>
      <c r="HJ24" s="139"/>
      <c r="HK24" s="139"/>
      <c r="HL24" s="139"/>
      <c r="HM24" s="139"/>
      <c r="HN24" s="139"/>
      <c r="HO24" s="139"/>
      <c r="HP24" s="139"/>
      <c r="HQ24" s="139"/>
      <c r="HR24" s="139"/>
      <c r="HS24" s="139"/>
      <c r="HT24" s="139"/>
      <c r="HU24" s="139"/>
      <c r="HV24" s="139"/>
      <c r="HW24" s="139"/>
      <c r="HX24" s="139"/>
      <c r="HY24" s="139"/>
      <c r="HZ24" s="139"/>
      <c r="IA24" s="139"/>
      <c r="IB24" s="139"/>
      <c r="IC24" s="139"/>
      <c r="ID24" s="139"/>
      <c r="IE24" s="139"/>
      <c r="IF24" s="139"/>
      <c r="IG24" s="139"/>
      <c r="IH24" s="139"/>
      <c r="II24" s="139"/>
      <c r="IJ24" s="139"/>
      <c r="IK24" s="139"/>
      <c r="IL24" s="139"/>
      <c r="IM24" s="139"/>
      <c r="IN24" s="139"/>
      <c r="IO24" s="139"/>
      <c r="IP24" s="139"/>
      <c r="IQ24" s="139"/>
      <c r="IR24" s="139"/>
      <c r="IS24" s="139"/>
      <c r="IT24" s="139"/>
      <c r="IU24" s="139"/>
      <c r="IV24" s="139"/>
    </row>
    <row r="25" spans="1:256" ht="20.25" customHeight="1">
      <c r="A25" s="443" t="s">
        <v>465</v>
      </c>
      <c r="B25" s="550"/>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c r="CN25" s="139"/>
      <c r="CO25" s="139"/>
      <c r="CP25" s="139"/>
      <c r="CQ25" s="139"/>
      <c r="CR25" s="139"/>
      <c r="CS25" s="139"/>
      <c r="CT25" s="139"/>
      <c r="CU25" s="139"/>
      <c r="CV25" s="139"/>
      <c r="CW25" s="139"/>
      <c r="CX25" s="139"/>
      <c r="CY25" s="139"/>
      <c r="CZ25" s="139"/>
      <c r="DA25" s="139"/>
      <c r="DB25" s="139"/>
      <c r="DC25" s="139"/>
      <c r="DD25" s="139"/>
      <c r="DE25" s="139"/>
      <c r="DF25" s="139"/>
      <c r="DG25" s="139"/>
      <c r="DH25" s="139"/>
      <c r="DI25" s="139"/>
      <c r="DJ25" s="139"/>
      <c r="DK25" s="139"/>
      <c r="DL25" s="139"/>
      <c r="DM25" s="139"/>
      <c r="DN25" s="139"/>
      <c r="DO25" s="139"/>
      <c r="DP25" s="139"/>
      <c r="DQ25" s="139"/>
      <c r="DR25" s="139"/>
      <c r="DS25" s="139"/>
      <c r="DT25" s="139"/>
      <c r="DU25" s="139"/>
      <c r="DV25" s="139"/>
      <c r="DW25" s="139"/>
      <c r="DX25" s="139"/>
      <c r="DY25" s="139"/>
      <c r="DZ25" s="139"/>
      <c r="EA25" s="139"/>
      <c r="EB25" s="139"/>
      <c r="EC25" s="139"/>
      <c r="ED25" s="139"/>
      <c r="EE25" s="139"/>
      <c r="EF25" s="139"/>
      <c r="EG25" s="139"/>
      <c r="EH25" s="139"/>
      <c r="EI25" s="139"/>
      <c r="EJ25" s="139"/>
      <c r="EK25" s="139"/>
      <c r="EL25" s="139"/>
      <c r="EM25" s="139"/>
      <c r="EN25" s="139"/>
      <c r="EO25" s="139"/>
      <c r="EP25" s="139"/>
      <c r="EQ25" s="139"/>
      <c r="ER25" s="139"/>
      <c r="ES25" s="139"/>
      <c r="ET25" s="139"/>
      <c r="EU25" s="139"/>
      <c r="EV25" s="139"/>
      <c r="EW25" s="139"/>
      <c r="EX25" s="139"/>
      <c r="EY25" s="139"/>
      <c r="EZ25" s="139"/>
      <c r="FA25" s="139"/>
      <c r="FB25" s="139"/>
      <c r="FC25" s="139"/>
      <c r="FD25" s="139"/>
      <c r="FE25" s="139"/>
      <c r="FF25" s="139"/>
      <c r="FG25" s="139"/>
      <c r="FH25" s="139"/>
      <c r="FI25" s="139"/>
      <c r="FJ25" s="139"/>
      <c r="FK25" s="139"/>
      <c r="FL25" s="139"/>
      <c r="FM25" s="139"/>
      <c r="FN25" s="139"/>
      <c r="FO25" s="139"/>
      <c r="FP25" s="139"/>
      <c r="FQ25" s="139"/>
      <c r="FR25" s="139"/>
      <c r="FS25" s="139"/>
      <c r="FT25" s="139"/>
      <c r="FU25" s="139"/>
      <c r="FV25" s="139"/>
      <c r="FW25" s="139"/>
      <c r="FX25" s="139"/>
      <c r="FY25" s="139"/>
      <c r="FZ25" s="139"/>
      <c r="GA25" s="139"/>
      <c r="GB25" s="139"/>
      <c r="GC25" s="139"/>
      <c r="GD25" s="139"/>
      <c r="GE25" s="139"/>
      <c r="GF25" s="139"/>
      <c r="GG25" s="139"/>
      <c r="GH25" s="139"/>
      <c r="GI25" s="139"/>
      <c r="GJ25" s="139"/>
      <c r="GK25" s="139"/>
      <c r="GL25" s="139"/>
      <c r="GM25" s="139"/>
      <c r="GN25" s="139"/>
      <c r="GO25" s="139"/>
      <c r="GP25" s="139"/>
      <c r="GQ25" s="139"/>
      <c r="GR25" s="139"/>
      <c r="GS25" s="139"/>
      <c r="GT25" s="139"/>
      <c r="GU25" s="139"/>
      <c r="GV25" s="139"/>
      <c r="GW25" s="139"/>
      <c r="GX25" s="139"/>
      <c r="GY25" s="139"/>
      <c r="GZ25" s="139"/>
      <c r="HA25" s="139"/>
      <c r="HB25" s="139"/>
      <c r="HC25" s="139"/>
      <c r="HD25" s="139"/>
      <c r="HE25" s="139"/>
      <c r="HF25" s="139"/>
      <c r="HG25" s="139"/>
      <c r="HH25" s="139"/>
      <c r="HI25" s="139"/>
      <c r="HJ25" s="139"/>
      <c r="HK25" s="139"/>
      <c r="HL25" s="139"/>
      <c r="HM25" s="139"/>
      <c r="HN25" s="139"/>
      <c r="HO25" s="139"/>
      <c r="HP25" s="139"/>
      <c r="HQ25" s="139"/>
      <c r="HR25" s="139"/>
      <c r="HS25" s="139"/>
      <c r="HT25" s="139"/>
      <c r="HU25" s="139"/>
      <c r="HV25" s="139"/>
      <c r="HW25" s="139"/>
      <c r="HX25" s="139"/>
      <c r="HY25" s="139"/>
      <c r="HZ25" s="139"/>
      <c r="IA25" s="139"/>
      <c r="IB25" s="139"/>
      <c r="IC25" s="139"/>
      <c r="ID25" s="139"/>
      <c r="IE25" s="139"/>
      <c r="IF25" s="139"/>
      <c r="IG25" s="139"/>
      <c r="IH25" s="139"/>
      <c r="II25" s="139"/>
      <c r="IJ25" s="139"/>
      <c r="IK25" s="139"/>
      <c r="IL25" s="139"/>
      <c r="IM25" s="139"/>
      <c r="IN25" s="139"/>
      <c r="IO25" s="139"/>
      <c r="IP25" s="139"/>
      <c r="IQ25" s="139"/>
      <c r="IR25" s="139"/>
      <c r="IS25" s="139"/>
      <c r="IT25" s="139"/>
      <c r="IU25" s="139"/>
      <c r="IV25" s="139"/>
    </row>
    <row r="26" spans="1:256" ht="20.25" customHeight="1">
      <c r="A26" s="139"/>
      <c r="B26" s="25"/>
      <c r="C26" s="162" t="s">
        <v>466</v>
      </c>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c r="CN26" s="139"/>
      <c r="CO26" s="139"/>
      <c r="CP26" s="139"/>
      <c r="CQ26" s="139"/>
      <c r="CR26" s="139"/>
      <c r="CS26" s="139"/>
      <c r="CT26" s="139"/>
      <c r="CU26" s="139"/>
      <c r="CV26" s="139"/>
      <c r="CW26" s="139"/>
      <c r="CX26" s="139"/>
      <c r="CY26" s="139"/>
      <c r="CZ26" s="139"/>
      <c r="DA26" s="139"/>
      <c r="DB26" s="139"/>
      <c r="DC26" s="139"/>
      <c r="DD26" s="139"/>
      <c r="DE26" s="139"/>
      <c r="DF26" s="139"/>
      <c r="DG26" s="139"/>
      <c r="DH26" s="139"/>
      <c r="DI26" s="139"/>
      <c r="DJ26" s="139"/>
      <c r="DK26" s="139"/>
      <c r="DL26" s="139"/>
      <c r="DM26" s="139"/>
      <c r="DN26" s="139"/>
      <c r="DO26" s="139"/>
      <c r="DP26" s="139"/>
      <c r="DQ26" s="139"/>
      <c r="DR26" s="139"/>
      <c r="DS26" s="139"/>
      <c r="DT26" s="139"/>
      <c r="DU26" s="139"/>
      <c r="DV26" s="139"/>
      <c r="DW26" s="139"/>
      <c r="DX26" s="139"/>
      <c r="DY26" s="139"/>
      <c r="DZ26" s="139"/>
      <c r="EA26" s="139"/>
      <c r="EB26" s="139"/>
      <c r="EC26" s="139"/>
      <c r="ED26" s="139"/>
      <c r="EE26" s="139"/>
      <c r="EF26" s="139"/>
      <c r="EG26" s="139"/>
      <c r="EH26" s="139"/>
      <c r="EI26" s="139"/>
      <c r="EJ26" s="139"/>
      <c r="EK26" s="139"/>
      <c r="EL26" s="139"/>
      <c r="EM26" s="139"/>
      <c r="EN26" s="139"/>
      <c r="EO26" s="139"/>
      <c r="EP26" s="139"/>
      <c r="EQ26" s="139"/>
      <c r="ER26" s="139"/>
      <c r="ES26" s="139"/>
      <c r="ET26" s="139"/>
      <c r="EU26" s="139"/>
      <c r="EV26" s="139"/>
      <c r="EW26" s="139"/>
      <c r="EX26" s="139"/>
      <c r="EY26" s="139"/>
      <c r="EZ26" s="139"/>
      <c r="FA26" s="139"/>
      <c r="FB26" s="139"/>
      <c r="FC26" s="139"/>
      <c r="FD26" s="139"/>
      <c r="FE26" s="139"/>
      <c r="FF26" s="139"/>
      <c r="FG26" s="139"/>
      <c r="FH26" s="139"/>
      <c r="FI26" s="139"/>
      <c r="FJ26" s="139"/>
      <c r="FK26" s="139"/>
      <c r="FL26" s="139"/>
      <c r="FM26" s="139"/>
      <c r="FN26" s="139"/>
      <c r="FO26" s="139"/>
      <c r="FP26" s="139"/>
      <c r="FQ26" s="139"/>
      <c r="FR26" s="139"/>
      <c r="FS26" s="139"/>
      <c r="FT26" s="139"/>
      <c r="FU26" s="139"/>
      <c r="FV26" s="139"/>
      <c r="FW26" s="139"/>
      <c r="FX26" s="139"/>
      <c r="FY26" s="139"/>
      <c r="FZ26" s="139"/>
      <c r="GA26" s="139"/>
      <c r="GB26" s="139"/>
      <c r="GC26" s="139"/>
      <c r="GD26" s="139"/>
      <c r="GE26" s="139"/>
      <c r="GF26" s="139"/>
      <c r="GG26" s="139"/>
      <c r="GH26" s="139"/>
      <c r="GI26" s="139"/>
      <c r="GJ26" s="139"/>
      <c r="GK26" s="139"/>
      <c r="GL26" s="139"/>
      <c r="GM26" s="139"/>
      <c r="GN26" s="139"/>
      <c r="GO26" s="139"/>
      <c r="GP26" s="139"/>
      <c r="GQ26" s="139"/>
      <c r="GR26" s="139"/>
      <c r="GS26" s="139"/>
      <c r="GT26" s="139"/>
      <c r="GU26" s="139"/>
      <c r="GV26" s="139"/>
      <c r="GW26" s="139"/>
      <c r="GX26" s="139"/>
      <c r="GY26" s="139"/>
      <c r="GZ26" s="139"/>
      <c r="HA26" s="139"/>
      <c r="HB26" s="139"/>
      <c r="HC26" s="139"/>
      <c r="HD26" s="139"/>
      <c r="HE26" s="139"/>
      <c r="HF26" s="139"/>
      <c r="HG26" s="139"/>
      <c r="HH26" s="139"/>
      <c r="HI26" s="139"/>
      <c r="HJ26" s="139"/>
      <c r="HK26" s="139"/>
      <c r="HL26" s="139"/>
      <c r="HM26" s="139"/>
      <c r="HN26" s="139"/>
      <c r="HO26" s="139"/>
      <c r="HP26" s="139"/>
      <c r="HQ26" s="139"/>
      <c r="HR26" s="139"/>
      <c r="HS26" s="139"/>
      <c r="HT26" s="139"/>
      <c r="HU26" s="139"/>
      <c r="HV26" s="139"/>
      <c r="HW26" s="139"/>
      <c r="HX26" s="139"/>
      <c r="HY26" s="139"/>
      <c r="HZ26" s="139"/>
      <c r="IA26" s="139"/>
      <c r="IB26" s="139"/>
      <c r="IC26" s="139"/>
      <c r="ID26" s="139"/>
      <c r="IE26" s="139"/>
      <c r="IF26" s="139"/>
      <c r="IG26" s="139"/>
      <c r="IH26" s="139"/>
      <c r="II26" s="139"/>
      <c r="IJ26" s="139"/>
      <c r="IK26" s="139"/>
      <c r="IL26" s="139"/>
      <c r="IM26" s="139"/>
      <c r="IN26" s="139"/>
      <c r="IO26" s="139"/>
      <c r="IP26" s="139"/>
      <c r="IQ26" s="139"/>
      <c r="IR26" s="139"/>
      <c r="IS26" s="139"/>
      <c r="IT26" s="139"/>
      <c r="IU26" s="139"/>
      <c r="IV26" s="139"/>
    </row>
  </sheetData>
  <customSheetViews>
    <customSheetView guid="{15472F52-94B6-4EF6-A7C3-02A4B848E89B}" showGridLines="0" topLeftCell="A19">
      <selection activeCell="C13" sqref="C13"/>
      <pageMargins left="0.75" right="0.75" top="0.8" bottom="0.87" header="0.45" footer="0.32"/>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
    <mergeCell ref="B11:C11"/>
  </mergeCells>
  <phoneticPr fontId="27"/>
  <dataValidations count="3">
    <dataValidation type="list" operator="greaterThanOrEqual" allowBlank="1" showErrorMessage="1" errorTitle="入力規則違反" error="該当する場合は、&quot;○&quot;を入力してください" sqref="B26" xr:uid="{3301C539-120E-4FCC-91CC-1A589EC75610}">
      <formula1>"○"</formula1>
      <formula2>0</formula2>
    </dataValidation>
    <dataValidation type="list" allowBlank="1" showErrorMessage="1" errorTitle="入力規則違反" error="リストから選択してください" sqref="B4" xr:uid="{92D3DAC0-D895-4364-AFEB-A7BED4B68B80}">
      <formula1>"いる,いない,非該当"</formula1>
      <formula2>0</formula2>
    </dataValidation>
    <dataValidation type="list" allowBlank="1" showErrorMessage="1" errorTitle="入力規則違反" error="リストから選択してください" sqref="B10 B19 B14" xr:uid="{D3464B0F-D947-49E0-BD8E-D1A9A4710E4D}">
      <formula1>"有,無,非該当"</formula1>
      <formula2>0</formula2>
    </dataValidation>
  </dataValidations>
  <pageMargins left="0.75" right="0.75" top="0.8" bottom="0.87" header="0.45" footer="0.32"/>
  <pageSetup paperSize="9" firstPageNumber="0" orientation="landscape" horizontalDpi="300" verticalDpi="300" r:id="rId2"/>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F99C1-73D4-4C81-AF37-9331CB29C83C}">
  <sheetPr codeName="Sheet24"/>
  <dimension ref="A1:I26"/>
  <sheetViews>
    <sheetView showGridLines="0" zoomScaleNormal="100" workbookViewId="0"/>
  </sheetViews>
  <sheetFormatPr defaultRowHeight="13.5"/>
  <cols>
    <col min="1" max="1" width="17.75" style="136" customWidth="1"/>
    <col min="2" max="2" width="20.25" style="136" customWidth="1"/>
    <col min="3" max="4" width="22.375" style="136" customWidth="1"/>
    <col min="5" max="5" width="18.5" style="136" customWidth="1"/>
    <col min="6" max="6" width="16.5" style="136" customWidth="1"/>
    <col min="7" max="7" width="9" style="136" customWidth="1"/>
    <col min="8" max="8" width="8.25" style="136" customWidth="1"/>
    <col min="9" max="10" width="8" style="136" customWidth="1"/>
    <col min="11" max="16384" width="9" style="136"/>
  </cols>
  <sheetData>
    <row r="1" spans="1:9" s="137" customFormat="1" ht="22.15" customHeight="1">
      <c r="A1" s="137" t="s">
        <v>467</v>
      </c>
    </row>
    <row r="2" spans="1:9" s="137" customFormat="1" ht="22.15" customHeight="1">
      <c r="B2" s="25"/>
      <c r="C2" s="122" t="s">
        <v>178</v>
      </c>
      <c r="D2" s="23"/>
    </row>
    <row r="3" spans="1:9" s="137" customFormat="1" ht="13.5" customHeight="1"/>
    <row r="4" spans="1:9" s="137" customFormat="1" ht="22.15" customHeight="1">
      <c r="A4" s="137" t="s">
        <v>468</v>
      </c>
    </row>
    <row r="5" spans="1:9" s="137" customFormat="1" ht="22.15" customHeight="1">
      <c r="A5" s="296" t="s">
        <v>465</v>
      </c>
      <c r="B5" s="550"/>
      <c r="C5" s="447" t="s">
        <v>469</v>
      </c>
      <c r="D5" s="550"/>
    </row>
    <row r="6" spans="1:9" s="137" customFormat="1" ht="22.15" customHeight="1">
      <c r="B6" s="25"/>
      <c r="C6" s="40" t="s">
        <v>466</v>
      </c>
    </row>
    <row r="7" spans="1:9" s="137" customFormat="1" ht="11.25" customHeight="1"/>
    <row r="8" spans="1:9" s="137" customFormat="1" ht="22.15" customHeight="1">
      <c r="A8" s="137" t="s">
        <v>470</v>
      </c>
    </row>
    <row r="9" spans="1:9" s="137" customFormat="1" ht="22.15" customHeight="1">
      <c r="A9" s="296" t="s">
        <v>465</v>
      </c>
      <c r="B9" s="550"/>
    </row>
    <row r="10" spans="1:9" s="137" customFormat="1" ht="22.15" customHeight="1">
      <c r="B10" s="25"/>
      <c r="C10" s="40" t="s">
        <v>466</v>
      </c>
    </row>
    <row r="11" spans="1:9" s="139" customFormat="1" ht="12.75" customHeight="1"/>
    <row r="12" spans="1:9" s="139" customFormat="1" ht="21.4" customHeight="1">
      <c r="A12" s="137" t="s">
        <v>1482</v>
      </c>
    </row>
    <row r="13" spans="1:9" s="139" customFormat="1" ht="21.4" customHeight="1">
      <c r="B13" s="25"/>
      <c r="C13" s="122" t="s">
        <v>178</v>
      </c>
    </row>
    <row r="14" spans="1:9" s="139" customFormat="1" ht="7.5" customHeight="1"/>
    <row r="15" spans="1:9" s="137" customFormat="1" ht="22.15" customHeight="1">
      <c r="A15" s="137" t="s">
        <v>471</v>
      </c>
      <c r="B15" s="152"/>
      <c r="C15" s="152"/>
      <c r="D15" s="152"/>
      <c r="E15" s="152"/>
      <c r="F15" s="152"/>
      <c r="G15" s="152"/>
      <c r="H15" s="152"/>
      <c r="I15" s="152"/>
    </row>
    <row r="16" spans="1:9" s="137" customFormat="1" ht="16.5" customHeight="1">
      <c r="A16" s="137" t="s">
        <v>472</v>
      </c>
    </row>
    <row r="17" spans="1:8" s="137" customFormat="1" ht="22.15" customHeight="1">
      <c r="A17" s="40" t="s">
        <v>473</v>
      </c>
      <c r="B17" s="160" t="s">
        <v>211</v>
      </c>
      <c r="C17" s="338" t="s">
        <v>413</v>
      </c>
      <c r="D17" s="160" t="s">
        <v>474</v>
      </c>
    </row>
    <row r="18" spans="1:8" s="137" customFormat="1" ht="22.15" customHeight="1">
      <c r="A18" s="40"/>
      <c r="B18" s="550"/>
      <c r="C18" s="153"/>
      <c r="D18" s="147"/>
    </row>
    <row r="19" spans="1:8" s="137" customFormat="1" ht="22.15" customHeight="1">
      <c r="A19" s="40"/>
      <c r="B19" s="40"/>
      <c r="C19" s="40"/>
      <c r="D19" s="40"/>
      <c r="E19" s="40"/>
      <c r="F19" s="40"/>
      <c r="G19" s="40"/>
      <c r="H19" s="40"/>
    </row>
    <row r="20" spans="1:8" s="137" customFormat="1" ht="17.25" customHeight="1">
      <c r="A20" s="137" t="s">
        <v>475</v>
      </c>
    </row>
    <row r="21" spans="1:8" s="137" customFormat="1" ht="22.15" customHeight="1">
      <c r="B21" s="55"/>
      <c r="C21" s="137" t="s">
        <v>32</v>
      </c>
    </row>
    <row r="22" spans="1:8" s="137" customFormat="1" ht="22.15" customHeight="1">
      <c r="B22" s="296" t="s">
        <v>476</v>
      </c>
      <c r="C22" s="637"/>
      <c r="D22" s="637"/>
      <c r="E22" s="637"/>
    </row>
    <row r="23" spans="1:8" s="139" customFormat="1" ht="12.75" customHeight="1"/>
    <row r="24" spans="1:8" s="137" customFormat="1" ht="22.15" customHeight="1">
      <c r="A24" s="137" t="s">
        <v>477</v>
      </c>
    </row>
    <row r="25" spans="1:8" s="137" customFormat="1" ht="22.15" customHeight="1">
      <c r="A25" s="296" t="s">
        <v>478</v>
      </c>
      <c r="B25" s="637"/>
      <c r="C25" s="637"/>
      <c r="D25" s="637"/>
      <c r="E25" s="637"/>
    </row>
    <row r="26" spans="1:8" ht="11.25" customHeight="1">
      <c r="A26" s="137"/>
    </row>
  </sheetData>
  <customSheetViews>
    <customSheetView guid="{15472F52-94B6-4EF6-A7C3-02A4B848E89B}" showGridLines="0" topLeftCell="A13">
      <selection sqref="A1:I26"/>
      <pageMargins left="0.75" right="0.75" top="0.83" bottom="0.9" header="0.43" footer="0.51180555555555551"/>
      <pageSetup paperSize="9" scale="9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2">
    <mergeCell ref="C22:E22"/>
    <mergeCell ref="B25:E25"/>
  </mergeCells>
  <phoneticPr fontId="27"/>
  <dataValidations count="3">
    <dataValidation type="list" operator="greaterThanOrEqual" allowBlank="1" showErrorMessage="1" errorTitle="入力規則違反" error="該当する場合は、&quot;○&quot;を入力してください" sqref="B6 B10" xr:uid="{59B3B195-11AD-41AB-8579-879355239AC8}">
      <formula1>"○"</formula1>
      <formula2>0</formula2>
    </dataValidation>
    <dataValidation type="list" allowBlank="1" showErrorMessage="1" errorTitle="入力規則違反" error="リストから選択してください" sqref="B2 B13" xr:uid="{403F8867-A7C5-46CD-9DEC-EC52ADD32B1C}">
      <formula1>"いる,いない,非該当"</formula1>
      <formula2>0</formula2>
    </dataValidation>
    <dataValidation type="list" allowBlank="1" showErrorMessage="1" errorTitle="入力規則違反" error="リストから選択してください" sqref="B21" xr:uid="{A71E3D9B-763F-47FF-9B4F-2B24A268EAA8}">
      <formula1>"有,無,非該当"</formula1>
      <formula2>0</formula2>
    </dataValidation>
  </dataValidations>
  <pageMargins left="0.75" right="0.75" top="0.83" bottom="0.9" header="0.43" footer="0.51180555555555551"/>
  <pageSetup paperSize="9" scale="99" firstPageNumber="0" orientation="landscape" horizontalDpi="300" verticalDpi="300" r:id="rId2"/>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6D727-A0F4-480B-948D-9823ABF70C1A}">
  <sheetPr codeName="Sheet25"/>
  <dimension ref="A1:M27"/>
  <sheetViews>
    <sheetView showGridLines="0" zoomScaleNormal="100" workbookViewId="0"/>
  </sheetViews>
  <sheetFormatPr defaultRowHeight="13.5"/>
  <cols>
    <col min="1" max="1" width="6.375" style="137" customWidth="1"/>
    <col min="2" max="2" width="17.5" style="137" customWidth="1"/>
    <col min="3" max="3" width="10.5" style="137" customWidth="1"/>
    <col min="4" max="4" width="11.5" style="137" customWidth="1"/>
    <col min="5" max="5" width="5.5" style="137" customWidth="1"/>
    <col min="6" max="6" width="9.5" style="137" customWidth="1"/>
    <col min="7" max="7" width="5.5" style="137" customWidth="1"/>
    <col min="8" max="8" width="8.375" style="137" customWidth="1"/>
    <col min="9" max="9" width="5.5" style="137" customWidth="1"/>
    <col min="10" max="10" width="9" style="137" customWidth="1"/>
    <col min="11" max="11" width="5.5" style="137" customWidth="1"/>
    <col min="12" max="12" width="10.5" style="137" customWidth="1"/>
    <col min="13" max="17" width="5.5" style="137" customWidth="1"/>
    <col min="18" max="16384" width="9" style="137"/>
  </cols>
  <sheetData>
    <row r="1" spans="1:13" ht="24" customHeight="1">
      <c r="A1" s="137" t="s">
        <v>479</v>
      </c>
    </row>
    <row r="2" spans="1:13" ht="19.5" customHeight="1">
      <c r="B2" s="25"/>
      <c r="C2" s="6" t="s">
        <v>178</v>
      </c>
    </row>
    <row r="3" spans="1:13" ht="8.25" customHeight="1"/>
    <row r="4" spans="1:13" ht="23.25" customHeight="1">
      <c r="A4" s="137" t="s">
        <v>480</v>
      </c>
    </row>
    <row r="5" spans="1:13" ht="19.5" customHeight="1">
      <c r="B5" s="25"/>
      <c r="C5" s="448" t="s">
        <v>63</v>
      </c>
      <c r="D5" s="40" t="s">
        <v>1333</v>
      </c>
      <c r="E5" s="40"/>
      <c r="F5" s="40"/>
      <c r="G5" s="40"/>
      <c r="H5" s="40"/>
    </row>
    <row r="6" spans="1:13" ht="19.5" customHeight="1">
      <c r="B6" s="25"/>
      <c r="C6" s="448" t="s">
        <v>37</v>
      </c>
    </row>
    <row r="7" spans="1:13" ht="23.25" customHeight="1">
      <c r="C7" s="622"/>
      <c r="D7" s="622"/>
      <c r="E7" s="622"/>
      <c r="F7" s="622"/>
      <c r="G7" s="622"/>
      <c r="H7" s="622"/>
    </row>
    <row r="8" spans="1:13" ht="9.75" customHeight="1"/>
    <row r="9" spans="1:13" ht="23.25" customHeight="1">
      <c r="A9" s="137" t="s">
        <v>481</v>
      </c>
    </row>
    <row r="10" spans="1:13" ht="18.75" customHeight="1">
      <c r="B10" s="159" t="s">
        <v>482</v>
      </c>
      <c r="C10" s="156"/>
      <c r="D10" s="156"/>
      <c r="E10" s="156"/>
      <c r="F10" s="156"/>
      <c r="G10" s="146"/>
      <c r="H10" s="159" t="s">
        <v>483</v>
      </c>
      <c r="I10" s="146"/>
      <c r="J10" s="159" t="s">
        <v>484</v>
      </c>
      <c r="K10" s="146"/>
      <c r="L10" s="341" t="s">
        <v>37</v>
      </c>
      <c r="M10" s="78"/>
    </row>
    <row r="11" spans="1:13" ht="18" customHeight="1">
      <c r="B11" s="159" t="s">
        <v>485</v>
      </c>
      <c r="C11" s="146"/>
      <c r="D11" s="338" t="s">
        <v>346</v>
      </c>
      <c r="E11" s="146"/>
      <c r="F11" s="338" t="s">
        <v>486</v>
      </c>
      <c r="G11" s="146"/>
      <c r="H11" s="338" t="s">
        <v>487</v>
      </c>
      <c r="I11" s="146"/>
      <c r="J11" s="159" t="s">
        <v>488</v>
      </c>
      <c r="K11" s="146"/>
      <c r="L11" s="449" t="s">
        <v>489</v>
      </c>
      <c r="M11" s="154"/>
    </row>
    <row r="12" spans="1:13" ht="19.5" customHeight="1">
      <c r="B12" s="141"/>
      <c r="C12" s="156" t="s">
        <v>326</v>
      </c>
      <c r="D12" s="141"/>
      <c r="E12" s="156" t="s">
        <v>326</v>
      </c>
      <c r="F12" s="141"/>
      <c r="G12" s="156" t="s">
        <v>326</v>
      </c>
      <c r="H12" s="141"/>
      <c r="I12" s="156" t="s">
        <v>326</v>
      </c>
      <c r="J12" s="141"/>
      <c r="K12" s="156" t="s">
        <v>326</v>
      </c>
      <c r="L12" s="141"/>
      <c r="M12" s="158" t="s">
        <v>326</v>
      </c>
    </row>
    <row r="13" spans="1:13" ht="19.5" customHeight="1">
      <c r="B13" s="155"/>
      <c r="C13" s="140" t="s">
        <v>490</v>
      </c>
      <c r="D13" s="155"/>
      <c r="E13" s="140" t="s">
        <v>490</v>
      </c>
      <c r="F13" s="155"/>
      <c r="G13" s="140" t="s">
        <v>490</v>
      </c>
      <c r="H13" s="155"/>
      <c r="I13" s="140" t="s">
        <v>490</v>
      </c>
      <c r="J13" s="155"/>
      <c r="K13" s="140" t="s">
        <v>490</v>
      </c>
      <c r="L13" s="155"/>
      <c r="M13" s="140" t="s">
        <v>490</v>
      </c>
    </row>
    <row r="14" spans="1:13" ht="16.5" customHeight="1">
      <c r="A14" s="137" t="s">
        <v>491</v>
      </c>
    </row>
    <row r="15" spans="1:13" ht="7.5" customHeight="1"/>
    <row r="16" spans="1:13" ht="15.75" customHeight="1">
      <c r="A16" s="137" t="s">
        <v>492</v>
      </c>
    </row>
    <row r="17" spans="2:13" ht="23.25" customHeight="1">
      <c r="B17" s="159" t="s">
        <v>493</v>
      </c>
      <c r="C17" s="156"/>
      <c r="D17" s="156"/>
      <c r="E17" s="146"/>
      <c r="F17" s="160" t="s">
        <v>494</v>
      </c>
      <c r="G17" s="159" t="s">
        <v>495</v>
      </c>
      <c r="H17" s="156"/>
      <c r="I17" s="156"/>
      <c r="J17" s="156"/>
      <c r="K17" s="156"/>
      <c r="L17" s="156"/>
      <c r="M17" s="146"/>
    </row>
    <row r="18" spans="2:13" ht="20.25" customHeight="1">
      <c r="B18" s="624"/>
      <c r="C18" s="624"/>
      <c r="D18" s="624"/>
      <c r="E18" s="624"/>
      <c r="F18" s="157"/>
      <c r="G18" s="624"/>
      <c r="H18" s="624"/>
      <c r="I18" s="624"/>
      <c r="J18" s="624"/>
      <c r="K18" s="624"/>
      <c r="L18" s="624"/>
      <c r="M18" s="624"/>
    </row>
    <row r="19" spans="2:13" ht="20.25" customHeight="1">
      <c r="B19" s="624"/>
      <c r="C19" s="624"/>
      <c r="D19" s="624"/>
      <c r="E19" s="624"/>
      <c r="F19" s="157"/>
      <c r="G19" s="624"/>
      <c r="H19" s="624"/>
      <c r="I19" s="624"/>
      <c r="J19" s="624"/>
      <c r="K19" s="624"/>
      <c r="L19" s="624"/>
      <c r="M19" s="624"/>
    </row>
    <row r="20" spans="2:13" ht="20.25" customHeight="1">
      <c r="B20" s="624"/>
      <c r="C20" s="624"/>
      <c r="D20" s="624"/>
      <c r="E20" s="624"/>
      <c r="F20" s="157"/>
      <c r="G20" s="624"/>
      <c r="H20" s="624"/>
      <c r="I20" s="624"/>
      <c r="J20" s="624"/>
      <c r="K20" s="624"/>
      <c r="L20" s="624"/>
      <c r="M20" s="624"/>
    </row>
    <row r="21" spans="2:13" ht="20.25" customHeight="1">
      <c r="B21" s="624"/>
      <c r="C21" s="624"/>
      <c r="D21" s="624"/>
      <c r="E21" s="624"/>
      <c r="F21" s="157"/>
      <c r="G21" s="624"/>
      <c r="H21" s="624"/>
      <c r="I21" s="624"/>
      <c r="J21" s="624"/>
      <c r="K21" s="624"/>
      <c r="L21" s="624"/>
      <c r="M21" s="624"/>
    </row>
    <row r="22" spans="2:13" ht="20.25" customHeight="1">
      <c r="B22" s="624"/>
      <c r="C22" s="624"/>
      <c r="D22" s="624"/>
      <c r="E22" s="624"/>
      <c r="F22" s="157"/>
      <c r="G22" s="624"/>
      <c r="H22" s="624"/>
      <c r="I22" s="624"/>
      <c r="J22" s="624"/>
      <c r="K22" s="624"/>
      <c r="L22" s="624"/>
      <c r="M22" s="624"/>
    </row>
    <row r="23" spans="2:13" ht="20.25" customHeight="1">
      <c r="B23" s="624"/>
      <c r="C23" s="624"/>
      <c r="D23" s="624"/>
      <c r="E23" s="624"/>
      <c r="F23" s="157"/>
      <c r="G23" s="624"/>
      <c r="H23" s="624"/>
      <c r="I23" s="624"/>
      <c r="J23" s="624"/>
      <c r="K23" s="624"/>
      <c r="L23" s="624"/>
      <c r="M23" s="624"/>
    </row>
    <row r="24" spans="2:13" ht="20.25" customHeight="1">
      <c r="B24" s="624"/>
      <c r="C24" s="624"/>
      <c r="D24" s="624"/>
      <c r="E24" s="624"/>
      <c r="F24" s="157"/>
      <c r="G24" s="624"/>
      <c r="H24" s="624"/>
      <c r="I24" s="624"/>
      <c r="J24" s="624"/>
      <c r="K24" s="624"/>
      <c r="L24" s="624"/>
      <c r="M24" s="624"/>
    </row>
    <row r="25" spans="2:13" ht="20.25" customHeight="1">
      <c r="B25" s="624"/>
      <c r="C25" s="624"/>
      <c r="D25" s="624"/>
      <c r="E25" s="624"/>
      <c r="F25" s="157"/>
      <c r="G25" s="624"/>
      <c r="H25" s="624"/>
      <c r="I25" s="624"/>
      <c r="J25" s="624"/>
      <c r="K25" s="624"/>
      <c r="L25" s="624"/>
      <c r="M25" s="624"/>
    </row>
    <row r="26" spans="2:13" ht="20.25" customHeight="1">
      <c r="B26" s="624"/>
      <c r="C26" s="624"/>
      <c r="D26" s="624"/>
      <c r="E26" s="624"/>
      <c r="F26" s="157"/>
      <c r="G26" s="624"/>
      <c r="H26" s="624"/>
      <c r="I26" s="624"/>
      <c r="J26" s="624"/>
      <c r="K26" s="624"/>
      <c r="L26" s="624"/>
      <c r="M26" s="624"/>
    </row>
    <row r="27" spans="2:13" ht="20.25" customHeight="1">
      <c r="B27" s="624"/>
      <c r="C27" s="624"/>
      <c r="D27" s="624"/>
      <c r="E27" s="624"/>
      <c r="F27" s="157"/>
      <c r="G27" s="624"/>
      <c r="H27" s="624"/>
      <c r="I27" s="624"/>
      <c r="J27" s="624"/>
      <c r="K27" s="624"/>
      <c r="L27" s="624"/>
      <c r="M27" s="624"/>
    </row>
  </sheetData>
  <customSheetViews>
    <customSheetView guid="{15472F52-94B6-4EF6-A7C3-02A4B848E89B}" showGridLines="0" topLeftCell="A16">
      <selection sqref="A1:M27"/>
      <pageMargins left="0.75" right="0.75" top="0.65" bottom="0.68" header="0.42" footer="0.37986111111111109"/>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21">
    <mergeCell ref="B23:E23"/>
    <mergeCell ref="G23:M23"/>
    <mergeCell ref="B27:E27"/>
    <mergeCell ref="G27:M27"/>
    <mergeCell ref="B24:E24"/>
    <mergeCell ref="G24:M24"/>
    <mergeCell ref="B25:E25"/>
    <mergeCell ref="G25:M25"/>
    <mergeCell ref="B26:E26"/>
    <mergeCell ref="G26:M26"/>
    <mergeCell ref="B20:E20"/>
    <mergeCell ref="G20:M20"/>
    <mergeCell ref="B21:E21"/>
    <mergeCell ref="G21:M21"/>
    <mergeCell ref="B22:E22"/>
    <mergeCell ref="G22:M22"/>
    <mergeCell ref="C7:H7"/>
    <mergeCell ref="B18:E18"/>
    <mergeCell ref="G18:M18"/>
    <mergeCell ref="B19:E19"/>
    <mergeCell ref="G19:M19"/>
  </mergeCells>
  <phoneticPr fontId="27"/>
  <dataValidations count="2">
    <dataValidation type="list" operator="greaterThanOrEqual" allowBlank="1" showErrorMessage="1" errorTitle="入力規則違反" error="該当する場合は、&quot;○&quot;を入力してください" sqref="B5:B6" xr:uid="{D2D47216-1EB9-48B2-987B-72515FD80D99}">
      <formula1>"○"</formula1>
      <formula2>0</formula2>
    </dataValidation>
    <dataValidation type="list" allowBlank="1" showErrorMessage="1" errorTitle="入力規則違反" error="リストから選択してください" sqref="B2" xr:uid="{065DB3FD-783D-4C71-8139-9253709D45F3}">
      <formula1>"いる,いない,非該当"</formula1>
      <formula2>0</formula2>
    </dataValidation>
  </dataValidations>
  <pageMargins left="0.75" right="0.75" top="0.65" bottom="0.68" header="0.42" footer="0.37986111111111109"/>
  <pageSetup paperSize="9" firstPageNumber="0" orientation="landscape" horizontalDpi="300" verticalDpi="300" r:id="rId2"/>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0F329-EB79-4191-8D1E-785101B7E850}">
  <sheetPr codeName="Sheet26"/>
  <dimension ref="A1:O20"/>
  <sheetViews>
    <sheetView showGridLines="0" zoomScaleNormal="100" workbookViewId="0"/>
  </sheetViews>
  <sheetFormatPr defaultRowHeight="13.5"/>
  <cols>
    <col min="1" max="1" width="6.375" style="136" customWidth="1"/>
    <col min="2" max="2" width="17.5" style="136" customWidth="1"/>
    <col min="3" max="14" width="5.5" style="136" customWidth="1"/>
    <col min="15" max="15" width="6.75" style="136" customWidth="1"/>
    <col min="16" max="17" width="5.5" style="136" customWidth="1"/>
    <col min="18" max="16384" width="9" style="136"/>
  </cols>
  <sheetData>
    <row r="1" spans="1:15" s="137" customFormat="1" ht="22.15" customHeight="1">
      <c r="A1" s="40" t="str">
        <f>"　２　避難訓練等の実施状況（令和"&amp;P0!$B$3-1&amp;"年4月～令和"&amp;P0!$B$3&amp;"年3月）"</f>
        <v>　２　避難訓練等の実施状況（令和7年4月～令和8年3月）</v>
      </c>
      <c r="B1" s="40"/>
      <c r="C1" s="40"/>
      <c r="D1" s="40"/>
      <c r="E1" s="40"/>
      <c r="F1" s="40"/>
      <c r="G1" s="40"/>
      <c r="H1" s="40"/>
      <c r="I1" s="40"/>
      <c r="J1" s="40"/>
      <c r="K1" s="40"/>
      <c r="L1" s="40"/>
    </row>
    <row r="2" spans="1:15" s="137" customFormat="1" ht="22.15" customHeight="1">
      <c r="A2" s="158"/>
      <c r="B2" s="159"/>
      <c r="C2" s="160" t="s">
        <v>496</v>
      </c>
      <c r="D2" s="160" t="s">
        <v>497</v>
      </c>
      <c r="E2" s="160" t="s">
        <v>498</v>
      </c>
      <c r="F2" s="160" t="s">
        <v>499</v>
      </c>
      <c r="G2" s="160" t="s">
        <v>500</v>
      </c>
      <c r="H2" s="160" t="s">
        <v>501</v>
      </c>
      <c r="I2" s="160" t="s">
        <v>1337</v>
      </c>
      <c r="J2" s="160" t="s">
        <v>1338</v>
      </c>
      <c r="K2" s="160" t="s">
        <v>1339</v>
      </c>
      <c r="L2" s="160" t="s">
        <v>502</v>
      </c>
      <c r="M2" s="160" t="s">
        <v>503</v>
      </c>
      <c r="N2" s="160" t="s">
        <v>504</v>
      </c>
      <c r="O2" s="160" t="s">
        <v>505</v>
      </c>
    </row>
    <row r="3" spans="1:15" s="137" customFormat="1" ht="22.15" customHeight="1">
      <c r="A3" s="30"/>
      <c r="B3" s="159" t="s">
        <v>506</v>
      </c>
      <c r="C3" s="11"/>
      <c r="D3" s="11"/>
      <c r="E3" s="11"/>
      <c r="F3" s="11"/>
      <c r="G3" s="11"/>
      <c r="H3" s="11"/>
      <c r="I3" s="11"/>
      <c r="J3" s="11"/>
      <c r="K3" s="11"/>
      <c r="L3" s="11"/>
      <c r="M3" s="11"/>
      <c r="N3" s="11"/>
      <c r="O3" s="11"/>
    </row>
    <row r="4" spans="1:15" s="137" customFormat="1" ht="22.15" customHeight="1">
      <c r="A4" s="32" t="s">
        <v>507</v>
      </c>
      <c r="B4" s="159" t="s">
        <v>508</v>
      </c>
      <c r="C4" s="11"/>
      <c r="D4" s="11"/>
      <c r="E4" s="11"/>
      <c r="F4" s="11"/>
      <c r="G4" s="11"/>
      <c r="H4" s="11"/>
      <c r="I4" s="11"/>
      <c r="J4" s="11"/>
      <c r="K4" s="11"/>
      <c r="L4" s="11"/>
      <c r="M4" s="11"/>
      <c r="N4" s="11"/>
      <c r="O4" s="11"/>
    </row>
    <row r="5" spans="1:15" s="137" customFormat="1" ht="22.15" customHeight="1">
      <c r="A5" s="32" t="s">
        <v>509</v>
      </c>
      <c r="B5" s="159" t="s">
        <v>510</v>
      </c>
      <c r="C5" s="11"/>
      <c r="D5" s="11"/>
      <c r="E5" s="11"/>
      <c r="F5" s="11"/>
      <c r="G5" s="11"/>
      <c r="H5" s="11"/>
      <c r="I5" s="11"/>
      <c r="J5" s="11"/>
      <c r="K5" s="11"/>
      <c r="L5" s="11"/>
      <c r="M5" s="11"/>
      <c r="N5" s="11"/>
      <c r="O5" s="11"/>
    </row>
    <row r="6" spans="1:15" s="137" customFormat="1" ht="22.15" customHeight="1">
      <c r="A6" s="32" t="s">
        <v>511</v>
      </c>
      <c r="B6" s="159" t="s">
        <v>512</v>
      </c>
      <c r="C6" s="11"/>
      <c r="D6" s="11"/>
      <c r="E6" s="11"/>
      <c r="F6" s="11"/>
      <c r="G6" s="11"/>
      <c r="H6" s="11"/>
      <c r="I6" s="11"/>
      <c r="J6" s="11"/>
      <c r="K6" s="11"/>
      <c r="L6" s="11"/>
      <c r="M6" s="11"/>
      <c r="N6" s="11"/>
      <c r="O6" s="11"/>
    </row>
    <row r="7" spans="1:15" s="137" customFormat="1" ht="22.15" customHeight="1">
      <c r="A7" s="32" t="s">
        <v>513</v>
      </c>
      <c r="B7" s="159" t="s">
        <v>514</v>
      </c>
      <c r="C7" s="11"/>
      <c r="D7" s="11"/>
      <c r="E7" s="11"/>
      <c r="F7" s="11"/>
      <c r="G7" s="11"/>
      <c r="H7" s="11"/>
      <c r="I7" s="11"/>
      <c r="J7" s="11"/>
      <c r="K7" s="11"/>
      <c r="L7" s="11"/>
      <c r="M7" s="11"/>
      <c r="N7" s="11"/>
      <c r="O7" s="11"/>
    </row>
    <row r="8" spans="1:15" s="137" customFormat="1" ht="22.15" customHeight="1">
      <c r="A8" s="32" t="s">
        <v>515</v>
      </c>
      <c r="B8" s="159" t="s">
        <v>516</v>
      </c>
      <c r="C8" s="11"/>
      <c r="D8" s="11"/>
      <c r="E8" s="11"/>
      <c r="F8" s="11"/>
      <c r="G8" s="11"/>
      <c r="H8" s="11"/>
      <c r="I8" s="11"/>
      <c r="J8" s="11"/>
      <c r="K8" s="11"/>
      <c r="L8" s="11"/>
      <c r="M8" s="11"/>
      <c r="N8" s="11"/>
      <c r="O8" s="11"/>
    </row>
    <row r="9" spans="1:15" s="137" customFormat="1" ht="22.15" customHeight="1">
      <c r="A9" s="39"/>
      <c r="B9" s="159" t="s">
        <v>517</v>
      </c>
      <c r="C9" s="11"/>
      <c r="D9" s="11"/>
      <c r="E9" s="11"/>
      <c r="F9" s="11"/>
      <c r="G9" s="11"/>
      <c r="H9" s="11"/>
      <c r="I9" s="11"/>
      <c r="J9" s="11"/>
      <c r="K9" s="11"/>
      <c r="L9" s="11"/>
      <c r="M9" s="11"/>
      <c r="N9" s="11"/>
      <c r="O9" s="11"/>
    </row>
    <row r="10" spans="1:15" s="61" customFormat="1" ht="15" customHeight="1">
      <c r="A10" s="61" t="s">
        <v>518</v>
      </c>
      <c r="B10" s="62"/>
      <c r="C10" s="161"/>
      <c r="D10" s="161"/>
      <c r="E10" s="161"/>
      <c r="F10" s="161"/>
      <c r="G10" s="161"/>
      <c r="H10" s="161"/>
      <c r="I10" s="161"/>
      <c r="J10" s="161"/>
      <c r="K10" s="161"/>
      <c r="L10" s="161"/>
      <c r="M10" s="161"/>
      <c r="N10" s="161"/>
      <c r="O10" s="161"/>
    </row>
    <row r="11" spans="1:15" s="61" customFormat="1" ht="15" customHeight="1">
      <c r="A11" s="6" t="s">
        <v>519</v>
      </c>
      <c r="B11" s="62"/>
      <c r="C11" s="161"/>
      <c r="D11" s="161"/>
      <c r="E11" s="161"/>
      <c r="F11" s="161"/>
      <c r="G11" s="161"/>
      <c r="H11" s="161"/>
      <c r="I11" s="161"/>
      <c r="J11" s="161"/>
      <c r="K11" s="161"/>
      <c r="L11" s="161"/>
      <c r="M11" s="161"/>
      <c r="N11" s="161"/>
      <c r="O11" s="161"/>
    </row>
    <row r="12" spans="1:15" s="137" customFormat="1" ht="22.15" customHeight="1">
      <c r="A12" s="40"/>
      <c r="B12" s="40"/>
      <c r="C12" s="40"/>
      <c r="D12" s="40"/>
      <c r="E12" s="40"/>
      <c r="F12" s="40"/>
      <c r="G12" s="40"/>
      <c r="H12" s="40"/>
      <c r="I12" s="40"/>
      <c r="J12" s="40"/>
      <c r="K12" s="40"/>
      <c r="L12" s="40"/>
    </row>
    <row r="13" spans="1:15" s="137" customFormat="1" ht="22.15" customHeight="1">
      <c r="A13" s="137" t="s">
        <v>520</v>
      </c>
    </row>
    <row r="14" spans="1:15" s="137" customFormat="1" ht="22.15" customHeight="1">
      <c r="B14" s="25"/>
      <c r="C14" s="122" t="s">
        <v>178</v>
      </c>
      <c r="D14" s="23"/>
    </row>
    <row r="15" spans="1:15" s="139" customFormat="1" ht="22.15" customHeight="1"/>
    <row r="16" spans="1:15" s="137" customFormat="1" ht="22.15" customHeight="1">
      <c r="A16" s="137" t="s">
        <v>521</v>
      </c>
    </row>
    <row r="17" spans="1:4" s="137" customFormat="1" ht="22.15" customHeight="1">
      <c r="B17" s="25"/>
      <c r="C17" s="122" t="s">
        <v>178</v>
      </c>
      <c r="D17" s="23"/>
    </row>
    <row r="18" spans="1:4" s="139" customFormat="1" ht="22.15" customHeight="1"/>
    <row r="19" spans="1:4" s="137" customFormat="1" ht="22.15" customHeight="1">
      <c r="A19" s="137" t="s">
        <v>522</v>
      </c>
    </row>
    <row r="20" spans="1:4" s="137" customFormat="1" ht="22.15" customHeight="1">
      <c r="B20" s="25"/>
      <c r="C20" s="122" t="s">
        <v>178</v>
      </c>
      <c r="D20" s="23"/>
    </row>
  </sheetData>
  <customSheetViews>
    <customSheetView guid="{15472F52-94B6-4EF6-A7C3-02A4B848E89B}" showGridLines="0">
      <selection activeCell="Q5" sqref="Q5"/>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1">
    <dataValidation type="list" allowBlank="1" showErrorMessage="1" errorTitle="入力規則違反" error="リストから選択してください" sqref="B14 B20 B17" xr:uid="{E650775A-5C4C-409A-B15C-7C58C87F249F}">
      <formula1>"いる,いない,非該当"</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11419-522A-498B-AFA4-7A83CC7399BE}">
  <sheetPr codeName="Sheet27"/>
  <dimension ref="A1:L27"/>
  <sheetViews>
    <sheetView showGridLines="0" zoomScaleNormal="100" workbookViewId="0"/>
  </sheetViews>
  <sheetFormatPr defaultRowHeight="13.5"/>
  <cols>
    <col min="1" max="1" width="29" style="136" customWidth="1"/>
    <col min="2" max="2" width="17" style="136" customWidth="1"/>
    <col min="3" max="3" width="76" style="136" customWidth="1"/>
    <col min="4" max="4" width="13.5" style="136" customWidth="1"/>
    <col min="5" max="10" width="5.5" style="136" customWidth="1"/>
    <col min="11" max="11" width="18.5" style="136" customWidth="1"/>
    <col min="12" max="17" width="5.5" style="136" customWidth="1"/>
    <col min="18" max="16384" width="9" style="136"/>
  </cols>
  <sheetData>
    <row r="1" spans="1:12" s="137" customFormat="1" ht="20.25" customHeight="1">
      <c r="A1" s="414" t="s">
        <v>523</v>
      </c>
      <c r="B1" s="414"/>
      <c r="C1" s="414"/>
      <c r="D1" s="414"/>
      <c r="E1" s="414"/>
      <c r="F1" s="414"/>
      <c r="G1" s="414"/>
      <c r="H1" s="414"/>
      <c r="I1" s="414"/>
      <c r="J1" s="414"/>
      <c r="K1" s="414"/>
      <c r="L1" s="414"/>
    </row>
    <row r="2" spans="1:12" s="137" customFormat="1" ht="20.25" customHeight="1">
      <c r="A2" s="414" t="s">
        <v>524</v>
      </c>
      <c r="B2" s="414"/>
      <c r="D2" s="162"/>
      <c r="E2" s="162"/>
      <c r="F2" s="162"/>
      <c r="G2" s="162"/>
    </row>
    <row r="3" spans="1:12" s="137" customFormat="1" ht="20.25" customHeight="1">
      <c r="A3" s="162" t="s">
        <v>525</v>
      </c>
      <c r="B3" s="550"/>
    </row>
    <row r="4" spans="1:12" s="137" customFormat="1" ht="9.75" customHeight="1">
      <c r="A4" s="414"/>
    </row>
    <row r="5" spans="1:12" s="137" customFormat="1" ht="20.25" customHeight="1">
      <c r="A5" s="137" t="s">
        <v>1341</v>
      </c>
      <c r="B5" s="414"/>
      <c r="C5" s="414"/>
      <c r="D5" s="414"/>
      <c r="E5" s="414"/>
      <c r="F5" s="414"/>
      <c r="G5" s="414"/>
      <c r="H5" s="414"/>
      <c r="I5" s="414"/>
      <c r="J5" s="414"/>
      <c r="K5" s="414"/>
      <c r="L5" s="414"/>
    </row>
    <row r="6" spans="1:12" s="137" customFormat="1" ht="20.25" customHeight="1">
      <c r="B6" s="25"/>
      <c r="C6" s="40" t="s">
        <v>260</v>
      </c>
      <c r="D6" s="40"/>
      <c r="E6" s="40"/>
      <c r="F6" s="40"/>
    </row>
    <row r="7" spans="1:12" s="137" customFormat="1" ht="20.25" customHeight="1">
      <c r="B7" s="25"/>
      <c r="C7" s="40" t="s">
        <v>261</v>
      </c>
      <c r="D7" s="40"/>
      <c r="E7" s="40"/>
      <c r="F7" s="40"/>
    </row>
    <row r="8" spans="1:12" s="137" customFormat="1" ht="20.25" customHeight="1">
      <c r="A8" s="414"/>
      <c r="B8" s="25"/>
      <c r="C8" s="40" t="s">
        <v>262</v>
      </c>
      <c r="D8" s="40"/>
      <c r="E8" s="40"/>
      <c r="F8" s="40"/>
    </row>
    <row r="9" spans="1:12" ht="20.25" customHeight="1">
      <c r="B9" s="25"/>
      <c r="C9" s="40" t="s">
        <v>263</v>
      </c>
      <c r="D9" s="163"/>
      <c r="E9" s="163"/>
      <c r="F9" s="163"/>
    </row>
    <row r="10" spans="1:12" ht="20.25" customHeight="1">
      <c r="B10" s="25"/>
      <c r="C10" s="40" t="s">
        <v>37</v>
      </c>
    </row>
    <row r="11" spans="1:12" ht="10.5" customHeight="1"/>
    <row r="12" spans="1:12" s="137" customFormat="1" ht="15" customHeight="1">
      <c r="A12" s="414" t="s">
        <v>526</v>
      </c>
      <c r="B12" s="414"/>
      <c r="C12" s="414"/>
      <c r="D12" s="414"/>
      <c r="E12" s="414"/>
      <c r="F12" s="414"/>
      <c r="G12" s="414"/>
      <c r="H12" s="414"/>
      <c r="I12" s="414"/>
      <c r="J12" s="414"/>
      <c r="K12" s="414"/>
      <c r="L12" s="414"/>
    </row>
    <row r="13" spans="1:12" s="137" customFormat="1" ht="20.25" customHeight="1">
      <c r="A13" s="414" t="s">
        <v>527</v>
      </c>
      <c r="B13" s="414"/>
      <c r="C13" s="414"/>
      <c r="D13" s="414"/>
      <c r="E13" s="414"/>
      <c r="F13" s="414"/>
      <c r="G13" s="414"/>
      <c r="H13" s="414"/>
      <c r="I13" s="414"/>
      <c r="J13" s="414"/>
      <c r="K13" s="414"/>
      <c r="L13" s="414"/>
    </row>
    <row r="14" spans="1:12" s="137" customFormat="1" ht="20.25" customHeight="1">
      <c r="A14" s="414" t="s">
        <v>528</v>
      </c>
      <c r="B14" s="414"/>
      <c r="C14" s="414"/>
      <c r="D14" s="414"/>
      <c r="E14" s="414"/>
      <c r="F14" s="414"/>
      <c r="G14" s="414"/>
    </row>
    <row r="15" spans="1:12" s="137" customFormat="1" ht="20.25" customHeight="1">
      <c r="A15" s="296" t="s">
        <v>1342</v>
      </c>
      <c r="B15" s="550"/>
      <c r="D15" s="40"/>
    </row>
    <row r="16" spans="1:12" s="137" customFormat="1" ht="20.25" customHeight="1">
      <c r="A16" s="296" t="s">
        <v>1342</v>
      </c>
      <c r="B16" s="550"/>
      <c r="D16" s="40"/>
    </row>
    <row r="17" spans="1:11" s="137" customFormat="1" ht="20.25" customHeight="1">
      <c r="A17" s="296" t="s">
        <v>529</v>
      </c>
      <c r="B17" s="550"/>
      <c r="D17" s="40"/>
      <c r="E17" s="40"/>
    </row>
    <row r="18" spans="1:11" s="137" customFormat="1" ht="9" customHeight="1">
      <c r="H18" s="40"/>
      <c r="I18" s="40"/>
      <c r="J18" s="40"/>
      <c r="K18" s="40"/>
    </row>
    <row r="19" spans="1:11" s="137" customFormat="1" ht="20.25" customHeight="1">
      <c r="A19" s="414" t="s">
        <v>530</v>
      </c>
      <c r="B19" s="56"/>
      <c r="C19" s="122" t="s">
        <v>178</v>
      </c>
      <c r="E19" s="414"/>
    </row>
    <row r="20" spans="1:11" s="137" customFormat="1" ht="20.25" customHeight="1">
      <c r="B20" s="450" t="s">
        <v>531</v>
      </c>
      <c r="C20" s="148"/>
    </row>
    <row r="21" spans="1:11" s="137" customFormat="1" ht="9" customHeight="1">
      <c r="A21" s="414"/>
      <c r="D21" s="414"/>
      <c r="E21" s="414"/>
      <c r="F21" s="414"/>
      <c r="G21" s="414"/>
    </row>
    <row r="22" spans="1:11" s="137" customFormat="1" ht="20.25" customHeight="1">
      <c r="A22" s="414" t="s">
        <v>532</v>
      </c>
      <c r="B22" s="414"/>
      <c r="C22" s="414"/>
      <c r="D22" s="414"/>
    </row>
    <row r="23" spans="1:11" s="137" customFormat="1" ht="20.25" customHeight="1">
      <c r="A23" s="414"/>
      <c r="B23" s="52"/>
      <c r="C23" s="414" t="s">
        <v>32</v>
      </c>
    </row>
    <row r="24" spans="1:11" s="137" customFormat="1" ht="20.25" customHeight="1">
      <c r="B24" s="451" t="s">
        <v>453</v>
      </c>
      <c r="C24" s="148"/>
      <c r="D24" s="139"/>
      <c r="E24" s="139"/>
      <c r="F24" s="139"/>
      <c r="G24" s="139"/>
      <c r="H24" s="139"/>
      <c r="I24" s="139"/>
      <c r="J24" s="139"/>
    </row>
    <row r="25" spans="1:11" s="137" customFormat="1" ht="20.25" customHeight="1">
      <c r="A25" s="414"/>
      <c r="B25" s="25"/>
      <c r="C25" s="23" t="s">
        <v>533</v>
      </c>
      <c r="D25" s="139"/>
      <c r="E25" s="139"/>
      <c r="F25" s="139"/>
      <c r="G25" s="139"/>
      <c r="H25" s="139"/>
      <c r="I25" s="139"/>
      <c r="J25" s="139"/>
    </row>
    <row r="26" spans="1:11" s="137" customFormat="1" ht="20.25" customHeight="1">
      <c r="A26" s="414"/>
      <c r="B26" s="25"/>
      <c r="C26" s="23" t="s">
        <v>534</v>
      </c>
      <c r="D26" s="139"/>
      <c r="E26" s="139"/>
      <c r="F26" s="139"/>
      <c r="G26" s="139"/>
      <c r="H26" s="139"/>
      <c r="I26" s="139"/>
      <c r="J26" s="139"/>
    </row>
    <row r="27" spans="1:11" s="137" customFormat="1" ht="20.25" customHeight="1">
      <c r="A27" s="414"/>
      <c r="B27" s="450" t="s">
        <v>1340</v>
      </c>
      <c r="C27" s="148"/>
      <c r="D27" s="139"/>
      <c r="E27" s="139"/>
      <c r="F27" s="139"/>
      <c r="G27" s="139"/>
      <c r="H27" s="139"/>
      <c r="I27" s="139"/>
      <c r="J27" s="139"/>
    </row>
  </sheetData>
  <customSheetViews>
    <customSheetView guid="{15472F52-94B6-4EF6-A7C3-02A4B848E89B}" showGridLines="0" topLeftCell="A16">
      <selection sqref="A1:L27"/>
      <pageMargins left="0.75" right="0.75" top="0.69027777777777777"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3">
    <dataValidation type="list" operator="greaterThanOrEqual" allowBlank="1" showErrorMessage="1" errorTitle="入力規則違反" error="該当する場合は、&quot;○&quot;を入力してください" sqref="B6:B10 B25:B26" xr:uid="{1607F1E9-04FD-49C0-9B86-49FFEA82AE59}">
      <formula1>"○"</formula1>
      <formula2>0</formula2>
    </dataValidation>
    <dataValidation type="list" allowBlank="1" showErrorMessage="1" errorTitle="入力規則違反" error="リストから選択してください" sqref="B19" xr:uid="{858EAC33-7A53-4228-BF78-DC8741E5A581}">
      <formula1>"いる,いない,非該当"</formula1>
      <formula2>0</formula2>
    </dataValidation>
    <dataValidation type="list" allowBlank="1" showErrorMessage="1" errorTitle="入力規則違反" error="リストから選択してください" sqref="B23" xr:uid="{71CD0DF2-B351-43AD-A15E-B522712A641A}">
      <formula1>"有,無,非該当"</formula1>
      <formula2>0</formula2>
    </dataValidation>
  </dataValidations>
  <pageMargins left="0.75" right="0.75" top="0.69027777777777777" bottom="1" header="0.51180555555555551" footer="0.51180555555555551"/>
  <pageSetup paperSize="9" firstPageNumber="0" orientation="landscape" horizontalDpi="300" verticalDpi="300" r:id="rId2"/>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E1B3F-794A-4F56-AA94-B845BEC2C3F2}">
  <sheetPr codeName="Sheet3"/>
  <dimension ref="A1:G20"/>
  <sheetViews>
    <sheetView showGridLines="0" zoomScaleNormal="100" workbookViewId="0"/>
  </sheetViews>
  <sheetFormatPr defaultRowHeight="13.5"/>
  <cols>
    <col min="1" max="1" width="7" style="24" customWidth="1"/>
    <col min="2" max="2" width="3.5" style="23" customWidth="1"/>
    <col min="3" max="3" width="50" style="23" customWidth="1"/>
    <col min="4" max="4" width="6.5" style="23" customWidth="1"/>
    <col min="5" max="5" width="3.5" style="23" customWidth="1"/>
    <col min="6" max="6" width="50" style="23" customWidth="1"/>
    <col min="7" max="7" width="6.5" style="23" customWidth="1"/>
    <col min="8" max="16384" width="9" style="23"/>
  </cols>
  <sheetData>
    <row r="1" spans="1:7" ht="17.25" customHeight="1">
      <c r="A1" s="405" t="s">
        <v>39</v>
      </c>
      <c r="B1" s="27"/>
      <c r="C1" s="5"/>
      <c r="G1" s="139"/>
    </row>
    <row r="2" spans="1:7" ht="17.25" customHeight="1">
      <c r="A2" s="23"/>
      <c r="B2" s="28"/>
      <c r="C2" s="28"/>
      <c r="D2" s="29"/>
      <c r="E2" s="28"/>
      <c r="F2" s="28"/>
      <c r="G2" s="29"/>
    </row>
    <row r="3" spans="1:7" ht="17.25" customHeight="1">
      <c r="A3" s="406" t="s">
        <v>40</v>
      </c>
      <c r="B3" s="28"/>
      <c r="C3" s="28"/>
      <c r="D3" s="28"/>
      <c r="E3" s="28"/>
      <c r="F3" s="296" t="s">
        <v>41</v>
      </c>
      <c r="G3" s="28"/>
    </row>
    <row r="4" spans="1:7" ht="20.25" customHeight="1">
      <c r="A4" s="30"/>
      <c r="B4" s="31">
        <v>1</v>
      </c>
      <c r="C4" s="407" t="s">
        <v>42</v>
      </c>
      <c r="D4" s="25"/>
      <c r="E4" s="31">
        <v>17</v>
      </c>
      <c r="F4" s="31" t="s">
        <v>43</v>
      </c>
      <c r="G4" s="25"/>
    </row>
    <row r="5" spans="1:7" ht="20.25" customHeight="1">
      <c r="A5" s="32"/>
      <c r="B5" s="31">
        <v>2</v>
      </c>
      <c r="C5" s="407" t="s">
        <v>44</v>
      </c>
      <c r="D5" s="25"/>
      <c r="E5" s="31">
        <v>18</v>
      </c>
      <c r="F5" s="407" t="s">
        <v>45</v>
      </c>
      <c r="G5" s="25"/>
    </row>
    <row r="6" spans="1:7" ht="20.25" customHeight="1">
      <c r="A6" s="32"/>
      <c r="B6" s="31">
        <v>3</v>
      </c>
      <c r="C6" s="407" t="s">
        <v>1297</v>
      </c>
      <c r="D6" s="25"/>
      <c r="E6" s="31">
        <v>19</v>
      </c>
      <c r="F6" s="407" t="s">
        <v>46</v>
      </c>
      <c r="G6" s="25"/>
    </row>
    <row r="7" spans="1:7" ht="20.25" customHeight="1">
      <c r="A7" s="32" t="s">
        <v>47</v>
      </c>
      <c r="B7" s="31">
        <v>4</v>
      </c>
      <c r="C7" s="407" t="s">
        <v>48</v>
      </c>
      <c r="D7" s="25"/>
      <c r="E7" s="31">
        <v>20</v>
      </c>
      <c r="F7" s="407" t="s">
        <v>49</v>
      </c>
      <c r="G7" s="25"/>
    </row>
    <row r="8" spans="1:7" ht="20.25" customHeight="1">
      <c r="A8" s="32"/>
      <c r="B8" s="31">
        <v>5</v>
      </c>
      <c r="C8" s="407" t="s">
        <v>50</v>
      </c>
      <c r="D8" s="25"/>
      <c r="E8" s="31">
        <v>21</v>
      </c>
      <c r="F8" s="407" t="s">
        <v>51</v>
      </c>
      <c r="G8" s="25"/>
    </row>
    <row r="9" spans="1:7" ht="20.25" customHeight="1">
      <c r="A9" s="32"/>
      <c r="B9" s="31">
        <v>6</v>
      </c>
      <c r="C9" s="407" t="s">
        <v>52</v>
      </c>
      <c r="D9" s="25"/>
      <c r="E9" s="31">
        <v>22</v>
      </c>
      <c r="F9" s="407" t="s">
        <v>53</v>
      </c>
      <c r="G9" s="25"/>
    </row>
    <row r="10" spans="1:7" ht="20.25" customHeight="1">
      <c r="A10" s="32" t="s">
        <v>54</v>
      </c>
      <c r="B10" s="31">
        <v>7</v>
      </c>
      <c r="C10" s="407" t="s">
        <v>55</v>
      </c>
      <c r="D10" s="25"/>
      <c r="E10" s="38">
        <v>23</v>
      </c>
      <c r="F10" s="475" t="s">
        <v>2471</v>
      </c>
      <c r="G10" s="25"/>
    </row>
    <row r="11" spans="1:7" ht="20.25" customHeight="1">
      <c r="A11" s="32"/>
      <c r="B11" s="31">
        <v>8</v>
      </c>
      <c r="C11" s="407" t="s">
        <v>57</v>
      </c>
      <c r="D11" s="25"/>
      <c r="E11" s="35">
        <v>24</v>
      </c>
      <c r="F11" s="475" t="s">
        <v>56</v>
      </c>
      <c r="G11" s="25"/>
    </row>
    <row r="12" spans="1:7" ht="20.25" customHeight="1">
      <c r="A12" s="32"/>
      <c r="B12" s="31">
        <v>9</v>
      </c>
      <c r="C12" s="407" t="s">
        <v>59</v>
      </c>
      <c r="D12" s="25"/>
      <c r="E12" s="35">
        <v>25</v>
      </c>
      <c r="F12" s="405" t="s">
        <v>58</v>
      </c>
      <c r="G12" s="25"/>
    </row>
    <row r="13" spans="1:7" ht="20.25" customHeight="1">
      <c r="A13" s="32" t="s">
        <v>61</v>
      </c>
      <c r="B13" s="34">
        <v>10</v>
      </c>
      <c r="C13" s="408" t="s">
        <v>62</v>
      </c>
      <c r="D13" s="25"/>
      <c r="E13" s="35">
        <v>26</v>
      </c>
      <c r="F13" s="405" t="s">
        <v>60</v>
      </c>
      <c r="G13" s="25"/>
    </row>
    <row r="14" spans="1:7" ht="20.25" customHeight="1">
      <c r="A14" s="32"/>
      <c r="B14" s="31">
        <v>11</v>
      </c>
      <c r="C14" s="407" t="s">
        <v>64</v>
      </c>
      <c r="D14" s="25"/>
      <c r="E14" s="35">
        <v>27</v>
      </c>
      <c r="F14" s="405" t="s">
        <v>63</v>
      </c>
      <c r="G14" s="25"/>
    </row>
    <row r="15" spans="1:7" ht="20.25" customHeight="1">
      <c r="A15" s="32"/>
      <c r="B15" s="33">
        <v>12</v>
      </c>
      <c r="C15" s="110" t="s">
        <v>66</v>
      </c>
      <c r="D15" s="25"/>
      <c r="E15" s="35">
        <v>28</v>
      </c>
      <c r="F15" s="405" t="s">
        <v>65</v>
      </c>
      <c r="G15" s="25"/>
    </row>
    <row r="16" spans="1:7" ht="20.25" customHeight="1">
      <c r="A16" s="32" t="s">
        <v>68</v>
      </c>
      <c r="B16" s="31">
        <v>13</v>
      </c>
      <c r="C16" s="407" t="s">
        <v>69</v>
      </c>
      <c r="D16" s="25"/>
      <c r="E16" s="35">
        <v>29</v>
      </c>
      <c r="F16" s="405" t="s">
        <v>67</v>
      </c>
      <c r="G16" s="25"/>
    </row>
    <row r="17" spans="1:7" ht="20.25" customHeight="1">
      <c r="A17" s="32"/>
      <c r="B17" s="31">
        <v>14</v>
      </c>
      <c r="C17" s="407" t="s">
        <v>71</v>
      </c>
      <c r="D17" s="25"/>
      <c r="E17" s="35">
        <v>30</v>
      </c>
      <c r="F17" s="405" t="s">
        <v>70</v>
      </c>
      <c r="G17" s="25"/>
    </row>
    <row r="18" spans="1:7" ht="20.25" customHeight="1">
      <c r="A18" s="32"/>
      <c r="B18" s="31">
        <v>15</v>
      </c>
      <c r="C18" s="407" t="s">
        <v>73</v>
      </c>
      <c r="D18" s="25"/>
      <c r="E18" s="35">
        <v>31</v>
      </c>
      <c r="F18" s="405" t="s">
        <v>72</v>
      </c>
      <c r="G18" s="25"/>
    </row>
    <row r="19" spans="1:7" ht="20.25" customHeight="1">
      <c r="A19" s="107"/>
      <c r="B19" s="31">
        <v>16</v>
      </c>
      <c r="C19" s="407" t="s">
        <v>75</v>
      </c>
      <c r="D19" s="25"/>
      <c r="E19" s="35">
        <v>32</v>
      </c>
      <c r="F19" s="405" t="s">
        <v>74</v>
      </c>
      <c r="G19" s="25"/>
    </row>
    <row r="20" spans="1:7" ht="20.25" customHeight="1">
      <c r="A20" s="33"/>
      <c r="B20" s="31"/>
      <c r="C20" s="407"/>
      <c r="D20" s="25"/>
      <c r="E20" s="35">
        <v>33</v>
      </c>
      <c r="F20" s="405" t="s">
        <v>76</v>
      </c>
      <c r="G20" s="25"/>
    </row>
  </sheetData>
  <customSheetViews>
    <customSheetView guid="{15472F52-94B6-4EF6-A7C3-02A4B848E89B}" showGridLines="0" topLeftCell="A7">
      <selection sqref="A1:G19"/>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1">
    <dataValidation type="list" allowBlank="1" showErrorMessage="1" errorTitle="入力規則違反" error="リストから選択してください" sqref="G4:G20 D4:D20" xr:uid="{6B9B0095-F2B6-4EA8-8E3A-B2E55A7F9528}">
      <formula1>"○"</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C8C33-711B-4F3A-8100-E61452EE8B9D}">
  <sheetPr codeName="Sheet28"/>
  <dimension ref="A1:IV21"/>
  <sheetViews>
    <sheetView showGridLines="0" zoomScaleNormal="100" workbookViewId="0"/>
  </sheetViews>
  <sheetFormatPr defaultRowHeight="13.5"/>
  <cols>
    <col min="1" max="1" width="6.5" style="136" customWidth="1"/>
    <col min="2" max="2" width="25.5" style="136" customWidth="1"/>
    <col min="3" max="3" width="28.5" style="136" customWidth="1"/>
    <col min="4" max="4" width="49.375" style="136" customWidth="1"/>
    <col min="5" max="9" width="8.5" style="136" customWidth="1"/>
    <col min="10" max="16384" width="9" style="136"/>
  </cols>
  <sheetData>
    <row r="1" spans="1:256" s="137" customFormat="1" ht="22.15" customHeight="1">
      <c r="A1" s="414" t="s">
        <v>535</v>
      </c>
      <c r="B1" s="414"/>
      <c r="C1" s="414"/>
      <c r="D1" s="414"/>
    </row>
    <row r="2" spans="1:256" s="137" customFormat="1" ht="22.15" customHeight="1">
      <c r="A2" s="414" t="s">
        <v>536</v>
      </c>
      <c r="B2" s="414"/>
      <c r="C2" s="414"/>
      <c r="D2" s="414"/>
    </row>
    <row r="3" spans="1:256" ht="22.15" customHeight="1">
      <c r="A3" s="139"/>
      <c r="B3" s="544"/>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row>
    <row r="4" spans="1:256" ht="22.15" customHeight="1">
      <c r="A4" s="414" t="s">
        <v>537</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row>
    <row r="5" spans="1:256" ht="22.15" customHeight="1">
      <c r="A5" s="139"/>
      <c r="B5" s="55"/>
      <c r="C5" s="414" t="s">
        <v>32</v>
      </c>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row>
    <row r="6" spans="1:256" ht="22.15" customHeight="1">
      <c r="A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row>
    <row r="7" spans="1:256" ht="22.15" customHeight="1">
      <c r="A7" s="139"/>
      <c r="B7" s="645" t="s">
        <v>538</v>
      </c>
      <c r="C7" s="645"/>
      <c r="D7" s="30" t="s">
        <v>539</v>
      </c>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39"/>
      <c r="FZ7" s="139"/>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39"/>
      <c r="HS7" s="139"/>
      <c r="HT7" s="139"/>
      <c r="HU7" s="139"/>
      <c r="HV7" s="139"/>
      <c r="HW7" s="139"/>
      <c r="HX7" s="139"/>
      <c r="HY7" s="139"/>
      <c r="HZ7" s="139"/>
      <c r="IA7" s="139"/>
      <c r="IB7" s="139"/>
      <c r="IC7" s="139"/>
      <c r="ID7" s="139"/>
      <c r="IE7" s="139"/>
      <c r="IF7" s="139"/>
      <c r="IG7" s="139"/>
      <c r="IH7" s="139"/>
      <c r="II7" s="139"/>
      <c r="IJ7" s="139"/>
      <c r="IK7" s="139"/>
      <c r="IL7" s="139"/>
      <c r="IM7" s="139"/>
      <c r="IN7" s="139"/>
      <c r="IO7" s="139"/>
      <c r="IP7" s="139"/>
      <c r="IQ7" s="139"/>
      <c r="IR7" s="139"/>
      <c r="IS7" s="139"/>
      <c r="IT7" s="139"/>
      <c r="IU7" s="139"/>
      <c r="IV7" s="139"/>
    </row>
    <row r="8" spans="1:256" ht="63" customHeight="1">
      <c r="A8" s="139"/>
      <c r="B8" s="646"/>
      <c r="C8" s="646"/>
      <c r="D8" s="164"/>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39"/>
      <c r="EG8" s="139"/>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39"/>
      <c r="FJ8" s="139"/>
      <c r="FK8" s="139"/>
      <c r="FL8" s="139"/>
      <c r="FM8" s="139"/>
      <c r="FN8" s="139"/>
      <c r="FO8" s="139"/>
      <c r="FP8" s="139"/>
      <c r="FQ8" s="139"/>
      <c r="FR8" s="139"/>
      <c r="FS8" s="139"/>
      <c r="FT8" s="139"/>
      <c r="FU8" s="139"/>
      <c r="FV8" s="139"/>
      <c r="FW8" s="139"/>
      <c r="FX8" s="139"/>
      <c r="FY8" s="139"/>
      <c r="FZ8" s="139"/>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39"/>
      <c r="HS8" s="139"/>
      <c r="HT8" s="139"/>
      <c r="HU8" s="139"/>
      <c r="HV8" s="139"/>
      <c r="HW8" s="139"/>
      <c r="HX8" s="139"/>
      <c r="HY8" s="139"/>
      <c r="HZ8" s="139"/>
      <c r="IA8" s="139"/>
      <c r="IB8" s="139"/>
      <c r="IC8" s="139"/>
      <c r="ID8" s="139"/>
      <c r="IE8" s="139"/>
      <c r="IF8" s="139"/>
      <c r="IG8" s="139"/>
      <c r="IH8" s="139"/>
      <c r="II8" s="139"/>
      <c r="IJ8" s="139"/>
      <c r="IK8" s="139"/>
      <c r="IL8" s="139"/>
      <c r="IM8" s="139"/>
      <c r="IN8" s="139"/>
      <c r="IO8" s="139"/>
      <c r="IP8" s="139"/>
      <c r="IQ8" s="139"/>
      <c r="IR8" s="139"/>
      <c r="IS8" s="139"/>
      <c r="IT8" s="139"/>
      <c r="IU8" s="139"/>
      <c r="IV8" s="139"/>
    </row>
    <row r="9" spans="1:256" ht="22.15" customHeight="1">
      <c r="A9" s="139"/>
      <c r="B9" s="165"/>
      <c r="C9" s="118"/>
      <c r="D9" s="166"/>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c r="IR9" s="139"/>
      <c r="IS9" s="139"/>
      <c r="IT9" s="139"/>
      <c r="IU9" s="139"/>
      <c r="IV9" s="139"/>
    </row>
    <row r="10" spans="1:256" s="137" customFormat="1" ht="13.5" customHeight="1">
      <c r="A10" s="414" t="s">
        <v>540</v>
      </c>
      <c r="B10" s="414"/>
      <c r="C10" s="414"/>
      <c r="D10" s="414"/>
      <c r="E10" s="414"/>
      <c r="F10" s="414"/>
      <c r="G10" s="414"/>
      <c r="H10" s="414"/>
    </row>
    <row r="11" spans="1:256" s="137" customFormat="1" ht="22.15" customHeight="1">
      <c r="A11" s="414"/>
      <c r="B11" s="55"/>
      <c r="C11" s="414" t="s">
        <v>32</v>
      </c>
      <c r="D11" s="414"/>
    </row>
    <row r="12" spans="1:256" s="137" customFormat="1" ht="22.15" customHeight="1">
      <c r="A12" s="414"/>
      <c r="B12" s="40"/>
      <c r="C12" s="40"/>
    </row>
    <row r="13" spans="1:256" s="137" customFormat="1" ht="13.5" customHeight="1">
      <c r="A13" s="414" t="s">
        <v>541</v>
      </c>
      <c r="B13" s="414"/>
      <c r="C13" s="414"/>
      <c r="D13" s="414"/>
      <c r="E13" s="414"/>
      <c r="F13" s="414"/>
      <c r="G13" s="414"/>
      <c r="H13" s="414"/>
    </row>
    <row r="14" spans="1:256" s="137" customFormat="1" ht="22.15" customHeight="1">
      <c r="A14" s="414"/>
      <c r="B14" s="55"/>
      <c r="C14" s="414" t="s">
        <v>542</v>
      </c>
      <c r="D14" s="414"/>
    </row>
    <row r="15" spans="1:256" s="137" customFormat="1" ht="22.15" customHeight="1">
      <c r="A15" s="414"/>
    </row>
    <row r="16" spans="1:256" s="137" customFormat="1" ht="13.5" customHeight="1">
      <c r="A16" s="414" t="s">
        <v>1343</v>
      </c>
      <c r="B16" s="414"/>
      <c r="C16" s="414"/>
      <c r="D16" s="414"/>
      <c r="E16" s="414"/>
      <c r="F16" s="414"/>
      <c r="G16" s="414"/>
      <c r="H16" s="414"/>
    </row>
    <row r="17" spans="1:3" s="137" customFormat="1" ht="22.15" customHeight="1">
      <c r="A17" s="414"/>
      <c r="B17" s="25"/>
      <c r="C17" s="162" t="s">
        <v>543</v>
      </c>
    </row>
    <row r="18" spans="1:3" s="137" customFormat="1" ht="22.15" customHeight="1">
      <c r="A18" s="414"/>
      <c r="B18" s="25"/>
      <c r="C18" s="162" t="s">
        <v>544</v>
      </c>
    </row>
    <row r="19" spans="1:3" s="137" customFormat="1" ht="22.15" customHeight="1">
      <c r="A19" s="414"/>
      <c r="B19" s="25"/>
      <c r="C19" s="162" t="s">
        <v>545</v>
      </c>
    </row>
    <row r="20" spans="1:3" s="137" customFormat="1" ht="22.15" customHeight="1">
      <c r="A20" s="414"/>
      <c r="B20" s="25"/>
      <c r="C20" s="162" t="s">
        <v>546</v>
      </c>
    </row>
    <row r="21" spans="1:3" s="137" customFormat="1" ht="22.15" customHeight="1">
      <c r="A21" s="414"/>
      <c r="B21" s="25"/>
      <c r="C21" s="162" t="s">
        <v>37</v>
      </c>
    </row>
  </sheetData>
  <customSheetViews>
    <customSheetView guid="{15472F52-94B6-4EF6-A7C3-02A4B848E89B}" showGridLines="0" topLeftCell="A13">
      <selection sqref="A1:IV21"/>
      <pageMargins left="0.75" right="0.75" top="0.72" bottom="0.88" header="0.38"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2">
    <mergeCell ref="B7:C7"/>
    <mergeCell ref="B8:C8"/>
  </mergeCells>
  <phoneticPr fontId="27"/>
  <dataValidations count="4">
    <dataValidation type="list" operator="greaterThanOrEqual" allowBlank="1" showErrorMessage="1" errorTitle="入力規則違反" error="該当する場合は、&quot;○&quot;を入力してください" sqref="B17:B21" xr:uid="{CB4060FF-FE04-4399-B682-4A2A60C86D9A}">
      <formula1>"○"</formula1>
      <formula2>0</formula2>
    </dataValidation>
    <dataValidation operator="equal" allowBlank="1" showErrorMessage="1" errorTitle="入力規則違反" error="該当する場合は、&quot;1&quot;を入力してください" sqref="B9:D9" xr:uid="{ABA82B3C-05AE-4E20-AD39-A3914AB052FD}">
      <formula1>0</formula1>
      <formula2>0</formula2>
    </dataValidation>
    <dataValidation type="list" allowBlank="1" showErrorMessage="1" errorTitle="入力規則違反" error="リストから選択してください" sqref="B5 B11" xr:uid="{46C80DAF-DB5D-4AD8-B012-C4E661147D09}">
      <formula1>"有,無,非該当"</formula1>
      <formula2>0</formula2>
    </dataValidation>
    <dataValidation type="list" allowBlank="1" showErrorMessage="1" errorTitle="入力規則違反" error="リストから選択してください" sqref="B14" xr:uid="{A874E049-74B0-4DC5-9A59-9D753555FED1}">
      <formula1>"設置,未設置,非該当"</formula1>
      <formula2>0</formula2>
    </dataValidation>
  </dataValidations>
  <pageMargins left="0.75" right="0.75" top="0.72" bottom="0.88" header="0.38" footer="0.51180555555555551"/>
  <pageSetup paperSize="9" firstPageNumber="0" orientation="landscape" horizontalDpi="300" verticalDpi="300" r:id="rId2"/>
  <headerFooter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F5D54-1CA6-4294-8320-8AA624FDA0B6}">
  <sheetPr codeName="Sheet29"/>
  <dimension ref="A1:D9"/>
  <sheetViews>
    <sheetView showGridLines="0" zoomScaleNormal="100" workbookViewId="0"/>
  </sheetViews>
  <sheetFormatPr defaultRowHeight="13.5"/>
  <cols>
    <col min="1" max="1" width="6.5" style="137" customWidth="1"/>
    <col min="2" max="2" width="25.5" style="137" customWidth="1"/>
    <col min="3" max="3" width="12.5" style="137" customWidth="1"/>
    <col min="4" max="4" width="45.5" style="137" customWidth="1"/>
    <col min="5" max="16384" width="9" style="137"/>
  </cols>
  <sheetData>
    <row r="1" spans="1:4" ht="25.15" customHeight="1">
      <c r="A1" s="137" t="s">
        <v>547</v>
      </c>
    </row>
    <row r="2" spans="1:4" ht="25.15" customHeight="1">
      <c r="B2" s="25"/>
      <c r="C2" s="40" t="s">
        <v>548</v>
      </c>
    </row>
    <row r="3" spans="1:4" ht="25.15" customHeight="1"/>
    <row r="4" spans="1:4" ht="25.15" customHeight="1">
      <c r="A4" s="137" t="s">
        <v>549</v>
      </c>
    </row>
    <row r="5" spans="1:4" ht="25.15" customHeight="1">
      <c r="B5" s="25"/>
      <c r="C5" s="40" t="s">
        <v>548</v>
      </c>
    </row>
    <row r="7" spans="1:4" ht="25.15" customHeight="1">
      <c r="A7" s="137" t="s">
        <v>550</v>
      </c>
    </row>
    <row r="8" spans="1:4" ht="25.15" customHeight="1">
      <c r="A8" s="137" t="s">
        <v>551</v>
      </c>
    </row>
    <row r="9" spans="1:4" ht="49.5" customHeight="1">
      <c r="B9" s="632"/>
      <c r="C9" s="632"/>
      <c r="D9" s="632"/>
    </row>
  </sheetData>
  <customSheetViews>
    <customSheetView guid="{15472F52-94B6-4EF6-A7C3-02A4B848E89B}" showGridLines="0" topLeftCell="A4">
      <selection sqref="A1:D9"/>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
    <mergeCell ref="B9:D9"/>
  </mergeCells>
  <phoneticPr fontId="27"/>
  <dataValidations count="1">
    <dataValidation type="list" operator="greaterThanOrEqual" allowBlank="1" showErrorMessage="1" errorTitle="入力規則違反" error="リストから選択してください" sqref="B2 B5" xr:uid="{49E017C3-0D0A-436A-B52B-75FB93DB5A0F}">
      <formula1>"適正,不適正,非該当"</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2FD77-2115-43C4-8362-ADD9901E400F}">
  <sheetPr codeName="Sheet30"/>
  <dimension ref="A1:S29"/>
  <sheetViews>
    <sheetView showGridLines="0" zoomScaleNormal="100" workbookViewId="0"/>
  </sheetViews>
  <sheetFormatPr defaultRowHeight="13.5"/>
  <cols>
    <col min="1" max="1" width="3.5" style="167" customWidth="1"/>
    <col min="2" max="3" width="16.5" style="168" customWidth="1"/>
    <col min="4" max="4" width="17.5" style="167" customWidth="1"/>
    <col min="5" max="8" width="4.5" style="167" customWidth="1"/>
    <col min="9" max="9" width="1.875" style="168" customWidth="1"/>
    <col min="10" max="10" width="12.5" style="167" customWidth="1"/>
    <col min="11" max="14" width="4.5" style="167" customWidth="1"/>
    <col min="15" max="16" width="2.5" style="167" customWidth="1"/>
    <col min="17" max="19" width="9" style="167" customWidth="1"/>
    <col min="20" max="20" width="5.5" style="167" customWidth="1"/>
    <col min="21" max="16384" width="9" style="167"/>
  </cols>
  <sheetData>
    <row r="1" spans="1:19" ht="21" customHeight="1">
      <c r="A1" s="167" t="s">
        <v>1446</v>
      </c>
      <c r="E1" s="647" t="s">
        <v>9</v>
      </c>
      <c r="F1" s="647"/>
      <c r="G1" s="648"/>
      <c r="H1" s="648"/>
      <c r="I1" s="648"/>
      <c r="J1" s="648"/>
      <c r="K1" s="648"/>
      <c r="L1" s="648"/>
      <c r="M1" s="648"/>
    </row>
    <row r="2" spans="1:19" ht="21" customHeight="1">
      <c r="B2" s="167" t="str">
        <f>"　耐震化の状況（令和"&amp;P0!$B$3&amp;"年4月1日現在）"</f>
        <v>　耐震化の状況（令和8年4月1日現在）</v>
      </c>
      <c r="C2" s="167"/>
    </row>
    <row r="3" spans="1:19" ht="21" customHeight="1">
      <c r="B3" s="1" t="s">
        <v>1346</v>
      </c>
      <c r="C3" s="1"/>
      <c r="D3" s="1"/>
      <c r="I3" s="167"/>
      <c r="J3" s="1"/>
      <c r="K3" s="1"/>
    </row>
    <row r="4" spans="1:19" ht="21" customHeight="1">
      <c r="B4" s="167"/>
      <c r="C4" s="167" t="s">
        <v>1347</v>
      </c>
      <c r="F4" s="649"/>
      <c r="G4" s="649"/>
      <c r="I4" s="167"/>
    </row>
    <row r="5" spans="1:19" ht="21" customHeight="1">
      <c r="B5" s="167"/>
      <c r="C5" s="167" t="s">
        <v>1348</v>
      </c>
      <c r="F5" s="649"/>
      <c r="G5" s="649"/>
      <c r="I5" s="167"/>
    </row>
    <row r="6" spans="1:19" ht="13.5" customHeight="1">
      <c r="B6" s="167"/>
      <c r="C6" s="167"/>
      <c r="I6" s="167"/>
    </row>
    <row r="7" spans="1:19" ht="21" customHeight="1">
      <c r="B7" s="167" t="s">
        <v>1349</v>
      </c>
      <c r="C7" s="167"/>
      <c r="I7" s="98"/>
      <c r="J7" s="1"/>
    </row>
    <row r="8" spans="1:19" ht="21" customHeight="1">
      <c r="B8" s="1" t="s">
        <v>552</v>
      </c>
      <c r="C8" s="1"/>
      <c r="E8" s="6"/>
      <c r="I8" s="167"/>
    </row>
    <row r="9" spans="1:19" ht="21" customHeight="1">
      <c r="B9" s="167"/>
      <c r="C9" s="167" t="s">
        <v>553</v>
      </c>
      <c r="D9" s="170"/>
      <c r="E9" s="649"/>
      <c r="F9" s="649"/>
      <c r="I9" s="167"/>
    </row>
    <row r="10" spans="1:19" ht="21" customHeight="1">
      <c r="B10" s="167"/>
      <c r="C10" s="167" t="s">
        <v>554</v>
      </c>
      <c r="E10" s="649"/>
      <c r="F10" s="649"/>
      <c r="G10" s="167" t="s">
        <v>1350</v>
      </c>
      <c r="I10" s="167"/>
    </row>
    <row r="11" spans="1:19" ht="21" customHeight="1">
      <c r="B11" s="167"/>
      <c r="J11" s="169" t="s">
        <v>555</v>
      </c>
      <c r="K11" s="25"/>
      <c r="L11" s="167" t="s">
        <v>556</v>
      </c>
      <c r="M11" s="25"/>
      <c r="N11" s="167" t="s">
        <v>557</v>
      </c>
      <c r="Q11" s="171" t="s">
        <v>1351</v>
      </c>
      <c r="R11" s="648"/>
      <c r="S11" s="648"/>
    </row>
    <row r="12" spans="1:19" ht="13.5" customHeight="1">
      <c r="B12" s="167"/>
      <c r="C12" s="167"/>
      <c r="I12" s="167"/>
    </row>
    <row r="13" spans="1:19" ht="21" customHeight="1">
      <c r="B13" s="1" t="s">
        <v>1352</v>
      </c>
      <c r="C13" s="1"/>
      <c r="D13" s="172"/>
      <c r="I13" s="1"/>
      <c r="J13" s="1"/>
      <c r="K13" s="1"/>
      <c r="L13" s="1"/>
    </row>
    <row r="14" spans="1:19" ht="21" customHeight="1">
      <c r="B14" s="167"/>
      <c r="C14" s="167" t="s">
        <v>558</v>
      </c>
      <c r="F14" s="649"/>
      <c r="G14" s="649"/>
      <c r="H14" s="650"/>
      <c r="I14" s="650"/>
    </row>
    <row r="15" spans="1:19" ht="21" customHeight="1">
      <c r="B15" s="167"/>
      <c r="C15" s="167" t="s">
        <v>559</v>
      </c>
      <c r="F15" s="649"/>
      <c r="G15" s="649"/>
      <c r="H15" s="650" t="s">
        <v>560</v>
      </c>
      <c r="I15" s="650"/>
      <c r="J15" s="167" t="s">
        <v>561</v>
      </c>
      <c r="K15" s="56"/>
      <c r="L15" s="167" t="s">
        <v>556</v>
      </c>
      <c r="M15" s="56"/>
      <c r="N15" s="167" t="s">
        <v>557</v>
      </c>
    </row>
    <row r="16" spans="1:19" ht="21" customHeight="1">
      <c r="B16" s="167"/>
      <c r="C16" s="167" t="s">
        <v>562</v>
      </c>
      <c r="F16" s="649"/>
      <c r="G16" s="649"/>
      <c r="H16" s="650" t="s">
        <v>560</v>
      </c>
      <c r="I16" s="650"/>
      <c r="J16" s="167" t="s">
        <v>563</v>
      </c>
      <c r="K16" s="25"/>
      <c r="L16" s="167" t="s">
        <v>556</v>
      </c>
      <c r="M16" s="25"/>
      <c r="N16" s="167" t="s">
        <v>557</v>
      </c>
    </row>
    <row r="17" spans="2:19" ht="21" customHeight="1">
      <c r="B17" s="167"/>
      <c r="C17" s="167" t="s">
        <v>564</v>
      </c>
      <c r="F17" s="649"/>
      <c r="G17" s="649"/>
      <c r="H17" s="650" t="s">
        <v>560</v>
      </c>
      <c r="I17" s="650"/>
      <c r="J17" s="167" t="s">
        <v>565</v>
      </c>
      <c r="K17" s="173"/>
      <c r="L17" s="167" t="s">
        <v>556</v>
      </c>
      <c r="M17" s="173"/>
      <c r="N17" s="167" t="s">
        <v>557</v>
      </c>
    </row>
    <row r="18" spans="2:19" ht="21" customHeight="1">
      <c r="B18" s="167"/>
      <c r="C18" s="167" t="s">
        <v>566</v>
      </c>
      <c r="D18" s="653"/>
      <c r="E18" s="653"/>
      <c r="F18" s="653"/>
      <c r="G18" s="653"/>
      <c r="H18" s="653"/>
      <c r="I18" s="653"/>
      <c r="J18" s="653"/>
      <c r="K18" s="653"/>
      <c r="L18" s="653"/>
      <c r="M18" s="653"/>
      <c r="N18" s="653"/>
      <c r="O18" s="653"/>
      <c r="P18" s="653"/>
      <c r="Q18" s="653"/>
      <c r="R18" s="653"/>
    </row>
    <row r="19" spans="2:19" ht="21" customHeight="1">
      <c r="B19" s="167"/>
      <c r="C19" s="167"/>
      <c r="D19" s="653"/>
      <c r="E19" s="653"/>
      <c r="F19" s="653"/>
      <c r="G19" s="653"/>
      <c r="H19" s="653"/>
      <c r="I19" s="653"/>
      <c r="J19" s="653"/>
      <c r="K19" s="653"/>
      <c r="L19" s="653"/>
      <c r="M19" s="653"/>
      <c r="N19" s="653"/>
      <c r="O19" s="653"/>
      <c r="P19" s="653"/>
      <c r="Q19" s="653"/>
      <c r="R19" s="653"/>
    </row>
    <row r="20" spans="2:19" ht="9" customHeight="1">
      <c r="B20" s="167"/>
      <c r="C20" s="167"/>
      <c r="I20" s="167"/>
    </row>
    <row r="21" spans="2:19" ht="21" customHeight="1">
      <c r="B21" s="1" t="s">
        <v>1353</v>
      </c>
      <c r="C21" s="1"/>
      <c r="I21" s="167"/>
    </row>
    <row r="22" spans="2:19" ht="21" customHeight="1">
      <c r="B22" s="167"/>
      <c r="C22" s="167" t="s">
        <v>567</v>
      </c>
      <c r="E22" s="649"/>
      <c r="F22" s="649"/>
      <c r="I22" s="167"/>
    </row>
    <row r="23" spans="2:19" ht="21" customHeight="1">
      <c r="B23" s="167"/>
      <c r="C23" s="167" t="s">
        <v>568</v>
      </c>
      <c r="E23" s="649"/>
      <c r="F23" s="649"/>
      <c r="I23" s="167"/>
    </row>
    <row r="24" spans="2:19" ht="21" customHeight="1">
      <c r="B24" s="167"/>
      <c r="C24" s="167" t="s">
        <v>77</v>
      </c>
      <c r="D24" s="167" t="s">
        <v>569</v>
      </c>
      <c r="E24" s="648"/>
      <c r="F24" s="648"/>
      <c r="G24" s="648"/>
      <c r="H24" s="167" t="s">
        <v>570</v>
      </c>
      <c r="I24" s="167"/>
    </row>
    <row r="25" spans="2:19" ht="39" customHeight="1">
      <c r="B25" s="651" t="s">
        <v>571</v>
      </c>
      <c r="C25" s="651"/>
      <c r="D25" s="651"/>
      <c r="E25" s="652"/>
      <c r="F25" s="652"/>
      <c r="G25" s="652"/>
      <c r="H25" s="652"/>
      <c r="I25" s="652"/>
      <c r="J25" s="652"/>
      <c r="K25" s="652"/>
      <c r="L25" s="652"/>
      <c r="M25" s="652"/>
      <c r="N25" s="652"/>
      <c r="O25" s="652"/>
      <c r="P25" s="652"/>
      <c r="Q25" s="652"/>
      <c r="R25" s="652"/>
    </row>
    <row r="26" spans="2:19" ht="13.5" customHeight="1">
      <c r="B26" s="167"/>
      <c r="C26" s="167"/>
      <c r="D26" s="452" t="s">
        <v>1344</v>
      </c>
      <c r="I26" s="167"/>
    </row>
    <row r="27" spans="2:19" ht="13.5" customHeight="1">
      <c r="B27" s="167"/>
      <c r="C27" s="167"/>
      <c r="I27" s="167"/>
    </row>
    <row r="28" spans="2:19" ht="12.75" customHeight="1">
      <c r="B28" s="302" t="s">
        <v>1345</v>
      </c>
      <c r="C28" s="93"/>
      <c r="D28" s="93"/>
      <c r="E28" s="93"/>
      <c r="F28" s="93"/>
      <c r="G28" s="93"/>
      <c r="H28" s="93"/>
      <c r="I28" s="93"/>
    </row>
    <row r="29" spans="2:19" ht="58.5" customHeight="1">
      <c r="B29" s="652"/>
      <c r="C29" s="652"/>
      <c r="D29" s="652"/>
      <c r="E29" s="652"/>
      <c r="F29" s="652"/>
      <c r="G29" s="652"/>
      <c r="H29" s="652"/>
      <c r="I29" s="652"/>
      <c r="J29" s="652"/>
      <c r="K29" s="652"/>
      <c r="L29" s="652"/>
      <c r="M29" s="652"/>
      <c r="N29" s="652"/>
      <c r="O29" s="652"/>
      <c r="P29" s="652"/>
      <c r="Q29" s="652"/>
      <c r="R29" s="652"/>
      <c r="S29" s="652"/>
    </row>
  </sheetData>
  <customSheetViews>
    <customSheetView guid="{15472F52-94B6-4EF6-A7C3-02A4B848E89B}" showGridLines="0" topLeftCell="A22">
      <selection activeCell="R37" sqref="R37"/>
      <pageMargins left="0.63" right="0.39374999999999999" top="0.45" bottom="0.5" header="0.26" footer="0.23"/>
      <pageSetup paperSize="9" scale="88"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22">
    <mergeCell ref="F16:G16"/>
    <mergeCell ref="H16:I16"/>
    <mergeCell ref="B25:D25"/>
    <mergeCell ref="E25:R25"/>
    <mergeCell ref="B29:S29"/>
    <mergeCell ref="F17:G17"/>
    <mergeCell ref="H17:I17"/>
    <mergeCell ref="D18:R19"/>
    <mergeCell ref="E22:F22"/>
    <mergeCell ref="E23:F23"/>
    <mergeCell ref="E24:G24"/>
    <mergeCell ref="E10:F10"/>
    <mergeCell ref="R11:S11"/>
    <mergeCell ref="F14:G14"/>
    <mergeCell ref="H14:I14"/>
    <mergeCell ref="F15:G15"/>
    <mergeCell ref="H15:I15"/>
    <mergeCell ref="E1:F1"/>
    <mergeCell ref="G1:M1"/>
    <mergeCell ref="F4:G4"/>
    <mergeCell ref="F5:G5"/>
    <mergeCell ref="E9:F9"/>
  </mergeCells>
  <phoneticPr fontId="27"/>
  <dataValidations count="2">
    <dataValidation type="list" allowBlank="1" showErrorMessage="1" errorTitle="入力規則違反" error="該当する場合は、&quot;○&quot;を入力してください" sqref="F4:F5 E9:E10 F14:G17 E22:E23" xr:uid="{39BEFAB9-04C7-4514-9039-EAF08C4C5783}">
      <formula1>"○"</formula1>
      <formula2>0</formula2>
    </dataValidation>
    <dataValidation type="list" allowBlank="1" showErrorMessage="1" sqref="E24:G24" xr:uid="{2F667800-BD58-47D2-9FB3-2FD73B56BFDC}">
      <formula1>"①改修済,②改修中,③今後改修予定,④その他"</formula1>
      <formula2>0</formula2>
    </dataValidation>
  </dataValidations>
  <pageMargins left="0.63" right="0.39374999999999999" top="0.45" bottom="0.5" header="0.26" footer="0.23"/>
  <pageSetup paperSize="9" scale="88" firstPageNumber="0" orientation="landscape" horizontalDpi="300" verticalDpi="300" r:id="rId2"/>
  <headerFooter alignWithMargins="0">
    <oddFooter>&amp;C&amp;A</oddFooter>
  </headerFooter>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7A5AE-0D18-4C8D-BFF0-43499A78E803}">
  <sheetPr codeName="Sheet31"/>
  <dimension ref="A1:F9"/>
  <sheetViews>
    <sheetView showGridLines="0" zoomScaleNormal="100" workbookViewId="0"/>
  </sheetViews>
  <sheetFormatPr defaultRowHeight="13.5"/>
  <cols>
    <col min="1" max="1" width="13.5" style="61" customWidth="1"/>
    <col min="2" max="2" width="74.875" style="61" customWidth="1"/>
    <col min="3" max="3" width="35.5" style="61" customWidth="1"/>
    <col min="4" max="4" width="18.5" style="61" customWidth="1"/>
    <col min="5" max="5" width="8.5" style="61" customWidth="1"/>
    <col min="6" max="6" width="18.5" style="61" customWidth="1"/>
    <col min="7" max="8" width="8.5" style="61" customWidth="1"/>
    <col min="9" max="16384" width="9" style="61"/>
  </cols>
  <sheetData>
    <row r="1" spans="1:6" ht="26.25" customHeight="1">
      <c r="A1" s="61" t="s">
        <v>1545</v>
      </c>
      <c r="B1" s="236" t="s">
        <v>9</v>
      </c>
      <c r="C1" s="5"/>
    </row>
    <row r="2" spans="1:6" ht="26.25" customHeight="1">
      <c r="B2" s="236" t="s">
        <v>572</v>
      </c>
      <c r="C2" s="5"/>
    </row>
    <row r="3" spans="1:6" ht="18" customHeight="1">
      <c r="A3" s="453" t="s">
        <v>573</v>
      </c>
    </row>
    <row r="4" spans="1:6" ht="18" customHeight="1">
      <c r="A4" s="453" t="s">
        <v>2490</v>
      </c>
      <c r="D4" s="15"/>
      <c r="E4" s="15"/>
      <c r="F4" s="15"/>
    </row>
    <row r="5" spans="1:6" ht="18" customHeight="1">
      <c r="A5" s="61" t="s">
        <v>2491</v>
      </c>
      <c r="C5" s="15"/>
      <c r="D5" s="15"/>
      <c r="E5" s="15"/>
      <c r="F5" s="15"/>
    </row>
    <row r="6" spans="1:6" ht="76.5" customHeight="1">
      <c r="A6" s="236" t="s">
        <v>2488</v>
      </c>
      <c r="B6" s="57"/>
      <c r="D6" s="15"/>
      <c r="E6" s="15"/>
      <c r="F6" s="15"/>
    </row>
    <row r="7" spans="1:6" ht="18" customHeight="1">
      <c r="B7" s="1"/>
    </row>
    <row r="8" spans="1:6" ht="18" customHeight="1">
      <c r="A8" s="61" t="s">
        <v>574</v>
      </c>
    </row>
    <row r="9" spans="1:6" ht="70.5" customHeight="1">
      <c r="A9" s="415"/>
      <c r="B9" s="57"/>
    </row>
  </sheetData>
  <customSheetViews>
    <customSheetView guid="{15472F52-94B6-4EF6-A7C3-02A4B848E89B}" showGridLines="0">
      <selection activeCell="C9" sqref="C9"/>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FECD-101B-4E8F-8310-3416FCA0A6B6}">
  <sheetPr codeName="Sheet32"/>
  <dimension ref="A1:C18"/>
  <sheetViews>
    <sheetView showGridLines="0" zoomScaleNormal="100" workbookViewId="0"/>
  </sheetViews>
  <sheetFormatPr defaultRowHeight="13.5"/>
  <cols>
    <col min="1" max="1" width="15.875" style="61" customWidth="1"/>
    <col min="2" max="2" width="18.25" style="61" customWidth="1"/>
    <col min="3" max="3" width="70.125" style="61" customWidth="1"/>
    <col min="4" max="16384" width="9" style="61"/>
  </cols>
  <sheetData>
    <row r="1" spans="1:3" ht="22.15" customHeight="1">
      <c r="A1" s="61" t="s">
        <v>2483</v>
      </c>
    </row>
    <row r="2" spans="1:3" ht="22.15" customHeight="1">
      <c r="B2" s="25"/>
      <c r="C2" s="62" t="s">
        <v>575</v>
      </c>
    </row>
    <row r="3" spans="1:3" ht="22.15" customHeight="1">
      <c r="B3" s="25"/>
      <c r="C3" s="62" t="s">
        <v>262</v>
      </c>
    </row>
    <row r="4" spans="1:3" ht="22.15" customHeight="1">
      <c r="B4" s="25"/>
      <c r="C4" s="62" t="s">
        <v>576</v>
      </c>
    </row>
    <row r="5" spans="1:3" ht="22.15" customHeight="1">
      <c r="B5" s="25"/>
      <c r="C5" s="62" t="s">
        <v>577</v>
      </c>
    </row>
    <row r="6" spans="1:3" ht="22.15" customHeight="1">
      <c r="C6" s="79"/>
    </row>
    <row r="8" spans="1:3" s="174" customFormat="1" ht="22.15" customHeight="1">
      <c r="A8" s="608" t="s">
        <v>2484</v>
      </c>
    </row>
    <row r="9" spans="1:3" ht="22.15" customHeight="1">
      <c r="A9" s="174" t="s">
        <v>2485</v>
      </c>
      <c r="B9" s="174"/>
      <c r="C9" s="174"/>
    </row>
    <row r="10" spans="1:3" ht="22.15" customHeight="1">
      <c r="A10" s="174"/>
      <c r="B10" s="238" t="s">
        <v>578</v>
      </c>
      <c r="C10" s="79"/>
    </row>
    <row r="11" spans="1:3" ht="22.15" customHeight="1">
      <c r="A11" s="174"/>
      <c r="B11" s="238" t="s">
        <v>2486</v>
      </c>
      <c r="C11" s="79"/>
    </row>
    <row r="12" spans="1:3" ht="22.15" customHeight="1">
      <c r="A12" s="174"/>
      <c r="B12" s="238" t="s">
        <v>2487</v>
      </c>
      <c r="C12" s="79"/>
    </row>
    <row r="13" spans="1:3" ht="22.15" customHeight="1">
      <c r="A13" s="174"/>
      <c r="B13" s="238" t="s">
        <v>2488</v>
      </c>
      <c r="C13" s="79"/>
    </row>
    <row r="14" spans="1:3" ht="22.15" customHeight="1"/>
    <row r="15" spans="1:3" ht="22.15" customHeight="1">
      <c r="A15" s="174" t="s">
        <v>2489</v>
      </c>
    </row>
    <row r="16" spans="1:3" ht="22.15" customHeight="1">
      <c r="A16" s="174"/>
      <c r="B16" s="238" t="s">
        <v>579</v>
      </c>
      <c r="C16" s="79"/>
    </row>
    <row r="17" spans="1:3" ht="22.15" customHeight="1">
      <c r="B17" s="238" t="s">
        <v>2487</v>
      </c>
      <c r="C17" s="79"/>
    </row>
    <row r="18" spans="1:3" ht="22.15" customHeight="1">
      <c r="A18" s="174"/>
      <c r="B18" s="238" t="s">
        <v>2488</v>
      </c>
      <c r="C18" s="79"/>
    </row>
  </sheetData>
  <customSheetViews>
    <customSheetView guid="{15472F52-94B6-4EF6-A7C3-02A4B848E89B}" showGridLines="0" topLeftCell="A7">
      <selection activeCell="D13" sqref="D13"/>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1">
    <dataValidation type="list" operator="greaterThanOrEqual" allowBlank="1" showErrorMessage="1" errorTitle="入力規則違反" error="該当する場合は、&quot;○&quot;を入力してください" sqref="B2:B5" xr:uid="{EDFA6354-2DDB-49E1-A84A-02B9D7FEBA8F}">
      <formula1>"○"</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4F840-117A-4340-BC74-708F01531038}">
  <sheetPr codeName="Sheet33"/>
  <dimension ref="A1:C24"/>
  <sheetViews>
    <sheetView showGridLines="0" zoomScaleNormal="100" workbookViewId="0"/>
  </sheetViews>
  <sheetFormatPr defaultRowHeight="13.5"/>
  <cols>
    <col min="1" max="1" width="25.5" style="175" customWidth="1"/>
    <col min="2" max="2" width="18.5" style="175" customWidth="1"/>
    <col min="3" max="3" width="52.125" style="175" customWidth="1"/>
    <col min="4" max="5" width="8" style="175" customWidth="1"/>
    <col min="6" max="16384" width="9" style="175"/>
  </cols>
  <sheetData>
    <row r="1" spans="1:3" ht="22.15" customHeight="1">
      <c r="A1" s="175" t="str">
        <f>"　（３）令和"&amp;P0!$B$3-1&amp;"年度ケース会議の開催状況"</f>
        <v>　（３）令和7年度ケース会議の開催状況</v>
      </c>
    </row>
    <row r="2" spans="1:3" ht="22.15" customHeight="1">
      <c r="A2" s="454" t="s">
        <v>580</v>
      </c>
      <c r="B2" s="106"/>
      <c r="C2" s="455" t="s">
        <v>227</v>
      </c>
    </row>
    <row r="3" spans="1:3" ht="22.15" customHeight="1">
      <c r="A3" s="454" t="s">
        <v>581</v>
      </c>
      <c r="B3" s="106"/>
      <c r="C3" s="455" t="s">
        <v>582</v>
      </c>
    </row>
    <row r="5" spans="1:3" ht="22.15" customHeight="1">
      <c r="A5" s="175" t="str">
        <f>"　（４）入所施設において、３か月以上入院している入所者数（令和"&amp;P0!$B$3&amp;"年４月１日現在）"</f>
        <v>　（４）入所施設において、３か月以上入院している入所者数（令和8年４月１日現在）</v>
      </c>
    </row>
    <row r="6" spans="1:3" ht="22.15" customHeight="1">
      <c r="A6" s="456" t="s">
        <v>583</v>
      </c>
      <c r="B6" s="106"/>
      <c r="C6" s="176" t="s">
        <v>326</v>
      </c>
    </row>
    <row r="9" spans="1:3" ht="22.15" customHeight="1">
      <c r="A9" s="175" t="s">
        <v>1354</v>
      </c>
    </row>
    <row r="10" spans="1:3" ht="22.15" customHeight="1">
      <c r="A10" s="175" t="s">
        <v>584</v>
      </c>
      <c r="B10" s="55"/>
      <c r="C10" s="175" t="s">
        <v>32</v>
      </c>
    </row>
    <row r="11" spans="1:3" ht="22.15" customHeight="1">
      <c r="B11" s="176"/>
      <c r="C11" s="176"/>
    </row>
    <row r="12" spans="1:3" ht="22.15" customHeight="1">
      <c r="A12" s="175" t="s">
        <v>585</v>
      </c>
    </row>
    <row r="13" spans="1:3" ht="22.15" customHeight="1">
      <c r="B13" s="238" t="s">
        <v>586</v>
      </c>
      <c r="C13" s="79"/>
    </row>
    <row r="14" spans="1:3" ht="22.15" customHeight="1">
      <c r="B14" s="238" t="s">
        <v>587</v>
      </c>
      <c r="C14" s="79"/>
    </row>
    <row r="15" spans="1:3" ht="15" customHeight="1"/>
    <row r="16" spans="1:3" ht="22.15" customHeight="1">
      <c r="A16" s="175" t="s">
        <v>588</v>
      </c>
    </row>
    <row r="17" spans="1:3" ht="22.15" customHeight="1">
      <c r="A17" s="175" t="s">
        <v>589</v>
      </c>
    </row>
    <row r="18" spans="1:3" ht="22.15" customHeight="1">
      <c r="B18" s="55"/>
      <c r="C18" s="175" t="s">
        <v>32</v>
      </c>
    </row>
    <row r="19" spans="1:3" ht="9.75" customHeight="1"/>
    <row r="20" spans="1:3" ht="15" customHeight="1">
      <c r="A20" s="175" t="s">
        <v>590</v>
      </c>
    </row>
    <row r="21" spans="1:3" ht="22.15" customHeight="1">
      <c r="B21" s="55"/>
      <c r="C21" s="175" t="s">
        <v>32</v>
      </c>
    </row>
    <row r="22" spans="1:3" ht="9.75" customHeight="1"/>
    <row r="23" spans="1:3" ht="22.15" customHeight="1">
      <c r="A23" s="175" t="s">
        <v>591</v>
      </c>
    </row>
    <row r="24" spans="1:3" ht="22.15" customHeight="1">
      <c r="B24" s="238" t="s">
        <v>592</v>
      </c>
      <c r="C24" s="79"/>
    </row>
  </sheetData>
  <customSheetViews>
    <customSheetView guid="{15472F52-94B6-4EF6-A7C3-02A4B848E89B}" showGridLines="0" topLeftCell="A16">
      <selection activeCell="H33" sqref="H33"/>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2">
    <dataValidation type="whole" operator="equal" allowBlank="1" showErrorMessage="1" errorTitle="入力規則違反" error="該当する場合は、&quot;1&quot;を入力してください" sqref="B11" xr:uid="{98D07D0D-0AB4-4AD9-8E30-8F7C0D81CCB4}">
      <formula1>1</formula1>
      <formula2>0</formula2>
    </dataValidation>
    <dataValidation type="list" allowBlank="1" showErrorMessage="1" errorTitle="入力規則違反" error="リストから選択してください" sqref="B10 B21 B18" xr:uid="{E46E6A94-BA60-4596-AEE9-3571EF9107CB}">
      <formula1>"有,無,非該当"</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F8AB8-DD66-4CD1-B284-20B035ED958D}">
  <sheetPr codeName="Sheet34"/>
  <dimension ref="A1:I14"/>
  <sheetViews>
    <sheetView showGridLines="0" zoomScaleNormal="100" workbookViewId="0"/>
  </sheetViews>
  <sheetFormatPr defaultRowHeight="13.5"/>
  <cols>
    <col min="1" max="1" width="7.75" style="1" customWidth="1"/>
    <col min="2" max="2" width="14.375" style="1" customWidth="1"/>
    <col min="3" max="3" width="11.125" style="1" customWidth="1"/>
    <col min="4" max="4" width="12.25" style="1" customWidth="1"/>
    <col min="5" max="5" width="12.5" style="1" customWidth="1"/>
    <col min="6" max="7" width="6.875" style="1" customWidth="1"/>
    <col min="8" max="8" width="6.75" style="1" customWidth="1"/>
    <col min="9" max="16384" width="9" style="1"/>
  </cols>
  <sheetData>
    <row r="1" spans="1:9" ht="25.15" customHeight="1">
      <c r="A1" s="1" t="s">
        <v>593</v>
      </c>
    </row>
    <row r="2" spans="1:9" ht="25.15" customHeight="1">
      <c r="A2" s="1" t="s">
        <v>594</v>
      </c>
    </row>
    <row r="3" spans="1:9" ht="25.15" customHeight="1">
      <c r="A3" s="1" t="s">
        <v>595</v>
      </c>
    </row>
    <row r="4" spans="1:9" ht="25.15" customHeight="1">
      <c r="C4" s="1" t="s">
        <v>596</v>
      </c>
      <c r="E4" s="171" t="str">
        <f>"（令和"&amp;P0!$B$3&amp;"年3月31日現在）"</f>
        <v>（令和8年3月31日現在）</v>
      </c>
    </row>
    <row r="5" spans="1:9" ht="25.15" customHeight="1">
      <c r="B5" s="177"/>
      <c r="C5" s="235" t="s">
        <v>597</v>
      </c>
      <c r="D5" s="235" t="s">
        <v>598</v>
      </c>
      <c r="E5" s="235" t="s">
        <v>146</v>
      </c>
      <c r="I5" s="6"/>
    </row>
    <row r="6" spans="1:9" ht="25.15" customHeight="1">
      <c r="B6" s="235" t="s">
        <v>599</v>
      </c>
      <c r="C6" s="95"/>
      <c r="D6" s="95"/>
      <c r="E6" s="95" t="str">
        <f t="shared" ref="E6:E12" si="0">IF(SUM(C6:D6)=0,"",SUM(C6:D6))</f>
        <v/>
      </c>
      <c r="I6" s="6"/>
    </row>
    <row r="7" spans="1:9" ht="25.15" customHeight="1">
      <c r="B7" s="235" t="s">
        <v>600</v>
      </c>
      <c r="C7" s="95"/>
      <c r="D7" s="95"/>
      <c r="E7" s="95" t="str">
        <f t="shared" si="0"/>
        <v/>
      </c>
      <c r="I7" s="6"/>
    </row>
    <row r="8" spans="1:9" ht="25.15" customHeight="1">
      <c r="B8" s="235" t="s">
        <v>601</v>
      </c>
      <c r="C8" s="95"/>
      <c r="D8" s="95"/>
      <c r="E8" s="95" t="str">
        <f t="shared" si="0"/>
        <v/>
      </c>
      <c r="I8" s="6"/>
    </row>
    <row r="9" spans="1:9" ht="25.15" customHeight="1">
      <c r="B9" s="235" t="s">
        <v>602</v>
      </c>
      <c r="C9" s="95"/>
      <c r="D9" s="95"/>
      <c r="E9" s="95" t="str">
        <f t="shared" si="0"/>
        <v/>
      </c>
      <c r="I9" s="6"/>
    </row>
    <row r="10" spans="1:9" ht="25.15" customHeight="1">
      <c r="B10" s="235" t="s">
        <v>603</v>
      </c>
      <c r="C10" s="95"/>
      <c r="D10" s="95"/>
      <c r="E10" s="95" t="str">
        <f t="shared" si="0"/>
        <v/>
      </c>
      <c r="I10" s="6"/>
    </row>
    <row r="11" spans="1:9" ht="25.15" customHeight="1">
      <c r="B11" s="235" t="s">
        <v>604</v>
      </c>
      <c r="C11" s="95"/>
      <c r="D11" s="95"/>
      <c r="E11" s="95" t="str">
        <f t="shared" si="0"/>
        <v/>
      </c>
      <c r="I11" s="6"/>
    </row>
    <row r="12" spans="1:9" ht="25.15" customHeight="1">
      <c r="B12" s="235" t="s">
        <v>605</v>
      </c>
      <c r="C12" s="95"/>
      <c r="D12" s="95"/>
      <c r="E12" s="95" t="str">
        <f t="shared" si="0"/>
        <v/>
      </c>
      <c r="I12" s="6"/>
    </row>
    <row r="13" spans="1:9" ht="25.15" customHeight="1">
      <c r="B13" s="457" t="s">
        <v>146</v>
      </c>
      <c r="C13" s="178" t="str">
        <f>IF(SUM(C6:C12)=0,"",SUM(C6:C12))</f>
        <v/>
      </c>
      <c r="D13" s="178" t="str">
        <f>IF(SUM(D6:D12)=0,"",SUM(D6:D12))</f>
        <v/>
      </c>
      <c r="E13" s="178" t="str">
        <f>IF(SUM(E6:E12)=0,"",SUM(E6:E12))</f>
        <v/>
      </c>
      <c r="I13" s="6"/>
    </row>
    <row r="14" spans="1:9" ht="25.15" customHeight="1">
      <c r="B14" s="53" t="s">
        <v>606</v>
      </c>
      <c r="C14" s="179"/>
      <c r="D14" s="179"/>
      <c r="E14" s="180"/>
      <c r="I14" s="6"/>
    </row>
  </sheetData>
  <customSheetViews>
    <customSheetView guid="{15472F52-94B6-4EF6-A7C3-02A4B848E89B}" showGridLines="0">
      <selection activeCell="D29" sqref="D29"/>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BEDAE-156F-4674-BE69-7448BE301572}">
  <sheetPr codeName="Sheet35"/>
  <dimension ref="A1:Q18"/>
  <sheetViews>
    <sheetView showGridLines="0" zoomScaleNormal="100" workbookViewId="0"/>
  </sheetViews>
  <sheetFormatPr defaultRowHeight="12.75"/>
  <cols>
    <col min="1" max="1" width="13.125" style="181" customWidth="1"/>
    <col min="2" max="2" width="8.375" style="181" customWidth="1"/>
    <col min="3" max="3" width="5" style="181" customWidth="1"/>
    <col min="4" max="4" width="5.5" style="181" customWidth="1"/>
    <col min="5" max="6" width="10.5" style="181" customWidth="1"/>
    <col min="7" max="7" width="6.5" style="181" customWidth="1"/>
    <col min="8" max="8" width="6" style="181" customWidth="1"/>
    <col min="9" max="9" width="5.125" style="181" customWidth="1"/>
    <col min="10" max="10" width="5" style="181" customWidth="1"/>
    <col min="11" max="11" width="5.125" style="181" customWidth="1"/>
    <col min="12" max="12" width="9" style="181" customWidth="1"/>
    <col min="13" max="14" width="11.25" style="181" customWidth="1"/>
    <col min="15" max="15" width="4.875" style="181" customWidth="1"/>
    <col min="16" max="16" width="6.75" style="181" customWidth="1"/>
    <col min="17" max="17" width="6.5" style="181" customWidth="1"/>
    <col min="18" max="16384" width="9" style="181"/>
  </cols>
  <sheetData>
    <row r="1" spans="1:17" ht="20.25" customHeight="1">
      <c r="A1" s="61" t="str">
        <f>"　　　イ  令和"&amp;P0!$B$3-1&amp;"年度入所者の在籍状況及び理由別入退所状況"</f>
        <v>　　　イ  令和7年度入所者の在籍状況及び理由別入退所状況</v>
      </c>
    </row>
    <row r="3" spans="1:17" ht="20.25" customHeight="1">
      <c r="A3" s="182"/>
      <c r="B3" s="458" t="s">
        <v>607</v>
      </c>
      <c r="C3" s="459" t="s">
        <v>608</v>
      </c>
      <c r="D3" s="183"/>
      <c r="E3" s="184"/>
      <c r="F3" s="184"/>
      <c r="G3" s="183"/>
      <c r="H3" s="185"/>
      <c r="I3" s="460" t="s">
        <v>609</v>
      </c>
      <c r="J3" s="184"/>
      <c r="K3" s="184"/>
      <c r="L3" s="184"/>
      <c r="M3" s="184"/>
      <c r="N3" s="184"/>
      <c r="O3" s="184"/>
      <c r="P3" s="184"/>
      <c r="Q3" s="186"/>
    </row>
    <row r="4" spans="1:17" ht="20.25" customHeight="1">
      <c r="A4" s="187"/>
      <c r="B4" s="461" t="s">
        <v>610</v>
      </c>
      <c r="C4" s="194" t="s">
        <v>611</v>
      </c>
      <c r="D4" s="460" t="s">
        <v>612</v>
      </c>
      <c r="E4" s="458" t="s">
        <v>613</v>
      </c>
      <c r="F4" s="458" t="s">
        <v>613</v>
      </c>
      <c r="G4" s="186" t="s">
        <v>37</v>
      </c>
      <c r="H4" s="458" t="s">
        <v>146</v>
      </c>
      <c r="I4" s="182" t="s">
        <v>614</v>
      </c>
      <c r="J4" s="182"/>
      <c r="K4" s="462" t="s">
        <v>611</v>
      </c>
      <c r="L4" s="458" t="s">
        <v>615</v>
      </c>
      <c r="M4" s="458" t="s">
        <v>613</v>
      </c>
      <c r="N4" s="458" t="s">
        <v>613</v>
      </c>
      <c r="O4" s="194" t="s">
        <v>616</v>
      </c>
      <c r="P4" s="194" t="s">
        <v>37</v>
      </c>
      <c r="Q4" s="458" t="s">
        <v>146</v>
      </c>
    </row>
    <row r="5" spans="1:17" ht="20.25" customHeight="1">
      <c r="A5" s="463" t="s">
        <v>617</v>
      </c>
      <c r="B5" s="463" t="s">
        <v>618</v>
      </c>
      <c r="C5" s="188"/>
      <c r="D5" s="464" t="s">
        <v>619</v>
      </c>
      <c r="E5" s="463" t="s">
        <v>620</v>
      </c>
      <c r="F5" s="463" t="s">
        <v>621</v>
      </c>
      <c r="G5" s="189"/>
      <c r="H5" s="188"/>
      <c r="I5" s="182" t="s">
        <v>622</v>
      </c>
      <c r="J5" s="182" t="s">
        <v>623</v>
      </c>
      <c r="K5" s="462" t="s">
        <v>624</v>
      </c>
      <c r="L5" s="463" t="s">
        <v>625</v>
      </c>
      <c r="M5" s="463" t="s">
        <v>620</v>
      </c>
      <c r="N5" s="463" t="s">
        <v>621</v>
      </c>
      <c r="O5" s="188"/>
      <c r="P5" s="188"/>
      <c r="Q5" s="188"/>
    </row>
    <row r="6" spans="1:17" ht="20.25" customHeight="1">
      <c r="A6" s="193" t="str">
        <f>"令和"&amp;P0!$B$3-1&amp;"年４月"</f>
        <v>令和7年４月</v>
      </c>
      <c r="B6" s="190"/>
      <c r="C6" s="190"/>
      <c r="D6" s="190"/>
      <c r="E6" s="191"/>
      <c r="F6" s="191"/>
      <c r="G6" s="190"/>
      <c r="H6" s="192" t="str">
        <f t="shared" ref="H6:H17" si="0">IF(SUM(C6:G6)=0,"",SUM(C6:G6))</f>
        <v/>
      </c>
      <c r="I6" s="190"/>
      <c r="J6" s="190"/>
      <c r="K6" s="190"/>
      <c r="L6" s="190"/>
      <c r="M6" s="190"/>
      <c r="N6" s="190"/>
      <c r="O6" s="190"/>
      <c r="P6" s="190"/>
      <c r="Q6" s="192" t="str">
        <f t="shared" ref="Q6:Q17" si="1">IF(SUM(I6:P6)=0,"",SUM(I6:P6))</f>
        <v/>
      </c>
    </row>
    <row r="7" spans="1:17" ht="20.25" customHeight="1">
      <c r="A7" s="193" t="s">
        <v>497</v>
      </c>
      <c r="B7" s="190"/>
      <c r="C7" s="190"/>
      <c r="D7" s="190"/>
      <c r="E7" s="190"/>
      <c r="F7" s="190"/>
      <c r="G7" s="190"/>
      <c r="H7" s="192" t="str">
        <f t="shared" si="0"/>
        <v/>
      </c>
      <c r="I7" s="190"/>
      <c r="J7" s="190"/>
      <c r="K7" s="190"/>
      <c r="L7" s="190"/>
      <c r="M7" s="190"/>
      <c r="N7" s="190"/>
      <c r="O7" s="190"/>
      <c r="P7" s="190"/>
      <c r="Q7" s="192" t="str">
        <f t="shared" si="1"/>
        <v/>
      </c>
    </row>
    <row r="8" spans="1:17" ht="20.25" customHeight="1">
      <c r="A8" s="193" t="s">
        <v>498</v>
      </c>
      <c r="B8" s="190"/>
      <c r="C8" s="190"/>
      <c r="D8" s="190"/>
      <c r="E8" s="190"/>
      <c r="F8" s="190"/>
      <c r="G8" s="190"/>
      <c r="H8" s="192" t="str">
        <f t="shared" si="0"/>
        <v/>
      </c>
      <c r="I8" s="190"/>
      <c r="J8" s="190"/>
      <c r="K8" s="190"/>
      <c r="L8" s="190"/>
      <c r="M8" s="190"/>
      <c r="N8" s="190"/>
      <c r="O8" s="190"/>
      <c r="P8" s="190"/>
      <c r="Q8" s="192" t="str">
        <f t="shared" si="1"/>
        <v/>
      </c>
    </row>
    <row r="9" spans="1:17" ht="20.25" customHeight="1">
      <c r="A9" s="193" t="s">
        <v>499</v>
      </c>
      <c r="B9" s="190"/>
      <c r="C9" s="190"/>
      <c r="D9" s="190"/>
      <c r="E9" s="190"/>
      <c r="F9" s="190"/>
      <c r="G9" s="190"/>
      <c r="H9" s="192" t="str">
        <f t="shared" si="0"/>
        <v/>
      </c>
      <c r="I9" s="190"/>
      <c r="J9" s="190"/>
      <c r="K9" s="190"/>
      <c r="L9" s="190"/>
      <c r="M9" s="190"/>
      <c r="N9" s="190"/>
      <c r="O9" s="190"/>
      <c r="P9" s="190"/>
      <c r="Q9" s="192" t="str">
        <f t="shared" si="1"/>
        <v/>
      </c>
    </row>
    <row r="10" spans="1:17" ht="20.25" customHeight="1">
      <c r="A10" s="193" t="s">
        <v>500</v>
      </c>
      <c r="B10" s="190"/>
      <c r="C10" s="190"/>
      <c r="D10" s="190"/>
      <c r="E10" s="190"/>
      <c r="F10" s="190"/>
      <c r="G10" s="190"/>
      <c r="H10" s="192" t="str">
        <f t="shared" si="0"/>
        <v/>
      </c>
      <c r="I10" s="190"/>
      <c r="J10" s="190"/>
      <c r="K10" s="190"/>
      <c r="L10" s="190"/>
      <c r="M10" s="190"/>
      <c r="N10" s="190"/>
      <c r="O10" s="190"/>
      <c r="P10" s="190"/>
      <c r="Q10" s="192" t="str">
        <f t="shared" si="1"/>
        <v/>
      </c>
    </row>
    <row r="11" spans="1:17" ht="20.25" customHeight="1">
      <c r="A11" s="193" t="s">
        <v>501</v>
      </c>
      <c r="B11" s="190"/>
      <c r="C11" s="190"/>
      <c r="D11" s="190"/>
      <c r="E11" s="190"/>
      <c r="F11" s="190"/>
      <c r="G11" s="190"/>
      <c r="H11" s="192" t="str">
        <f t="shared" si="0"/>
        <v/>
      </c>
      <c r="I11" s="190"/>
      <c r="J11" s="190"/>
      <c r="K11" s="190"/>
      <c r="L11" s="190"/>
      <c r="M11" s="190"/>
      <c r="N11" s="190"/>
      <c r="O11" s="190"/>
      <c r="P11" s="190"/>
      <c r="Q11" s="192" t="str">
        <f t="shared" si="1"/>
        <v/>
      </c>
    </row>
    <row r="12" spans="1:17" ht="20.25" customHeight="1">
      <c r="A12" s="193" t="s">
        <v>1334</v>
      </c>
      <c r="B12" s="190"/>
      <c r="C12" s="190"/>
      <c r="D12" s="190"/>
      <c r="E12" s="190"/>
      <c r="F12" s="190"/>
      <c r="G12" s="190"/>
      <c r="H12" s="192" t="str">
        <f t="shared" si="0"/>
        <v/>
      </c>
      <c r="I12" s="190"/>
      <c r="J12" s="190"/>
      <c r="K12" s="190"/>
      <c r="L12" s="190"/>
      <c r="M12" s="190"/>
      <c r="N12" s="190"/>
      <c r="O12" s="190"/>
      <c r="P12" s="190"/>
      <c r="Q12" s="192" t="str">
        <f t="shared" si="1"/>
        <v/>
      </c>
    </row>
    <row r="13" spans="1:17" ht="20.25" customHeight="1">
      <c r="A13" s="193" t="s">
        <v>1335</v>
      </c>
      <c r="B13" s="190"/>
      <c r="C13" s="190"/>
      <c r="D13" s="190"/>
      <c r="E13" s="190"/>
      <c r="F13" s="190"/>
      <c r="G13" s="190"/>
      <c r="H13" s="192" t="str">
        <f t="shared" si="0"/>
        <v/>
      </c>
      <c r="I13" s="190"/>
      <c r="J13" s="190"/>
      <c r="K13" s="190"/>
      <c r="L13" s="190"/>
      <c r="M13" s="190"/>
      <c r="N13" s="190"/>
      <c r="O13" s="190"/>
      <c r="P13" s="190"/>
      <c r="Q13" s="192" t="str">
        <f t="shared" si="1"/>
        <v/>
      </c>
    </row>
    <row r="14" spans="1:17" ht="20.25" customHeight="1">
      <c r="A14" s="193" t="s">
        <v>1336</v>
      </c>
      <c r="B14" s="190"/>
      <c r="C14" s="190"/>
      <c r="D14" s="190"/>
      <c r="E14" s="190"/>
      <c r="F14" s="190"/>
      <c r="G14" s="190"/>
      <c r="H14" s="192" t="str">
        <f t="shared" si="0"/>
        <v/>
      </c>
      <c r="I14" s="190"/>
      <c r="J14" s="190"/>
      <c r="K14" s="190"/>
      <c r="L14" s="190"/>
      <c r="M14" s="190"/>
      <c r="N14" s="190"/>
      <c r="O14" s="190"/>
      <c r="P14" s="190"/>
      <c r="Q14" s="192" t="str">
        <f t="shared" si="1"/>
        <v/>
      </c>
    </row>
    <row r="15" spans="1:17" ht="20.25" customHeight="1">
      <c r="A15" s="193" t="str">
        <f>"令和"&amp;P0!$B$3&amp;"年１月"</f>
        <v>令和8年１月</v>
      </c>
      <c r="B15" s="190"/>
      <c r="C15" s="190"/>
      <c r="D15" s="190"/>
      <c r="E15" s="190"/>
      <c r="F15" s="190"/>
      <c r="G15" s="190"/>
      <c r="H15" s="192" t="str">
        <f t="shared" si="0"/>
        <v/>
      </c>
      <c r="I15" s="190"/>
      <c r="J15" s="190"/>
      <c r="K15" s="190"/>
      <c r="L15" s="190"/>
      <c r="M15" s="190"/>
      <c r="N15" s="190"/>
      <c r="O15" s="190"/>
      <c r="P15" s="190"/>
      <c r="Q15" s="192" t="str">
        <f t="shared" si="1"/>
        <v/>
      </c>
    </row>
    <row r="16" spans="1:17" ht="20.25" customHeight="1">
      <c r="A16" s="193" t="s">
        <v>503</v>
      </c>
      <c r="B16" s="190"/>
      <c r="C16" s="190"/>
      <c r="D16" s="190"/>
      <c r="E16" s="190"/>
      <c r="F16" s="190"/>
      <c r="G16" s="190"/>
      <c r="H16" s="192" t="str">
        <f t="shared" si="0"/>
        <v/>
      </c>
      <c r="I16" s="190"/>
      <c r="J16" s="190"/>
      <c r="K16" s="190"/>
      <c r="L16" s="190"/>
      <c r="M16" s="190"/>
      <c r="N16" s="190"/>
      <c r="O16" s="190"/>
      <c r="P16" s="190"/>
      <c r="Q16" s="192" t="str">
        <f t="shared" si="1"/>
        <v/>
      </c>
    </row>
    <row r="17" spans="1:17" ht="20.25" customHeight="1">
      <c r="A17" s="193" t="s">
        <v>504</v>
      </c>
      <c r="B17" s="190"/>
      <c r="C17" s="190"/>
      <c r="D17" s="190"/>
      <c r="E17" s="190"/>
      <c r="F17" s="190"/>
      <c r="G17" s="190"/>
      <c r="H17" s="192" t="str">
        <f t="shared" si="0"/>
        <v/>
      </c>
      <c r="I17" s="190"/>
      <c r="J17" s="190"/>
      <c r="K17" s="190"/>
      <c r="L17" s="190"/>
      <c r="M17" s="190"/>
      <c r="N17" s="190"/>
      <c r="O17" s="190"/>
      <c r="P17" s="190"/>
      <c r="Q17" s="192" t="str">
        <f t="shared" si="1"/>
        <v/>
      </c>
    </row>
    <row r="18" spans="1:17" ht="20.25" customHeight="1">
      <c r="A18" s="193" t="s">
        <v>146</v>
      </c>
      <c r="B18" s="192" t="str">
        <f t="shared" ref="B18:Q18" si="2">IF(SUM(B6:B17)=0,"",SUM(B6:B17))</f>
        <v/>
      </c>
      <c r="C18" s="192" t="str">
        <f t="shared" si="2"/>
        <v/>
      </c>
      <c r="D18" s="192" t="str">
        <f t="shared" si="2"/>
        <v/>
      </c>
      <c r="E18" s="192" t="str">
        <f t="shared" si="2"/>
        <v/>
      </c>
      <c r="F18" s="192" t="str">
        <f t="shared" si="2"/>
        <v/>
      </c>
      <c r="G18" s="192" t="str">
        <f t="shared" si="2"/>
        <v/>
      </c>
      <c r="H18" s="192" t="str">
        <f t="shared" si="2"/>
        <v/>
      </c>
      <c r="I18" s="192" t="str">
        <f t="shared" si="2"/>
        <v/>
      </c>
      <c r="J18" s="192" t="str">
        <f t="shared" si="2"/>
        <v/>
      </c>
      <c r="K18" s="192" t="str">
        <f t="shared" si="2"/>
        <v/>
      </c>
      <c r="L18" s="192" t="str">
        <f t="shared" si="2"/>
        <v/>
      </c>
      <c r="M18" s="192" t="str">
        <f t="shared" si="2"/>
        <v/>
      </c>
      <c r="N18" s="192" t="str">
        <f t="shared" si="2"/>
        <v/>
      </c>
      <c r="O18" s="192" t="str">
        <f t="shared" si="2"/>
        <v/>
      </c>
      <c r="P18" s="192" t="str">
        <f t="shared" si="2"/>
        <v/>
      </c>
      <c r="Q18" s="192" t="str">
        <f t="shared" si="2"/>
        <v/>
      </c>
    </row>
  </sheetData>
  <customSheetViews>
    <customSheetView guid="{15472F52-94B6-4EF6-A7C3-02A4B848E89B}" showGridLines="0" topLeftCell="A4">
      <selection activeCell="F26" sqref="F26"/>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AACCE-C3B5-4118-953B-7E5C17EEC8E0}">
  <sheetPr codeName="Sheet36"/>
  <dimension ref="A1:F17"/>
  <sheetViews>
    <sheetView showGridLines="0" zoomScaleNormal="100" workbookViewId="0"/>
  </sheetViews>
  <sheetFormatPr defaultRowHeight="12.75"/>
  <cols>
    <col min="1" max="1" width="13.5" style="181" customWidth="1"/>
    <col min="2" max="2" width="15.5" style="181" customWidth="1"/>
    <col min="3" max="3" width="9.5" style="181" customWidth="1"/>
    <col min="4" max="4" width="9.25" style="181" customWidth="1"/>
    <col min="5" max="5" width="10.125" style="181" customWidth="1"/>
    <col min="6" max="6" width="10.25" style="181" customWidth="1"/>
    <col min="7" max="16384" width="9" style="181"/>
  </cols>
  <sheetData>
    <row r="1" spans="1:6" ht="20.25" customHeight="1">
      <c r="A1" s="61" t="str">
        <f>"　　　ウ  令和"&amp;P0!$B$3-1&amp;"年度通所事業利用者の状況"</f>
        <v>　　　ウ  令和7年度通所事業利用者の状況</v>
      </c>
    </row>
    <row r="3" spans="1:6" ht="27.75" customHeight="1">
      <c r="A3" s="194"/>
      <c r="B3" s="465" t="s">
        <v>626</v>
      </c>
      <c r="C3" s="466" t="s">
        <v>513</v>
      </c>
      <c r="D3" s="467" t="s">
        <v>627</v>
      </c>
      <c r="E3" s="468" t="s">
        <v>628</v>
      </c>
      <c r="F3" s="469" t="s">
        <v>629</v>
      </c>
    </row>
    <row r="4" spans="1:6" ht="17.25" customHeight="1">
      <c r="A4" s="463" t="s">
        <v>617</v>
      </c>
      <c r="B4" s="470" t="s">
        <v>618</v>
      </c>
      <c r="C4" s="471" t="s">
        <v>630</v>
      </c>
      <c r="D4" s="472" t="s">
        <v>631</v>
      </c>
      <c r="E4" s="195"/>
      <c r="F4" s="463"/>
    </row>
    <row r="5" spans="1:6" ht="20.25" customHeight="1">
      <c r="A5" s="193" t="str">
        <f>"令和"&amp;P0!$B$3-1&amp;"年４月"</f>
        <v>令和7年４月</v>
      </c>
      <c r="B5" s="196"/>
      <c r="C5" s="197"/>
      <c r="D5" s="198"/>
      <c r="E5" s="199"/>
      <c r="F5" s="191"/>
    </row>
    <row r="6" spans="1:6" ht="20.25" customHeight="1">
      <c r="A6" s="193" t="s">
        <v>497</v>
      </c>
      <c r="B6" s="196"/>
      <c r="C6" s="197"/>
      <c r="D6" s="198"/>
      <c r="E6" s="200"/>
      <c r="F6" s="190"/>
    </row>
    <row r="7" spans="1:6" ht="20.25" customHeight="1">
      <c r="A7" s="193" t="s">
        <v>498</v>
      </c>
      <c r="B7" s="196"/>
      <c r="C7" s="197"/>
      <c r="D7" s="198"/>
      <c r="E7" s="200"/>
      <c r="F7" s="190"/>
    </row>
    <row r="8" spans="1:6" ht="20.25" customHeight="1">
      <c r="A8" s="193" t="s">
        <v>499</v>
      </c>
      <c r="B8" s="196"/>
      <c r="C8" s="197"/>
      <c r="D8" s="198"/>
      <c r="E8" s="200"/>
      <c r="F8" s="190"/>
    </row>
    <row r="9" spans="1:6" ht="20.25" customHeight="1">
      <c r="A9" s="193" t="s">
        <v>500</v>
      </c>
      <c r="B9" s="196"/>
      <c r="C9" s="197"/>
      <c r="D9" s="198"/>
      <c r="E9" s="200"/>
      <c r="F9" s="190"/>
    </row>
    <row r="10" spans="1:6" ht="20.25" customHeight="1">
      <c r="A10" s="193" t="s">
        <v>501</v>
      </c>
      <c r="B10" s="196"/>
      <c r="C10" s="197"/>
      <c r="D10" s="198"/>
      <c r="E10" s="200"/>
      <c r="F10" s="190"/>
    </row>
    <row r="11" spans="1:6" ht="20.25" customHeight="1">
      <c r="A11" s="193" t="s">
        <v>1334</v>
      </c>
      <c r="B11" s="196"/>
      <c r="C11" s="197"/>
      <c r="D11" s="198"/>
      <c r="E11" s="200"/>
      <c r="F11" s="190"/>
    </row>
    <row r="12" spans="1:6" ht="20.25" customHeight="1">
      <c r="A12" s="193" t="s">
        <v>1335</v>
      </c>
      <c r="B12" s="196"/>
      <c r="C12" s="197"/>
      <c r="D12" s="198"/>
      <c r="E12" s="200"/>
      <c r="F12" s="190"/>
    </row>
    <row r="13" spans="1:6" ht="20.25" customHeight="1">
      <c r="A13" s="193" t="s">
        <v>1336</v>
      </c>
      <c r="B13" s="196"/>
      <c r="C13" s="197"/>
      <c r="D13" s="198"/>
      <c r="E13" s="200"/>
      <c r="F13" s="190"/>
    </row>
    <row r="14" spans="1:6" ht="20.25" customHeight="1">
      <c r="A14" s="193" t="str">
        <f>"令和"&amp;P0!$B$3&amp;"年１月"</f>
        <v>令和8年１月</v>
      </c>
      <c r="B14" s="196"/>
      <c r="C14" s="197"/>
      <c r="D14" s="198"/>
      <c r="E14" s="200"/>
      <c r="F14" s="190"/>
    </row>
    <row r="15" spans="1:6" ht="20.25" customHeight="1">
      <c r="A15" s="193" t="s">
        <v>503</v>
      </c>
      <c r="B15" s="196"/>
      <c r="C15" s="197"/>
      <c r="D15" s="198"/>
      <c r="E15" s="200"/>
      <c r="F15" s="190"/>
    </row>
    <row r="16" spans="1:6" ht="20.25" customHeight="1">
      <c r="A16" s="193" t="s">
        <v>504</v>
      </c>
      <c r="B16" s="196"/>
      <c r="C16" s="197"/>
      <c r="D16" s="198"/>
      <c r="E16" s="200"/>
      <c r="F16" s="190"/>
    </row>
    <row r="17" spans="1:6" ht="20.25" customHeight="1">
      <c r="A17" s="462" t="s">
        <v>146</v>
      </c>
      <c r="B17" s="201" t="str">
        <f>IF(SUM(B5:B16)=0,"",SUM(B5:B16))</f>
        <v/>
      </c>
      <c r="C17" s="202" t="str">
        <f>IF(SUM(C5:C16)=0,"",SUM(C5:C16))</f>
        <v/>
      </c>
      <c r="D17" s="203" t="str">
        <f>IF(SUM(D5:D16)=0,"",SUM(D5:D16))</f>
        <v/>
      </c>
      <c r="E17" s="204" t="str">
        <f>IF(SUM(E5:E16)=0,"",SUM(E5:E16))</f>
        <v/>
      </c>
      <c r="F17" s="192" t="str">
        <f>IF(SUM(F5:F16)=0,"",SUM(F5:F16))</f>
        <v/>
      </c>
    </row>
  </sheetData>
  <customSheetViews>
    <customSheetView guid="{15472F52-94B6-4EF6-A7C3-02A4B848E89B}" showGridLines="0" topLeftCell="A13">
      <selection activeCell="H8" sqref="H8"/>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2C7B6-28F9-4010-B9A1-CDB2C0C764BD}">
  <sheetPr codeName="Sheet37"/>
  <dimension ref="A1:L29"/>
  <sheetViews>
    <sheetView showGridLines="0" zoomScaleNormal="100" workbookViewId="0"/>
  </sheetViews>
  <sheetFormatPr defaultRowHeight="13.5"/>
  <cols>
    <col min="1" max="1" width="40.5" style="23" customWidth="1"/>
    <col min="2" max="4" width="9" style="23" customWidth="1"/>
    <col min="5" max="5" width="3.125" style="23" customWidth="1"/>
    <col min="6" max="6" width="9" style="23" customWidth="1"/>
    <col min="7" max="7" width="3.75" style="24" customWidth="1"/>
    <col min="8" max="8" width="9" style="23" customWidth="1"/>
    <col min="9" max="9" width="3" style="23" customWidth="1"/>
    <col min="10" max="11" width="9" style="23" customWidth="1"/>
    <col min="12" max="12" width="16.5" style="23" customWidth="1"/>
    <col min="13" max="16384" width="9" style="23"/>
  </cols>
  <sheetData>
    <row r="1" spans="1:12" ht="21" customHeight="1">
      <c r="A1" s="23" t="s">
        <v>632</v>
      </c>
    </row>
    <row r="2" spans="1:12" ht="7.5" customHeight="1"/>
    <row r="3" spans="1:12" ht="30" customHeight="1">
      <c r="A3" s="30" t="s">
        <v>633</v>
      </c>
      <c r="B3" s="405" t="s">
        <v>634</v>
      </c>
      <c r="C3" s="111"/>
      <c r="D3" s="111"/>
      <c r="E3" s="111"/>
      <c r="F3" s="111"/>
      <c r="G3" s="473"/>
      <c r="H3" s="111"/>
      <c r="I3" s="111"/>
      <c r="J3" s="112"/>
      <c r="K3" s="160" t="s">
        <v>635</v>
      </c>
      <c r="L3" s="160" t="s">
        <v>412</v>
      </c>
    </row>
    <row r="4" spans="1:12" ht="30" customHeight="1">
      <c r="A4" s="474" t="s">
        <v>331</v>
      </c>
      <c r="B4" s="104" t="s">
        <v>636</v>
      </c>
      <c r="C4" s="105" t="s">
        <v>637</v>
      </c>
      <c r="D4" s="205"/>
      <c r="E4" s="23" t="s">
        <v>638</v>
      </c>
      <c r="F4" s="206"/>
      <c r="G4" s="24" t="s">
        <v>639</v>
      </c>
      <c r="H4" s="205"/>
      <c r="I4" s="23" t="s">
        <v>638</v>
      </c>
      <c r="J4" s="206"/>
      <c r="K4" s="20"/>
      <c r="L4" s="20"/>
    </row>
    <row r="5" spans="1:12" ht="30" customHeight="1">
      <c r="A5" s="37" t="s">
        <v>1355</v>
      </c>
      <c r="B5" s="28"/>
      <c r="C5" s="17" t="s">
        <v>640</v>
      </c>
      <c r="D5" s="207"/>
      <c r="E5" s="23" t="s">
        <v>638</v>
      </c>
      <c r="F5" s="208"/>
      <c r="G5" s="24" t="s">
        <v>639</v>
      </c>
      <c r="H5" s="207"/>
      <c r="I5" s="23" t="s">
        <v>638</v>
      </c>
      <c r="J5" s="208"/>
      <c r="K5" s="209"/>
      <c r="L5" s="209"/>
    </row>
    <row r="6" spans="1:12" ht="30" customHeight="1">
      <c r="A6" s="37" t="s">
        <v>1356</v>
      </c>
      <c r="B6" s="28"/>
      <c r="C6" s="17" t="s">
        <v>641</v>
      </c>
      <c r="D6" s="207"/>
      <c r="E6" s="23" t="s">
        <v>638</v>
      </c>
      <c r="F6" s="208"/>
      <c r="G6" s="24" t="s">
        <v>639</v>
      </c>
      <c r="H6" s="207"/>
      <c r="I6" s="23" t="s">
        <v>638</v>
      </c>
      <c r="J6" s="208"/>
      <c r="K6" s="209"/>
      <c r="L6" s="209"/>
    </row>
    <row r="7" spans="1:12" ht="30" customHeight="1">
      <c r="A7" s="37" t="s">
        <v>642</v>
      </c>
      <c r="B7" s="28" t="s">
        <v>643</v>
      </c>
      <c r="C7" s="17"/>
      <c r="D7" s="207"/>
      <c r="E7" s="23" t="s">
        <v>638</v>
      </c>
      <c r="F7" s="208"/>
      <c r="G7" s="24" t="s">
        <v>639</v>
      </c>
      <c r="H7" s="207"/>
      <c r="I7" s="23" t="s">
        <v>638</v>
      </c>
      <c r="J7" s="208"/>
      <c r="K7" s="209"/>
      <c r="L7" s="209"/>
    </row>
    <row r="8" spans="1:12" ht="30" customHeight="1">
      <c r="A8" s="38" t="s">
        <v>644</v>
      </c>
      <c r="B8" s="73" t="s">
        <v>645</v>
      </c>
      <c r="C8" s="417"/>
      <c r="D8" s="207"/>
      <c r="E8" s="23" t="s">
        <v>638</v>
      </c>
      <c r="F8" s="208"/>
      <c r="G8" s="24" t="s">
        <v>639</v>
      </c>
      <c r="H8" s="207"/>
      <c r="I8" s="23" t="s">
        <v>638</v>
      </c>
      <c r="J8" s="208"/>
      <c r="K8" s="210"/>
      <c r="L8" s="210"/>
    </row>
    <row r="9" spans="1:12" ht="30" customHeight="1">
      <c r="A9" s="474" t="s">
        <v>332</v>
      </c>
      <c r="B9" s="104" t="s">
        <v>636</v>
      </c>
      <c r="C9" s="105" t="s">
        <v>637</v>
      </c>
      <c r="D9" s="205"/>
      <c r="E9" s="36" t="s">
        <v>638</v>
      </c>
      <c r="F9" s="206"/>
      <c r="G9" s="30" t="s">
        <v>639</v>
      </c>
      <c r="H9" s="205"/>
      <c r="I9" s="36" t="s">
        <v>638</v>
      </c>
      <c r="J9" s="206"/>
      <c r="K9" s="20"/>
      <c r="L9" s="20"/>
    </row>
    <row r="10" spans="1:12" ht="30" customHeight="1">
      <c r="A10" s="37" t="s">
        <v>1357</v>
      </c>
      <c r="B10" s="28"/>
      <c r="C10" s="17" t="s">
        <v>640</v>
      </c>
      <c r="D10" s="207"/>
      <c r="E10" s="37" t="s">
        <v>638</v>
      </c>
      <c r="F10" s="208"/>
      <c r="G10" s="32" t="s">
        <v>639</v>
      </c>
      <c r="H10" s="207"/>
      <c r="I10" s="37" t="s">
        <v>638</v>
      </c>
      <c r="J10" s="208"/>
      <c r="K10" s="209"/>
      <c r="L10" s="209"/>
    </row>
    <row r="11" spans="1:12" ht="30" customHeight="1">
      <c r="A11" s="37" t="s">
        <v>646</v>
      </c>
      <c r="B11" s="28"/>
      <c r="C11" s="17" t="s">
        <v>641</v>
      </c>
      <c r="D11" s="207"/>
      <c r="E11" s="37" t="s">
        <v>638</v>
      </c>
      <c r="F11" s="208"/>
      <c r="G11" s="32" t="s">
        <v>639</v>
      </c>
      <c r="H11" s="207"/>
      <c r="I11" s="37" t="s">
        <v>638</v>
      </c>
      <c r="J11" s="208"/>
      <c r="K11" s="209"/>
      <c r="L11" s="209"/>
    </row>
    <row r="12" spans="1:12" ht="30" customHeight="1">
      <c r="A12" s="37" t="s">
        <v>647</v>
      </c>
      <c r="B12" s="28" t="s">
        <v>648</v>
      </c>
      <c r="C12" s="17"/>
      <c r="D12" s="207"/>
      <c r="E12" s="38" t="s">
        <v>638</v>
      </c>
      <c r="F12" s="208"/>
      <c r="G12" s="39" t="s">
        <v>639</v>
      </c>
      <c r="H12" s="207"/>
      <c r="I12" s="38" t="s">
        <v>638</v>
      </c>
      <c r="J12" s="208"/>
      <c r="K12" s="209"/>
      <c r="L12" s="209"/>
    </row>
    <row r="13" spans="1:12" ht="30" customHeight="1">
      <c r="A13" s="474" t="s">
        <v>333</v>
      </c>
      <c r="B13" s="104" t="s">
        <v>636</v>
      </c>
      <c r="C13" s="105" t="s">
        <v>637</v>
      </c>
      <c r="D13" s="205"/>
      <c r="E13" s="23" t="s">
        <v>638</v>
      </c>
      <c r="F13" s="206"/>
      <c r="G13" s="24" t="s">
        <v>639</v>
      </c>
      <c r="H13" s="205"/>
      <c r="I13" s="23" t="s">
        <v>638</v>
      </c>
      <c r="J13" s="206"/>
      <c r="K13" s="20"/>
      <c r="L13" s="20"/>
    </row>
    <row r="14" spans="1:12" ht="30" customHeight="1">
      <c r="A14" s="37" t="s">
        <v>649</v>
      </c>
      <c r="B14" s="28"/>
      <c r="C14" s="17" t="s">
        <v>640</v>
      </c>
      <c r="D14" s="207"/>
      <c r="E14" s="23" t="s">
        <v>638</v>
      </c>
      <c r="F14" s="208"/>
      <c r="G14" s="24" t="s">
        <v>639</v>
      </c>
      <c r="H14" s="207"/>
      <c r="I14" s="23" t="s">
        <v>638</v>
      </c>
      <c r="J14" s="208"/>
      <c r="K14" s="209"/>
      <c r="L14" s="209"/>
    </row>
    <row r="15" spans="1:12" ht="30" customHeight="1">
      <c r="A15" s="37" t="s">
        <v>650</v>
      </c>
      <c r="B15" s="28"/>
      <c r="C15" s="17" t="s">
        <v>641</v>
      </c>
      <c r="D15" s="207"/>
      <c r="E15" s="23" t="s">
        <v>638</v>
      </c>
      <c r="F15" s="208"/>
      <c r="G15" s="24" t="s">
        <v>639</v>
      </c>
      <c r="H15" s="207"/>
      <c r="I15" s="23" t="s">
        <v>638</v>
      </c>
      <c r="J15" s="208"/>
      <c r="K15" s="209"/>
      <c r="L15" s="209"/>
    </row>
    <row r="16" spans="1:12" ht="30" customHeight="1">
      <c r="A16" s="37" t="s">
        <v>651</v>
      </c>
      <c r="B16" s="28" t="s">
        <v>652</v>
      </c>
      <c r="C16" s="17"/>
      <c r="D16" s="207"/>
      <c r="E16" s="23" t="s">
        <v>638</v>
      </c>
      <c r="F16" s="208"/>
      <c r="G16" s="24" t="s">
        <v>639</v>
      </c>
      <c r="H16" s="207"/>
      <c r="I16" s="23" t="s">
        <v>638</v>
      </c>
      <c r="J16" s="208"/>
      <c r="K16" s="209"/>
      <c r="L16" s="209"/>
    </row>
    <row r="17" spans="1:12" ht="30" customHeight="1">
      <c r="A17" s="37"/>
      <c r="B17" s="73" t="s">
        <v>346</v>
      </c>
      <c r="C17" s="417"/>
      <c r="D17" s="207"/>
      <c r="E17" s="23" t="s">
        <v>638</v>
      </c>
      <c r="F17" s="208"/>
      <c r="G17" s="24" t="s">
        <v>639</v>
      </c>
      <c r="H17" s="207"/>
      <c r="I17" s="23" t="s">
        <v>638</v>
      </c>
      <c r="J17" s="208"/>
      <c r="K17" s="210"/>
      <c r="L17" s="210"/>
    </row>
    <row r="18" spans="1:12" ht="30" customHeight="1">
      <c r="A18" s="474" t="s">
        <v>334</v>
      </c>
      <c r="B18" s="409" t="s">
        <v>636</v>
      </c>
      <c r="C18" s="105" t="s">
        <v>637</v>
      </c>
      <c r="D18" s="205"/>
      <c r="E18" s="36" t="s">
        <v>638</v>
      </c>
      <c r="F18" s="206"/>
      <c r="G18" s="30" t="s">
        <v>639</v>
      </c>
      <c r="H18" s="205"/>
      <c r="I18" s="36" t="s">
        <v>638</v>
      </c>
      <c r="J18" s="206"/>
      <c r="K18" s="20"/>
      <c r="L18" s="20"/>
    </row>
    <row r="19" spans="1:12" ht="30" customHeight="1">
      <c r="A19" s="37" t="s">
        <v>653</v>
      </c>
      <c r="B19" s="438"/>
      <c r="C19" s="17" t="s">
        <v>640</v>
      </c>
      <c r="D19" s="207"/>
      <c r="E19" s="37" t="s">
        <v>638</v>
      </c>
      <c r="F19" s="208"/>
      <c r="G19" s="32" t="s">
        <v>639</v>
      </c>
      <c r="H19" s="207"/>
      <c r="I19" s="37" t="s">
        <v>638</v>
      </c>
      <c r="J19" s="208"/>
      <c r="K19" s="209"/>
      <c r="L19" s="209"/>
    </row>
    <row r="20" spans="1:12" ht="30" customHeight="1">
      <c r="A20" s="37" t="s">
        <v>654</v>
      </c>
      <c r="B20" s="438"/>
      <c r="C20" s="17" t="s">
        <v>641</v>
      </c>
      <c r="D20" s="207"/>
      <c r="E20" s="37" t="s">
        <v>638</v>
      </c>
      <c r="F20" s="208"/>
      <c r="G20" s="32" t="s">
        <v>639</v>
      </c>
      <c r="H20" s="207"/>
      <c r="I20" s="37" t="s">
        <v>638</v>
      </c>
      <c r="J20" s="208"/>
      <c r="K20" s="209"/>
      <c r="L20" s="209"/>
    </row>
    <row r="21" spans="1:12" ht="30" customHeight="1">
      <c r="A21" s="38" t="s">
        <v>655</v>
      </c>
      <c r="B21" s="475" t="s">
        <v>346</v>
      </c>
      <c r="C21" s="417"/>
      <c r="D21" s="207"/>
      <c r="E21" s="38" t="s">
        <v>638</v>
      </c>
      <c r="F21" s="208"/>
      <c r="G21" s="39" t="s">
        <v>639</v>
      </c>
      <c r="H21" s="207"/>
      <c r="I21" s="38" t="s">
        <v>638</v>
      </c>
      <c r="J21" s="208"/>
      <c r="K21" s="210"/>
      <c r="L21" s="210"/>
    </row>
    <row r="22" spans="1:12" ht="30" customHeight="1"/>
    <row r="23" spans="1:12" ht="30" customHeight="1"/>
    <row r="24" spans="1:12" ht="30" customHeight="1"/>
    <row r="25" spans="1:12" ht="30" customHeight="1"/>
    <row r="26" spans="1:12" ht="30" customHeight="1"/>
    <row r="27" spans="1:12" ht="30" customHeight="1"/>
    <row r="28" spans="1:12" ht="30" customHeight="1"/>
    <row r="29" spans="1:12" ht="30" customHeight="1"/>
  </sheetData>
  <customSheetViews>
    <customSheetView guid="{15472F52-94B6-4EF6-A7C3-02A4B848E89B}" showGridLines="0" topLeftCell="A13">
      <selection activeCell="B10" sqref="B10"/>
      <pageMargins left="0.86" right="0.75" top="0.53" bottom="0.69" header="0.3" footer="0.39"/>
      <pageSetup paperSize="9" scale="88"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pageMargins left="0.86" right="0.75" top="0.53" bottom="0.69" header="0.3" footer="0.39"/>
  <pageSetup paperSize="9" scale="88" firstPageNumber="0" orientation="landscape" horizontalDpi="300" verticalDpi="300" r:id="rId2"/>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4DF1-6E0B-4401-9C7D-A629F6E260B8}">
  <sheetPr codeName="Sheet4"/>
  <dimension ref="A1:H24"/>
  <sheetViews>
    <sheetView showGridLines="0" zoomScaleNormal="100" workbookViewId="0"/>
  </sheetViews>
  <sheetFormatPr defaultRowHeight="13.5"/>
  <cols>
    <col min="1" max="1" width="5.125" style="24" customWidth="1"/>
    <col min="2" max="2" width="3.5" style="23" customWidth="1"/>
    <col min="3" max="3" width="50" style="23" customWidth="1"/>
    <col min="4" max="4" width="6.5" style="23" customWidth="1"/>
    <col min="5" max="5" width="3.5" style="23" customWidth="1"/>
    <col min="6" max="6" width="50" style="23" customWidth="1"/>
    <col min="7" max="7" width="6.5" style="23" customWidth="1"/>
    <col min="8" max="16384" width="9" style="23"/>
  </cols>
  <sheetData>
    <row r="1" spans="1:7" ht="17.25" customHeight="1">
      <c r="A1" s="24" t="s">
        <v>1543</v>
      </c>
      <c r="C1" s="23" t="s">
        <v>78</v>
      </c>
      <c r="F1" s="296" t="s">
        <v>41</v>
      </c>
    </row>
    <row r="2" spans="1:7" ht="20.25" customHeight="1">
      <c r="A2" s="30"/>
      <c r="B2" s="35">
        <v>1</v>
      </c>
      <c r="C2" s="405" t="s">
        <v>79</v>
      </c>
      <c r="D2" s="25"/>
      <c r="E2" s="35">
        <v>18</v>
      </c>
      <c r="F2" s="35" t="s">
        <v>80</v>
      </c>
      <c r="G2" s="25"/>
    </row>
    <row r="3" spans="1:7" ht="20.25" customHeight="1">
      <c r="A3" s="32"/>
      <c r="B3" s="35">
        <v>2</v>
      </c>
      <c r="C3" s="405" t="s">
        <v>81</v>
      </c>
      <c r="D3" s="25"/>
      <c r="E3" s="35">
        <v>19</v>
      </c>
      <c r="F3" s="405" t="s">
        <v>82</v>
      </c>
      <c r="G3" s="25"/>
    </row>
    <row r="4" spans="1:7" ht="20.25" customHeight="1">
      <c r="A4" s="32"/>
      <c r="B4" s="36">
        <v>3</v>
      </c>
      <c r="C4" s="405" t="s">
        <v>83</v>
      </c>
      <c r="D4" s="25"/>
      <c r="E4" s="35">
        <v>20</v>
      </c>
      <c r="F4" s="23" t="s">
        <v>84</v>
      </c>
      <c r="G4" s="25"/>
    </row>
    <row r="5" spans="1:7" ht="20.25" customHeight="1">
      <c r="A5" s="32"/>
      <c r="B5" s="37"/>
      <c r="C5" s="405" t="s">
        <v>85</v>
      </c>
      <c r="D5" s="25"/>
      <c r="E5" s="35">
        <v>21</v>
      </c>
      <c r="F5" s="405" t="s">
        <v>86</v>
      </c>
      <c r="G5" s="25"/>
    </row>
    <row r="6" spans="1:7" ht="20.25" customHeight="1">
      <c r="A6" s="32"/>
      <c r="B6" s="37"/>
      <c r="C6" s="405" t="s">
        <v>87</v>
      </c>
      <c r="D6" s="25"/>
      <c r="E6" s="35">
        <v>22</v>
      </c>
      <c r="F6" s="405" t="s">
        <v>88</v>
      </c>
      <c r="G6" s="25"/>
    </row>
    <row r="7" spans="1:7" ht="20.25" customHeight="1">
      <c r="A7" s="32"/>
      <c r="B7" s="37"/>
      <c r="C7" s="405" t="s">
        <v>89</v>
      </c>
      <c r="D7" s="25"/>
      <c r="E7" s="35">
        <v>23</v>
      </c>
      <c r="F7" s="405" t="s">
        <v>90</v>
      </c>
      <c r="G7" s="25"/>
    </row>
    <row r="8" spans="1:7" ht="20.25" customHeight="1">
      <c r="A8" s="32" t="s">
        <v>91</v>
      </c>
      <c r="B8" s="37"/>
      <c r="C8" s="405" t="s">
        <v>92</v>
      </c>
      <c r="D8" s="25"/>
      <c r="E8" s="35">
        <v>24</v>
      </c>
      <c r="F8" s="409" t="s">
        <v>93</v>
      </c>
      <c r="G8" s="25"/>
    </row>
    <row r="9" spans="1:7" ht="20.25" customHeight="1">
      <c r="A9" s="32"/>
      <c r="B9" s="38"/>
      <c r="C9" s="405" t="s">
        <v>94</v>
      </c>
      <c r="D9" s="25"/>
      <c r="E9" s="35">
        <v>25</v>
      </c>
      <c r="F9" s="405" t="s">
        <v>95</v>
      </c>
      <c r="G9" s="25"/>
    </row>
    <row r="10" spans="1:7" ht="20.25" customHeight="1">
      <c r="A10" s="32" t="s">
        <v>96</v>
      </c>
      <c r="B10" s="35">
        <v>4</v>
      </c>
      <c r="C10" s="405" t="s">
        <v>97</v>
      </c>
      <c r="D10" s="25"/>
      <c r="E10" s="35">
        <v>26</v>
      </c>
      <c r="F10" s="35" t="s">
        <v>98</v>
      </c>
      <c r="G10" s="25"/>
    </row>
    <row r="11" spans="1:7" ht="20.25" customHeight="1">
      <c r="A11" s="32"/>
      <c r="B11" s="35">
        <v>5</v>
      </c>
      <c r="C11" s="405" t="s">
        <v>2492</v>
      </c>
      <c r="D11" s="25"/>
      <c r="E11" s="35">
        <v>27</v>
      </c>
      <c r="F11" s="35" t="s">
        <v>99</v>
      </c>
      <c r="G11" s="25"/>
    </row>
    <row r="12" spans="1:7" ht="20.25" customHeight="1">
      <c r="A12" s="32" t="s">
        <v>100</v>
      </c>
      <c r="B12" s="35">
        <v>6</v>
      </c>
      <c r="C12" s="405" t="s">
        <v>101</v>
      </c>
      <c r="D12" s="25"/>
      <c r="E12" s="35">
        <v>28</v>
      </c>
      <c r="F12" s="35" t="s">
        <v>102</v>
      </c>
      <c r="G12" s="25"/>
    </row>
    <row r="13" spans="1:7" ht="20.25" customHeight="1">
      <c r="A13" s="32"/>
      <c r="B13" s="35">
        <v>7</v>
      </c>
      <c r="C13" s="405" t="s">
        <v>103</v>
      </c>
      <c r="D13" s="25"/>
      <c r="E13" s="35">
        <v>29</v>
      </c>
      <c r="F13" s="35" t="s">
        <v>104</v>
      </c>
      <c r="G13" s="25"/>
    </row>
    <row r="14" spans="1:7" ht="20.25" customHeight="1">
      <c r="A14" s="32"/>
      <c r="B14" s="35">
        <v>8</v>
      </c>
      <c r="C14" s="405" t="s">
        <v>105</v>
      </c>
      <c r="D14" s="25"/>
      <c r="E14" s="35">
        <v>30</v>
      </c>
      <c r="F14" s="35" t="s">
        <v>106</v>
      </c>
      <c r="G14" s="25"/>
    </row>
    <row r="15" spans="1:7" ht="20.25" customHeight="1">
      <c r="A15" s="32" t="s">
        <v>107</v>
      </c>
      <c r="B15" s="35">
        <v>9</v>
      </c>
      <c r="C15" s="409" t="s">
        <v>108</v>
      </c>
      <c r="D15" s="25"/>
      <c r="E15" s="35">
        <v>31</v>
      </c>
      <c r="F15" s="35" t="s">
        <v>109</v>
      </c>
      <c r="G15" s="25"/>
    </row>
    <row r="16" spans="1:7" ht="20.25" customHeight="1">
      <c r="A16" s="32"/>
      <c r="B16" s="35">
        <v>10</v>
      </c>
      <c r="C16" s="409" t="s">
        <v>110</v>
      </c>
      <c r="D16" s="25"/>
      <c r="E16" s="35">
        <v>32</v>
      </c>
      <c r="F16" s="35" t="s">
        <v>111</v>
      </c>
      <c r="G16" s="25"/>
    </row>
    <row r="17" spans="1:8" ht="20.25" customHeight="1">
      <c r="A17" s="32"/>
      <c r="B17" s="35">
        <v>11</v>
      </c>
      <c r="C17" s="405" t="s">
        <v>112</v>
      </c>
      <c r="D17" s="25"/>
      <c r="E17" s="35">
        <v>33</v>
      </c>
      <c r="F17" s="35" t="s">
        <v>113</v>
      </c>
      <c r="G17" s="25"/>
    </row>
    <row r="18" spans="1:8" ht="20.25" customHeight="1">
      <c r="A18" s="32" t="s">
        <v>114</v>
      </c>
      <c r="B18" s="35">
        <v>12</v>
      </c>
      <c r="C18" s="405" t="s">
        <v>115</v>
      </c>
      <c r="D18" s="25"/>
      <c r="E18" s="35">
        <v>34</v>
      </c>
      <c r="F18" s="35" t="s">
        <v>116</v>
      </c>
      <c r="G18" s="25"/>
    </row>
    <row r="19" spans="1:8" ht="20.25" customHeight="1">
      <c r="A19" s="32"/>
      <c r="B19" s="35">
        <v>13</v>
      </c>
      <c r="C19" s="35" t="s">
        <v>117</v>
      </c>
      <c r="D19" s="25"/>
      <c r="E19" s="35">
        <v>35</v>
      </c>
      <c r="F19" s="35" t="s">
        <v>118</v>
      </c>
      <c r="G19" s="25"/>
    </row>
    <row r="20" spans="1:8" ht="20.25" customHeight="1">
      <c r="A20" s="32"/>
      <c r="B20" s="35">
        <v>14</v>
      </c>
      <c r="C20" s="405" t="s">
        <v>119</v>
      </c>
      <c r="D20" s="25"/>
      <c r="E20" s="35">
        <v>36</v>
      </c>
      <c r="F20" s="35" t="s">
        <v>120</v>
      </c>
      <c r="G20" s="25"/>
    </row>
    <row r="21" spans="1:8" ht="20.25" customHeight="1">
      <c r="A21" s="32"/>
      <c r="B21" s="35">
        <v>15</v>
      </c>
      <c r="C21" s="405" t="s">
        <v>121</v>
      </c>
      <c r="D21" s="25"/>
      <c r="E21" s="35">
        <v>37</v>
      </c>
      <c r="F21" s="35" t="s">
        <v>122</v>
      </c>
      <c r="G21" s="25"/>
    </row>
    <row r="22" spans="1:8" ht="20.25" customHeight="1">
      <c r="A22" s="32"/>
      <c r="B22" s="35">
        <v>16</v>
      </c>
      <c r="C22" s="405" t="s">
        <v>123</v>
      </c>
      <c r="D22" s="25"/>
      <c r="E22" s="35">
        <v>38</v>
      </c>
      <c r="F22" s="35" t="s">
        <v>124</v>
      </c>
      <c r="G22" s="25"/>
    </row>
    <row r="23" spans="1:8" ht="20.25" customHeight="1">
      <c r="A23" s="32"/>
      <c r="B23" s="35">
        <v>17</v>
      </c>
      <c r="C23" s="35" t="s">
        <v>125</v>
      </c>
      <c r="D23" s="25"/>
      <c r="E23" s="35">
        <v>39</v>
      </c>
      <c r="F23" s="35" t="s">
        <v>126</v>
      </c>
      <c r="G23" s="25"/>
      <c r="H23" s="28"/>
    </row>
    <row r="24" spans="1:8" ht="22.15" customHeight="1">
      <c r="A24" s="39"/>
      <c r="B24" s="35"/>
      <c r="C24" s="35"/>
      <c r="D24" s="25"/>
      <c r="E24" s="35">
        <v>40</v>
      </c>
      <c r="F24" s="35" t="s">
        <v>2470</v>
      </c>
      <c r="G24" s="25"/>
    </row>
  </sheetData>
  <customSheetViews>
    <customSheetView guid="{15472F52-94B6-4EF6-A7C3-02A4B848E89B}" showGridLines="0" topLeftCell="A10">
      <selection sqref="A1:H23"/>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1">
    <dataValidation type="list" allowBlank="1" showErrorMessage="1" errorTitle="入力規則違反" error="リストから選択してください" sqref="D2:D24 G2:G24" xr:uid="{70D9504D-F7D3-44A8-AAF4-AD22BACFF289}">
      <formula1>"○"</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C8886-9BAA-46A7-AB3E-8C2F8D807197}">
  <sheetPr codeName="Sheet38"/>
  <dimension ref="A1:I15"/>
  <sheetViews>
    <sheetView showGridLines="0" zoomScaleNormal="100" workbookViewId="0"/>
  </sheetViews>
  <sheetFormatPr defaultColWidth="10.5" defaultRowHeight="13.5"/>
  <cols>
    <col min="1" max="1" width="7.75" style="1" customWidth="1"/>
    <col min="2" max="2" width="11.5" style="1" customWidth="1"/>
    <col min="3" max="3" width="13.5" style="1" customWidth="1"/>
    <col min="4" max="4" width="14.875" style="1" customWidth="1"/>
    <col min="5" max="5" width="13.5" style="1" customWidth="1"/>
    <col min="6" max="6" width="10.5" style="1" customWidth="1"/>
    <col min="7" max="7" width="13.5" style="1" customWidth="1"/>
    <col min="8" max="8" width="11.5" style="1" customWidth="1"/>
    <col min="9" max="9" width="12.375" style="1" customWidth="1"/>
    <col min="10" max="16384" width="10.5" style="1"/>
  </cols>
  <sheetData>
    <row r="1" spans="1:9" ht="27" customHeight="1">
      <c r="A1" s="1" t="str">
        <f>"　（３）入所者の生活環境の状況(令和"&amp;P0!$B$3&amp;"年４月１日現在）"</f>
        <v>　（３）入所者の生活環境の状況(令和8年４月１日現在）</v>
      </c>
    </row>
    <row r="2" spans="1:9" ht="21" customHeight="1">
      <c r="A2" s="6" t="s">
        <v>656</v>
      </c>
      <c r="I2" s="171"/>
    </row>
    <row r="3" spans="1:9" ht="20.25" customHeight="1">
      <c r="A3" s="6"/>
      <c r="I3" s="171"/>
    </row>
    <row r="4" spans="1:9" ht="20.25" customHeight="1">
      <c r="A4" s="211"/>
      <c r="B4" s="7" t="s">
        <v>657</v>
      </c>
      <c r="C4" s="235" t="s">
        <v>658</v>
      </c>
      <c r="D4" s="98"/>
      <c r="E4" s="62"/>
      <c r="F4" s="98"/>
      <c r="G4" s="98"/>
      <c r="H4" s="98"/>
      <c r="I4" s="98"/>
    </row>
    <row r="5" spans="1:9" ht="20.25" customHeight="1">
      <c r="A5" s="212"/>
      <c r="B5" s="476" t="s">
        <v>659</v>
      </c>
      <c r="C5" s="18"/>
      <c r="D5" s="213"/>
      <c r="E5" s="213"/>
      <c r="F5" s="213"/>
      <c r="G5" s="213"/>
      <c r="H5" s="214"/>
      <c r="I5" s="214"/>
    </row>
    <row r="6" spans="1:9" ht="20.25" customHeight="1">
      <c r="A6" s="215"/>
      <c r="B6" s="476" t="s">
        <v>660</v>
      </c>
      <c r="C6" s="18"/>
      <c r="D6" s="213"/>
      <c r="E6" s="216"/>
      <c r="F6" s="216"/>
      <c r="G6" s="216"/>
      <c r="H6" s="98"/>
      <c r="I6" s="98"/>
    </row>
    <row r="7" spans="1:9" ht="20.25" customHeight="1">
      <c r="A7" s="215"/>
      <c r="B7" s="476" t="s">
        <v>661</v>
      </c>
      <c r="C7" s="18"/>
      <c r="D7" s="213"/>
      <c r="E7" s="216"/>
      <c r="F7" s="216"/>
      <c r="G7" s="216"/>
      <c r="H7" s="98"/>
      <c r="I7" s="98"/>
    </row>
    <row r="8" spans="1:9" ht="20.25" customHeight="1">
      <c r="A8" s="215"/>
      <c r="B8" s="476" t="s">
        <v>662</v>
      </c>
      <c r="C8" s="18"/>
      <c r="D8" s="213"/>
      <c r="E8" s="216"/>
      <c r="F8" s="216"/>
      <c r="G8" s="216"/>
      <c r="H8" s="98"/>
      <c r="I8" s="98"/>
    </row>
    <row r="9" spans="1:9" ht="20.25" customHeight="1">
      <c r="A9" s="215"/>
      <c r="B9" s="476" t="s">
        <v>663</v>
      </c>
      <c r="C9" s="18"/>
      <c r="D9" s="213"/>
      <c r="E9" s="216"/>
      <c r="F9" s="216"/>
      <c r="G9" s="216"/>
      <c r="H9" s="98"/>
      <c r="I9" s="98"/>
    </row>
    <row r="10" spans="1:9" ht="20.25" customHeight="1">
      <c r="A10" s="234" t="s">
        <v>5</v>
      </c>
      <c r="B10" s="235" t="s">
        <v>146</v>
      </c>
      <c r="C10" s="18" t="str">
        <f>IF(SUM(C5:C9)=0,"",SUM(C5:C9))</f>
        <v/>
      </c>
      <c r="D10" s="213"/>
      <c r="E10" s="216"/>
      <c r="F10" s="216"/>
      <c r="G10" s="216"/>
      <c r="H10" s="98"/>
      <c r="I10" s="98"/>
    </row>
    <row r="11" spans="1:9" ht="20.25" customHeight="1">
      <c r="A11" s="98"/>
      <c r="B11" s="6"/>
      <c r="C11" s="213"/>
      <c r="D11" s="213"/>
      <c r="E11" s="216"/>
      <c r="F11" s="216"/>
      <c r="G11" s="216"/>
      <c r="H11" s="98"/>
      <c r="I11" s="98"/>
    </row>
    <row r="12" spans="1:9" ht="20.25" customHeight="1"/>
    <row r="13" spans="1:9" ht="21" customHeight="1">
      <c r="A13" s="1" t="s">
        <v>664</v>
      </c>
    </row>
    <row r="14" spans="1:9" ht="20.25" customHeight="1">
      <c r="D14" s="23" t="s">
        <v>665</v>
      </c>
      <c r="E14" s="25"/>
      <c r="F14" s="23" t="s">
        <v>666</v>
      </c>
    </row>
    <row r="15" spans="1:9" ht="20.25" customHeight="1">
      <c r="D15" s="23" t="s">
        <v>667</v>
      </c>
      <c r="E15" s="25"/>
      <c r="F15" s="23" t="s">
        <v>666</v>
      </c>
    </row>
  </sheetData>
  <customSheetViews>
    <customSheetView guid="{15472F52-94B6-4EF6-A7C3-02A4B848E89B}" showGridLines="0" topLeftCell="A19">
      <selection activeCell="G6" sqref="G6"/>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3">
    <dataValidation type="whole" operator="greaterThanOrEqual" allowBlank="1" showErrorMessage="1" errorTitle="入力規則違反" error="整数を入力してください" sqref="I6:I11" xr:uid="{C804BE78-6FE0-4E59-BC12-1942A3F47042}">
      <formula1>0</formula1>
      <formula2>0</formula2>
    </dataValidation>
    <dataValidation type="list" allowBlank="1" showErrorMessage="1" errorTitle="入力規則違反" error="リストから選択してください" sqref="H5:I5" xr:uid="{7C2BF114-5D48-45DB-87DF-F571C534D1D5}">
      <formula1>"有,無,非該当"</formula1>
      <formula2>0</formula2>
    </dataValidation>
    <dataValidation type="list" operator="equal" allowBlank="1" showErrorMessage="1" errorTitle="入力規則違反" error="リストから選んでください" sqref="E14:E15" xr:uid="{85F6D22F-8C45-4AB0-B138-0BD4FAF2BC6C}">
      <formula1>"ある,一部にない,ない"</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3A04-610F-4899-B921-1AC9A656E447}">
  <sheetPr codeName="Sheet39"/>
  <dimension ref="A1:H26"/>
  <sheetViews>
    <sheetView showGridLines="0" zoomScaleNormal="100" workbookViewId="0"/>
  </sheetViews>
  <sheetFormatPr defaultRowHeight="13.5"/>
  <cols>
    <col min="1" max="1" width="5.25" style="1" customWidth="1"/>
    <col min="2" max="2" width="18.5" style="1" customWidth="1"/>
    <col min="3" max="3" width="10" style="1" customWidth="1"/>
    <col min="4" max="4" width="10.5" style="1" customWidth="1"/>
    <col min="5" max="8" width="18.5" style="1" customWidth="1"/>
    <col min="9" max="16384" width="9" style="1"/>
  </cols>
  <sheetData>
    <row r="1" spans="1:8" ht="16.149999999999999" customHeight="1">
      <c r="A1" s="1" t="s">
        <v>668</v>
      </c>
      <c r="H1" s="171" t="str">
        <f>"（令和"&amp;P0!$B$3&amp;"年４月１日現在）"</f>
        <v>（令和8年４月１日現在）</v>
      </c>
    </row>
    <row r="2" spans="1:8" ht="16.149999999999999" customHeight="1">
      <c r="A2" s="329"/>
      <c r="B2" s="115" t="s">
        <v>669</v>
      </c>
      <c r="C2" s="235" t="s">
        <v>670</v>
      </c>
      <c r="D2" s="235" t="s">
        <v>671</v>
      </c>
      <c r="E2" s="388" t="s">
        <v>672</v>
      </c>
      <c r="F2" s="217"/>
      <c r="G2" s="217"/>
      <c r="H2" s="116"/>
    </row>
    <row r="3" spans="1:8" ht="16.149999999999999" customHeight="1">
      <c r="A3" s="218"/>
      <c r="B3" s="7" t="s">
        <v>673</v>
      </c>
      <c r="C3" s="25"/>
      <c r="D3" s="25"/>
      <c r="E3" s="392" t="s">
        <v>674</v>
      </c>
      <c r="F3" s="16"/>
      <c r="G3" s="16"/>
      <c r="H3" s="219"/>
    </row>
    <row r="4" spans="1:8" ht="16.149999999999999" customHeight="1">
      <c r="A4" s="218"/>
      <c r="B4" s="12"/>
      <c r="C4" s="220"/>
      <c r="D4" s="221"/>
      <c r="E4" s="72" t="s">
        <v>675</v>
      </c>
      <c r="F4" s="10"/>
      <c r="G4" s="10"/>
      <c r="H4" s="71"/>
    </row>
    <row r="5" spans="1:8" ht="16.149999999999999" customHeight="1">
      <c r="A5" s="218"/>
      <c r="B5" s="7" t="s">
        <v>676</v>
      </c>
      <c r="C5" s="25"/>
      <c r="D5" s="25"/>
      <c r="E5" s="392" t="s">
        <v>677</v>
      </c>
      <c r="F5" s="16"/>
      <c r="G5" s="16"/>
      <c r="H5" s="219"/>
    </row>
    <row r="6" spans="1:8" ht="16.149999999999999" customHeight="1">
      <c r="A6" s="218" t="s">
        <v>91</v>
      </c>
      <c r="B6" s="12"/>
      <c r="C6" s="220"/>
      <c r="D6" s="221"/>
      <c r="E6" s="72" t="s">
        <v>678</v>
      </c>
      <c r="F6" s="10"/>
      <c r="G6" s="10"/>
      <c r="H6" s="71"/>
    </row>
    <row r="7" spans="1:8" ht="16.149999999999999" customHeight="1">
      <c r="A7" s="218" t="s">
        <v>96</v>
      </c>
      <c r="B7" s="7" t="s">
        <v>679</v>
      </c>
      <c r="C7" s="25"/>
      <c r="D7" s="25"/>
      <c r="E7" s="392" t="s">
        <v>680</v>
      </c>
      <c r="F7" s="16"/>
      <c r="G7" s="16"/>
      <c r="H7" s="219"/>
    </row>
    <row r="8" spans="1:8" ht="16.149999999999999" customHeight="1">
      <c r="A8" s="218" t="s">
        <v>100</v>
      </c>
      <c r="B8" s="12"/>
      <c r="C8" s="220"/>
      <c r="D8" s="221"/>
      <c r="E8" s="72" t="s">
        <v>681</v>
      </c>
      <c r="F8" s="10"/>
      <c r="G8" s="10"/>
      <c r="H8" s="71"/>
    </row>
    <row r="9" spans="1:8" ht="16.149999999999999" customHeight="1">
      <c r="A9" s="218" t="s">
        <v>511</v>
      </c>
      <c r="B9" s="7" t="s">
        <v>682</v>
      </c>
      <c r="C9" s="25"/>
      <c r="D9" s="25"/>
      <c r="E9" s="392" t="s">
        <v>683</v>
      </c>
      <c r="F9" s="16"/>
      <c r="G9" s="16"/>
      <c r="H9" s="219"/>
    </row>
    <row r="10" spans="1:8" ht="16.149999999999999" customHeight="1">
      <c r="A10" s="218" t="s">
        <v>684</v>
      </c>
      <c r="B10" s="12"/>
      <c r="C10" s="220"/>
      <c r="D10" s="221"/>
      <c r="E10" s="72" t="s">
        <v>685</v>
      </c>
      <c r="F10" s="10"/>
      <c r="G10" s="10"/>
      <c r="H10" s="71"/>
    </row>
    <row r="11" spans="1:8" ht="16.149999999999999" customHeight="1">
      <c r="A11" s="218" t="s">
        <v>686</v>
      </c>
      <c r="B11" s="7" t="s">
        <v>687</v>
      </c>
      <c r="C11" s="25"/>
      <c r="D11" s="25"/>
      <c r="E11" s="392" t="s">
        <v>688</v>
      </c>
      <c r="F11" s="16"/>
      <c r="G11" s="16"/>
      <c r="H11" s="219"/>
    </row>
    <row r="12" spans="1:8" ht="16.149999999999999" customHeight="1">
      <c r="A12" s="218" t="s">
        <v>689</v>
      </c>
      <c r="B12" s="222"/>
      <c r="C12" s="223"/>
      <c r="D12" s="224"/>
      <c r="E12" s="72" t="s">
        <v>690</v>
      </c>
      <c r="F12" s="10"/>
      <c r="G12" s="10"/>
      <c r="H12" s="71"/>
    </row>
    <row r="13" spans="1:8" ht="16.149999999999999" customHeight="1">
      <c r="A13" s="218" t="s">
        <v>691</v>
      </c>
      <c r="B13" s="222"/>
      <c r="C13" s="225"/>
      <c r="D13" s="226"/>
      <c r="E13" s="392" t="s">
        <v>692</v>
      </c>
      <c r="F13" s="16"/>
      <c r="G13" s="16"/>
      <c r="H13" s="219"/>
    </row>
    <row r="14" spans="1:8" ht="16.149999999999999" customHeight="1">
      <c r="A14" s="218" t="s">
        <v>693</v>
      </c>
      <c r="B14" s="12"/>
      <c r="C14" s="227"/>
      <c r="D14" s="228"/>
      <c r="E14" s="72" t="s">
        <v>694</v>
      </c>
      <c r="F14" s="10"/>
      <c r="G14" s="10"/>
      <c r="H14" s="71"/>
    </row>
    <row r="15" spans="1:8" ht="16.149999999999999" customHeight="1">
      <c r="A15" s="218" t="s">
        <v>695</v>
      </c>
      <c r="B15" s="7" t="s">
        <v>696</v>
      </c>
      <c r="C15" s="25"/>
      <c r="D15" s="25"/>
      <c r="E15" s="392" t="s">
        <v>697</v>
      </c>
      <c r="F15" s="16"/>
      <c r="G15" s="16"/>
      <c r="H15" s="219"/>
    </row>
    <row r="16" spans="1:8" ht="16.149999999999999" customHeight="1">
      <c r="A16" s="218" t="s">
        <v>698</v>
      </c>
      <c r="B16" s="12"/>
      <c r="C16" s="220"/>
      <c r="D16" s="221"/>
      <c r="E16" s="72" t="s">
        <v>699</v>
      </c>
      <c r="F16" s="10"/>
      <c r="G16" s="10"/>
      <c r="H16" s="71"/>
    </row>
    <row r="17" spans="1:8" ht="33" customHeight="1">
      <c r="A17" s="218"/>
      <c r="B17" s="477" t="s">
        <v>700</v>
      </c>
      <c r="C17" s="25"/>
      <c r="D17" s="229"/>
      <c r="E17" s="391" t="s">
        <v>701</v>
      </c>
      <c r="F17" s="68"/>
      <c r="G17" s="68"/>
      <c r="H17" s="74"/>
    </row>
    <row r="18" spans="1:8" ht="15.75" customHeight="1">
      <c r="A18" s="218"/>
      <c r="B18" s="115" t="s">
        <v>702</v>
      </c>
      <c r="C18" s="25"/>
      <c r="D18" s="230"/>
      <c r="E18" s="391" t="s">
        <v>701</v>
      </c>
      <c r="F18" s="68"/>
      <c r="G18" s="68"/>
      <c r="H18" s="74"/>
    </row>
    <row r="19" spans="1:8" ht="16.149999999999999" customHeight="1">
      <c r="A19" s="218"/>
      <c r="B19" s="7" t="s">
        <v>703</v>
      </c>
      <c r="C19" s="25"/>
      <c r="D19" s="230"/>
      <c r="E19" s="392" t="s">
        <v>704</v>
      </c>
      <c r="F19" s="16"/>
      <c r="G19" s="16"/>
      <c r="H19" s="219"/>
    </row>
    <row r="20" spans="1:8" ht="16.149999999999999" customHeight="1">
      <c r="A20" s="218"/>
      <c r="B20" s="12"/>
      <c r="C20" s="25"/>
      <c r="D20" s="230"/>
      <c r="E20" s="72"/>
      <c r="F20" s="10"/>
      <c r="G20" s="10"/>
      <c r="H20" s="71"/>
    </row>
    <row r="21" spans="1:8" ht="16.149999999999999" customHeight="1">
      <c r="A21" s="218"/>
      <c r="B21" s="7" t="s">
        <v>705</v>
      </c>
      <c r="C21" s="25"/>
      <c r="D21" s="230"/>
      <c r="E21" s="329" t="s">
        <v>706</v>
      </c>
      <c r="F21" s="235" t="s">
        <v>707</v>
      </c>
      <c r="G21" s="25"/>
      <c r="H21" s="231"/>
    </row>
    <row r="22" spans="1:8" ht="16.149999999999999" customHeight="1">
      <c r="A22" s="53"/>
      <c r="B22" s="12"/>
      <c r="C22" s="232"/>
      <c r="D22" s="233"/>
      <c r="E22" s="53"/>
      <c r="F22" s="235" t="s">
        <v>708</v>
      </c>
      <c r="G22" s="25"/>
      <c r="H22" s="231"/>
    </row>
    <row r="23" spans="1:8" ht="16.149999999999999" customHeight="1">
      <c r="B23" s="1" t="s">
        <v>709</v>
      </c>
    </row>
    <row r="24" spans="1:8" ht="11.25" customHeight="1">
      <c r="A24" s="114"/>
    </row>
    <row r="25" spans="1:8" ht="18.75" customHeight="1">
      <c r="A25" s="66" t="s">
        <v>710</v>
      </c>
      <c r="C25" s="52"/>
      <c r="D25" s="61" t="s">
        <v>32</v>
      </c>
      <c r="E25" s="61"/>
    </row>
    <row r="26" spans="1:8" ht="17.25" customHeight="1">
      <c r="B26" s="234"/>
      <c r="C26" s="257" t="s">
        <v>1358</v>
      </c>
      <c r="D26" s="235"/>
      <c r="E26" s="18"/>
      <c r="F26" s="61"/>
      <c r="G26" s="61"/>
    </row>
  </sheetData>
  <customSheetViews>
    <customSheetView guid="{15472F52-94B6-4EF6-A7C3-02A4B848E89B}" showGridLines="0" topLeftCell="A22">
      <selection activeCell="H117" sqref="H117"/>
      <pageMargins left="0.75" right="0.75" top="0.79027777777777775"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4">
    <dataValidation type="list" operator="greaterThanOrEqual" allowBlank="1" showErrorMessage="1" errorTitle="入力規則違反" error="該当する場合は、&quot;○&quot;を入力してください" sqref="C3:D3 C5:D5 C7:D7 C9:D9 C11:D11 C15:D15 G21:G22" xr:uid="{419AA514-81FD-4C52-B56F-B26F8B19EF54}">
      <formula1>"○"</formula1>
      <formula2>0</formula2>
    </dataValidation>
    <dataValidation type="whole" operator="equal" allowBlank="1" showErrorMessage="1" errorTitle="入力規則違反" error="該当する場合は、&quot;1&quot;を入力してください" sqref="B26" xr:uid="{334ADA9F-D106-4CCB-9066-8C1846099722}">
      <formula1>1</formula1>
      <formula2>0</formula2>
    </dataValidation>
    <dataValidation type="whole" operator="greaterThanOrEqual" allowBlank="1" showErrorMessage="1" errorTitle="入力規則違反" error="整数を入力してください" sqref="C4:D4 C6:D6 C8:D8 C10:D10 C12:D14 C16:D16 H21:H22 C22" xr:uid="{B1155CE3-13D3-408F-8179-A13E808822F1}">
      <formula1>0</formula1>
      <formula2>0</formula2>
    </dataValidation>
    <dataValidation type="list" allowBlank="1" showErrorMessage="1" errorTitle="入力規則違反" error="リストから選択してください" sqref="C25" xr:uid="{9B520E8D-F200-4558-B154-DB3996500F18}">
      <formula1>"有,無,非該当"</formula1>
      <formula2>0</formula2>
    </dataValidation>
  </dataValidations>
  <pageMargins left="0.75" right="0.75" top="0.79027777777777775" bottom="1" header="0.51180555555555551" footer="0.51180555555555551"/>
  <pageSetup paperSize="9" firstPageNumber="0" orientation="landscape" horizontalDpi="300" verticalDpi="300" r:id="rId2"/>
  <headerFooter alignWithMargins="0">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EB1D5-C289-420A-B87F-2BFC19CC5E30}">
  <sheetPr codeName="Sheet40"/>
  <dimension ref="A1:S26"/>
  <sheetViews>
    <sheetView showGridLines="0" zoomScaleNormal="100" workbookViewId="0"/>
  </sheetViews>
  <sheetFormatPr defaultRowHeight="13.5"/>
  <cols>
    <col min="1" max="1" width="5" style="61" customWidth="1"/>
    <col min="2" max="2" width="4.75" style="61" customWidth="1"/>
    <col min="3" max="3" width="9.375" style="61" customWidth="1"/>
    <col min="4" max="4" width="6.5" style="61" customWidth="1"/>
    <col min="5" max="5" width="8.5" style="61" customWidth="1"/>
    <col min="6" max="6" width="6.125" style="61" customWidth="1"/>
    <col min="7" max="7" width="6.5" style="61" customWidth="1"/>
    <col min="8" max="8" width="8.5" style="61" customWidth="1"/>
    <col min="9" max="9" width="9.5" style="61" customWidth="1"/>
    <col min="10" max="10" width="7" style="61" customWidth="1"/>
    <col min="11" max="11" width="8.5" style="61" customWidth="1"/>
    <col min="12" max="12" width="8.25" style="61" customWidth="1"/>
    <col min="13" max="13" width="7.5" style="61" customWidth="1"/>
    <col min="14" max="14" width="8.5" style="61" customWidth="1"/>
    <col min="15" max="15" width="7.875" style="61" customWidth="1"/>
    <col min="16" max="16" width="7.25" style="61" customWidth="1"/>
    <col min="17" max="17" width="6.5" style="61" customWidth="1"/>
    <col min="18" max="18" width="6.375" style="61" customWidth="1"/>
    <col min="19" max="19" width="6.25" style="61" customWidth="1"/>
    <col min="20" max="20" width="7" style="61" customWidth="1"/>
    <col min="21" max="21" width="5.5" style="61" customWidth="1"/>
    <col min="22" max="16384" width="9" style="61"/>
  </cols>
  <sheetData>
    <row r="1" spans="1:19" ht="19.5" customHeight="1">
      <c r="A1" s="174" t="s">
        <v>711</v>
      </c>
      <c r="B1" s="174"/>
    </row>
    <row r="2" spans="1:19" ht="22.15" customHeight="1">
      <c r="A2" s="174" t="s">
        <v>712</v>
      </c>
      <c r="B2" s="174"/>
    </row>
    <row r="3" spans="1:19" ht="22.15" customHeight="1">
      <c r="A3" s="61" t="s">
        <v>713</v>
      </c>
    </row>
    <row r="4" spans="1:19" ht="22.15" customHeight="1">
      <c r="C4" s="55"/>
      <c r="D4" s="61" t="s">
        <v>32</v>
      </c>
    </row>
    <row r="5" spans="1:19" ht="22.15" customHeight="1">
      <c r="A5" s="62" t="s">
        <v>714</v>
      </c>
      <c r="B5" s="62"/>
    </row>
    <row r="6" spans="1:19" ht="22.15" customHeight="1">
      <c r="A6" s="236"/>
      <c r="B6" s="236" t="s">
        <v>715</v>
      </c>
      <c r="C6" s="18"/>
      <c r="D6" s="62" t="s">
        <v>227</v>
      </c>
      <c r="E6" s="62"/>
    </row>
    <row r="7" spans="1:19" ht="22.15" customHeight="1">
      <c r="A7" s="61" t="s">
        <v>716</v>
      </c>
      <c r="E7" s="61" t="s">
        <v>717</v>
      </c>
    </row>
    <row r="8" spans="1:19" ht="24.75" customHeight="1">
      <c r="A8" s="171" t="s">
        <v>5</v>
      </c>
      <c r="B8" s="171" t="s">
        <v>556</v>
      </c>
      <c r="C8" s="25"/>
      <c r="D8" s="61" t="s">
        <v>227</v>
      </c>
      <c r="E8" s="435" t="s">
        <v>718</v>
      </c>
      <c r="F8" s="54" t="s">
        <v>719</v>
      </c>
      <c r="G8" s="25"/>
      <c r="H8" s="435" t="s">
        <v>720</v>
      </c>
      <c r="I8" s="54" t="s">
        <v>721</v>
      </c>
      <c r="J8" s="25"/>
      <c r="K8" s="435" t="s">
        <v>722</v>
      </c>
      <c r="L8" s="478" t="s">
        <v>723</v>
      </c>
      <c r="M8" s="25"/>
      <c r="N8" s="435" t="s">
        <v>724</v>
      </c>
      <c r="O8" s="479" t="s">
        <v>725</v>
      </c>
      <c r="P8" s="25"/>
      <c r="Q8" s="435" t="s">
        <v>726</v>
      </c>
      <c r="R8" s="480" t="s">
        <v>37</v>
      </c>
      <c r="S8" s="25"/>
    </row>
    <row r="9" spans="1:19" ht="15" customHeight="1"/>
    <row r="10" spans="1:19" ht="22.15" customHeight="1">
      <c r="A10" s="61" t="s">
        <v>727</v>
      </c>
    </row>
    <row r="11" spans="1:19" ht="30" customHeight="1">
      <c r="C11" s="388" t="s">
        <v>592</v>
      </c>
      <c r="D11" s="624"/>
      <c r="E11" s="624"/>
      <c r="F11" s="624"/>
      <c r="G11" s="624"/>
      <c r="H11" s="624"/>
      <c r="I11" s="624"/>
      <c r="J11" s="624"/>
      <c r="K11" s="624"/>
      <c r="L11" s="624"/>
      <c r="M11" s="624"/>
      <c r="N11" s="624"/>
      <c r="O11" s="624"/>
      <c r="P11" s="237"/>
      <c r="Q11" s="237"/>
    </row>
    <row r="12" spans="1:19" ht="15" customHeight="1">
      <c r="C12" s="2"/>
      <c r="D12" s="62"/>
      <c r="E12" s="62"/>
      <c r="F12" s="62"/>
    </row>
    <row r="13" spans="1:19" ht="22.15" customHeight="1">
      <c r="A13" s="61" t="s">
        <v>728</v>
      </c>
      <c r="C13" s="2"/>
      <c r="D13" s="62"/>
      <c r="E13" s="62"/>
      <c r="F13" s="62"/>
    </row>
    <row r="14" spans="1:19" ht="30" customHeight="1">
      <c r="C14" s="388" t="s">
        <v>729</v>
      </c>
      <c r="D14" s="654"/>
      <c r="E14" s="654"/>
      <c r="F14" s="654"/>
      <c r="G14" s="654"/>
      <c r="H14" s="654"/>
      <c r="I14" s="654"/>
      <c r="J14" s="654"/>
      <c r="K14" s="654"/>
      <c r="L14" s="654"/>
      <c r="M14" s="654"/>
      <c r="N14" s="654"/>
      <c r="O14" s="654"/>
      <c r="P14" s="237"/>
      <c r="Q14" s="237"/>
    </row>
    <row r="15" spans="1:19" ht="15" customHeight="1"/>
    <row r="16" spans="1:19" ht="18.75" customHeight="1">
      <c r="A16" s="655" t="s">
        <v>730</v>
      </c>
      <c r="B16" s="655"/>
      <c r="C16" s="655"/>
      <c r="D16" s="655"/>
      <c r="E16" s="655"/>
      <c r="F16" s="655"/>
    </row>
    <row r="17" spans="2:14" ht="19.5" customHeight="1">
      <c r="B17" s="416" t="s">
        <v>731</v>
      </c>
      <c r="C17" s="131"/>
      <c r="D17" s="630" t="s">
        <v>732</v>
      </c>
      <c r="E17" s="630"/>
      <c r="F17" s="630"/>
      <c r="G17" s="238"/>
      <c r="H17" s="239"/>
      <c r="I17" s="54" t="s">
        <v>733</v>
      </c>
      <c r="J17" s="240"/>
      <c r="K17" s="240"/>
      <c r="L17" s="241"/>
      <c r="M17" s="416" t="s">
        <v>734</v>
      </c>
      <c r="N17" s="242"/>
    </row>
    <row r="18" spans="2:14" ht="19.5" customHeight="1">
      <c r="B18" s="102"/>
      <c r="C18" s="243"/>
      <c r="D18" s="630"/>
      <c r="E18" s="630"/>
      <c r="F18" s="630"/>
      <c r="G18" s="238"/>
      <c r="H18" s="217" t="s">
        <v>735</v>
      </c>
      <c r="I18" s="64"/>
      <c r="J18" s="416"/>
      <c r="K18" s="481" t="s">
        <v>736</v>
      </c>
      <c r="L18" s="242"/>
      <c r="M18" s="102" t="s">
        <v>737</v>
      </c>
      <c r="N18" s="243"/>
    </row>
    <row r="19" spans="2:14" ht="21" customHeight="1">
      <c r="B19" s="614" t="s">
        <v>738</v>
      </c>
      <c r="C19" s="614"/>
      <c r="D19" s="18"/>
      <c r="E19" s="244"/>
      <c r="F19" s="245"/>
      <c r="G19" s="18"/>
      <c r="H19" s="246"/>
      <c r="I19" s="247"/>
      <c r="J19" s="18"/>
      <c r="K19" s="247"/>
      <c r="L19" s="245"/>
      <c r="M19" s="248"/>
      <c r="N19" s="257" t="s">
        <v>739</v>
      </c>
    </row>
    <row r="20" spans="2:14" ht="21" customHeight="1">
      <c r="B20" s="614"/>
      <c r="C20" s="614"/>
      <c r="D20" s="249"/>
      <c r="E20" s="249"/>
      <c r="F20" s="250"/>
      <c r="G20" s="18"/>
      <c r="H20" s="482" t="s">
        <v>740</v>
      </c>
      <c r="I20" s="249"/>
      <c r="J20" s="251"/>
      <c r="K20" s="249"/>
      <c r="L20" s="250"/>
      <c r="M20" s="248"/>
      <c r="N20" s="483" t="s">
        <v>741</v>
      </c>
    </row>
    <row r="21" spans="2:14" ht="29.25" customHeight="1">
      <c r="B21" s="656" t="s">
        <v>1359</v>
      </c>
      <c r="C21" s="656"/>
      <c r="D21" s="55"/>
      <c r="E21" s="484" t="s">
        <v>742</v>
      </c>
      <c r="F21" s="18"/>
      <c r="G21" s="55"/>
      <c r="H21" s="485" t="s">
        <v>1360</v>
      </c>
      <c r="I21" s="18"/>
      <c r="J21" s="55"/>
      <c r="K21" s="484" t="s">
        <v>1360</v>
      </c>
      <c r="L21" s="18"/>
      <c r="M21" s="25"/>
      <c r="N21" s="257" t="s">
        <v>743</v>
      </c>
    </row>
    <row r="22" spans="2:14" ht="21" customHeight="1">
      <c r="B22" s="614" t="s">
        <v>744</v>
      </c>
      <c r="C22" s="614"/>
      <c r="D22" s="252"/>
      <c r="E22" s="247"/>
      <c r="F22" s="247"/>
      <c r="G22" s="18"/>
      <c r="H22" s="246"/>
      <c r="I22" s="245"/>
      <c r="J22" s="252"/>
      <c r="K22" s="246"/>
      <c r="L22" s="247"/>
      <c r="M22" s="65"/>
      <c r="N22" s="253"/>
    </row>
    <row r="23" spans="2:14" ht="19.5" customHeight="1">
      <c r="B23" s="614"/>
      <c r="C23" s="614"/>
      <c r="D23" s="249"/>
      <c r="E23" s="249"/>
      <c r="F23" s="249"/>
      <c r="G23" s="254"/>
      <c r="H23" s="482" t="s">
        <v>745</v>
      </c>
      <c r="I23" s="250"/>
      <c r="J23" s="255"/>
      <c r="K23" s="249"/>
      <c r="L23" s="249"/>
      <c r="M23" s="102"/>
      <c r="N23" s="243"/>
    </row>
    <row r="24" spans="2:14" ht="14.25" customHeight="1">
      <c r="B24" s="61" t="s">
        <v>746</v>
      </c>
    </row>
    <row r="25" spans="2:14" ht="14.25" customHeight="1">
      <c r="B25" s="61" t="s">
        <v>747</v>
      </c>
    </row>
    <row r="26" spans="2:14" ht="14.25" customHeight="1">
      <c r="B26" s="61" t="s">
        <v>748</v>
      </c>
    </row>
  </sheetData>
  <customSheetViews>
    <customSheetView guid="{15472F52-94B6-4EF6-A7C3-02A4B848E89B}" showGridLines="0" topLeftCell="A16">
      <selection activeCell="H10" sqref="H10"/>
      <pageMargins left="0.48" right="0.3" top="0.44" bottom="0.67986111111111103" header="0.31" footer="0.3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7">
    <mergeCell ref="B22:C23"/>
    <mergeCell ref="D11:O11"/>
    <mergeCell ref="D14:O14"/>
    <mergeCell ref="A16:F16"/>
    <mergeCell ref="D17:F18"/>
    <mergeCell ref="B19:C20"/>
    <mergeCell ref="B21:C21"/>
  </mergeCells>
  <phoneticPr fontId="27"/>
  <dataValidations count="2">
    <dataValidation type="list" operator="greaterThanOrEqual" allowBlank="1" showErrorMessage="1" errorTitle="入力規則違反" error="該当する場合は、&quot;○&quot;を入力してください" sqref="G8 J8 M8 P8 S8 M19:M21" xr:uid="{B3F7FDBA-128B-4DAA-A41A-0C9FA068AD1F}">
      <formula1>"○"</formula1>
      <formula2>0</formula2>
    </dataValidation>
    <dataValidation type="list" allowBlank="1" showErrorMessage="1" errorTitle="入力規則違反" error="リストから選択してください" sqref="C4 D21 G21 J21" xr:uid="{AD374100-BCED-4FB9-BA29-17BC41E5F26A}">
      <formula1>"有,無,非該当"</formula1>
      <formula2>0</formula2>
    </dataValidation>
  </dataValidations>
  <pageMargins left="0.48" right="0.3" top="0.44" bottom="0.67986111111111103" header="0.31" footer="0.31"/>
  <pageSetup paperSize="9" firstPageNumber="0" orientation="landscape" horizontalDpi="300" verticalDpi="300" r:id="rId2"/>
  <headerFooter alignWithMargins="0">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4CC75-3141-4115-9A11-3165C27FED9F}">
  <sheetPr codeName="Sheet41"/>
  <dimension ref="A1:F22"/>
  <sheetViews>
    <sheetView showGridLines="0" zoomScaleNormal="100" workbookViewId="0"/>
  </sheetViews>
  <sheetFormatPr defaultRowHeight="13.5"/>
  <cols>
    <col min="1" max="1" width="20.125" style="61" customWidth="1"/>
    <col min="2" max="2" width="11.25" style="61" customWidth="1"/>
    <col min="3" max="3" width="14.375" style="61" customWidth="1"/>
    <col min="4" max="4" width="4.375" style="61" customWidth="1"/>
    <col min="5" max="5" width="13" style="61" customWidth="1"/>
    <col min="6" max="6" width="39.875" style="61" customWidth="1"/>
    <col min="7" max="16384" width="9" style="61"/>
  </cols>
  <sheetData>
    <row r="1" spans="1:6" ht="22.15" customHeight="1">
      <c r="A1" s="256" t="s">
        <v>749</v>
      </c>
    </row>
    <row r="2" spans="1:6" ht="22.15" customHeight="1">
      <c r="A2" s="256" t="s">
        <v>750</v>
      </c>
    </row>
    <row r="3" spans="1:6" ht="22.15" customHeight="1">
      <c r="A3" s="256" t="s">
        <v>751</v>
      </c>
      <c r="B3" s="388" t="s">
        <v>729</v>
      </c>
      <c r="C3" s="657"/>
      <c r="D3" s="657"/>
      <c r="E3" s="657"/>
      <c r="F3" s="657"/>
    </row>
    <row r="4" spans="1:6" ht="17.25" customHeight="1">
      <c r="A4" s="256" t="s">
        <v>752</v>
      </c>
    </row>
    <row r="5" spans="1:6" ht="22.15" customHeight="1">
      <c r="A5" s="236" t="s">
        <v>1361</v>
      </c>
      <c r="B5" s="18"/>
      <c r="C5" s="62" t="s">
        <v>227</v>
      </c>
    </row>
    <row r="6" spans="1:6" ht="22.15" customHeight="1">
      <c r="A6" s="486" t="s">
        <v>344</v>
      </c>
      <c r="B6" s="18"/>
      <c r="C6" s="62" t="s">
        <v>227</v>
      </c>
    </row>
    <row r="7" spans="1:6" ht="22.15" customHeight="1">
      <c r="A7" s="486" t="s">
        <v>753</v>
      </c>
      <c r="B7" s="18"/>
      <c r="C7" s="62" t="s">
        <v>227</v>
      </c>
    </row>
    <row r="8" spans="1:6" ht="12" customHeight="1">
      <c r="A8" s="62"/>
    </row>
    <row r="9" spans="1:6" ht="22.15" customHeight="1">
      <c r="A9" s="236" t="s">
        <v>754</v>
      </c>
      <c r="B9" s="25"/>
      <c r="C9" s="62" t="s">
        <v>755</v>
      </c>
    </row>
    <row r="10" spans="1:6" ht="22.15" customHeight="1">
      <c r="A10" s="62"/>
      <c r="B10" s="25"/>
      <c r="C10" s="62" t="s">
        <v>756</v>
      </c>
    </row>
    <row r="11" spans="1:6" ht="22.15" customHeight="1">
      <c r="A11" s="62"/>
      <c r="B11" s="25"/>
      <c r="C11" s="62" t="s">
        <v>757</v>
      </c>
    </row>
    <row r="12" spans="1:6" ht="22.15" customHeight="1">
      <c r="A12" s="256" t="s">
        <v>758</v>
      </c>
    </row>
    <row r="13" spans="1:6" ht="22.15" customHeight="1">
      <c r="B13" s="388" t="s">
        <v>729</v>
      </c>
      <c r="C13" s="657"/>
      <c r="D13" s="657"/>
      <c r="E13" s="657"/>
      <c r="F13" s="657"/>
    </row>
    <row r="14" spans="1:6" ht="13.5" customHeight="1">
      <c r="A14" s="256"/>
    </row>
    <row r="15" spans="1:6" ht="14.25" customHeight="1">
      <c r="A15" s="256" t="s">
        <v>759</v>
      </c>
    </row>
    <row r="16" spans="1:6" ht="15" customHeight="1">
      <c r="A16" s="256" t="s">
        <v>760</v>
      </c>
      <c r="C16" s="62"/>
    </row>
    <row r="17" spans="1:6" ht="22.15" customHeight="1">
      <c r="A17" s="62"/>
      <c r="B17" s="25"/>
      <c r="C17" s="62" t="s">
        <v>761</v>
      </c>
      <c r="D17" s="236" t="s">
        <v>1362</v>
      </c>
      <c r="E17" s="18"/>
      <c r="F17" s="62" t="s">
        <v>227</v>
      </c>
    </row>
    <row r="18" spans="1:6" ht="22.15" customHeight="1">
      <c r="B18" s="25"/>
      <c r="C18" s="62" t="s">
        <v>762</v>
      </c>
    </row>
    <row r="19" spans="1:6" ht="22.15" customHeight="1">
      <c r="B19" s="25"/>
      <c r="C19" s="62" t="s">
        <v>763</v>
      </c>
    </row>
    <row r="20" spans="1:6" ht="22.15" customHeight="1">
      <c r="B20" s="25"/>
      <c r="C20" s="62" t="s">
        <v>764</v>
      </c>
    </row>
    <row r="21" spans="1:6" ht="22.15" customHeight="1">
      <c r="B21" s="25"/>
      <c r="C21" s="62" t="s">
        <v>37</v>
      </c>
    </row>
    <row r="22" spans="1:6" ht="22.15" customHeight="1">
      <c r="C22" s="622"/>
      <c r="D22" s="622"/>
      <c r="E22" s="622"/>
      <c r="F22" s="622"/>
    </row>
  </sheetData>
  <customSheetViews>
    <customSheetView guid="{15472F52-94B6-4EF6-A7C3-02A4B848E89B}" showGridLines="0" topLeftCell="A16">
      <selection activeCell="E9" sqref="E9"/>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3">
    <mergeCell ref="C3:F3"/>
    <mergeCell ref="C13:F13"/>
    <mergeCell ref="C22:F22"/>
  </mergeCells>
  <phoneticPr fontId="27"/>
  <dataValidations count="1">
    <dataValidation type="list" operator="greaterThanOrEqual" allowBlank="1" showErrorMessage="1" errorTitle="入力規則違反" error="該当する場合は、&quot;○&quot;を入力してください" sqref="B9:B11 B17:B21" xr:uid="{9C9D5B86-8B3E-4A2D-B0B5-201661BB696E}">
      <formula1>"○"</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916CE-8F00-40C5-BA8C-8BE7878C5810}">
  <sheetPr codeName="Sheet42"/>
  <dimension ref="A1:B12"/>
  <sheetViews>
    <sheetView showGridLines="0" zoomScaleNormal="100" workbookViewId="0"/>
  </sheetViews>
  <sheetFormatPr defaultRowHeight="13.5"/>
  <cols>
    <col min="1" max="1" width="21.5" style="61" customWidth="1"/>
    <col min="2" max="2" width="85.875" style="61" customWidth="1"/>
    <col min="3" max="3" width="6.125" style="61" customWidth="1"/>
    <col min="4" max="4" width="9" style="61" customWidth="1"/>
    <col min="5" max="5" width="11.5" style="61" customWidth="1"/>
    <col min="6" max="16384" width="9" style="61"/>
  </cols>
  <sheetData>
    <row r="1" spans="1:2" ht="17.25" customHeight="1">
      <c r="A1" s="256" t="s">
        <v>765</v>
      </c>
    </row>
    <row r="2" spans="1:2" ht="17.25" customHeight="1">
      <c r="A2" s="256" t="s">
        <v>766</v>
      </c>
    </row>
    <row r="3" spans="1:2" ht="34.5" customHeight="1">
      <c r="A3" s="236" t="s">
        <v>767</v>
      </c>
      <c r="B3" s="164"/>
    </row>
    <row r="4" spans="1:2" ht="17.25" customHeight="1">
      <c r="A4" s="62"/>
    </row>
    <row r="5" spans="1:2" ht="17.25" customHeight="1">
      <c r="A5" s="256" t="s">
        <v>768</v>
      </c>
    </row>
    <row r="6" spans="1:2" ht="36.75" customHeight="1">
      <c r="A6" s="236" t="s">
        <v>769</v>
      </c>
      <c r="B6" s="164"/>
    </row>
    <row r="7" spans="1:2" ht="17.25" customHeight="1">
      <c r="A7" s="62"/>
    </row>
    <row r="8" spans="1:2" ht="17.25" customHeight="1">
      <c r="A8" s="256" t="s">
        <v>770</v>
      </c>
    </row>
    <row r="9" spans="1:2" ht="31.5" customHeight="1">
      <c r="A9" s="236" t="s">
        <v>767</v>
      </c>
      <c r="B9" s="164"/>
    </row>
    <row r="10" spans="1:2" ht="17.25" customHeight="1">
      <c r="A10" s="62"/>
    </row>
    <row r="11" spans="1:2" ht="17.25" customHeight="1">
      <c r="A11" s="256" t="s">
        <v>771</v>
      </c>
    </row>
    <row r="12" spans="1:2" ht="34.5" customHeight="1">
      <c r="A12" s="236" t="s">
        <v>767</v>
      </c>
      <c r="B12" s="164"/>
    </row>
  </sheetData>
  <customSheetViews>
    <customSheetView guid="{15472F52-94B6-4EF6-A7C3-02A4B848E89B}" showGridLines="0" topLeftCell="A7">
      <selection activeCell="B9" sqref="B9"/>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888A9-8B9A-423C-A747-100782BF479A}">
  <sheetPr codeName="Sheet43"/>
  <dimension ref="A1:H18"/>
  <sheetViews>
    <sheetView showGridLines="0" zoomScaleNormal="100" workbookViewId="0"/>
  </sheetViews>
  <sheetFormatPr defaultRowHeight="13.5"/>
  <cols>
    <col min="1" max="1" width="3.375" style="61" customWidth="1"/>
    <col min="2" max="2" width="4.125" style="61" customWidth="1"/>
    <col min="3" max="3" width="20.875" style="61" customWidth="1"/>
    <col min="4" max="4" width="13.75" style="61" customWidth="1"/>
    <col min="5" max="5" width="15.875" style="61" customWidth="1"/>
    <col min="6" max="6" width="4.125" style="61" customWidth="1"/>
    <col min="7" max="7" width="12.5" style="61" customWidth="1"/>
    <col min="8" max="8" width="9.375" style="61" customWidth="1"/>
    <col min="9" max="9" width="12.875" style="61" customWidth="1"/>
    <col min="10" max="10" width="13" style="61" customWidth="1"/>
    <col min="11" max="11" width="18.75" style="61" customWidth="1"/>
    <col min="12" max="16384" width="9" style="61"/>
  </cols>
  <sheetData>
    <row r="1" spans="1:8" ht="17.25" customHeight="1">
      <c r="A1" s="61" t="str">
        <f>"　　オ　衛生管理の状況（令和"&amp;P0!$B$3-1&amp;"年度）"</f>
        <v>　　オ　衛生管理の状況（令和7年度）</v>
      </c>
    </row>
    <row r="2" spans="1:8" ht="17.25" customHeight="1">
      <c r="C2" s="630" t="s">
        <v>772</v>
      </c>
      <c r="D2" s="630" t="s">
        <v>773</v>
      </c>
      <c r="E2" s="630" t="s">
        <v>774</v>
      </c>
      <c r="F2" s="630"/>
      <c r="G2" s="630"/>
      <c r="H2" s="329" t="s">
        <v>775</v>
      </c>
    </row>
    <row r="3" spans="1:8" ht="17.25" customHeight="1">
      <c r="C3" s="630"/>
      <c r="D3" s="630"/>
      <c r="E3" s="235" t="s">
        <v>776</v>
      </c>
      <c r="F3" s="630" t="s">
        <v>777</v>
      </c>
      <c r="G3" s="630"/>
      <c r="H3" s="53" t="s">
        <v>778</v>
      </c>
    </row>
    <row r="4" spans="1:8" ht="17.25" customHeight="1">
      <c r="C4" s="487" t="s">
        <v>779</v>
      </c>
      <c r="D4" s="235" t="s">
        <v>780</v>
      </c>
      <c r="E4" s="131"/>
      <c r="F4" s="658"/>
      <c r="G4" s="658"/>
      <c r="H4" s="52"/>
    </row>
    <row r="5" spans="1:8" ht="17.25" customHeight="1">
      <c r="C5" s="488" t="s">
        <v>781</v>
      </c>
      <c r="D5" s="18"/>
      <c r="E5" s="133"/>
      <c r="F5" s="659"/>
      <c r="G5" s="659"/>
      <c r="H5" s="257"/>
    </row>
    <row r="6" spans="1:8" ht="17.25" customHeight="1">
      <c r="C6" s="487" t="s">
        <v>782</v>
      </c>
      <c r="D6" s="131"/>
      <c r="E6" s="235" t="s">
        <v>783</v>
      </c>
      <c r="F6" s="630" t="s">
        <v>784</v>
      </c>
      <c r="G6" s="630"/>
      <c r="H6" s="52"/>
    </row>
    <row r="7" spans="1:8" ht="17.25" customHeight="1">
      <c r="C7" s="488"/>
      <c r="D7" s="133"/>
      <c r="E7" s="18"/>
      <c r="F7" s="21"/>
      <c r="G7" s="252"/>
      <c r="H7" s="257"/>
    </row>
    <row r="8" spans="1:8" ht="17.25" customHeight="1">
      <c r="C8" s="487" t="s">
        <v>785</v>
      </c>
      <c r="D8" s="235" t="s">
        <v>784</v>
      </c>
      <c r="E8" s="131"/>
      <c r="F8" s="658"/>
      <c r="G8" s="658"/>
      <c r="H8" s="52"/>
    </row>
    <row r="9" spans="1:8" ht="17.25" customHeight="1">
      <c r="C9" s="102"/>
      <c r="D9" s="18"/>
      <c r="E9" s="133"/>
      <c r="F9" s="659"/>
      <c r="G9" s="659"/>
      <c r="H9" s="257"/>
    </row>
    <row r="11" spans="1:8" ht="17.25" customHeight="1">
      <c r="A11" s="62" t="s">
        <v>786</v>
      </c>
    </row>
    <row r="12" spans="1:8" ht="17.25" customHeight="1">
      <c r="A12" s="62" t="s">
        <v>787</v>
      </c>
      <c r="B12" s="93"/>
      <c r="C12" s="93"/>
    </row>
    <row r="13" spans="1:8" ht="28.5" customHeight="1">
      <c r="A13" s="234"/>
      <c r="B13" s="660"/>
      <c r="C13" s="660"/>
      <c r="D13" s="61" t="s">
        <v>32</v>
      </c>
    </row>
    <row r="14" spans="1:8" ht="30" customHeight="1">
      <c r="A14" s="62"/>
      <c r="B14" s="238" t="s">
        <v>788</v>
      </c>
      <c r="C14" s="258"/>
      <c r="D14" s="624"/>
      <c r="E14" s="624"/>
      <c r="F14" s="624"/>
      <c r="G14" s="624"/>
      <c r="H14" s="624"/>
    </row>
    <row r="15" spans="1:8" ht="30" customHeight="1">
      <c r="A15" s="62"/>
      <c r="B15" s="631" t="s">
        <v>789</v>
      </c>
      <c r="C15" s="631"/>
      <c r="D15" s="624"/>
      <c r="E15" s="624"/>
      <c r="F15" s="624"/>
      <c r="G15" s="624"/>
      <c r="H15" s="624"/>
    </row>
    <row r="16" spans="1:8" ht="17.25" customHeight="1">
      <c r="A16" s="62"/>
    </row>
    <row r="17" spans="1:8" ht="17.25" customHeight="1">
      <c r="A17" s="62" t="s">
        <v>790</v>
      </c>
    </row>
    <row r="18" spans="1:8" ht="30" customHeight="1">
      <c r="A18" s="62"/>
      <c r="B18" s="652"/>
      <c r="C18" s="652"/>
      <c r="D18" s="652"/>
      <c r="E18" s="652"/>
      <c r="F18" s="652"/>
      <c r="G18" s="652"/>
      <c r="H18" s="652"/>
    </row>
  </sheetData>
  <customSheetViews>
    <customSheetView guid="{15472F52-94B6-4EF6-A7C3-02A4B848E89B}" showGridLines="0" topLeftCell="A25">
      <selection activeCell="J47" sqref="J47"/>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4">
    <mergeCell ref="F5:G5"/>
    <mergeCell ref="B18:H18"/>
    <mergeCell ref="F6:G6"/>
    <mergeCell ref="F8:G8"/>
    <mergeCell ref="F9:G9"/>
    <mergeCell ref="B13:C13"/>
    <mergeCell ref="D14:H14"/>
    <mergeCell ref="B15:C15"/>
    <mergeCell ref="D15:H15"/>
    <mergeCell ref="C2:C3"/>
    <mergeCell ref="D2:D3"/>
    <mergeCell ref="E2:G2"/>
    <mergeCell ref="F3:G3"/>
    <mergeCell ref="F4:G4"/>
  </mergeCells>
  <phoneticPr fontId="27"/>
  <dataValidations count="2">
    <dataValidation type="whole" operator="equal" allowBlank="1" showErrorMessage="1" errorTitle="入力規則違反" error="該当する場合は、&quot;1&quot;を入力してください" sqref="H5 H7 H9 A13" xr:uid="{02690BF8-3B33-4219-8C20-54EB6FC21124}">
      <formula1>1</formula1>
      <formula2>0</formula2>
    </dataValidation>
    <dataValidation type="list" allowBlank="1" showErrorMessage="1" errorTitle="入力規則違反" error="リストから選択してください" sqref="H4 H6 H8 B13" xr:uid="{A61D4C0F-B2CC-474A-AEB8-9E3748A4D730}">
      <formula1>"有,無,非該当"</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D569D-C86D-4422-953D-5D89D685409A}">
  <sheetPr codeName="Sheet44"/>
  <dimension ref="A1:K26"/>
  <sheetViews>
    <sheetView showGridLines="0" zoomScaleNormal="100" workbookViewId="0"/>
  </sheetViews>
  <sheetFormatPr defaultRowHeight="13.5"/>
  <cols>
    <col min="1" max="1" width="14.375" style="139" customWidth="1"/>
    <col min="2" max="2" width="10.75" style="139" customWidth="1"/>
    <col min="3" max="16384" width="9" style="139"/>
  </cols>
  <sheetData>
    <row r="1" spans="1:11" ht="21" customHeight="1">
      <c r="A1" s="139" t="s">
        <v>791</v>
      </c>
    </row>
    <row r="2" spans="1:11" ht="16.5" customHeight="1"/>
    <row r="3" spans="1:11" ht="21" customHeight="1">
      <c r="A3" s="62" t="s">
        <v>792</v>
      </c>
      <c r="B3" s="61"/>
      <c r="C3" s="61"/>
    </row>
    <row r="4" spans="1:11" ht="20.25" customHeight="1">
      <c r="A4" s="234"/>
      <c r="B4" s="55"/>
      <c r="C4" s="61" t="s">
        <v>32</v>
      </c>
    </row>
    <row r="5" spans="1:11">
      <c r="A5" s="62"/>
      <c r="B5" s="61"/>
      <c r="C5" s="61"/>
    </row>
    <row r="6" spans="1:11" ht="21" customHeight="1">
      <c r="A6" s="62" t="s">
        <v>793</v>
      </c>
      <c r="B6" s="61"/>
      <c r="C6" s="61"/>
    </row>
    <row r="7" spans="1:11" ht="36" customHeight="1">
      <c r="A7" s="62"/>
      <c r="B7" s="652"/>
      <c r="C7" s="652"/>
      <c r="D7" s="652"/>
      <c r="E7" s="652"/>
      <c r="F7" s="652"/>
      <c r="G7" s="652"/>
      <c r="H7" s="652"/>
      <c r="I7" s="652"/>
      <c r="J7" s="652"/>
      <c r="K7" s="652"/>
    </row>
    <row r="9" spans="1:11" ht="21" customHeight="1">
      <c r="A9" s="62" t="s">
        <v>794</v>
      </c>
      <c r="B9" s="61"/>
      <c r="C9" s="61"/>
    </row>
    <row r="10" spans="1:11" ht="21" customHeight="1">
      <c r="A10" s="62"/>
      <c r="B10" s="61" t="s">
        <v>795</v>
      </c>
      <c r="C10" s="61"/>
    </row>
    <row r="11" spans="1:11" ht="21" customHeight="1">
      <c r="A11" s="62" t="s">
        <v>796</v>
      </c>
      <c r="B11" s="25"/>
      <c r="C11" s="62" t="s">
        <v>797</v>
      </c>
    </row>
    <row r="12" spans="1:11" ht="21" customHeight="1">
      <c r="A12" s="236"/>
      <c r="B12" s="25"/>
      <c r="C12" s="62" t="s">
        <v>798</v>
      </c>
    </row>
    <row r="13" spans="1:11" ht="21" customHeight="1">
      <c r="A13" s="236" t="s">
        <v>557</v>
      </c>
      <c r="B13" s="129"/>
      <c r="C13" s="62" t="s">
        <v>799</v>
      </c>
    </row>
    <row r="14" spans="1:11" ht="13.5" customHeight="1">
      <c r="A14" s="62"/>
      <c r="B14" s="61"/>
      <c r="C14" s="62"/>
    </row>
    <row r="15" spans="1:11" ht="21" customHeight="1">
      <c r="A15" s="253" t="s">
        <v>800</v>
      </c>
      <c r="B15" s="248"/>
      <c r="C15" s="62" t="s">
        <v>797</v>
      </c>
    </row>
    <row r="16" spans="1:11" ht="21" customHeight="1">
      <c r="A16" s="62"/>
      <c r="B16" s="25"/>
      <c r="C16" s="62" t="s">
        <v>798</v>
      </c>
    </row>
    <row r="17" spans="1:11" ht="21" customHeight="1">
      <c r="A17" s="236" t="s">
        <v>557</v>
      </c>
      <c r="B17" s="129"/>
      <c r="C17" s="62" t="s">
        <v>799</v>
      </c>
    </row>
    <row r="18" spans="1:11">
      <c r="A18" s="62"/>
      <c r="B18" s="61"/>
      <c r="C18" s="61"/>
    </row>
    <row r="19" spans="1:11" ht="21" customHeight="1">
      <c r="A19" s="62" t="s">
        <v>801</v>
      </c>
      <c r="B19" s="61"/>
      <c r="C19" s="61"/>
    </row>
    <row r="20" spans="1:11" ht="36" customHeight="1">
      <c r="A20" s="62"/>
      <c r="B20" s="652"/>
      <c r="C20" s="652"/>
      <c r="D20" s="652"/>
      <c r="E20" s="652"/>
      <c r="F20" s="652"/>
      <c r="G20" s="652"/>
      <c r="H20" s="652"/>
      <c r="I20" s="652"/>
      <c r="J20" s="652"/>
      <c r="K20" s="652"/>
    </row>
    <row r="21" spans="1:11">
      <c r="A21" s="62"/>
      <c r="B21" s="61"/>
      <c r="C21" s="61"/>
    </row>
    <row r="22" spans="1:11" ht="21" customHeight="1">
      <c r="A22" s="62" t="s">
        <v>802</v>
      </c>
      <c r="B22" s="61"/>
      <c r="C22" s="61"/>
    </row>
    <row r="23" spans="1:11" ht="21" customHeight="1">
      <c r="A23" s="62"/>
      <c r="B23" s="55"/>
      <c r="C23" s="61" t="s">
        <v>32</v>
      </c>
    </row>
    <row r="24" spans="1:11">
      <c r="A24" s="62"/>
      <c r="B24" s="61"/>
      <c r="C24" s="61"/>
    </row>
    <row r="25" spans="1:11" ht="21" customHeight="1">
      <c r="A25" s="62" t="s">
        <v>803</v>
      </c>
      <c r="B25" s="61"/>
      <c r="C25" s="61"/>
    </row>
    <row r="26" spans="1:11" ht="21" customHeight="1">
      <c r="A26" s="62"/>
      <c r="B26" s="55"/>
      <c r="C26" s="61" t="s">
        <v>32</v>
      </c>
    </row>
  </sheetData>
  <customSheetViews>
    <customSheetView guid="{15472F52-94B6-4EF6-A7C3-02A4B848E89B}" showGridLines="0" topLeftCell="A22">
      <selection activeCell="F9" sqref="F9"/>
      <pageMargins left="0.74791666666666667" right="0.74791666666666667" top="0.62986111111111109" bottom="0.19652777777777777" header="0.51180555555555551" footer="0.19652777777777777"/>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2">
    <mergeCell ref="B7:K7"/>
    <mergeCell ref="B20:K20"/>
  </mergeCells>
  <phoneticPr fontId="27"/>
  <dataValidations count="4">
    <dataValidation type="list" operator="greaterThanOrEqual" allowBlank="1" showErrorMessage="1" errorTitle="入力規則違反" error="該当する場合は、&quot;○&quot;を入力してください" sqref="B11:B12 B15:B16" xr:uid="{D9D41F44-5630-435D-B6BA-FBD23E49D908}">
      <formula1>"○"</formula1>
      <formula2>0</formula2>
    </dataValidation>
    <dataValidation type="whole" operator="equal" allowBlank="1" showErrorMessage="1" errorTitle="入力規則違反" error="該当する場合は、&quot;1&quot;を入力してください" sqref="A4" xr:uid="{17036F78-BDE8-4801-9C94-03DEBD6C39EC}">
      <formula1>1</formula1>
      <formula2>0</formula2>
    </dataValidation>
    <dataValidation type="list" allowBlank="1" showErrorMessage="1" errorTitle="入力規則違反" error="リストから選択してください" sqref="B4" xr:uid="{76B96150-1E23-4F55-90FD-58DD4D7973C7}">
      <formula1>"有,無"</formula1>
      <formula2>0</formula2>
    </dataValidation>
    <dataValidation type="list" allowBlank="1" showErrorMessage="1" errorTitle="入力規則違反" error="リストから選択してください" sqref="B23 B26" xr:uid="{67744A78-D2EA-4D59-9859-0A5D7262559B}">
      <formula1>"有,無,非該当"</formula1>
      <formula2>0</formula2>
    </dataValidation>
  </dataValidations>
  <pageMargins left="0.74791666666666667" right="0.74791666666666667" top="0.62986111111111109" bottom="0.19652777777777777" header="0.51180555555555551" footer="0.19652777777777777"/>
  <pageSetup paperSize="9" firstPageNumber="0" orientation="landscape" horizontalDpi="300" verticalDpi="300" r:id="rId2"/>
  <headerFooter alignWithMargins="0">
    <oddFooter>&amp;C&amp;A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885E2-2AE1-4A51-8F4F-1648E555806A}">
  <sheetPr codeName="Sheet45"/>
  <dimension ref="A1:M28"/>
  <sheetViews>
    <sheetView showGridLines="0" zoomScaleNormal="100" workbookViewId="0"/>
  </sheetViews>
  <sheetFormatPr defaultRowHeight="13.5"/>
  <cols>
    <col min="1" max="1" width="13.5" style="62" customWidth="1"/>
    <col min="2" max="3" width="11.25" style="61" customWidth="1"/>
    <col min="4" max="4" width="11.125" style="61" customWidth="1"/>
    <col min="5" max="10" width="10.5" style="61" customWidth="1"/>
    <col min="11" max="16384" width="9" style="61"/>
  </cols>
  <sheetData>
    <row r="1" spans="1:13" ht="19.5" customHeight="1">
      <c r="A1" s="62" t="s">
        <v>804</v>
      </c>
    </row>
    <row r="2" spans="1:13" ht="15.75" customHeight="1">
      <c r="A2" s="62" t="s">
        <v>805</v>
      </c>
    </row>
    <row r="3" spans="1:13" ht="30" customHeight="1">
      <c r="B3" s="388" t="s">
        <v>806</v>
      </c>
      <c r="C3" s="624"/>
      <c r="D3" s="624"/>
      <c r="E3" s="624"/>
      <c r="F3" s="624"/>
      <c r="G3" s="624"/>
      <c r="H3" s="624"/>
      <c r="I3" s="624"/>
      <c r="J3" s="624"/>
    </row>
    <row r="5" spans="1:13" ht="15.75" customHeight="1">
      <c r="A5" s="62" t="s">
        <v>807</v>
      </c>
    </row>
    <row r="6" spans="1:13" ht="30" customHeight="1">
      <c r="B6" s="388" t="s">
        <v>806</v>
      </c>
      <c r="C6" s="624"/>
      <c r="D6" s="624"/>
      <c r="E6" s="624"/>
      <c r="F6" s="624"/>
      <c r="G6" s="624"/>
      <c r="H6" s="624"/>
      <c r="I6" s="624"/>
      <c r="J6" s="624"/>
    </row>
    <row r="8" spans="1:13" ht="15.75" customHeight="1">
      <c r="A8" s="61" t="s">
        <v>808</v>
      </c>
    </row>
    <row r="9" spans="1:13" ht="15.75" customHeight="1">
      <c r="A9" s="61"/>
      <c r="B9" s="6" t="s">
        <v>809</v>
      </c>
      <c r="C9" s="6"/>
      <c r="D9" s="6"/>
      <c r="J9" s="171" t="str">
        <f>"（令和"&amp;P0!$B$3&amp;"年４月１日現在）"</f>
        <v>（令和8年４月１日現在）</v>
      </c>
    </row>
    <row r="10" spans="1:13" ht="19.5" customHeight="1">
      <c r="A10" s="61"/>
      <c r="B10" s="257" t="s">
        <v>810</v>
      </c>
      <c r="C10" s="257"/>
      <c r="D10" s="257"/>
      <c r="E10" s="631" t="s">
        <v>811</v>
      </c>
      <c r="F10" s="631"/>
      <c r="G10" s="631"/>
      <c r="H10" s="630" t="s">
        <v>812</v>
      </c>
      <c r="I10" s="630"/>
      <c r="J10" s="630"/>
    </row>
    <row r="11" spans="1:13" ht="19.5" customHeight="1">
      <c r="A11" s="61"/>
      <c r="B11" s="235" t="s">
        <v>597</v>
      </c>
      <c r="C11" s="235" t="s">
        <v>598</v>
      </c>
      <c r="D11" s="235" t="s">
        <v>146</v>
      </c>
      <c r="E11" s="235" t="s">
        <v>597</v>
      </c>
      <c r="F11" s="235" t="s">
        <v>598</v>
      </c>
      <c r="G11" s="235" t="s">
        <v>146</v>
      </c>
      <c r="H11" s="235" t="s">
        <v>597</v>
      </c>
      <c r="I11" s="235" t="s">
        <v>598</v>
      </c>
      <c r="J11" s="235" t="s">
        <v>146</v>
      </c>
      <c r="M11" s="2"/>
    </row>
    <row r="12" spans="1:13" ht="27.75" customHeight="1">
      <c r="A12" s="61"/>
      <c r="B12" s="18"/>
      <c r="C12" s="18"/>
      <c r="D12" s="259" t="str">
        <f>IF(SUM(B12:C12)=0,"",SUM(B12:C12))</f>
        <v/>
      </c>
      <c r="E12" s="18"/>
      <c r="F12" s="18"/>
      <c r="G12" s="259" t="str">
        <f>IF(SUM(E12:F12)=0,"",SUM(E12:F12))</f>
        <v/>
      </c>
      <c r="H12" s="18"/>
      <c r="I12" s="18"/>
      <c r="J12" s="259" t="str">
        <f>IF(SUM(H12:I12)=0,"",SUM(H12:I12))</f>
        <v/>
      </c>
    </row>
    <row r="13" spans="1:13" ht="17.25" customHeight="1">
      <c r="A13" s="61"/>
      <c r="B13" s="260" t="s">
        <v>813</v>
      </c>
      <c r="C13" s="260"/>
      <c r="D13" s="260"/>
      <c r="E13" s="236"/>
      <c r="F13" s="260"/>
      <c r="G13" s="260"/>
      <c r="H13" s="236"/>
      <c r="I13" s="260"/>
      <c r="J13" s="260"/>
      <c r="K13" s="236"/>
    </row>
    <row r="14" spans="1:13" ht="15.75" customHeight="1">
      <c r="A14" s="260"/>
      <c r="B14" s="260"/>
      <c r="C14" s="260"/>
      <c r="D14" s="236"/>
      <c r="E14" s="260"/>
      <c r="F14" s="260"/>
      <c r="G14" s="236"/>
      <c r="H14" s="260"/>
      <c r="I14" s="260"/>
      <c r="J14" s="236"/>
    </row>
    <row r="15" spans="1:13" ht="16.5" customHeight="1">
      <c r="A15" s="61"/>
      <c r="B15" s="61" t="s">
        <v>814</v>
      </c>
      <c r="G15" s="661" t="str">
        <f>"（令和"&amp;P0!$B$3-1&amp;"年度開催実績）"</f>
        <v>（令和7年度開催実績）</v>
      </c>
      <c r="H15" s="661"/>
      <c r="I15" s="661"/>
      <c r="K15" s="171"/>
      <c r="M15" s="171"/>
    </row>
    <row r="16" spans="1:13" ht="24.75" customHeight="1">
      <c r="A16" s="61"/>
      <c r="B16" s="630" t="s">
        <v>815</v>
      </c>
      <c r="C16" s="630"/>
      <c r="D16" s="630"/>
      <c r="E16" s="630" t="s">
        <v>816</v>
      </c>
      <c r="F16" s="630"/>
      <c r="G16" s="630"/>
      <c r="H16" s="630" t="s">
        <v>817</v>
      </c>
      <c r="I16" s="630"/>
      <c r="J16" s="62"/>
      <c r="K16" s="98"/>
      <c r="L16" s="6"/>
      <c r="M16" s="6"/>
    </row>
    <row r="17" spans="2:11" s="61" customFormat="1" ht="15.75" customHeight="1">
      <c r="B17" s="630"/>
      <c r="C17" s="630"/>
      <c r="D17" s="630"/>
      <c r="E17" s="235" t="s">
        <v>597</v>
      </c>
      <c r="F17" s="235" t="s">
        <v>598</v>
      </c>
      <c r="G17" s="235" t="s">
        <v>146</v>
      </c>
      <c r="H17" s="235" t="s">
        <v>783</v>
      </c>
      <c r="I17" s="235" t="s">
        <v>780</v>
      </c>
      <c r="J17" s="98"/>
      <c r="K17" s="98"/>
    </row>
    <row r="18" spans="2:11" s="61" customFormat="1" ht="15.75" customHeight="1">
      <c r="B18" s="637"/>
      <c r="C18" s="637"/>
      <c r="D18" s="637"/>
      <c r="E18" s="261"/>
      <c r="F18" s="95"/>
      <c r="G18" s="262" t="str">
        <f t="shared" ref="G18:G27" si="0">IF(SUM(E18:F18)=0,"",SUM(E18:F18))</f>
        <v/>
      </c>
      <c r="H18" s="95"/>
      <c r="I18" s="95"/>
      <c r="J18" s="98"/>
      <c r="K18" s="98"/>
    </row>
    <row r="19" spans="2:11" s="61" customFormat="1" ht="15.75" customHeight="1">
      <c r="B19" s="637"/>
      <c r="C19" s="637"/>
      <c r="D19" s="637"/>
      <c r="E19" s="261"/>
      <c r="F19" s="95"/>
      <c r="G19" s="262" t="str">
        <f t="shared" si="0"/>
        <v/>
      </c>
      <c r="H19" s="95"/>
      <c r="I19" s="95"/>
      <c r="J19" s="98"/>
      <c r="K19" s="98"/>
    </row>
    <row r="20" spans="2:11" s="61" customFormat="1" ht="15.75" customHeight="1">
      <c r="B20" s="637"/>
      <c r="C20" s="637"/>
      <c r="D20" s="637"/>
      <c r="E20" s="261"/>
      <c r="F20" s="95"/>
      <c r="G20" s="262" t="str">
        <f t="shared" si="0"/>
        <v/>
      </c>
      <c r="H20" s="95"/>
      <c r="I20" s="95"/>
      <c r="J20" s="98"/>
      <c r="K20" s="98"/>
    </row>
    <row r="21" spans="2:11" s="61" customFormat="1" ht="15.75" customHeight="1">
      <c r="B21" s="637"/>
      <c r="C21" s="637"/>
      <c r="D21" s="637"/>
      <c r="E21" s="261"/>
      <c r="F21" s="95"/>
      <c r="G21" s="262" t="str">
        <f t="shared" si="0"/>
        <v/>
      </c>
      <c r="H21" s="95"/>
      <c r="I21" s="95"/>
      <c r="J21" s="98"/>
      <c r="K21" s="98"/>
    </row>
    <row r="22" spans="2:11" s="61" customFormat="1" ht="15.75" customHeight="1">
      <c r="B22" s="637"/>
      <c r="C22" s="637"/>
      <c r="D22" s="637"/>
      <c r="E22" s="261"/>
      <c r="F22" s="95"/>
      <c r="G22" s="262" t="str">
        <f t="shared" si="0"/>
        <v/>
      </c>
      <c r="H22" s="95"/>
      <c r="I22" s="95"/>
      <c r="J22" s="98"/>
      <c r="K22" s="98"/>
    </row>
    <row r="23" spans="2:11" s="61" customFormat="1" ht="15.75" customHeight="1">
      <c r="B23" s="637"/>
      <c r="C23" s="637"/>
      <c r="D23" s="637"/>
      <c r="E23" s="261"/>
      <c r="F23" s="95"/>
      <c r="G23" s="262" t="str">
        <f t="shared" si="0"/>
        <v/>
      </c>
      <c r="H23" s="95"/>
      <c r="I23" s="95"/>
      <c r="J23" s="98"/>
      <c r="K23" s="98"/>
    </row>
    <row r="24" spans="2:11" s="61" customFormat="1" ht="15.75" customHeight="1">
      <c r="B24" s="637"/>
      <c r="C24" s="637"/>
      <c r="D24" s="637"/>
      <c r="E24" s="261"/>
      <c r="F24" s="95"/>
      <c r="G24" s="262" t="str">
        <f t="shared" si="0"/>
        <v/>
      </c>
      <c r="H24" s="95"/>
      <c r="I24" s="95"/>
      <c r="J24" s="98"/>
      <c r="K24" s="98"/>
    </row>
    <row r="25" spans="2:11" s="61" customFormat="1" ht="15.75" customHeight="1">
      <c r="B25" s="637"/>
      <c r="C25" s="637"/>
      <c r="D25" s="637"/>
      <c r="E25" s="261"/>
      <c r="F25" s="95"/>
      <c r="G25" s="262" t="str">
        <f t="shared" si="0"/>
        <v/>
      </c>
      <c r="H25" s="95"/>
      <c r="I25" s="95"/>
      <c r="J25" s="98"/>
      <c r="K25" s="98"/>
    </row>
    <row r="26" spans="2:11" s="61" customFormat="1" ht="15.75" customHeight="1">
      <c r="B26" s="637"/>
      <c r="C26" s="637"/>
      <c r="D26" s="637"/>
      <c r="E26" s="261"/>
      <c r="F26" s="95"/>
      <c r="G26" s="262" t="str">
        <f t="shared" si="0"/>
        <v/>
      </c>
      <c r="H26" s="95"/>
      <c r="I26" s="95"/>
      <c r="J26" s="98"/>
      <c r="K26" s="98"/>
    </row>
    <row r="27" spans="2:11" s="61" customFormat="1" ht="15.75" customHeight="1">
      <c r="B27" s="637"/>
      <c r="C27" s="637"/>
      <c r="D27" s="637"/>
      <c r="E27" s="261"/>
      <c r="F27" s="95"/>
      <c r="G27" s="262" t="str">
        <f t="shared" si="0"/>
        <v/>
      </c>
      <c r="H27" s="95"/>
      <c r="I27" s="95"/>
      <c r="J27" s="98"/>
      <c r="K27" s="98"/>
    </row>
    <row r="28" spans="2:11" s="61" customFormat="1" ht="15.75" customHeight="1">
      <c r="B28" s="260" t="s">
        <v>818</v>
      </c>
      <c r="C28" s="260"/>
      <c r="D28" s="62"/>
      <c r="E28" s="260"/>
      <c r="F28" s="260"/>
      <c r="G28" s="236"/>
      <c r="H28" s="139"/>
      <c r="I28" s="139"/>
      <c r="J28" s="98"/>
      <c r="K28" s="98"/>
    </row>
  </sheetData>
  <customSheetViews>
    <customSheetView guid="{15472F52-94B6-4EF6-A7C3-02A4B848E89B}" showGridLines="0" topLeftCell="A22">
      <selection activeCell="J42" sqref="J42"/>
      <pageMargins left="0.75" right="0.75" top="0.6" bottom="0.73958333333333326"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8">
    <mergeCell ref="B26:D26"/>
    <mergeCell ref="B27:D27"/>
    <mergeCell ref="B18:D18"/>
    <mergeCell ref="B19:D19"/>
    <mergeCell ref="B20:D20"/>
    <mergeCell ref="B21:D21"/>
    <mergeCell ref="B22:D22"/>
    <mergeCell ref="B23:D23"/>
    <mergeCell ref="B16:D17"/>
    <mergeCell ref="E16:G16"/>
    <mergeCell ref="H16:I16"/>
    <mergeCell ref="B24:D24"/>
    <mergeCell ref="B25:D25"/>
    <mergeCell ref="C3:J3"/>
    <mergeCell ref="C6:J6"/>
    <mergeCell ref="E10:G10"/>
    <mergeCell ref="H10:J10"/>
    <mergeCell ref="G15:I15"/>
  </mergeCells>
  <phoneticPr fontId="27"/>
  <dataValidations count="1">
    <dataValidation operator="greaterThanOrEqual" allowBlank="1" showErrorMessage="1" errorTitle="入力規則違反" error="整数を入力してください" sqref="C13:D13 F13:G13 I13:J13 A14:C14 E14:F14 H14:I14 L16:M16 C28 E28:F28" xr:uid="{31E4F315-690E-4F61-A77E-AC9DC8168E52}">
      <formula1>0</formula1>
      <formula2>0</formula2>
    </dataValidation>
  </dataValidations>
  <pageMargins left="0.75" right="0.75" top="0.6" bottom="0.73958333333333326" header="0.51180555555555551" footer="0.51180555555555551"/>
  <pageSetup paperSize="9" firstPageNumber="0" orientation="landscape" horizontalDpi="300" verticalDpi="300" r:id="rId2"/>
  <headerFooter alignWithMargins="0">
    <oddFooter>&amp;C&amp;A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C2B7D-6C38-4C1F-B6AE-5DDCB5CCB2AC}">
  <sheetPr codeName="Sheet46"/>
  <dimension ref="A1:I19"/>
  <sheetViews>
    <sheetView showGridLines="0" zoomScaleNormal="100" workbookViewId="0"/>
  </sheetViews>
  <sheetFormatPr defaultRowHeight="13.5"/>
  <cols>
    <col min="1" max="1" width="8.75" style="61" customWidth="1"/>
    <col min="2" max="2" width="10.375" style="61" customWidth="1"/>
    <col min="3" max="3" width="22" style="61" customWidth="1"/>
    <col min="4" max="4" width="60.25" style="61" customWidth="1"/>
    <col min="5" max="5" width="14.875" style="61" customWidth="1"/>
    <col min="6" max="6" width="13" style="61" customWidth="1"/>
    <col min="7" max="7" width="12.125" style="61" customWidth="1"/>
    <col min="8" max="8" width="47.5" style="61" customWidth="1"/>
    <col min="9" max="12" width="8.5" style="61" customWidth="1"/>
    <col min="13" max="16384" width="9" style="61"/>
  </cols>
  <sheetData>
    <row r="1" spans="1:9" ht="22.15" customHeight="1">
      <c r="A1" s="61" t="str">
        <f>"令和"&amp;P0!$B$3-1&amp;"年度主な行事"</f>
        <v>令和7年度主な行事</v>
      </c>
      <c r="G1" s="15"/>
      <c r="H1" s="15"/>
    </row>
    <row r="2" spans="1:9" ht="22.15" customHeight="1">
      <c r="A2" s="489" t="s">
        <v>819</v>
      </c>
      <c r="B2" s="630" t="s">
        <v>820</v>
      </c>
      <c r="C2" s="630"/>
      <c r="D2" s="630"/>
      <c r="E2" s="235" t="s">
        <v>821</v>
      </c>
      <c r="F2" s="98"/>
      <c r="G2" s="98"/>
      <c r="H2" s="98"/>
      <c r="I2" s="62"/>
    </row>
    <row r="3" spans="1:9" ht="34.5" customHeight="1">
      <c r="A3" s="489">
        <v>1</v>
      </c>
      <c r="B3" s="662"/>
      <c r="C3" s="662"/>
      <c r="D3" s="662"/>
      <c r="E3" s="263"/>
      <c r="F3" s="264"/>
      <c r="G3" s="264"/>
      <c r="H3" s="265"/>
      <c r="I3" s="62"/>
    </row>
    <row r="4" spans="1:9" ht="34.5" customHeight="1">
      <c r="A4" s="489">
        <v>2</v>
      </c>
      <c r="B4" s="662"/>
      <c r="C4" s="662"/>
      <c r="D4" s="662"/>
      <c r="E4" s="263"/>
      <c r="F4" s="264"/>
      <c r="G4" s="264"/>
      <c r="H4" s="265"/>
      <c r="I4" s="62"/>
    </row>
    <row r="5" spans="1:9" ht="34.5" customHeight="1">
      <c r="A5" s="489">
        <v>3</v>
      </c>
      <c r="B5" s="662"/>
      <c r="C5" s="662"/>
      <c r="D5" s="662"/>
      <c r="E5" s="263"/>
      <c r="F5" s="264"/>
      <c r="G5" s="264"/>
      <c r="H5" s="265"/>
      <c r="I5" s="62"/>
    </row>
    <row r="6" spans="1:9" ht="34.5" customHeight="1">
      <c r="A6" s="489">
        <v>4</v>
      </c>
      <c r="B6" s="662"/>
      <c r="C6" s="662"/>
      <c r="D6" s="662"/>
      <c r="E6" s="263"/>
      <c r="F6" s="264"/>
      <c r="G6" s="264"/>
      <c r="H6" s="265"/>
      <c r="I6" s="62"/>
    </row>
    <row r="7" spans="1:9" ht="34.5" customHeight="1">
      <c r="A7" s="489">
        <v>5</v>
      </c>
      <c r="B7" s="662"/>
      <c r="C7" s="662"/>
      <c r="D7" s="662"/>
      <c r="E7" s="263"/>
      <c r="F7" s="264"/>
      <c r="G7" s="264"/>
      <c r="H7" s="265"/>
      <c r="I7" s="62"/>
    </row>
    <row r="9" spans="1:9" ht="22.15" customHeight="1">
      <c r="A9" s="61" t="s">
        <v>822</v>
      </c>
    </row>
    <row r="10" spans="1:9" ht="22.15" customHeight="1">
      <c r="A10" s="61" t="s">
        <v>823</v>
      </c>
    </row>
    <row r="11" spans="1:9" ht="22.15" customHeight="1">
      <c r="B11" s="55"/>
      <c r="C11" s="61" t="s">
        <v>32</v>
      </c>
    </row>
    <row r="12" spans="1:9" ht="22.15" customHeight="1">
      <c r="B12" s="61" t="s">
        <v>824</v>
      </c>
    </row>
    <row r="13" spans="1:9" ht="22.15" customHeight="1">
      <c r="B13" s="61" t="s">
        <v>825</v>
      </c>
    </row>
    <row r="14" spans="1:9" ht="30.75" customHeight="1">
      <c r="B14" s="630" t="s">
        <v>826</v>
      </c>
      <c r="C14" s="630"/>
      <c r="D14" s="160" t="s">
        <v>827</v>
      </c>
      <c r="E14" s="40"/>
    </row>
    <row r="15" spans="1:9" ht="22.15" customHeight="1">
      <c r="B15" s="663"/>
      <c r="C15" s="663"/>
      <c r="D15" s="266"/>
      <c r="E15" s="62"/>
    </row>
    <row r="16" spans="1:9" ht="22.15" customHeight="1">
      <c r="B16" s="663"/>
      <c r="C16" s="663"/>
      <c r="D16" s="266"/>
      <c r="E16" s="62"/>
    </row>
    <row r="17" spans="2:5" ht="22.15" customHeight="1">
      <c r="B17" s="663"/>
      <c r="C17" s="663"/>
      <c r="D17" s="266"/>
      <c r="E17" s="62"/>
    </row>
    <row r="18" spans="2:5" ht="22.15" customHeight="1">
      <c r="B18" s="663"/>
      <c r="C18" s="663"/>
      <c r="D18" s="266"/>
      <c r="E18" s="62"/>
    </row>
    <row r="19" spans="2:5" ht="22.15" customHeight="1">
      <c r="B19" s="663"/>
      <c r="C19" s="663"/>
      <c r="D19" s="266"/>
      <c r="E19" s="62"/>
    </row>
  </sheetData>
  <customSheetViews>
    <customSheetView guid="{15472F52-94B6-4EF6-A7C3-02A4B848E89B}" showGridLines="0" topLeftCell="A13">
      <selection activeCell="D26" sqref="D26"/>
      <pageMargins left="0.75" right="0.75" top="0.71" bottom="0.79" header="0.38"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2">
    <mergeCell ref="B18:C18"/>
    <mergeCell ref="B19:C19"/>
    <mergeCell ref="B7:D7"/>
    <mergeCell ref="B14:C14"/>
    <mergeCell ref="B15:C15"/>
    <mergeCell ref="B16:C16"/>
    <mergeCell ref="B17:C17"/>
    <mergeCell ref="B2:D2"/>
    <mergeCell ref="B3:D3"/>
    <mergeCell ref="B4:D4"/>
    <mergeCell ref="B5:D5"/>
    <mergeCell ref="B6:D6"/>
  </mergeCells>
  <phoneticPr fontId="27"/>
  <dataValidations count="1">
    <dataValidation type="list" allowBlank="1" showErrorMessage="1" errorTitle="入力規則違反" error="リストから選択してください" sqref="B11" xr:uid="{F6097F97-8917-4BDC-A87F-A47353FB7C0A}">
      <formula1>"有,無,非該当"</formula1>
      <formula2>0</formula2>
    </dataValidation>
  </dataValidations>
  <pageMargins left="0.75" right="0.75" top="0.71" bottom="0.79" header="0.38" footer="0.51180555555555551"/>
  <pageSetup paperSize="9" firstPageNumber="0" orientation="landscape" horizontalDpi="300" verticalDpi="300" r:id="rId2"/>
  <headerFooter alignWithMargins="0">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E936E-EEEA-415C-A77F-785BBF812F96}">
  <sheetPr codeName="Sheet47"/>
  <dimension ref="A1:F18"/>
  <sheetViews>
    <sheetView showGridLines="0" zoomScaleNormal="100" workbookViewId="0"/>
  </sheetViews>
  <sheetFormatPr defaultRowHeight="13.5"/>
  <cols>
    <col min="1" max="1" width="11.75" style="61" customWidth="1"/>
    <col min="2" max="2" width="13.375" style="61" customWidth="1"/>
    <col min="3" max="3" width="22.5" style="61" customWidth="1"/>
    <col min="4" max="4" width="9" style="61" customWidth="1"/>
    <col min="5" max="5" width="17.875" style="61" customWidth="1"/>
    <col min="6" max="7" width="18.5" style="61" customWidth="1"/>
    <col min="8" max="8" width="10.25" style="61" customWidth="1"/>
    <col min="9" max="16384" width="9" style="61"/>
  </cols>
  <sheetData>
    <row r="1" spans="1:6" ht="22.15" customHeight="1">
      <c r="A1" s="61" t="s">
        <v>828</v>
      </c>
    </row>
    <row r="2" spans="1:6" ht="22.15" customHeight="1">
      <c r="A2" s="61" t="s">
        <v>829</v>
      </c>
    </row>
    <row r="3" spans="1:6" ht="22.15" customHeight="1">
      <c r="A3" s="98"/>
      <c r="B3" s="55"/>
      <c r="C3" s="61" t="s">
        <v>32</v>
      </c>
    </row>
    <row r="5" spans="1:6" ht="22.15" customHeight="1">
      <c r="A5" s="61" t="s">
        <v>830</v>
      </c>
    </row>
    <row r="6" spans="1:6" ht="22.15" customHeight="1">
      <c r="B6" s="238" t="s">
        <v>831</v>
      </c>
      <c r="C6" s="637"/>
      <c r="D6" s="637"/>
      <c r="E6" s="637"/>
      <c r="F6" s="637"/>
    </row>
    <row r="8" spans="1:6" ht="22.15" customHeight="1">
      <c r="A8" s="61" t="str">
        <f>"　　ウ　訓練の実施状況（令和"&amp;P0!$B$3&amp;"年４月１日～４月３０日までの実績）"</f>
        <v>　　ウ　訓練の実施状況（令和8年４月１日～４月３０日までの実績）</v>
      </c>
    </row>
    <row r="9" spans="1:6" ht="22.15" customHeight="1">
      <c r="A9" s="131" t="s">
        <v>819</v>
      </c>
      <c r="B9" s="238" t="s">
        <v>832</v>
      </c>
      <c r="C9" s="64"/>
      <c r="D9" s="329" t="s">
        <v>833</v>
      </c>
      <c r="E9" s="329" t="s">
        <v>834</v>
      </c>
      <c r="F9" s="329" t="s">
        <v>835</v>
      </c>
    </row>
    <row r="10" spans="1:6" ht="22.15" customHeight="1">
      <c r="A10" s="133"/>
      <c r="B10" s="235" t="s">
        <v>836</v>
      </c>
      <c r="C10" s="235" t="s">
        <v>361</v>
      </c>
      <c r="D10" s="133"/>
      <c r="E10" s="133"/>
      <c r="F10" s="133"/>
    </row>
    <row r="11" spans="1:6" ht="22.15" customHeight="1">
      <c r="A11" s="131" t="s">
        <v>837</v>
      </c>
      <c r="B11" s="257" t="s">
        <v>838</v>
      </c>
      <c r="C11" s="79"/>
      <c r="D11" s="18"/>
      <c r="E11" s="18"/>
      <c r="F11" s="18"/>
    </row>
    <row r="12" spans="1:6" ht="22.15" customHeight="1">
      <c r="A12" s="267"/>
      <c r="B12" s="257" t="s">
        <v>839</v>
      </c>
      <c r="C12" s="79"/>
      <c r="D12" s="18"/>
      <c r="E12" s="18"/>
      <c r="F12" s="18"/>
    </row>
    <row r="13" spans="1:6" ht="22.15" customHeight="1">
      <c r="A13" s="267"/>
      <c r="B13" s="257" t="s">
        <v>840</v>
      </c>
      <c r="C13" s="79"/>
      <c r="D13" s="18"/>
      <c r="E13" s="18"/>
      <c r="F13" s="18"/>
    </row>
    <row r="14" spans="1:6" ht="22.15" customHeight="1">
      <c r="A14" s="133"/>
      <c r="B14" s="257" t="s">
        <v>841</v>
      </c>
      <c r="C14" s="79"/>
      <c r="D14" s="18"/>
      <c r="E14" s="18"/>
      <c r="F14" s="18"/>
    </row>
    <row r="15" spans="1:6" ht="22.15" customHeight="1">
      <c r="A15" s="238" t="s">
        <v>842</v>
      </c>
      <c r="B15" s="64"/>
      <c r="C15" s="79"/>
      <c r="D15" s="18"/>
      <c r="E15" s="18"/>
      <c r="F15" s="18"/>
    </row>
    <row r="16" spans="1:6" ht="22.15" customHeight="1">
      <c r="A16" s="238" t="s">
        <v>843</v>
      </c>
      <c r="B16" s="64"/>
      <c r="C16" s="79"/>
      <c r="D16" s="18"/>
      <c r="E16" s="18"/>
      <c r="F16" s="18"/>
    </row>
    <row r="17" spans="1:6" ht="22.15" customHeight="1">
      <c r="A17" s="238" t="s">
        <v>844</v>
      </c>
      <c r="B17" s="64"/>
      <c r="C17" s="79"/>
      <c r="D17" s="18"/>
      <c r="E17" s="18"/>
      <c r="F17" s="18"/>
    </row>
    <row r="18" spans="1:6" ht="22.15" customHeight="1">
      <c r="A18" s="238" t="s">
        <v>845</v>
      </c>
      <c r="B18" s="64"/>
      <c r="C18" s="79"/>
      <c r="D18" s="18"/>
      <c r="E18" s="18"/>
      <c r="F18" s="18"/>
    </row>
  </sheetData>
  <customSheetViews>
    <customSheetView guid="{15472F52-94B6-4EF6-A7C3-02A4B848E89B}" showGridLines="0" topLeftCell="A16">
      <selection activeCell="H36" sqref="H36"/>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
    <mergeCell ref="C6:F6"/>
  </mergeCells>
  <phoneticPr fontId="27"/>
  <dataValidations count="2">
    <dataValidation type="whole" operator="equal" allowBlank="1" showErrorMessage="1" errorTitle="入力規則違反" error="該当する場合は、&quot;1&quot;を入力してください" sqref="A3" xr:uid="{EACAB42F-1A93-4015-A266-21DC51535ECF}">
      <formula1>1</formula1>
      <formula2>0</formula2>
    </dataValidation>
    <dataValidation type="list" allowBlank="1" showErrorMessage="1" errorTitle="入力規則違反" error="リストから選択してください" sqref="B3" xr:uid="{AEBB0450-DE90-4C53-855A-868E25F026A1}">
      <formula1>"有,無,非該当"</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B7300-DCDF-4DAE-938C-3A054C309718}">
  <sheetPr codeName="Sheet5"/>
  <dimension ref="A1:K26"/>
  <sheetViews>
    <sheetView showGridLines="0" zoomScaleNormal="100" workbookViewId="0"/>
  </sheetViews>
  <sheetFormatPr defaultRowHeight="13.5"/>
  <cols>
    <col min="1" max="1" width="5.125" style="23" customWidth="1"/>
    <col min="2" max="2" width="3.5" style="24" customWidth="1"/>
    <col min="3" max="3" width="29.5" style="23" customWidth="1"/>
    <col min="4" max="4" width="13" style="23" customWidth="1"/>
    <col min="5" max="5" width="4.5" style="23" customWidth="1"/>
    <col min="6" max="6" width="5.375" style="23" customWidth="1"/>
    <col min="7" max="7" width="3.5" style="24" customWidth="1"/>
    <col min="8" max="8" width="30.75" style="23" customWidth="1"/>
    <col min="9" max="9" width="31.5" style="23" customWidth="1"/>
    <col min="10" max="10" width="5.5" style="23" customWidth="1"/>
    <col min="11" max="11" width="5.25" style="23" customWidth="1"/>
    <col min="12" max="12" width="4.375" style="23" customWidth="1"/>
    <col min="13" max="14" width="16.125" style="23" customWidth="1"/>
    <col min="15" max="15" width="5.5" style="23" customWidth="1"/>
    <col min="16" max="16384" width="9" style="23"/>
  </cols>
  <sheetData>
    <row r="1" spans="1:11" ht="20.25" customHeight="1">
      <c r="A1" s="23" t="s">
        <v>1447</v>
      </c>
      <c r="B1" s="23"/>
      <c r="H1" s="40" t="s">
        <v>41</v>
      </c>
      <c r="I1" s="296"/>
      <c r="J1" s="296"/>
      <c r="K1" s="296"/>
    </row>
    <row r="2" spans="1:11" ht="20.25" customHeight="1">
      <c r="G2" s="40" t="s">
        <v>1298</v>
      </c>
      <c r="H2" s="296"/>
      <c r="I2" s="296"/>
      <c r="J2" s="296"/>
      <c r="K2" s="296"/>
    </row>
    <row r="3" spans="1:11" s="46" customFormat="1" ht="19.5" customHeight="1">
      <c r="A3" s="41"/>
      <c r="B3" s="42">
        <v>1</v>
      </c>
      <c r="C3" s="387" t="s">
        <v>127</v>
      </c>
      <c r="D3" s="43"/>
      <c r="E3" s="44"/>
      <c r="F3" s="45"/>
      <c r="G3" s="42">
        <v>15</v>
      </c>
      <c r="H3" s="43" t="s">
        <v>128</v>
      </c>
      <c r="I3" s="43"/>
      <c r="J3" s="43"/>
      <c r="K3" s="45"/>
    </row>
    <row r="4" spans="1:11" s="46" customFormat="1" ht="19.5" customHeight="1">
      <c r="A4" s="32"/>
      <c r="B4" s="42">
        <v>2</v>
      </c>
      <c r="C4" s="387" t="s">
        <v>129</v>
      </c>
      <c r="D4" s="43"/>
      <c r="E4" s="44"/>
      <c r="F4" s="45"/>
      <c r="G4" s="621">
        <v>16</v>
      </c>
      <c r="H4" s="387" t="s">
        <v>130</v>
      </c>
      <c r="I4" s="43"/>
      <c r="J4" s="43"/>
      <c r="K4" s="44"/>
    </row>
    <row r="5" spans="1:11" s="46" customFormat="1" ht="20.25" customHeight="1">
      <c r="A5" s="32"/>
      <c r="B5" s="42">
        <v>3</v>
      </c>
      <c r="C5" s="387" t="s">
        <v>131</v>
      </c>
      <c r="D5" s="43"/>
      <c r="E5" s="44"/>
      <c r="F5" s="45"/>
      <c r="G5" s="621"/>
      <c r="H5" s="387" t="s">
        <v>132</v>
      </c>
      <c r="I5" s="43"/>
      <c r="J5" s="43"/>
      <c r="K5" s="45"/>
    </row>
    <row r="6" spans="1:11" s="46" customFormat="1" ht="20.25" customHeight="1">
      <c r="A6" s="32"/>
      <c r="B6" s="42">
        <v>4</v>
      </c>
      <c r="C6" s="387" t="s">
        <v>133</v>
      </c>
      <c r="D6" s="43"/>
      <c r="E6" s="44"/>
      <c r="F6" s="45"/>
      <c r="G6" s="621"/>
      <c r="H6" s="387" t="s">
        <v>134</v>
      </c>
      <c r="I6" s="43"/>
      <c r="J6" s="43"/>
      <c r="K6" s="45"/>
    </row>
    <row r="7" spans="1:11" s="46" customFormat="1" ht="20.25" customHeight="1">
      <c r="A7" s="32"/>
      <c r="B7" s="621">
        <v>5</v>
      </c>
      <c r="C7" s="387" t="s">
        <v>135</v>
      </c>
      <c r="D7" s="43"/>
      <c r="E7" s="43"/>
      <c r="F7" s="45"/>
      <c r="G7" s="621"/>
      <c r="H7" s="387" t="s">
        <v>136</v>
      </c>
      <c r="I7" s="43"/>
      <c r="J7" s="43"/>
      <c r="K7" s="45"/>
    </row>
    <row r="8" spans="1:11" s="46" customFormat="1" ht="20.25" customHeight="1">
      <c r="A8" s="32"/>
      <c r="B8" s="621"/>
      <c r="C8" s="387" t="s">
        <v>137</v>
      </c>
      <c r="D8" s="43"/>
      <c r="E8" s="44"/>
      <c r="F8" s="45"/>
      <c r="G8" s="621"/>
      <c r="H8" s="387" t="s">
        <v>138</v>
      </c>
      <c r="I8" s="43"/>
      <c r="J8" s="43"/>
      <c r="K8" s="45"/>
    </row>
    <row r="9" spans="1:11" s="46" customFormat="1" ht="20.25" customHeight="1">
      <c r="A9" s="32"/>
      <c r="B9" s="621"/>
      <c r="C9" s="46" t="s">
        <v>139</v>
      </c>
      <c r="F9" s="45"/>
      <c r="G9" s="621"/>
      <c r="H9" s="387" t="s">
        <v>140</v>
      </c>
      <c r="I9" s="43"/>
      <c r="J9" s="43"/>
      <c r="K9" s="45"/>
    </row>
    <row r="10" spans="1:11" s="46" customFormat="1" ht="20.25" customHeight="1">
      <c r="A10" s="32" t="s">
        <v>141</v>
      </c>
      <c r="B10" s="621"/>
      <c r="C10" s="387" t="s">
        <v>142</v>
      </c>
      <c r="D10" s="43"/>
      <c r="E10" s="44"/>
      <c r="F10" s="45"/>
      <c r="G10" s="621"/>
      <c r="H10" s="387" t="s">
        <v>143</v>
      </c>
      <c r="I10" s="43"/>
      <c r="J10" s="43"/>
      <c r="K10" s="45"/>
    </row>
    <row r="11" spans="1:11" s="46" customFormat="1" ht="20.25" customHeight="1">
      <c r="A11" s="47"/>
      <c r="B11" s="621"/>
      <c r="C11" s="387" t="s">
        <v>144</v>
      </c>
      <c r="D11" s="43"/>
      <c r="E11" s="44"/>
      <c r="F11" s="45"/>
      <c r="G11" s="621"/>
      <c r="H11" s="387" t="s">
        <v>145</v>
      </c>
      <c r="I11" s="43"/>
      <c r="J11" s="43"/>
      <c r="K11" s="45"/>
    </row>
    <row r="12" spans="1:11" s="46" customFormat="1" ht="20.25" customHeight="1">
      <c r="A12" s="32" t="s">
        <v>146</v>
      </c>
      <c r="B12" s="621"/>
      <c r="C12" s="387" t="s">
        <v>147</v>
      </c>
      <c r="D12" s="43"/>
      <c r="E12" s="44"/>
      <c r="F12" s="45"/>
      <c r="G12" s="621"/>
      <c r="H12" s="387" t="s">
        <v>1299</v>
      </c>
      <c r="I12" s="43"/>
      <c r="J12" s="43"/>
      <c r="K12" s="45"/>
    </row>
    <row r="13" spans="1:11" s="46" customFormat="1" ht="20.25" customHeight="1">
      <c r="A13" s="47"/>
      <c r="B13" s="621"/>
      <c r="C13" s="387" t="s">
        <v>148</v>
      </c>
      <c r="D13" s="48"/>
      <c r="E13" s="44" t="s">
        <v>26</v>
      </c>
      <c r="F13" s="45"/>
      <c r="G13" s="621"/>
      <c r="H13" s="387" t="s">
        <v>149</v>
      </c>
      <c r="I13" s="43"/>
      <c r="J13" s="43"/>
      <c r="K13" s="45"/>
    </row>
    <row r="14" spans="1:11" s="46" customFormat="1" ht="20.25" customHeight="1">
      <c r="A14" s="32" t="s">
        <v>150</v>
      </c>
      <c r="B14" s="42">
        <v>6</v>
      </c>
      <c r="C14" s="387" t="s">
        <v>151</v>
      </c>
      <c r="D14" s="43"/>
      <c r="E14" s="44"/>
      <c r="F14" s="45"/>
      <c r="G14" s="621"/>
      <c r="H14" s="387" t="s">
        <v>152</v>
      </c>
      <c r="I14" s="43"/>
      <c r="J14" s="43"/>
      <c r="K14" s="45"/>
    </row>
    <row r="15" spans="1:11" s="46" customFormat="1" ht="20.25" customHeight="1">
      <c r="A15" s="47"/>
      <c r="B15" s="42">
        <v>7</v>
      </c>
      <c r="C15" s="387" t="s">
        <v>153</v>
      </c>
      <c r="D15" s="43"/>
      <c r="E15" s="44"/>
      <c r="F15" s="45"/>
      <c r="G15" s="621"/>
      <c r="H15" s="387" t="s">
        <v>154</v>
      </c>
      <c r="I15" s="43"/>
      <c r="J15" s="43"/>
      <c r="K15" s="45"/>
    </row>
    <row r="16" spans="1:11" s="46" customFormat="1" ht="20.25" customHeight="1">
      <c r="A16" s="32" t="s">
        <v>68</v>
      </c>
      <c r="B16" s="42">
        <v>8</v>
      </c>
      <c r="C16" s="387" t="s">
        <v>155</v>
      </c>
      <c r="D16" s="43"/>
      <c r="E16" s="44"/>
      <c r="F16" s="45"/>
      <c r="G16" s="621"/>
      <c r="H16" s="387" t="s">
        <v>156</v>
      </c>
      <c r="I16" s="43"/>
      <c r="J16" s="43"/>
      <c r="K16" s="45"/>
    </row>
    <row r="17" spans="1:11" s="46" customFormat="1" ht="20.25" customHeight="1">
      <c r="A17" s="47"/>
      <c r="B17" s="42">
        <v>9</v>
      </c>
      <c r="C17" s="387" t="s">
        <v>157</v>
      </c>
      <c r="D17" s="43"/>
      <c r="E17" s="44"/>
      <c r="F17" s="45"/>
      <c r="G17" s="621"/>
      <c r="H17" s="387" t="s">
        <v>158</v>
      </c>
      <c r="I17" s="43"/>
      <c r="J17" s="43"/>
      <c r="K17" s="45"/>
    </row>
    <row r="18" spans="1:11" s="46" customFormat="1" ht="20.25" customHeight="1">
      <c r="A18" s="32"/>
      <c r="B18" s="42">
        <v>10</v>
      </c>
      <c r="C18" s="387" t="s">
        <v>159</v>
      </c>
      <c r="D18" s="43"/>
      <c r="E18" s="44"/>
      <c r="F18" s="45"/>
      <c r="G18" s="621"/>
      <c r="H18" s="387" t="s">
        <v>160</v>
      </c>
      <c r="I18" s="43"/>
      <c r="J18" s="43"/>
      <c r="K18" s="45"/>
    </row>
    <row r="19" spans="1:11" s="46" customFormat="1" ht="20.25" customHeight="1">
      <c r="A19" s="32"/>
      <c r="B19" s="42">
        <v>11</v>
      </c>
      <c r="C19" s="387" t="s">
        <v>161</v>
      </c>
      <c r="D19" s="43"/>
      <c r="E19" s="44"/>
      <c r="F19" s="45"/>
      <c r="G19" s="621"/>
      <c r="H19" s="387" t="s">
        <v>162</v>
      </c>
      <c r="I19" s="43"/>
      <c r="J19" s="43"/>
      <c r="K19" s="45"/>
    </row>
    <row r="20" spans="1:11" s="46" customFormat="1" ht="20.25" customHeight="1">
      <c r="A20" s="47"/>
      <c r="B20" s="42">
        <v>12</v>
      </c>
      <c r="C20" s="387" t="s">
        <v>163</v>
      </c>
      <c r="D20" s="43"/>
      <c r="E20" s="43"/>
      <c r="F20" s="45"/>
      <c r="G20" s="621"/>
      <c r="H20" s="387" t="s">
        <v>164</v>
      </c>
      <c r="I20" s="43"/>
      <c r="J20" s="43"/>
      <c r="K20" s="45"/>
    </row>
    <row r="21" spans="1:11" s="46" customFormat="1" ht="20.25" customHeight="1">
      <c r="A21" s="32"/>
      <c r="B21" s="42">
        <v>13</v>
      </c>
      <c r="C21" s="387" t="s">
        <v>165</v>
      </c>
      <c r="D21" s="43"/>
      <c r="E21" s="43"/>
      <c r="F21" s="45"/>
      <c r="G21" s="621"/>
      <c r="H21" s="387" t="s">
        <v>166</v>
      </c>
      <c r="I21" s="43"/>
      <c r="J21" s="43"/>
      <c r="K21" s="45"/>
    </row>
    <row r="22" spans="1:11" s="46" customFormat="1" ht="20.25" customHeight="1">
      <c r="A22" s="32"/>
      <c r="B22" s="621">
        <v>14</v>
      </c>
      <c r="C22" s="387" t="s">
        <v>167</v>
      </c>
      <c r="D22" s="43"/>
      <c r="E22" s="43"/>
      <c r="F22" s="43"/>
      <c r="G22" s="621"/>
      <c r="H22" s="387" t="s">
        <v>168</v>
      </c>
      <c r="I22" s="43"/>
      <c r="J22" s="43"/>
      <c r="K22" s="45"/>
    </row>
    <row r="23" spans="1:11" s="46" customFormat="1" ht="20.25" customHeight="1">
      <c r="A23" s="32"/>
      <c r="B23" s="621"/>
      <c r="C23" s="387" t="s">
        <v>169</v>
      </c>
      <c r="D23" s="43"/>
      <c r="E23" s="43"/>
      <c r="F23" s="45"/>
      <c r="G23" s="621"/>
      <c r="H23" s="387" t="s">
        <v>170</v>
      </c>
      <c r="I23" s="48"/>
      <c r="J23" s="43" t="s">
        <v>26</v>
      </c>
      <c r="K23" s="45"/>
    </row>
    <row r="24" spans="1:11" s="46" customFormat="1" ht="20.25" customHeight="1">
      <c r="A24" s="32"/>
      <c r="B24" s="621"/>
      <c r="C24" s="387" t="s">
        <v>1442</v>
      </c>
      <c r="D24" s="43"/>
      <c r="E24" s="43"/>
      <c r="F24" s="45"/>
      <c r="G24" s="42">
        <v>17</v>
      </c>
      <c r="H24" s="387" t="s">
        <v>171</v>
      </c>
      <c r="I24" s="43"/>
      <c r="J24" s="43"/>
      <c r="K24" s="45"/>
    </row>
    <row r="25" spans="1:11" s="46" customFormat="1" ht="20.25" customHeight="1">
      <c r="A25" s="39"/>
      <c r="B25" s="621"/>
      <c r="C25" s="387" t="s">
        <v>172</v>
      </c>
      <c r="D25" s="43"/>
      <c r="E25" s="43"/>
      <c r="F25" s="45"/>
      <c r="G25" s="49">
        <v>18</v>
      </c>
      <c r="H25" s="387" t="s">
        <v>173</v>
      </c>
      <c r="I25" s="43"/>
      <c r="J25" s="43"/>
      <c r="K25" s="45"/>
    </row>
    <row r="26" spans="1:11" s="46" customFormat="1" ht="20.25" customHeight="1">
      <c r="A26" s="50"/>
      <c r="B26" s="50"/>
    </row>
  </sheetData>
  <customSheetViews>
    <customSheetView guid="{15472F52-94B6-4EF6-A7C3-02A4B848E89B}" showGridLines="0" topLeftCell="A13">
      <selection sqref="A1:K26"/>
      <pageMargins left="0.39027777777777778" right="0.39027777777777778" top="0.82986111111111116" bottom="0.85"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3">
    <mergeCell ref="G4:G23"/>
    <mergeCell ref="B7:B13"/>
    <mergeCell ref="B22:B25"/>
  </mergeCells>
  <phoneticPr fontId="27"/>
  <dataValidations count="1">
    <dataValidation type="list" allowBlank="1" showErrorMessage="1" errorTitle="入力規則違反" error="リストから選択してください" sqref="F3:F21 K3 K5:K25 F23:F25" xr:uid="{4602C403-BC19-4BE4-8E2B-1AEF8E2E9132}">
      <formula1>"○"</formula1>
      <formula2>0</formula2>
    </dataValidation>
  </dataValidations>
  <pageMargins left="0.39027777777777778" right="0.39027777777777778" top="0.82986111111111116" bottom="0.85" header="0.51180555555555551" footer="0.51180555555555551"/>
  <pageSetup paperSize="9" firstPageNumber="0" orientation="landscape" horizontalDpi="300" verticalDpi="300" r:id="rId2"/>
  <headerFooter alignWithMargins="0">
    <oddFooter>&amp;C&amp;A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969D4-CF85-4641-A9A3-B9806C087BB7}">
  <sheetPr codeName="Sheet48"/>
  <dimension ref="A1:D7"/>
  <sheetViews>
    <sheetView showGridLines="0" zoomScaleNormal="100" workbookViewId="0"/>
  </sheetViews>
  <sheetFormatPr defaultRowHeight="13.5"/>
  <cols>
    <col min="1" max="1" width="11.75" style="61" customWidth="1"/>
    <col min="2" max="2" width="20" style="61" customWidth="1"/>
    <col min="3" max="3" width="11.5" style="61" customWidth="1"/>
    <col min="4" max="4" width="65.75" style="61" customWidth="1"/>
    <col min="5" max="16384" width="9" style="61"/>
  </cols>
  <sheetData>
    <row r="1" spans="1:4" s="174" customFormat="1" ht="33" customHeight="1">
      <c r="A1" s="174" t="s">
        <v>846</v>
      </c>
    </row>
    <row r="2" spans="1:4" ht="23.25" customHeight="1">
      <c r="B2" s="61" t="s">
        <v>1363</v>
      </c>
    </row>
    <row r="3" spans="1:4" ht="26.25" customHeight="1">
      <c r="B3" s="490" t="s">
        <v>847</v>
      </c>
      <c r="C3" s="25"/>
    </row>
    <row r="4" spans="1:4" ht="26.25" customHeight="1">
      <c r="B4" s="257" t="s">
        <v>848</v>
      </c>
      <c r="C4" s="25"/>
    </row>
    <row r="5" spans="1:4" ht="29.25" customHeight="1">
      <c r="B5" s="257" t="s">
        <v>849</v>
      </c>
      <c r="C5" s="25"/>
    </row>
    <row r="6" spans="1:4" ht="27.75" customHeight="1">
      <c r="B6" s="257" t="s">
        <v>37</v>
      </c>
      <c r="C6" s="25"/>
    </row>
    <row r="7" spans="1:4" ht="54" customHeight="1">
      <c r="C7" s="171" t="s">
        <v>850</v>
      </c>
      <c r="D7" s="75"/>
    </row>
  </sheetData>
  <customSheetViews>
    <customSheetView guid="{15472F52-94B6-4EF6-A7C3-02A4B848E89B}" showGridLines="0">
      <selection sqref="A1:D7"/>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1">
    <dataValidation type="list" operator="greaterThanOrEqual" allowBlank="1" showErrorMessage="1" errorTitle="入力規則違反" error="該当する場合は、&quot;○&quot;を入力してください" sqref="C3:C6" xr:uid="{95E2EC06-A5E8-450A-8475-C2A7D595F331}">
      <formula1>"○"</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8841E-DDBC-4D58-997D-980381CA0D49}">
  <sheetPr codeName="Sheet49"/>
  <dimension ref="A1:N16"/>
  <sheetViews>
    <sheetView showGridLines="0" zoomScaleNormal="100" workbookViewId="0"/>
  </sheetViews>
  <sheetFormatPr defaultRowHeight="13.5"/>
  <cols>
    <col min="1" max="1" width="9.375" style="61" customWidth="1"/>
    <col min="2" max="2" width="10.25" style="61" customWidth="1"/>
    <col min="3" max="3" width="10.125" style="61" customWidth="1"/>
    <col min="4" max="4" width="10" style="61" customWidth="1"/>
    <col min="5" max="5" width="9.375" style="61" customWidth="1"/>
    <col min="6" max="6" width="9.125" style="61" customWidth="1"/>
    <col min="7" max="7" width="10.75" style="61" customWidth="1"/>
    <col min="8" max="8" width="11" style="61" customWidth="1"/>
    <col min="9" max="9" width="10" style="61" customWidth="1"/>
    <col min="10" max="12" width="8.5" style="61" customWidth="1"/>
    <col min="13" max="13" width="10.875" style="61" customWidth="1"/>
    <col min="14" max="16384" width="9" style="61"/>
  </cols>
  <sheetData>
    <row r="1" spans="1:14" ht="22.15" customHeight="1">
      <c r="A1" s="61" t="str">
        <f>"５　家族との連携状況(令和"&amp;P0!$B$3-1&amp;"年度）"</f>
        <v>５　家族との連携状況(令和7年度）</v>
      </c>
    </row>
    <row r="2" spans="1:14" ht="22.15" customHeight="1">
      <c r="A2" s="630" t="s">
        <v>851</v>
      </c>
      <c r="B2" s="630"/>
      <c r="C2" s="630"/>
      <c r="D2" s="630" t="s">
        <v>852</v>
      </c>
      <c r="E2" s="630"/>
      <c r="F2" s="630"/>
      <c r="G2" s="630" t="s">
        <v>1364</v>
      </c>
      <c r="H2" s="630"/>
      <c r="I2" s="630"/>
      <c r="J2" s="62"/>
      <c r="K2" s="62"/>
      <c r="L2" s="62"/>
      <c r="M2" s="62"/>
      <c r="N2" s="62"/>
    </row>
    <row r="3" spans="1:14" ht="33" customHeight="1">
      <c r="A3" s="235" t="s">
        <v>853</v>
      </c>
      <c r="B3" s="235" t="s">
        <v>854</v>
      </c>
      <c r="C3" s="491" t="s">
        <v>855</v>
      </c>
      <c r="D3" s="235" t="s">
        <v>853</v>
      </c>
      <c r="E3" s="235" t="s">
        <v>854</v>
      </c>
      <c r="F3" s="491" t="s">
        <v>856</v>
      </c>
      <c r="G3" s="177" t="s">
        <v>1365</v>
      </c>
      <c r="H3" s="235" t="s">
        <v>857</v>
      </c>
      <c r="I3" s="492" t="s">
        <v>854</v>
      </c>
      <c r="J3" s="98"/>
      <c r="K3" s="98"/>
      <c r="L3" s="98"/>
      <c r="M3" s="98"/>
      <c r="N3" s="62"/>
    </row>
    <row r="4" spans="1:14" ht="30.75" customHeight="1">
      <c r="A4" s="18"/>
      <c r="B4" s="18"/>
      <c r="C4" s="18"/>
      <c r="D4" s="18"/>
      <c r="E4" s="18"/>
      <c r="F4" s="18"/>
      <c r="G4" s="18"/>
      <c r="H4" s="18"/>
      <c r="I4" s="18"/>
      <c r="J4" s="213"/>
      <c r="K4" s="213"/>
      <c r="L4" s="213"/>
      <c r="M4" s="268"/>
      <c r="N4" s="62"/>
    </row>
    <row r="5" spans="1:14" ht="30.75" customHeight="1">
      <c r="A5" s="213" t="s">
        <v>1366</v>
      </c>
      <c r="B5" s="213"/>
      <c r="C5" s="213"/>
      <c r="D5" s="213"/>
      <c r="E5" s="213"/>
      <c r="F5" s="213"/>
      <c r="G5" s="268"/>
      <c r="H5" s="213"/>
      <c r="I5" s="213"/>
      <c r="J5" s="213"/>
      <c r="K5" s="213"/>
      <c r="L5" s="213"/>
      <c r="M5" s="268"/>
      <c r="N5" s="62"/>
    </row>
    <row r="6" spans="1:14" ht="22.15" customHeight="1">
      <c r="G6" s="62"/>
      <c r="H6" s="62"/>
      <c r="I6" s="62"/>
      <c r="J6" s="62"/>
      <c r="K6" s="62"/>
      <c r="L6" s="62"/>
      <c r="M6" s="62"/>
      <c r="N6" s="62"/>
    </row>
    <row r="7" spans="1:14" ht="22.15" customHeight="1">
      <c r="A7" s="61" t="str">
        <f>"　　令和"&amp;P0!$B$3-1&amp;"年度家族との交流事業"</f>
        <v>　　令和7年度家族との交流事業</v>
      </c>
    </row>
    <row r="8" spans="1:14" ht="22.15" customHeight="1">
      <c r="B8" s="238"/>
      <c r="C8" s="64"/>
      <c r="D8" s="235" t="s">
        <v>858</v>
      </c>
      <c r="E8" s="235" t="s">
        <v>784</v>
      </c>
    </row>
    <row r="9" spans="1:14" ht="22.15" customHeight="1">
      <c r="B9" s="238" t="s">
        <v>859</v>
      </c>
      <c r="C9" s="64"/>
      <c r="D9" s="55"/>
      <c r="E9" s="18"/>
    </row>
    <row r="10" spans="1:14" ht="22.15" customHeight="1">
      <c r="B10" s="238" t="s">
        <v>860</v>
      </c>
      <c r="C10" s="64"/>
      <c r="D10" s="55"/>
      <c r="E10" s="18"/>
    </row>
    <row r="11" spans="1:14" ht="22.15" customHeight="1">
      <c r="B11" s="238" t="s">
        <v>861</v>
      </c>
      <c r="C11" s="64"/>
      <c r="D11" s="55"/>
      <c r="E11" s="18"/>
    </row>
    <row r="12" spans="1:14" ht="22.15" customHeight="1">
      <c r="B12" s="238" t="s">
        <v>862</v>
      </c>
      <c r="C12" s="64"/>
      <c r="D12" s="55"/>
      <c r="E12" s="18"/>
    </row>
    <row r="13" spans="1:14" ht="22.15" customHeight="1">
      <c r="B13" s="257" t="s">
        <v>37</v>
      </c>
      <c r="C13" s="269"/>
      <c r="D13" s="55"/>
      <c r="E13" s="18"/>
    </row>
    <row r="15" spans="1:14" ht="22.15" customHeight="1">
      <c r="A15" s="61" t="s">
        <v>863</v>
      </c>
    </row>
    <row r="16" spans="1:14" ht="74.25" customHeight="1">
      <c r="B16" s="632"/>
      <c r="C16" s="632"/>
      <c r="D16" s="632"/>
      <c r="E16" s="632"/>
      <c r="F16" s="632"/>
      <c r="G16" s="632"/>
      <c r="H16" s="632"/>
      <c r="I16" s="632"/>
      <c r="J16" s="632"/>
      <c r="K16" s="632"/>
      <c r="L16" s="632"/>
      <c r="M16" s="632"/>
    </row>
  </sheetData>
  <customSheetViews>
    <customSheetView guid="{15472F52-94B6-4EF6-A7C3-02A4B848E89B}" showGridLines="0" topLeftCell="A7">
      <selection sqref="A1:N16"/>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4">
    <mergeCell ref="A2:C2"/>
    <mergeCell ref="D2:F2"/>
    <mergeCell ref="G2:I2"/>
    <mergeCell ref="B16:M16"/>
  </mergeCells>
  <phoneticPr fontId="27"/>
  <dataValidations count="1">
    <dataValidation type="list" allowBlank="1" showErrorMessage="1" errorTitle="入力規則違反" error="リストから選択してください" sqref="D9:D13" xr:uid="{433E82AD-0202-41F9-998A-29EF0CAED3B8}">
      <formula1>"有,無,非該当"</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BE4FA-D6C5-4084-B83E-9AAB9304D530}">
  <sheetPr codeName="Sheet50"/>
  <dimension ref="A1:N26"/>
  <sheetViews>
    <sheetView showGridLines="0" zoomScaleNormal="100" workbookViewId="0"/>
  </sheetViews>
  <sheetFormatPr defaultRowHeight="12"/>
  <cols>
    <col min="1" max="1" width="13" style="270" customWidth="1"/>
    <col min="2" max="2" width="6.75" style="270" customWidth="1"/>
    <col min="3" max="3" width="13.5" style="270" customWidth="1"/>
    <col min="4" max="4" width="10.5" style="270" customWidth="1"/>
    <col min="5" max="5" width="10.125" style="270" customWidth="1"/>
    <col min="6" max="6" width="9.125" style="270" customWidth="1"/>
    <col min="7" max="7" width="10.125" style="270" customWidth="1"/>
    <col min="8" max="8" width="8" style="270" customWidth="1"/>
    <col min="9" max="9" width="10.125" style="270" customWidth="1"/>
    <col min="10" max="10" width="7.875" style="270" customWidth="1"/>
    <col min="11" max="11" width="10.125" style="270" customWidth="1"/>
    <col min="12" max="12" width="8.125" style="270" customWidth="1"/>
    <col min="13" max="13" width="11.125" style="270" customWidth="1"/>
    <col min="14" max="14" width="7.875" style="270" customWidth="1"/>
    <col min="15" max="15" width="5.5" style="270" customWidth="1"/>
    <col min="16" max="16" width="3.25" style="270" customWidth="1"/>
    <col min="17" max="16384" width="9" style="270"/>
  </cols>
  <sheetData>
    <row r="1" spans="1:6" ht="17.25" customHeight="1">
      <c r="A1" s="1" t="s">
        <v>864</v>
      </c>
      <c r="B1" s="1"/>
      <c r="C1" s="1"/>
      <c r="D1" s="1"/>
      <c r="E1" s="1"/>
    </row>
    <row r="2" spans="1:6" ht="17.25" customHeight="1">
      <c r="A2" s="1" t="str">
        <f>"　（１）遺留金品（令和"&amp;P0!$B$3-1&amp;"年４月１日～令和"&amp;P0!$B$3&amp;"年３月３１日の死亡者について）"</f>
        <v>　（１）遺留金品（令和7年４月１日～令和8年３月３１日の死亡者について）</v>
      </c>
      <c r="B2" s="1"/>
      <c r="C2" s="1"/>
      <c r="D2" s="1"/>
      <c r="E2" s="1"/>
    </row>
    <row r="3" spans="1:6" ht="17.25" customHeight="1">
      <c r="A3" s="1"/>
      <c r="B3" s="1"/>
      <c r="C3" s="1"/>
      <c r="D3" s="1"/>
      <c r="E3" s="1"/>
    </row>
    <row r="4" spans="1:6" ht="21" customHeight="1">
      <c r="A4" s="1"/>
      <c r="B4" s="616" t="s">
        <v>865</v>
      </c>
      <c r="C4" s="616"/>
      <c r="D4" s="11"/>
      <c r="E4" s="1"/>
    </row>
    <row r="5" spans="1:6" ht="21" customHeight="1">
      <c r="A5" s="1"/>
      <c r="B5" s="616" t="s">
        <v>866</v>
      </c>
      <c r="C5" s="616"/>
      <c r="D5" s="11"/>
      <c r="E5" s="1"/>
    </row>
    <row r="6" spans="1:6" ht="21" customHeight="1">
      <c r="A6" s="1"/>
      <c r="B6" s="616" t="s">
        <v>867</v>
      </c>
      <c r="C6" s="616"/>
      <c r="D6" s="11"/>
      <c r="E6" s="1"/>
    </row>
    <row r="7" spans="1:6" ht="21" customHeight="1">
      <c r="A7" s="1"/>
      <c r="B7" s="616" t="s">
        <v>868</v>
      </c>
      <c r="C7" s="616"/>
      <c r="D7" s="11"/>
      <c r="E7" s="1"/>
    </row>
    <row r="8" spans="1:6" ht="22.5" customHeight="1">
      <c r="A8" s="1"/>
      <c r="B8" s="1" t="s">
        <v>869</v>
      </c>
      <c r="C8" s="1"/>
      <c r="D8" s="1"/>
      <c r="E8" s="1"/>
    </row>
    <row r="10" spans="1:6" ht="17.25" customHeight="1">
      <c r="A10" s="1" t="str">
        <f>"　（２）残留金品（令和"&amp;P0!$B$3-1&amp;"年４月１日～令和"&amp;P0!$B$3&amp;"年３月３１日の退所者について）"</f>
        <v>　（２）残留金品（令和7年４月１日～令和8年３月３１日の退所者について）</v>
      </c>
      <c r="B10" s="1"/>
      <c r="C10" s="1"/>
      <c r="D10" s="1"/>
      <c r="E10" s="1"/>
    </row>
    <row r="11" spans="1:6" ht="15" customHeight="1">
      <c r="A11" s="1" t="s">
        <v>77</v>
      </c>
      <c r="B11" s="1"/>
      <c r="C11" s="1"/>
      <c r="D11" s="1"/>
      <c r="E11" s="1"/>
    </row>
    <row r="12" spans="1:6" ht="21" customHeight="1">
      <c r="B12" s="616" t="s">
        <v>870</v>
      </c>
      <c r="C12" s="616"/>
      <c r="D12" s="11"/>
      <c r="E12" s="1"/>
      <c r="F12" s="1"/>
    </row>
    <row r="13" spans="1:6" ht="21" customHeight="1">
      <c r="B13" s="616" t="s">
        <v>871</v>
      </c>
      <c r="C13" s="616"/>
      <c r="D13" s="11"/>
      <c r="E13" s="1"/>
      <c r="F13" s="1"/>
    </row>
    <row r="14" spans="1:6" ht="21" customHeight="1">
      <c r="B14" s="616" t="s">
        <v>868</v>
      </c>
      <c r="C14" s="616"/>
      <c r="D14" s="11"/>
    </row>
    <row r="15" spans="1:6" ht="25.5" customHeight="1">
      <c r="B15" s="1" t="s">
        <v>869</v>
      </c>
      <c r="C15" s="1"/>
    </row>
    <row r="17" spans="1:14" ht="17.25" customHeight="1">
      <c r="A17" s="61" t="s">
        <v>872</v>
      </c>
      <c r="B17" s="61"/>
      <c r="C17" s="61"/>
      <c r="D17" s="61"/>
      <c r="E17" s="61"/>
      <c r="F17" s="61"/>
      <c r="G17" s="61"/>
      <c r="H17" s="61"/>
      <c r="I17" s="61"/>
      <c r="J17" s="61"/>
      <c r="K17" s="61"/>
      <c r="L17" s="61"/>
      <c r="M17" s="61"/>
      <c r="N17" s="61"/>
    </row>
    <row r="18" spans="1:14" ht="17.25" customHeight="1">
      <c r="A18" s="61" t="s">
        <v>873</v>
      </c>
      <c r="B18" s="61"/>
      <c r="C18" s="61"/>
      <c r="D18" s="61"/>
      <c r="E18" s="61"/>
      <c r="F18" s="61"/>
      <c r="G18" s="61"/>
      <c r="H18" s="61"/>
      <c r="I18" s="61"/>
      <c r="J18" s="61"/>
      <c r="K18" s="61"/>
      <c r="L18" s="61"/>
      <c r="M18" s="61"/>
      <c r="N18" s="171" t="str">
        <f>"（令和"&amp;P0!$B$3&amp;"年３月３１日現在）"</f>
        <v>（令和8年３月３１日現在）</v>
      </c>
    </row>
    <row r="19" spans="1:14" ht="17.25" customHeight="1">
      <c r="A19" s="61"/>
      <c r="B19" s="61"/>
      <c r="C19" s="61"/>
      <c r="D19" s="61"/>
      <c r="E19" s="61"/>
      <c r="F19" s="61"/>
      <c r="G19" s="61"/>
      <c r="H19" s="171"/>
      <c r="I19" s="238"/>
      <c r="J19" s="54"/>
      <c r="K19" s="54" t="s">
        <v>874</v>
      </c>
      <c r="L19" s="54"/>
      <c r="M19" s="54"/>
      <c r="N19" s="64"/>
    </row>
    <row r="20" spans="1:14" ht="21.75" customHeight="1">
      <c r="A20" s="238" t="s">
        <v>875</v>
      </c>
      <c r="B20" s="64"/>
      <c r="C20" s="238" t="s">
        <v>876</v>
      </c>
      <c r="D20" s="64"/>
      <c r="E20" s="238" t="s">
        <v>877</v>
      </c>
      <c r="F20" s="64"/>
      <c r="G20" s="630" t="s">
        <v>146</v>
      </c>
      <c r="H20" s="630"/>
      <c r="I20" s="238" t="s">
        <v>876</v>
      </c>
      <c r="J20" s="64"/>
      <c r="K20" s="238" t="s">
        <v>877</v>
      </c>
      <c r="L20" s="64"/>
      <c r="M20" s="630" t="s">
        <v>146</v>
      </c>
      <c r="N20" s="630"/>
    </row>
    <row r="21" spans="1:14" ht="21.75" customHeight="1">
      <c r="A21" s="257" t="s">
        <v>878</v>
      </c>
      <c r="B21" s="257"/>
      <c r="C21" s="95"/>
      <c r="D21" s="257" t="s">
        <v>326</v>
      </c>
      <c r="E21" s="95"/>
      <c r="F21" s="257" t="s">
        <v>326</v>
      </c>
      <c r="G21" s="95"/>
      <c r="H21" s="257" t="s">
        <v>326</v>
      </c>
      <c r="I21" s="95"/>
      <c r="J21" s="257" t="s">
        <v>326</v>
      </c>
      <c r="K21" s="95"/>
      <c r="L21" s="257" t="s">
        <v>326</v>
      </c>
      <c r="M21" s="95"/>
      <c r="N21" s="257" t="s">
        <v>326</v>
      </c>
    </row>
    <row r="22" spans="1:14" ht="21.75" customHeight="1">
      <c r="A22" s="257" t="s">
        <v>879</v>
      </c>
      <c r="B22" s="257" t="s">
        <v>880</v>
      </c>
      <c r="C22" s="95"/>
      <c r="D22" s="257" t="s">
        <v>881</v>
      </c>
      <c r="E22" s="95"/>
      <c r="F22" s="257" t="s">
        <v>881</v>
      </c>
      <c r="G22" s="95"/>
      <c r="H22" s="257" t="s">
        <v>881</v>
      </c>
      <c r="I22" s="95"/>
      <c r="J22" s="257" t="s">
        <v>881</v>
      </c>
      <c r="K22" s="95"/>
      <c r="L22" s="257" t="s">
        <v>881</v>
      </c>
      <c r="M22" s="95"/>
      <c r="N22" s="257" t="s">
        <v>881</v>
      </c>
    </row>
    <row r="23" spans="1:14" ht="17.25" customHeight="1">
      <c r="A23" s="61"/>
      <c r="B23" s="61"/>
      <c r="C23" s="61"/>
      <c r="D23" s="61"/>
      <c r="E23" s="61"/>
      <c r="F23" s="61"/>
      <c r="G23" s="61"/>
      <c r="H23" s="61"/>
      <c r="I23" s="61"/>
      <c r="J23" s="61"/>
      <c r="K23" s="61"/>
      <c r="L23" s="61"/>
      <c r="M23" s="61"/>
      <c r="N23" s="61"/>
    </row>
    <row r="24" spans="1:14" ht="17.25" customHeight="1">
      <c r="A24" s="61"/>
      <c r="B24" s="61"/>
      <c r="C24" s="61"/>
      <c r="D24" s="61"/>
      <c r="E24" s="61"/>
      <c r="F24" s="61"/>
      <c r="G24" s="61"/>
      <c r="H24" s="61"/>
      <c r="I24" s="238" t="s">
        <v>874</v>
      </c>
      <c r="J24" s="64"/>
      <c r="K24" s="61"/>
      <c r="L24" s="61"/>
      <c r="M24" s="61"/>
      <c r="N24" s="61"/>
    </row>
    <row r="25" spans="1:14" ht="21.75" customHeight="1">
      <c r="A25" s="635" t="s">
        <v>882</v>
      </c>
      <c r="B25" s="238" t="s">
        <v>883</v>
      </c>
      <c r="C25" s="54"/>
      <c r="D25" s="54"/>
      <c r="E25" s="54"/>
      <c r="F25" s="64"/>
      <c r="G25" s="95"/>
      <c r="H25" s="257" t="s">
        <v>326</v>
      </c>
      <c r="I25" s="95"/>
      <c r="J25" s="257" t="s">
        <v>326</v>
      </c>
      <c r="K25" s="61"/>
      <c r="L25" s="61"/>
      <c r="M25" s="61"/>
      <c r="N25" s="61"/>
    </row>
    <row r="26" spans="1:14" ht="21.75" customHeight="1">
      <c r="A26" s="635"/>
      <c r="B26" s="238" t="s">
        <v>884</v>
      </c>
      <c r="C26" s="54"/>
      <c r="D26" s="54"/>
      <c r="E26" s="54"/>
      <c r="F26" s="64"/>
      <c r="G26" s="95"/>
      <c r="H26" s="257" t="s">
        <v>326</v>
      </c>
      <c r="I26" s="95"/>
      <c r="J26" s="257" t="s">
        <v>326</v>
      </c>
      <c r="K26" s="61"/>
      <c r="L26" s="61"/>
      <c r="M26" s="61"/>
      <c r="N26" s="61"/>
    </row>
  </sheetData>
  <customSheetViews>
    <customSheetView guid="{15472F52-94B6-4EF6-A7C3-02A4B848E89B}" showGridLines="0">
      <selection activeCell="H2" sqref="H2"/>
      <pageMargins left="0.53" right="0.44" top="0.77" bottom="0.83" header="0.37" footer="0.35"/>
      <pageSetup paperSize="9" scale="97"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0">
    <mergeCell ref="B14:C14"/>
    <mergeCell ref="G20:H20"/>
    <mergeCell ref="M20:N20"/>
    <mergeCell ref="A25:A26"/>
    <mergeCell ref="B4:C4"/>
    <mergeCell ref="B5:C5"/>
    <mergeCell ref="B6:C6"/>
    <mergeCell ref="B7:C7"/>
    <mergeCell ref="B12:C12"/>
    <mergeCell ref="B13:C13"/>
  </mergeCells>
  <phoneticPr fontId="27"/>
  <pageMargins left="0.53" right="0.44" top="0.77" bottom="0.83" header="0.37" footer="0.35"/>
  <pageSetup paperSize="9" scale="97" firstPageNumber="0" orientation="landscape" horizontalDpi="300" verticalDpi="300" r:id="rId2"/>
  <headerFooter alignWithMargins="0">
    <oddFooter>&amp;C&amp;A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E1284-62A2-4C46-9545-53143DA0E99F}">
  <sheetPr codeName="Sheet51"/>
  <dimension ref="A1:I17"/>
  <sheetViews>
    <sheetView showGridLines="0" zoomScaleNormal="100" workbookViewId="0"/>
  </sheetViews>
  <sheetFormatPr defaultRowHeight="13.5"/>
  <cols>
    <col min="1" max="2" width="13.125" style="61" customWidth="1"/>
    <col min="3" max="3" width="11.25" style="61" customWidth="1"/>
    <col min="4" max="4" width="16" style="61" customWidth="1"/>
    <col min="5" max="5" width="18.5" style="61" customWidth="1"/>
    <col min="6" max="6" width="11.5" style="61" customWidth="1"/>
    <col min="7" max="7" width="10.5" style="61" customWidth="1"/>
    <col min="8" max="8" width="10.125" style="61" customWidth="1"/>
    <col min="9" max="9" width="7.25" style="61" customWidth="1"/>
    <col min="10" max="16384" width="9" style="61"/>
  </cols>
  <sheetData>
    <row r="1" spans="1:9" ht="15" customHeight="1">
      <c r="A1" s="61" t="s">
        <v>885</v>
      </c>
    </row>
    <row r="2" spans="1:9" ht="26.25" customHeight="1">
      <c r="B2" s="630" t="s">
        <v>886</v>
      </c>
      <c r="C2" s="630"/>
      <c r="D2" s="235" t="s">
        <v>635</v>
      </c>
      <c r="E2" s="555" t="s">
        <v>887</v>
      </c>
      <c r="F2" s="493" t="s">
        <v>888</v>
      </c>
      <c r="G2" s="235" t="s">
        <v>146</v>
      </c>
    </row>
    <row r="3" spans="1:9" ht="22.15" customHeight="1">
      <c r="B3" s="657"/>
      <c r="C3" s="657"/>
      <c r="D3" s="95"/>
      <c r="E3" s="81"/>
      <c r="F3" s="95"/>
      <c r="G3" s="95"/>
    </row>
    <row r="4" spans="1:9" ht="22.15" customHeight="1">
      <c r="B4" s="657"/>
      <c r="C4" s="657"/>
      <c r="D4" s="95"/>
      <c r="E4" s="81"/>
      <c r="F4" s="95"/>
      <c r="G4" s="95"/>
    </row>
    <row r="5" spans="1:9" ht="22.15" customHeight="1">
      <c r="B5" s="657"/>
      <c r="C5" s="657"/>
      <c r="D5" s="95"/>
      <c r="E5" s="81"/>
      <c r="F5" s="95"/>
      <c r="G5" s="95"/>
    </row>
    <row r="6" spans="1:9" ht="22.15" customHeight="1">
      <c r="B6" s="657"/>
      <c r="C6" s="657"/>
      <c r="D6" s="95"/>
      <c r="E6" s="81"/>
      <c r="F6" s="95"/>
      <c r="G6" s="95"/>
    </row>
    <row r="7" spans="1:9" ht="21.75" customHeight="1">
      <c r="B7" s="657"/>
      <c r="C7" s="657"/>
      <c r="D7" s="95"/>
      <c r="E7" s="81"/>
      <c r="F7" s="95"/>
      <c r="G7" s="95"/>
    </row>
    <row r="8" spans="1:9" ht="20.25" customHeight="1">
      <c r="B8" s="61" t="s">
        <v>889</v>
      </c>
    </row>
    <row r="10" spans="1:9" ht="22.15" customHeight="1">
      <c r="A10" s="61" t="s">
        <v>890</v>
      </c>
    </row>
    <row r="11" spans="1:9" ht="22.15" customHeight="1">
      <c r="A11" s="61" t="s">
        <v>891</v>
      </c>
    </row>
    <row r="12" spans="1:9" ht="22.15" customHeight="1">
      <c r="B12" s="25"/>
      <c r="C12" s="122" t="s">
        <v>178</v>
      </c>
    </row>
    <row r="13" spans="1:9" ht="22.15" customHeight="1">
      <c r="C13" s="98"/>
      <c r="D13" s="122"/>
    </row>
    <row r="14" spans="1:9" ht="22.15" customHeight="1">
      <c r="A14" s="61" t="s">
        <v>892</v>
      </c>
    </row>
    <row r="15" spans="1:9" ht="22.15" customHeight="1">
      <c r="B15" s="388"/>
      <c r="C15" s="630" t="s">
        <v>893</v>
      </c>
      <c r="D15" s="630"/>
      <c r="E15" s="630" t="s">
        <v>894</v>
      </c>
      <c r="F15" s="630"/>
      <c r="G15" s="630" t="s">
        <v>37</v>
      </c>
      <c r="H15" s="630"/>
      <c r="I15" s="630"/>
    </row>
    <row r="16" spans="1:9" ht="32.25" customHeight="1">
      <c r="B16" s="496" t="str">
        <f>"令和"&amp;P0!$B$3-1&amp;"年度の回数"</f>
        <v>令和7年度の回数</v>
      </c>
      <c r="C16" s="612"/>
      <c r="D16" s="612"/>
      <c r="E16" s="612"/>
      <c r="F16" s="612"/>
      <c r="G16" s="612"/>
      <c r="H16" s="612"/>
      <c r="I16" s="612"/>
    </row>
    <row r="17" spans="2:9" ht="66.75" customHeight="1">
      <c r="B17" s="388" t="s">
        <v>895</v>
      </c>
      <c r="C17" s="624"/>
      <c r="D17" s="624"/>
      <c r="E17" s="624"/>
      <c r="F17" s="624"/>
      <c r="G17" s="624"/>
      <c r="H17" s="624"/>
      <c r="I17" s="624"/>
    </row>
  </sheetData>
  <customSheetViews>
    <customSheetView guid="{15472F52-94B6-4EF6-A7C3-02A4B848E89B}" showGridLines="0">
      <selection sqref="A1:I17"/>
      <pageMargins left="0.75" right="0.2" top="0.69027777777777777" bottom="0.8701388888888888"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5">
    <mergeCell ref="B7:C7"/>
    <mergeCell ref="C17:D17"/>
    <mergeCell ref="E17:F17"/>
    <mergeCell ref="G17:I17"/>
    <mergeCell ref="C15:D15"/>
    <mergeCell ref="E15:F15"/>
    <mergeCell ref="G15:I15"/>
    <mergeCell ref="C16:D16"/>
    <mergeCell ref="E16:F16"/>
    <mergeCell ref="G16:I16"/>
    <mergeCell ref="B2:C2"/>
    <mergeCell ref="B3:C3"/>
    <mergeCell ref="B4:C4"/>
    <mergeCell ref="B5:C5"/>
    <mergeCell ref="B6:C6"/>
  </mergeCells>
  <phoneticPr fontId="27"/>
  <dataValidations count="1">
    <dataValidation type="list" allowBlank="1" showErrorMessage="1" errorTitle="入力規則違反" error="リストから選択してください" sqref="B12" xr:uid="{1EBB1019-A60F-4972-8067-EC84E1A7C1C5}">
      <formula1>"いる,いない,非該当"</formula1>
      <formula2>0</formula2>
    </dataValidation>
  </dataValidations>
  <pageMargins left="0.75" right="0.2" top="0.69027777777777777" bottom="0.8701388888888888" header="0.51180555555555551" footer="0.51180555555555551"/>
  <pageSetup paperSize="9" firstPageNumber="0" orientation="landscape" horizontalDpi="300" verticalDpi="300" r:id="rId2"/>
  <headerFooter alignWithMargins="0">
    <oddFooter>&amp;C&amp;A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E2E21-C9F0-448E-8DF0-BA86DB6DB572}">
  <sheetPr codeName="Sheet52"/>
  <dimension ref="A1:C24"/>
  <sheetViews>
    <sheetView showGridLines="0" zoomScaleNormal="100" workbookViewId="0"/>
  </sheetViews>
  <sheetFormatPr defaultRowHeight="13.5"/>
  <cols>
    <col min="1" max="1" width="24.375" style="61" customWidth="1"/>
    <col min="2" max="2" width="16.5" style="61" customWidth="1"/>
    <col min="3" max="3" width="73.875" style="61" customWidth="1"/>
    <col min="4" max="4" width="18.5" style="61" customWidth="1"/>
    <col min="5" max="16384" width="9" style="61"/>
  </cols>
  <sheetData>
    <row r="1" spans="1:3" ht="22.15" customHeight="1">
      <c r="A1" s="61" t="s">
        <v>896</v>
      </c>
      <c r="B1" s="236" t="s">
        <v>174</v>
      </c>
      <c r="C1" s="5"/>
    </row>
    <row r="2" spans="1:3" ht="22.15" customHeight="1">
      <c r="A2" s="61" t="s">
        <v>897</v>
      </c>
    </row>
    <row r="3" spans="1:3" ht="22.15" customHeight="1">
      <c r="A3" s="61" t="s">
        <v>898</v>
      </c>
    </row>
    <row r="4" spans="1:3" ht="22.15" customHeight="1">
      <c r="A4" s="494" t="s">
        <v>899</v>
      </c>
      <c r="B4" s="55"/>
      <c r="C4" s="61" t="s">
        <v>32</v>
      </c>
    </row>
    <row r="5" spans="1:3" s="15" customFormat="1" ht="22.15" customHeight="1">
      <c r="A5" s="236" t="s">
        <v>1358</v>
      </c>
      <c r="B5" s="18"/>
      <c r="C5" s="61"/>
    </row>
    <row r="6" spans="1:3" s="15" customFormat="1" ht="9" customHeight="1">
      <c r="A6" s="271"/>
      <c r="C6" s="61"/>
    </row>
    <row r="7" spans="1:3" s="15" customFormat="1" ht="22.15" customHeight="1">
      <c r="A7" s="495" t="s">
        <v>900</v>
      </c>
      <c r="B7" s="52"/>
      <c r="C7" s="61" t="s">
        <v>32</v>
      </c>
    </row>
    <row r="8" spans="1:3" s="15" customFormat="1" ht="22.15" customHeight="1">
      <c r="A8" s="236" t="s">
        <v>1358</v>
      </c>
      <c r="B8" s="18"/>
      <c r="C8" s="61"/>
    </row>
    <row r="9" spans="1:3" s="15" customFormat="1" ht="9" customHeight="1">
      <c r="A9" s="271"/>
      <c r="C9" s="61"/>
    </row>
    <row r="10" spans="1:3" s="15" customFormat="1" ht="22.15" customHeight="1">
      <c r="A10" s="495" t="s">
        <v>901</v>
      </c>
      <c r="B10" s="52"/>
      <c r="C10" s="61" t="s">
        <v>32</v>
      </c>
    </row>
    <row r="11" spans="1:3" s="15" customFormat="1" ht="22.15" customHeight="1">
      <c r="A11" s="236" t="s">
        <v>1358</v>
      </c>
      <c r="B11" s="18"/>
      <c r="C11" s="61"/>
    </row>
    <row r="12" spans="1:3" s="15" customFormat="1" ht="10.5" customHeight="1">
      <c r="A12" s="271"/>
      <c r="C12" s="61"/>
    </row>
    <row r="13" spans="1:3" ht="22.15" customHeight="1">
      <c r="A13" s="495" t="s">
        <v>80</v>
      </c>
      <c r="B13" s="55"/>
      <c r="C13" s="61" t="s">
        <v>32</v>
      </c>
    </row>
    <row r="14" spans="1:3" ht="28.5" customHeight="1">
      <c r="A14" s="62"/>
      <c r="B14" s="388" t="s">
        <v>37</v>
      </c>
      <c r="C14" s="164"/>
    </row>
    <row r="15" spans="1:3" ht="9.75" customHeight="1">
      <c r="A15" s="62"/>
    </row>
    <row r="16" spans="1:3" ht="22.15" customHeight="1">
      <c r="A16" s="236" t="s">
        <v>902</v>
      </c>
      <c r="B16" s="25"/>
      <c r="C16" s="62" t="s">
        <v>903</v>
      </c>
    </row>
    <row r="17" spans="1:3" ht="22.15" customHeight="1">
      <c r="B17" s="25"/>
      <c r="C17" s="62" t="s">
        <v>904</v>
      </c>
    </row>
    <row r="18" spans="1:3" ht="22.15" customHeight="1">
      <c r="B18" s="25"/>
      <c r="C18" s="62" t="s">
        <v>905</v>
      </c>
    </row>
    <row r="19" spans="1:3" ht="22.15" customHeight="1">
      <c r="B19" s="25"/>
      <c r="C19" s="62" t="s">
        <v>906</v>
      </c>
    </row>
    <row r="20" spans="1:3" ht="31.5" customHeight="1">
      <c r="C20" s="164"/>
    </row>
    <row r="21" spans="1:3" ht="15" customHeight="1"/>
    <row r="22" spans="1:3" ht="22.15" customHeight="1">
      <c r="A22" s="61" t="s">
        <v>907</v>
      </c>
      <c r="B22" s="25"/>
      <c r="C22" s="62" t="s">
        <v>556</v>
      </c>
    </row>
    <row r="23" spans="1:3" ht="22.15" customHeight="1">
      <c r="B23" s="25"/>
      <c r="C23" s="62" t="s">
        <v>557</v>
      </c>
    </row>
    <row r="24" spans="1:3" ht="30.75" customHeight="1">
      <c r="B24" s="236" t="s">
        <v>908</v>
      </c>
      <c r="C24" s="164"/>
    </row>
  </sheetData>
  <customSheetViews>
    <customSheetView guid="{15472F52-94B6-4EF6-A7C3-02A4B848E89B}" showGridLines="0">
      <selection sqref="A1:C24"/>
      <pageMargins left="0.75" right="0.75" top="0.84027777777777779" bottom="0.81944444444444442" header="0.51180555555555551" footer="0.30972222222222223"/>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2">
    <dataValidation type="list" operator="greaterThanOrEqual" allowBlank="1" showErrorMessage="1" errorTitle="入力規則違反" error="該当する場合は、&quot;○&quot;を入力してください" sqref="B16:B19" xr:uid="{7495E000-6F1D-4201-8C1A-CDD19AC9D415}">
      <formula1>"○"</formula1>
      <formula2>0</formula2>
    </dataValidation>
    <dataValidation type="list" allowBlank="1" showErrorMessage="1" errorTitle="入力規則違反" error="リストから選択してください" sqref="B4 B13 B10 B7" xr:uid="{00DC22E4-A692-4AD9-80FE-40CB2EEAAB80}">
      <formula1>"有,無,非該当"</formula1>
      <formula2>0</formula2>
    </dataValidation>
  </dataValidations>
  <pageMargins left="0.75" right="0.75" top="0.84027777777777779" bottom="0.81944444444444442" header="0.51180555555555551" footer="0.30972222222222223"/>
  <pageSetup paperSize="9" firstPageNumber="0" orientation="landscape" horizontalDpi="300" verticalDpi="300" r:id="rId2"/>
  <headerFooter alignWithMargins="0">
    <oddFooter>&amp;C&amp;A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07165-FBC0-4E7C-9082-07D4DC70584B}">
  <sheetPr codeName="Sheet53"/>
  <dimension ref="A1:B22"/>
  <sheetViews>
    <sheetView showGridLines="0" zoomScaleNormal="100" workbookViewId="0"/>
  </sheetViews>
  <sheetFormatPr defaultRowHeight="13.5"/>
  <cols>
    <col min="1" max="1" width="30" style="61" customWidth="1"/>
    <col min="2" max="2" width="81.125" style="61" customWidth="1"/>
    <col min="3" max="16384" width="9" style="61"/>
  </cols>
  <sheetData>
    <row r="1" spans="1:2" ht="17.25" customHeight="1">
      <c r="A1" s="415" t="s">
        <v>909</v>
      </c>
    </row>
    <row r="2" spans="1:2" ht="30" customHeight="1">
      <c r="A2" s="236" t="s">
        <v>806</v>
      </c>
      <c r="B2" s="57"/>
    </row>
    <row r="3" spans="1:2" ht="17.25" customHeight="1">
      <c r="A3" s="415"/>
      <c r="B3" s="62"/>
    </row>
    <row r="4" spans="1:2" ht="13.5" customHeight="1">
      <c r="A4" s="415" t="s">
        <v>910</v>
      </c>
      <c r="B4" s="62"/>
    </row>
    <row r="5" spans="1:2" ht="30" customHeight="1">
      <c r="A5" s="236" t="s">
        <v>911</v>
      </c>
      <c r="B5" s="57"/>
    </row>
    <row r="6" spans="1:2" ht="17.25" customHeight="1">
      <c r="A6" s="62"/>
      <c r="B6" s="62"/>
    </row>
    <row r="7" spans="1:2" ht="13.5" customHeight="1">
      <c r="A7" s="256" t="s">
        <v>912</v>
      </c>
      <c r="B7" s="62"/>
    </row>
    <row r="8" spans="1:2" ht="30" customHeight="1">
      <c r="A8" s="236" t="s">
        <v>806</v>
      </c>
      <c r="B8" s="57"/>
    </row>
    <row r="9" spans="1:2" ht="17.25" customHeight="1">
      <c r="A9" s="256"/>
    </row>
    <row r="10" spans="1:2" ht="13.5" customHeight="1">
      <c r="A10" s="256" t="s">
        <v>913</v>
      </c>
      <c r="B10" s="62"/>
    </row>
    <row r="11" spans="1:2" ht="30" customHeight="1">
      <c r="A11" s="236" t="s">
        <v>914</v>
      </c>
      <c r="B11" s="57"/>
    </row>
    <row r="12" spans="1:2" ht="17.25" customHeight="1">
      <c r="A12" s="256"/>
      <c r="B12" s="62"/>
    </row>
    <row r="13" spans="1:2" ht="13.5" customHeight="1">
      <c r="A13" s="256" t="s">
        <v>915</v>
      </c>
      <c r="B13" s="62"/>
    </row>
    <row r="14" spans="1:2" ht="30" customHeight="1">
      <c r="A14" s="236" t="s">
        <v>916</v>
      </c>
      <c r="B14" s="57"/>
    </row>
    <row r="15" spans="1:2" ht="17.25" customHeight="1">
      <c r="A15" s="256"/>
      <c r="B15" s="62"/>
    </row>
    <row r="16" spans="1:2" ht="13.5" customHeight="1">
      <c r="A16" s="256" t="s">
        <v>917</v>
      </c>
      <c r="B16" s="62"/>
    </row>
    <row r="17" spans="1:2" ht="30" customHeight="1">
      <c r="A17" s="236" t="s">
        <v>831</v>
      </c>
      <c r="B17" s="57"/>
    </row>
    <row r="18" spans="1:2" ht="9.75" customHeight="1">
      <c r="A18" s="256"/>
    </row>
    <row r="19" spans="1:2" ht="17.25" customHeight="1">
      <c r="A19" s="415" t="s">
        <v>918</v>
      </c>
    </row>
    <row r="20" spans="1:2" ht="17.25" customHeight="1">
      <c r="A20" s="415" t="s">
        <v>919</v>
      </c>
    </row>
    <row r="21" spans="1:2" ht="30" customHeight="1">
      <c r="A21" s="236" t="s">
        <v>920</v>
      </c>
      <c r="B21" s="57"/>
    </row>
    <row r="22" spans="1:2" ht="30" customHeight="1">
      <c r="A22" s="236" t="s">
        <v>921</v>
      </c>
      <c r="B22" s="57"/>
    </row>
  </sheetData>
  <customSheetViews>
    <customSheetView guid="{15472F52-94B6-4EF6-A7C3-02A4B848E89B}" showGridLines="0">
      <selection sqref="A1:B22"/>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EE19B-2BC3-48A8-BF2E-6E4ADD414E27}">
  <sheetPr codeName="Sheet54"/>
  <dimension ref="A1:F20"/>
  <sheetViews>
    <sheetView showGridLines="0" zoomScaleNormal="100" workbookViewId="0"/>
  </sheetViews>
  <sheetFormatPr defaultRowHeight="13.5"/>
  <cols>
    <col min="1" max="1" width="20.375" style="61" customWidth="1"/>
    <col min="2" max="2" width="13.125" style="61" customWidth="1"/>
    <col min="3" max="3" width="84.875" style="61" customWidth="1"/>
    <col min="4" max="6" width="8.5" style="61" customWidth="1"/>
    <col min="7" max="16384" width="9" style="61"/>
  </cols>
  <sheetData>
    <row r="1" spans="1:6" s="1" customFormat="1" ht="24" customHeight="1">
      <c r="A1" s="1" t="s">
        <v>922</v>
      </c>
    </row>
    <row r="2" spans="1:6" s="1" customFormat="1" ht="24" customHeight="1">
      <c r="A2" s="1" t="s">
        <v>923</v>
      </c>
    </row>
    <row r="3" spans="1:6" s="1" customFormat="1" ht="24" customHeight="1">
      <c r="B3" s="55"/>
      <c r="C3" s="61"/>
    </row>
    <row r="4" spans="1:6" s="1" customFormat="1" ht="21" customHeight="1">
      <c r="B4" s="1" t="s">
        <v>1367</v>
      </c>
    </row>
    <row r="5" spans="1:6" s="1" customFormat="1" ht="21" customHeight="1">
      <c r="B5" s="1" t="s">
        <v>1368</v>
      </c>
    </row>
    <row r="6" spans="1:6" s="1" customFormat="1" ht="18" customHeight="1">
      <c r="A6" s="6"/>
      <c r="B6" s="6"/>
      <c r="C6" s="6"/>
      <c r="D6" s="6"/>
      <c r="E6" s="6"/>
      <c r="F6" s="6"/>
    </row>
    <row r="7" spans="1:6" s="1" customFormat="1" ht="24" customHeight="1">
      <c r="A7" s="61" t="s">
        <v>924</v>
      </c>
      <c r="B7" s="61"/>
      <c r="C7" s="61"/>
      <c r="D7" s="61"/>
      <c r="E7" s="6"/>
      <c r="F7" s="6"/>
    </row>
    <row r="8" spans="1:6" s="1" customFormat="1" ht="24" customHeight="1">
      <c r="A8" s="61" t="s">
        <v>925</v>
      </c>
      <c r="B8" s="61"/>
      <c r="C8" s="61"/>
      <c r="D8" s="61"/>
      <c r="E8" s="6"/>
      <c r="F8" s="6"/>
    </row>
    <row r="9" spans="1:6" s="1" customFormat="1" ht="24" customHeight="1">
      <c r="A9" s="61" t="s">
        <v>926</v>
      </c>
      <c r="B9" s="61"/>
      <c r="C9" s="61"/>
      <c r="D9" s="61"/>
      <c r="E9" s="6"/>
      <c r="F9" s="6"/>
    </row>
    <row r="10" spans="1:6" s="1" customFormat="1" ht="24" customHeight="1">
      <c r="A10" s="236" t="s">
        <v>927</v>
      </c>
      <c r="B10" s="95"/>
      <c r="C10" s="61"/>
      <c r="D10" s="61"/>
      <c r="E10" s="6"/>
      <c r="F10" s="6"/>
    </row>
    <row r="11" spans="1:6" s="1" customFormat="1" ht="24" customHeight="1">
      <c r="A11" s="236" t="s">
        <v>928</v>
      </c>
      <c r="B11" s="95"/>
      <c r="C11" s="61" t="s">
        <v>929</v>
      </c>
      <c r="D11" s="61"/>
      <c r="E11" s="6"/>
      <c r="F11" s="6"/>
    </row>
    <row r="12" spans="1:6" s="1" customFormat="1" ht="18" customHeight="1">
      <c r="A12" s="61"/>
      <c r="B12" s="272"/>
      <c r="C12" s="61" t="s">
        <v>930</v>
      </c>
      <c r="D12" s="61"/>
    </row>
    <row r="13" spans="1:6" s="1" customFormat="1" ht="18" customHeight="1"/>
    <row r="14" spans="1:6" ht="24" customHeight="1">
      <c r="A14" s="61" t="s">
        <v>931</v>
      </c>
    </row>
    <row r="15" spans="1:6" ht="42.75" customHeight="1">
      <c r="B15" s="1" t="s">
        <v>932</v>
      </c>
      <c r="C15" s="57"/>
    </row>
    <row r="16" spans="1:6" ht="18" customHeight="1"/>
    <row r="17" spans="1:3" ht="24" customHeight="1">
      <c r="A17" s="61" t="s">
        <v>933</v>
      </c>
    </row>
    <row r="18" spans="1:3" ht="24" customHeight="1">
      <c r="A18" s="171" t="s">
        <v>934</v>
      </c>
      <c r="B18" s="25"/>
      <c r="C18" s="62" t="s">
        <v>935</v>
      </c>
    </row>
    <row r="19" spans="1:3" ht="24" customHeight="1">
      <c r="B19" s="25"/>
      <c r="C19" s="62" t="s">
        <v>37</v>
      </c>
    </row>
    <row r="20" spans="1:3" ht="42.75" customHeight="1">
      <c r="C20" s="57"/>
    </row>
  </sheetData>
  <customSheetViews>
    <customSheetView guid="{15472F52-94B6-4EF6-A7C3-02A4B848E89B}" showGridLines="0">
      <selection sqref="A1:F20"/>
      <pageMargins left="0.75" right="0.75" top="0.81" bottom="0.87"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2">
    <dataValidation type="list" allowBlank="1" showErrorMessage="1" errorTitle="入力規則違反" error="リストから選択してください" sqref="B3" xr:uid="{F109048E-B71D-4D80-B064-9551735E36F5}">
      <formula1>"○"</formula1>
      <formula2>0</formula2>
    </dataValidation>
    <dataValidation type="list" operator="greaterThanOrEqual" allowBlank="1" showErrorMessage="1" errorTitle="入力規則違反" error="該当する場合は、&quot;○&quot;を入力してください" sqref="B18:B19" xr:uid="{6681F178-64D7-46E9-9884-CC76C942EBDD}">
      <formula1>"○"</formula1>
      <formula2>0</formula2>
    </dataValidation>
  </dataValidations>
  <pageMargins left="0.75" right="0.75" top="0.81" bottom="0.87" header="0.51180555555555551" footer="0.51180555555555551"/>
  <pageSetup paperSize="9" firstPageNumber="0" orientation="landscape" horizontalDpi="300" verticalDpi="300" r:id="rId2"/>
  <headerFooter alignWithMargins="0">
    <oddFooter>&amp;C&amp;A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EC953-FEEA-4AD7-A5CC-B7133013CB3B}">
  <sheetPr codeName="Sheet55"/>
  <dimension ref="A1:J18"/>
  <sheetViews>
    <sheetView showGridLines="0" zoomScaleNormal="100" workbookViewId="0"/>
  </sheetViews>
  <sheetFormatPr defaultRowHeight="13.5"/>
  <cols>
    <col min="1" max="1" width="21.75" style="61" customWidth="1"/>
    <col min="2" max="2" width="11.5" style="61" customWidth="1"/>
    <col min="3" max="3" width="12.25" style="61" customWidth="1"/>
    <col min="4" max="10" width="11.5" style="61" customWidth="1"/>
    <col min="11" max="16384" width="9" style="61"/>
  </cols>
  <sheetData>
    <row r="1" spans="1:10" ht="24" customHeight="1">
      <c r="A1" s="61" t="str">
        <f>"（５）給食時間（令和"&amp;P0!$B$3&amp;"年４月１日現在）"</f>
        <v>（５）給食時間（令和8年４月１日現在）</v>
      </c>
    </row>
    <row r="2" spans="1:10" ht="24" customHeight="1">
      <c r="A2" s="257" t="s">
        <v>936</v>
      </c>
      <c r="B2" s="238"/>
      <c r="C2" s="217" t="s">
        <v>937</v>
      </c>
      <c r="D2" s="64"/>
      <c r="E2" s="238"/>
      <c r="F2" s="217" t="s">
        <v>938</v>
      </c>
      <c r="G2" s="64"/>
      <c r="H2" s="238"/>
      <c r="I2" s="217" t="s">
        <v>939</v>
      </c>
      <c r="J2" s="64"/>
    </row>
    <row r="3" spans="1:10" ht="24" customHeight="1">
      <c r="A3" s="257" t="s">
        <v>940</v>
      </c>
      <c r="B3" s="273"/>
      <c r="C3" s="235" t="s">
        <v>639</v>
      </c>
      <c r="D3" s="273"/>
      <c r="E3" s="273"/>
      <c r="F3" s="235" t="s">
        <v>639</v>
      </c>
      <c r="G3" s="273"/>
      <c r="H3" s="273"/>
      <c r="I3" s="235" t="s">
        <v>639</v>
      </c>
      <c r="J3" s="273"/>
    </row>
    <row r="4" spans="1:10" ht="24" customHeight="1">
      <c r="A4" s="257" t="s">
        <v>941</v>
      </c>
      <c r="B4" s="273"/>
      <c r="C4" s="274"/>
      <c r="D4" s="275"/>
      <c r="E4" s="273"/>
      <c r="F4" s="274"/>
      <c r="G4" s="275"/>
      <c r="H4" s="273"/>
      <c r="I4" s="274"/>
      <c r="J4" s="275"/>
    </row>
    <row r="5" spans="1:10" ht="24" customHeight="1">
      <c r="A5" s="257" t="s">
        <v>942</v>
      </c>
      <c r="B5" s="273"/>
      <c r="C5" s="274"/>
      <c r="D5" s="275"/>
      <c r="E5" s="273"/>
      <c r="F5" s="274"/>
      <c r="G5" s="275"/>
      <c r="H5" s="273"/>
      <c r="I5" s="274"/>
      <c r="J5" s="275"/>
    </row>
    <row r="6" spans="1:10" ht="24" customHeight="1">
      <c r="A6" s="257" t="s">
        <v>943</v>
      </c>
      <c r="B6" s="611"/>
      <c r="C6" s="611"/>
      <c r="D6" s="611"/>
      <c r="E6" s="611"/>
      <c r="F6" s="611"/>
      <c r="G6" s="611"/>
      <c r="H6" s="611"/>
      <c r="I6" s="611"/>
      <c r="J6" s="611"/>
    </row>
    <row r="7" spans="1:10" ht="24" customHeight="1"/>
    <row r="8" spans="1:10" ht="24" customHeight="1">
      <c r="A8" s="61" t="s">
        <v>944</v>
      </c>
    </row>
    <row r="9" spans="1:10" ht="24" customHeight="1">
      <c r="A9" s="257" t="s">
        <v>751</v>
      </c>
      <c r="B9" s="235" t="s">
        <v>945</v>
      </c>
      <c r="C9" s="235" t="s">
        <v>946</v>
      </c>
    </row>
    <row r="10" spans="1:10" ht="24" customHeight="1">
      <c r="A10" s="257" t="s">
        <v>947</v>
      </c>
      <c r="B10" s="11"/>
      <c r="C10" s="11"/>
    </row>
    <row r="11" spans="1:10" ht="24" customHeight="1">
      <c r="A11" s="257" t="s">
        <v>948</v>
      </c>
      <c r="B11" s="11"/>
      <c r="C11" s="11"/>
    </row>
    <row r="12" spans="1:10" ht="24" customHeight="1">
      <c r="A12" s="61" t="s">
        <v>949</v>
      </c>
    </row>
    <row r="14" spans="1:10" ht="24" customHeight="1">
      <c r="A14" s="61" t="s">
        <v>950</v>
      </c>
    </row>
    <row r="15" spans="1:10" ht="24" customHeight="1">
      <c r="A15" s="61" t="s">
        <v>951</v>
      </c>
    </row>
    <row r="16" spans="1:10" ht="24" customHeight="1">
      <c r="A16" s="62" t="str">
        <f>"　　　　　給食関係職員数（令和"&amp;P0!$B$3&amp;"年４月１日現在）"</f>
        <v>　　　　　給食関係職員数（令和8年４月１日現在）</v>
      </c>
      <c r="B16" s="6"/>
      <c r="C16" s="62"/>
      <c r="D16" s="62"/>
      <c r="E16" s="62"/>
      <c r="F16" s="62"/>
      <c r="G16" s="62"/>
      <c r="H16" s="62"/>
      <c r="I16" s="62"/>
    </row>
    <row r="17" spans="1:8" ht="24" customHeight="1">
      <c r="A17" s="236" t="s">
        <v>286</v>
      </c>
      <c r="B17" s="18"/>
      <c r="C17" s="62" t="s">
        <v>952</v>
      </c>
      <c r="D17" s="62"/>
      <c r="E17" s="62"/>
      <c r="F17" s="62"/>
      <c r="G17" s="62"/>
      <c r="H17" s="62"/>
    </row>
    <row r="18" spans="1:8" ht="24" customHeight="1">
      <c r="A18" s="236" t="s">
        <v>343</v>
      </c>
      <c r="B18" s="18"/>
      <c r="C18" s="62" t="s">
        <v>952</v>
      </c>
    </row>
  </sheetData>
  <customSheetViews>
    <customSheetView guid="{15472F52-94B6-4EF6-A7C3-02A4B848E89B}" showGridLines="0">
      <selection sqref="A1:J18"/>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3">
    <mergeCell ref="B6:D6"/>
    <mergeCell ref="E6:G6"/>
    <mergeCell ref="H6:J6"/>
  </mergeCells>
  <phoneticPr fontId="27"/>
  <dataValidations count="1">
    <dataValidation type="time" allowBlank="1" showErrorMessage="1" errorTitle="入力規則違反" error="00時00分と入力してください" sqref="C4:D5 F4:G5 I4:J5" xr:uid="{0BE66331-6C14-4BD6-8D05-1F672F98EED0}">
      <formula1>0</formula1>
      <formula2>0.999305555555556</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56761-C406-45F4-836F-97A961F80A0F}">
  <sheetPr codeName="Sheet56"/>
  <dimension ref="A1:K16"/>
  <sheetViews>
    <sheetView showGridLines="0" zoomScaleNormal="100" workbookViewId="0"/>
  </sheetViews>
  <sheetFormatPr defaultRowHeight="13.5"/>
  <cols>
    <col min="1" max="1" width="17.5" style="61" customWidth="1"/>
    <col min="2" max="2" width="10.5" style="61" customWidth="1"/>
    <col min="3" max="3" width="7.25" style="61" customWidth="1"/>
    <col min="4" max="4" width="10.5" style="61" customWidth="1"/>
    <col min="5" max="5" width="14.25" style="61" customWidth="1"/>
    <col min="6" max="6" width="10.5" style="61" customWidth="1"/>
    <col min="7" max="7" width="6.25" style="61" customWidth="1"/>
    <col min="8" max="8" width="10.5" style="61" customWidth="1"/>
    <col min="9" max="9" width="9.125" style="61" customWidth="1"/>
    <col min="10" max="10" width="11.875" style="61" customWidth="1"/>
    <col min="11" max="11" width="7.125" style="61" customWidth="1"/>
    <col min="12" max="12" width="4.75" style="61" customWidth="1"/>
    <col min="13" max="16384" width="9" style="61"/>
  </cols>
  <sheetData>
    <row r="1" spans="1:11" s="15" customFormat="1" ht="27.75" customHeight="1">
      <c r="A1" s="61" t="str">
        <f>"　イ　令和"&amp;P0!$B$3-1&amp;"年度検便実施状況"</f>
        <v>　イ　令和7年度検便実施状況</v>
      </c>
      <c r="B1" s="61"/>
      <c r="C1" s="61"/>
      <c r="D1" s="61"/>
      <c r="E1" s="61"/>
      <c r="F1" s="61"/>
      <c r="G1" s="61"/>
      <c r="H1" s="61"/>
    </row>
    <row r="2" spans="1:11" s="15" customFormat="1" ht="22.15" customHeight="1">
      <c r="A2" s="235" t="s">
        <v>953</v>
      </c>
      <c r="B2" s="235" t="s">
        <v>954</v>
      </c>
      <c r="C2" s="235" t="s">
        <v>955</v>
      </c>
      <c r="D2" s="235" t="s">
        <v>956</v>
      </c>
      <c r="E2" s="235" t="s">
        <v>953</v>
      </c>
      <c r="F2" s="235" t="s">
        <v>954</v>
      </c>
      <c r="G2" s="235" t="s">
        <v>955</v>
      </c>
      <c r="H2" s="235" t="s">
        <v>956</v>
      </c>
    </row>
    <row r="3" spans="1:11" s="15" customFormat="1" ht="22.15" customHeight="1">
      <c r="A3" s="588" t="str">
        <f>"R"&amp;P0!$B$3-1&amp;"年 ４月"</f>
        <v>R7年 ４月</v>
      </c>
      <c r="B3" s="18"/>
      <c r="C3" s="235" t="s">
        <v>955</v>
      </c>
      <c r="D3" s="18"/>
      <c r="E3" s="276" t="s">
        <v>1453</v>
      </c>
      <c r="F3" s="18"/>
      <c r="G3" s="235" t="s">
        <v>955</v>
      </c>
      <c r="H3" s="18"/>
    </row>
    <row r="4" spans="1:11" s="15" customFormat="1" ht="22.15" customHeight="1">
      <c r="A4" s="276" t="s">
        <v>497</v>
      </c>
      <c r="B4" s="18"/>
      <c r="C4" s="235" t="s">
        <v>955</v>
      </c>
      <c r="D4" s="18"/>
      <c r="E4" s="277" t="s">
        <v>1338</v>
      </c>
      <c r="F4" s="18"/>
      <c r="G4" s="235" t="s">
        <v>955</v>
      </c>
      <c r="H4" s="18"/>
    </row>
    <row r="5" spans="1:11" s="15" customFormat="1" ht="22.15" customHeight="1">
      <c r="A5" s="276" t="s">
        <v>498</v>
      </c>
      <c r="B5" s="18"/>
      <c r="C5" s="235" t="s">
        <v>955</v>
      </c>
      <c r="D5" s="18"/>
      <c r="E5" s="277" t="s">
        <v>1339</v>
      </c>
      <c r="F5" s="18"/>
      <c r="G5" s="235" t="s">
        <v>955</v>
      </c>
      <c r="H5" s="18"/>
    </row>
    <row r="6" spans="1:11" s="15" customFormat="1" ht="22.15" customHeight="1">
      <c r="A6" s="276" t="s">
        <v>499</v>
      </c>
      <c r="B6" s="18"/>
      <c r="C6" s="235" t="s">
        <v>955</v>
      </c>
      <c r="D6" s="18"/>
      <c r="E6" s="588" t="str">
        <f>"R"&amp;P0!$B$3&amp;"年 １月"</f>
        <v>R8年 １月</v>
      </c>
      <c r="F6" s="18"/>
      <c r="G6" s="235" t="s">
        <v>955</v>
      </c>
      <c r="H6" s="18"/>
    </row>
    <row r="7" spans="1:11" ht="22.15" customHeight="1">
      <c r="A7" s="276" t="s">
        <v>500</v>
      </c>
      <c r="B7" s="18"/>
      <c r="C7" s="235" t="s">
        <v>955</v>
      </c>
      <c r="D7" s="18"/>
      <c r="E7" s="277" t="s">
        <v>503</v>
      </c>
      <c r="F7" s="18"/>
      <c r="G7" s="235" t="s">
        <v>955</v>
      </c>
      <c r="H7" s="18"/>
    </row>
    <row r="8" spans="1:11" ht="22.15" customHeight="1">
      <c r="A8" s="276" t="s">
        <v>501</v>
      </c>
      <c r="B8" s="18"/>
      <c r="C8" s="235" t="s">
        <v>955</v>
      </c>
      <c r="D8" s="18"/>
      <c r="E8" s="277" t="s">
        <v>504</v>
      </c>
      <c r="F8" s="18"/>
      <c r="G8" s="235" t="s">
        <v>955</v>
      </c>
      <c r="H8" s="18"/>
    </row>
    <row r="10" spans="1:11" ht="22.15" customHeight="1">
      <c r="A10" s="61" t="s">
        <v>957</v>
      </c>
      <c r="D10" s="62"/>
      <c r="E10" s="62"/>
      <c r="F10" s="62"/>
      <c r="G10" s="62"/>
      <c r="H10" s="62"/>
    </row>
    <row r="11" spans="1:11" ht="22.15" customHeight="1">
      <c r="A11" s="61" t="s">
        <v>958</v>
      </c>
    </row>
    <row r="12" spans="1:11" ht="22.15" customHeight="1">
      <c r="B12" s="55"/>
      <c r="C12" s="65" t="s">
        <v>32</v>
      </c>
    </row>
    <row r="14" spans="1:11" ht="22.15" customHeight="1">
      <c r="C14" s="62"/>
      <c r="F14" s="175"/>
    </row>
    <row r="15" spans="1:11" ht="22.15" customHeight="1">
      <c r="A15" s="61" t="s">
        <v>959</v>
      </c>
      <c r="C15" s="62"/>
    </row>
    <row r="16" spans="1:11" ht="92.25" customHeight="1">
      <c r="B16" s="664" t="s">
        <v>960</v>
      </c>
      <c r="C16" s="664"/>
      <c r="D16" s="624"/>
      <c r="E16" s="624"/>
      <c r="F16" s="624"/>
      <c r="G16" s="624"/>
      <c r="H16" s="624"/>
      <c r="I16" s="624"/>
      <c r="J16" s="624"/>
      <c r="K16" s="624"/>
    </row>
  </sheetData>
  <customSheetViews>
    <customSheetView guid="{15472F52-94B6-4EF6-A7C3-02A4B848E89B}" showGridLines="0">
      <selection sqref="A1:K16"/>
      <pageMargins left="0.75" right="0.94027777777777777" top="0.92013888888888884"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2">
    <mergeCell ref="B16:C16"/>
    <mergeCell ref="D16:K16"/>
  </mergeCells>
  <phoneticPr fontId="27"/>
  <dataValidations count="1">
    <dataValidation type="list" allowBlank="1" showErrorMessage="1" errorTitle="入力規則違反" error="リストから選択してください" sqref="B12" xr:uid="{BBEAD55A-79B1-40CA-AFAC-9EDB8BB07183}">
      <formula1>"有,無,非該当"</formula1>
      <formula2>0</formula2>
    </dataValidation>
  </dataValidations>
  <pageMargins left="0.75" right="0.94027777777777777" top="0.92013888888888884" bottom="1" header="0.51180555555555551" footer="0.51180555555555551"/>
  <pageSetup paperSize="9" firstPageNumber="0" orientation="landscape" horizontalDpi="300" verticalDpi="300" r:id="rId2"/>
  <headerFooter alignWithMargins="0">
    <oddFooter>&amp;C&amp;A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8495F-8976-464C-BB9C-E56BE72BB4A2}">
  <sheetPr codeName="Sheet57"/>
  <dimension ref="A1:K24"/>
  <sheetViews>
    <sheetView showGridLines="0" zoomScaleNormal="100" workbookViewId="0"/>
  </sheetViews>
  <sheetFormatPr defaultRowHeight="13.5"/>
  <cols>
    <col min="1" max="1" width="6.125" style="61" customWidth="1"/>
    <col min="2" max="2" width="9" style="61" customWidth="1"/>
    <col min="3" max="3" width="77.875" style="61" customWidth="1"/>
    <col min="4" max="4" width="14.125" style="61" customWidth="1"/>
    <col min="5" max="5" width="23.125" style="61" customWidth="1"/>
    <col min="6" max="6" width="2.5" style="61" customWidth="1"/>
    <col min="7" max="16384" width="9" style="61"/>
  </cols>
  <sheetData>
    <row r="1" spans="1:11" ht="22.15" customHeight="1">
      <c r="A1" s="61" t="s">
        <v>961</v>
      </c>
      <c r="D1" s="257" t="s">
        <v>572</v>
      </c>
      <c r="E1" s="147"/>
    </row>
    <row r="2" spans="1:11" ht="13.5" customHeight="1">
      <c r="A2" s="61" t="s">
        <v>962</v>
      </c>
    </row>
    <row r="3" spans="1:11" ht="17.25" customHeight="1">
      <c r="A3" s="61" t="s">
        <v>963</v>
      </c>
    </row>
    <row r="4" spans="1:11" ht="22.15" customHeight="1">
      <c r="B4" s="25"/>
      <c r="C4" s="62" t="s">
        <v>964</v>
      </c>
      <c r="D4" s="62"/>
      <c r="E4" s="62"/>
      <c r="F4" s="62"/>
      <c r="G4" s="62"/>
      <c r="H4" s="62"/>
    </row>
    <row r="5" spans="1:11" ht="22.15" customHeight="1">
      <c r="A5" s="61" t="s">
        <v>77</v>
      </c>
      <c r="B5" s="25"/>
      <c r="C5" s="62" t="s">
        <v>965</v>
      </c>
      <c r="D5" s="62"/>
      <c r="E5" s="62"/>
      <c r="F5" s="62"/>
      <c r="G5" s="62"/>
      <c r="H5" s="62"/>
    </row>
    <row r="6" spans="1:11" ht="22.15" customHeight="1">
      <c r="B6" s="25"/>
      <c r="C6" s="62" t="s">
        <v>966</v>
      </c>
      <c r="D6" s="62"/>
      <c r="E6" s="62"/>
      <c r="F6" s="62"/>
      <c r="G6" s="62"/>
      <c r="H6" s="62"/>
    </row>
    <row r="7" spans="1:11" ht="22.15" customHeight="1">
      <c r="B7" s="25"/>
      <c r="C7" s="62" t="s">
        <v>37</v>
      </c>
      <c r="D7" s="62"/>
      <c r="E7" s="62"/>
      <c r="F7" s="62"/>
      <c r="G7" s="62"/>
      <c r="H7" s="62"/>
    </row>
    <row r="8" spans="1:11" ht="42" customHeight="1">
      <c r="C8" s="75"/>
    </row>
    <row r="9" spans="1:11" ht="19.5" customHeight="1">
      <c r="A9" s="61" t="s">
        <v>967</v>
      </c>
    </row>
    <row r="10" spans="1:11" ht="22.15" customHeight="1">
      <c r="B10" s="55"/>
      <c r="C10" s="65" t="s">
        <v>32</v>
      </c>
      <c r="D10" s="62"/>
      <c r="E10" s="62"/>
    </row>
    <row r="11" spans="1:11" ht="22.15" customHeight="1">
      <c r="A11" s="61" t="s">
        <v>968</v>
      </c>
    </row>
    <row r="12" spans="1:11" ht="22.15" customHeight="1">
      <c r="B12" s="55"/>
      <c r="C12" s="65" t="s">
        <v>32</v>
      </c>
    </row>
    <row r="13" spans="1:11" ht="16.5" customHeight="1">
      <c r="A13" s="61" t="s">
        <v>969</v>
      </c>
    </row>
    <row r="14" spans="1:11" ht="22.15" customHeight="1">
      <c r="B14" s="25"/>
      <c r="C14" s="62" t="s">
        <v>970</v>
      </c>
      <c r="G14" s="62"/>
      <c r="H14" s="62"/>
      <c r="I14" s="62"/>
      <c r="J14" s="62"/>
      <c r="K14" s="62"/>
    </row>
    <row r="15" spans="1:11" ht="22.15" customHeight="1">
      <c r="B15" s="25"/>
      <c r="C15" s="62" t="s">
        <v>971</v>
      </c>
      <c r="D15" s="62"/>
      <c r="E15" s="62"/>
      <c r="F15" s="62"/>
      <c r="G15" s="62"/>
      <c r="H15" s="62"/>
    </row>
    <row r="16" spans="1:11" ht="22.15" customHeight="1">
      <c r="B16" s="25"/>
      <c r="C16" s="62" t="s">
        <v>396</v>
      </c>
      <c r="D16" s="62"/>
      <c r="E16" s="62"/>
      <c r="F16" s="62"/>
      <c r="G16" s="62"/>
      <c r="H16" s="62"/>
    </row>
    <row r="17" spans="2:8" ht="22.15" customHeight="1">
      <c r="B17" s="25"/>
      <c r="C17" s="62" t="s">
        <v>972</v>
      </c>
      <c r="D17" s="62"/>
      <c r="E17" s="62"/>
      <c r="F17" s="62"/>
      <c r="G17" s="62"/>
      <c r="H17" s="62"/>
    </row>
    <row r="18" spans="2:8" ht="22.15" customHeight="1">
      <c r="B18" s="25"/>
      <c r="C18" s="62" t="s">
        <v>973</v>
      </c>
      <c r="D18" s="62"/>
      <c r="E18" s="62"/>
      <c r="F18" s="62"/>
      <c r="G18" s="62"/>
      <c r="H18" s="62"/>
    </row>
    <row r="19" spans="2:8" ht="22.15" customHeight="1">
      <c r="B19" s="25"/>
      <c r="C19" s="62" t="s">
        <v>974</v>
      </c>
      <c r="D19" s="62"/>
      <c r="E19" s="62"/>
      <c r="F19" s="62"/>
      <c r="G19" s="62"/>
      <c r="H19" s="62"/>
    </row>
    <row r="20" spans="2:8" ht="22.15" customHeight="1">
      <c r="B20" s="25"/>
      <c r="C20" s="62" t="s">
        <v>975</v>
      </c>
      <c r="D20" s="62"/>
      <c r="E20" s="62"/>
      <c r="F20" s="62"/>
      <c r="G20" s="62"/>
      <c r="H20" s="62"/>
    </row>
    <row r="21" spans="2:8" ht="22.15" customHeight="1">
      <c r="B21" s="25"/>
      <c r="C21" s="62" t="s">
        <v>976</v>
      </c>
      <c r="D21" s="62"/>
      <c r="E21" s="62"/>
      <c r="F21" s="62"/>
      <c r="G21" s="62"/>
      <c r="H21" s="62"/>
    </row>
    <row r="22" spans="2:8" ht="22.15" customHeight="1">
      <c r="B22" s="25"/>
      <c r="C22" s="62" t="s">
        <v>37</v>
      </c>
      <c r="D22" s="62"/>
      <c r="E22" s="62"/>
      <c r="F22" s="62"/>
      <c r="G22" s="62"/>
      <c r="H22" s="62"/>
    </row>
    <row r="23" spans="2:8" ht="36.75" customHeight="1">
      <c r="C23" s="164"/>
      <c r="D23" s="62"/>
    </row>
    <row r="24" spans="2:8" ht="4.9000000000000004" customHeight="1"/>
  </sheetData>
  <customSheetViews>
    <customSheetView guid="{15472F52-94B6-4EF6-A7C3-02A4B848E89B}" showGridLines="0">
      <selection sqref="A1:K24"/>
      <pageMargins left="0.75" right="0.75" top="0.71" bottom="0.62" header="0.36" footer="0.3298611111111111"/>
      <pageSetup paperSize="9" scale="98"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2">
    <dataValidation type="list" operator="greaterThanOrEqual" allowBlank="1" showErrorMessage="1" errorTitle="入力規則違反" error="該当する場合は、&quot;○&quot;を入力してください" sqref="B4:B7 B14:B22" xr:uid="{CEC42030-2078-4119-AA9A-836940D65A4B}">
      <formula1>"○"</formula1>
      <formula2>0</formula2>
    </dataValidation>
    <dataValidation type="list" allowBlank="1" showErrorMessage="1" errorTitle="入力規則違反" error="リストから選択してください" sqref="B10 B12" xr:uid="{DF06F64D-FA74-4735-AE2A-E94D37907E50}">
      <formula1>"有,無,非該当"</formula1>
      <formula2>0</formula2>
    </dataValidation>
  </dataValidations>
  <pageMargins left="0.75" right="0.75" top="0.71" bottom="0.62" header="0.36" footer="0.3298611111111111"/>
  <pageSetup paperSize="9" scale="98" firstPageNumber="0" orientation="landscape" horizontalDpi="300" verticalDpi="300" r:id="rId2"/>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0B2B6-523E-4110-BB73-3B082696DC9A}">
  <sheetPr codeName="Sheet6"/>
  <dimension ref="A1:H26"/>
  <sheetViews>
    <sheetView showGridLines="0" zoomScaleNormal="100" workbookViewId="0"/>
  </sheetViews>
  <sheetFormatPr defaultRowHeight="13.5"/>
  <cols>
    <col min="1" max="1" width="9.375" style="23" customWidth="1"/>
    <col min="2" max="2" width="18.5" style="23" customWidth="1"/>
    <col min="3" max="3" width="6.5" style="23" customWidth="1"/>
    <col min="4" max="4" width="12.5" style="23" customWidth="1"/>
    <col min="5" max="5" width="6.5" style="23" customWidth="1"/>
    <col min="6" max="6" width="23.5" style="23" customWidth="1"/>
    <col min="7" max="7" width="6.5" style="23" customWidth="1"/>
    <col min="8" max="8" width="23.5" style="23" customWidth="1"/>
    <col min="9" max="16384" width="9" style="23"/>
  </cols>
  <sheetData>
    <row r="1" spans="1:8" ht="20.25" customHeight="1">
      <c r="A1" s="410" t="s">
        <v>1301</v>
      </c>
      <c r="C1" s="411" t="s">
        <v>9</v>
      </c>
      <c r="D1" s="51"/>
      <c r="E1" s="411" t="s">
        <v>174</v>
      </c>
      <c r="F1" s="51"/>
      <c r="G1" s="411" t="s">
        <v>175</v>
      </c>
      <c r="H1" s="51"/>
    </row>
    <row r="2" spans="1:8" s="1" customFormat="1" ht="20.25" customHeight="1">
      <c r="A2" s="412" t="s">
        <v>1300</v>
      </c>
      <c r="D2" s="2"/>
      <c r="G2" s="2"/>
    </row>
    <row r="3" spans="1:8" s="1" customFormat="1" ht="20.25" customHeight="1">
      <c r="A3" s="400" t="s">
        <v>176</v>
      </c>
    </row>
    <row r="4" spans="1:8" s="1" customFormat="1" ht="20.25" customHeight="1">
      <c r="A4" s="400" t="s">
        <v>177</v>
      </c>
    </row>
    <row r="5" spans="1:8" ht="20.25" customHeight="1">
      <c r="A5" s="400"/>
      <c r="B5" s="25"/>
      <c r="C5" s="122" t="s">
        <v>178</v>
      </c>
      <c r="D5" s="122"/>
      <c r="E5" s="122"/>
      <c r="F5" s="122"/>
      <c r="G5" s="122"/>
      <c r="H5" s="122"/>
    </row>
    <row r="6" spans="1:8" s="1" customFormat="1" ht="20.25" customHeight="1">
      <c r="A6" s="400" t="s">
        <v>179</v>
      </c>
    </row>
    <row r="7" spans="1:8" ht="20.25" customHeight="1">
      <c r="A7" s="400"/>
      <c r="B7" s="52"/>
      <c r="C7" s="122" t="s">
        <v>180</v>
      </c>
      <c r="D7" s="122"/>
      <c r="E7" s="122"/>
      <c r="F7" s="122"/>
      <c r="G7" s="122"/>
      <c r="H7" s="122"/>
    </row>
    <row r="8" spans="1:8" ht="40.5" customHeight="1">
      <c r="A8" s="400"/>
      <c r="B8" s="329" t="s">
        <v>181</v>
      </c>
      <c r="C8" s="614" t="s">
        <v>1302</v>
      </c>
      <c r="D8" s="614"/>
      <c r="E8" s="623"/>
      <c r="F8" s="623"/>
      <c r="G8" s="623"/>
      <c r="H8" s="623"/>
    </row>
    <row r="9" spans="1:8" ht="20.25" customHeight="1">
      <c r="A9" s="400"/>
      <c r="B9" s="53"/>
      <c r="C9" s="238" t="s">
        <v>37</v>
      </c>
      <c r="D9" s="54"/>
      <c r="E9" s="622"/>
      <c r="F9" s="622"/>
      <c r="G9" s="622"/>
      <c r="H9" s="622"/>
    </row>
    <row r="10" spans="1:8" s="1" customFormat="1" ht="14.25" customHeight="1">
      <c r="A10" s="400"/>
      <c r="C10" s="6"/>
      <c r="D10" s="6"/>
      <c r="E10" s="6"/>
      <c r="F10" s="6"/>
      <c r="G10" s="6"/>
      <c r="H10" s="6"/>
    </row>
    <row r="11" spans="1:8" s="1" customFormat="1" ht="20.25" customHeight="1">
      <c r="A11" s="400" t="s">
        <v>182</v>
      </c>
      <c r="C11" s="6"/>
      <c r="D11" s="6"/>
      <c r="E11" s="6"/>
      <c r="F11" s="6"/>
      <c r="G11" s="6"/>
      <c r="H11" s="6"/>
    </row>
    <row r="12" spans="1:8" s="1" customFormat="1" ht="20.25" customHeight="1">
      <c r="A12" s="1" t="s">
        <v>183</v>
      </c>
      <c r="C12" s="6"/>
      <c r="D12" s="6"/>
      <c r="E12" s="6"/>
      <c r="F12" s="6"/>
      <c r="G12" s="6"/>
      <c r="H12" s="6"/>
    </row>
    <row r="13" spans="1:8" ht="20.25" customHeight="1">
      <c r="A13" s="400"/>
      <c r="B13" s="55"/>
      <c r="C13" s="122" t="s">
        <v>180</v>
      </c>
      <c r="D13" s="122"/>
      <c r="E13" s="122"/>
      <c r="F13" s="122"/>
      <c r="G13" s="122"/>
      <c r="H13" s="122"/>
    </row>
    <row r="14" spans="1:8" ht="20.25" customHeight="1">
      <c r="A14" s="400"/>
      <c r="B14" s="1"/>
      <c r="C14" s="238" t="s">
        <v>184</v>
      </c>
      <c r="D14" s="54"/>
      <c r="E14" s="622"/>
      <c r="F14" s="622"/>
      <c r="G14" s="622"/>
      <c r="H14" s="622"/>
    </row>
    <row r="15" spans="1:8" s="1" customFormat="1" ht="11.25" customHeight="1">
      <c r="A15" s="400"/>
      <c r="C15" s="6"/>
      <c r="D15" s="6"/>
      <c r="E15" s="6"/>
      <c r="F15" s="6"/>
      <c r="G15" s="6"/>
      <c r="H15" s="6"/>
    </row>
    <row r="16" spans="1:8" ht="20.25" customHeight="1">
      <c r="A16" s="1" t="s">
        <v>185</v>
      </c>
      <c r="B16" s="1"/>
      <c r="C16" s="6"/>
      <c r="D16" s="6"/>
      <c r="E16" s="6"/>
      <c r="F16" s="6"/>
      <c r="G16" s="6"/>
      <c r="H16" s="6"/>
    </row>
    <row r="17" spans="1:8" ht="20.25" customHeight="1">
      <c r="A17" s="400"/>
      <c r="B17" s="25"/>
      <c r="C17" s="122" t="s">
        <v>178</v>
      </c>
      <c r="D17" s="122"/>
      <c r="E17" s="122"/>
      <c r="F17" s="122"/>
      <c r="G17" s="122"/>
      <c r="H17" s="122"/>
    </row>
    <row r="18" spans="1:8" ht="20.25" customHeight="1">
      <c r="A18" s="400"/>
      <c r="B18" s="1"/>
      <c r="C18" s="238" t="s">
        <v>186</v>
      </c>
      <c r="D18" s="54"/>
      <c r="E18" s="622"/>
      <c r="F18" s="622"/>
      <c r="G18" s="622"/>
      <c r="H18" s="622"/>
    </row>
    <row r="19" spans="1:8" ht="10.5" customHeight="1">
      <c r="C19" s="28"/>
      <c r="D19" s="28"/>
      <c r="E19" s="28"/>
      <c r="F19" s="28"/>
      <c r="G19" s="28"/>
      <c r="H19" s="28"/>
    </row>
    <row r="20" spans="1:8" ht="20.25" customHeight="1">
      <c r="A20" s="400" t="s">
        <v>187</v>
      </c>
      <c r="B20" s="1"/>
      <c r="C20" s="6"/>
      <c r="D20" s="6"/>
      <c r="E20" s="6"/>
      <c r="F20" s="6"/>
      <c r="G20" s="6"/>
      <c r="H20" s="6"/>
    </row>
    <row r="21" spans="1:8" ht="20.25" customHeight="1">
      <c r="A21" s="400"/>
      <c r="B21" s="25"/>
      <c r="C21" s="122" t="s">
        <v>178</v>
      </c>
      <c r="D21" s="122"/>
      <c r="E21" s="122"/>
      <c r="F21" s="122"/>
      <c r="G21" s="122"/>
      <c r="H21" s="122"/>
    </row>
    <row r="22" spans="1:8" ht="20.25" customHeight="1">
      <c r="A22" s="400"/>
      <c r="B22" s="1"/>
      <c r="C22" s="238" t="s">
        <v>188</v>
      </c>
      <c r="D22" s="54"/>
      <c r="E22" s="622"/>
      <c r="F22" s="622"/>
      <c r="G22" s="622"/>
      <c r="H22" s="622"/>
    </row>
    <row r="23" spans="1:8" ht="9.75" customHeight="1">
      <c r="C23" s="28"/>
      <c r="D23" s="28"/>
      <c r="E23" s="28"/>
      <c r="F23" s="28"/>
      <c r="G23" s="28"/>
      <c r="H23" s="28"/>
    </row>
    <row r="24" spans="1:8" ht="20.25" customHeight="1">
      <c r="A24" s="400" t="s">
        <v>189</v>
      </c>
      <c r="B24" s="1"/>
      <c r="C24" s="6"/>
      <c r="D24" s="6"/>
      <c r="E24" s="6"/>
      <c r="F24" s="6"/>
      <c r="G24" s="6"/>
      <c r="H24" s="6"/>
    </row>
    <row r="25" spans="1:8" ht="20.25" customHeight="1">
      <c r="A25" s="400"/>
      <c r="B25" s="25"/>
      <c r="C25" s="122" t="s">
        <v>178</v>
      </c>
      <c r="D25" s="122"/>
      <c r="E25" s="122"/>
      <c r="F25" s="122"/>
      <c r="G25" s="122"/>
      <c r="H25" s="122"/>
    </row>
    <row r="26" spans="1:8" ht="20.25" customHeight="1">
      <c r="A26" s="400"/>
      <c r="B26" s="1"/>
      <c r="C26" s="238" t="s">
        <v>190</v>
      </c>
      <c r="D26" s="54"/>
      <c r="E26" s="622"/>
      <c r="F26" s="622"/>
      <c r="G26" s="622"/>
      <c r="H26" s="622"/>
    </row>
  </sheetData>
  <customSheetViews>
    <customSheetView guid="{15472F52-94B6-4EF6-A7C3-02A4B848E89B}" showGridLines="0" topLeftCell="A13">
      <selection sqref="A1:H26"/>
      <pageMargins left="0.75" right="0.75" top="1" bottom="0.52013888888888893" header="0.51180555555555551" footer="0.2"/>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7">
    <mergeCell ref="E26:H26"/>
    <mergeCell ref="C8:D8"/>
    <mergeCell ref="E8:H8"/>
    <mergeCell ref="E9:H9"/>
    <mergeCell ref="E14:H14"/>
    <mergeCell ref="E18:H18"/>
    <mergeCell ref="E22:H22"/>
  </mergeCells>
  <phoneticPr fontId="27"/>
  <dataValidations count="2">
    <dataValidation type="list" allowBlank="1" showErrorMessage="1" errorTitle="入力規則違反" error="リストから選択してください" sqref="B5 B25 B21 B17" xr:uid="{BDDA1BC9-6B85-4879-8D80-640BFE875A3E}">
      <formula1>"いる,いない,非該当"</formula1>
      <formula2>0</formula2>
    </dataValidation>
    <dataValidation type="list" allowBlank="1" showErrorMessage="1" errorTitle="入力規則違反" error="リストから選択してください" sqref="B7 B13" xr:uid="{1F7834E5-3D6F-4606-A095-75BCD6A3BE8B}">
      <formula1>"ある,ない,非該当"</formula1>
      <formula2>0</formula2>
    </dataValidation>
  </dataValidations>
  <pageMargins left="0.75" right="0.75" top="1" bottom="0.52013888888888893" header="0.51180555555555551" footer="0.2"/>
  <pageSetup paperSize="9" firstPageNumber="0" orientation="landscape" horizontalDpi="300" verticalDpi="300" r:id="rId2"/>
  <headerFooter alignWithMargins="0">
    <oddFooter>&amp;C&amp;A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98AA-D279-46D6-ADB2-ED42EC2BBA42}">
  <sheetPr codeName="Sheet58"/>
  <dimension ref="A1:E23"/>
  <sheetViews>
    <sheetView showGridLines="0" zoomScaleNormal="100" workbookViewId="0"/>
  </sheetViews>
  <sheetFormatPr defaultRowHeight="13.5"/>
  <cols>
    <col min="1" max="1" width="28.75" style="61" customWidth="1"/>
    <col min="2" max="2" width="19.375" style="61" customWidth="1"/>
    <col min="3" max="4" width="10.5" style="61" customWidth="1"/>
    <col min="5" max="10" width="9" style="61" customWidth="1"/>
    <col min="11" max="11" width="6.5" style="61" customWidth="1"/>
    <col min="12" max="12" width="7.25" style="61" customWidth="1"/>
    <col min="13" max="13" width="6.875" style="61" customWidth="1"/>
    <col min="14" max="16384" width="9" style="61"/>
  </cols>
  <sheetData>
    <row r="1" spans="1:5" ht="22.15" customHeight="1">
      <c r="A1" s="61" t="str">
        <f>"　　　オ　入所者の健康診断の実施回数（令和"&amp;P0!$B$3-1&amp;"年４月１日～令和"&amp;P0!$B$3&amp;"年３月３１日までの実績）"</f>
        <v>　　　オ　入所者の健康診断の実施回数（令和7年４月１日～令和8年３月３１日までの実績）</v>
      </c>
    </row>
    <row r="2" spans="1:5" ht="22.15" customHeight="1">
      <c r="A2" s="236" t="s">
        <v>977</v>
      </c>
      <c r="B2" s="259"/>
      <c r="C2" s="62" t="s">
        <v>227</v>
      </c>
    </row>
    <row r="3" spans="1:5" ht="22.15" customHeight="1">
      <c r="A3" s="236" t="s">
        <v>978</v>
      </c>
      <c r="B3" s="259"/>
      <c r="C3" s="62" t="s">
        <v>227</v>
      </c>
    </row>
    <row r="5" spans="1:5" ht="22.15" customHeight="1">
      <c r="A5" s="61" t="s">
        <v>979</v>
      </c>
    </row>
    <row r="6" spans="1:5" ht="29.25" customHeight="1">
      <c r="A6" s="388" t="s">
        <v>980</v>
      </c>
      <c r="B6" s="393" t="s">
        <v>1443</v>
      </c>
      <c r="C6" s="238" t="s">
        <v>981</v>
      </c>
      <c r="D6" s="54"/>
      <c r="E6" s="64"/>
    </row>
    <row r="7" spans="1:5" ht="22.15" customHeight="1">
      <c r="A7" s="278"/>
      <c r="B7" s="279"/>
      <c r="C7" s="489" t="s">
        <v>715</v>
      </c>
      <c r="D7" s="11"/>
      <c r="E7" s="257" t="s">
        <v>227</v>
      </c>
    </row>
    <row r="8" spans="1:5" ht="22.15" customHeight="1">
      <c r="A8" s="280"/>
      <c r="B8" s="279"/>
      <c r="C8" s="489" t="s">
        <v>715</v>
      </c>
      <c r="D8" s="11"/>
      <c r="E8" s="257" t="s">
        <v>227</v>
      </c>
    </row>
    <row r="9" spans="1:5" ht="22.15" customHeight="1">
      <c r="A9" s="278"/>
      <c r="B9" s="279"/>
      <c r="C9" s="489" t="s">
        <v>715</v>
      </c>
      <c r="D9" s="11"/>
      <c r="E9" s="257" t="s">
        <v>227</v>
      </c>
    </row>
    <row r="10" spans="1:5" ht="22.15" customHeight="1">
      <c r="A10" s="280"/>
      <c r="B10" s="279"/>
      <c r="C10" s="489" t="s">
        <v>715</v>
      </c>
      <c r="D10" s="11"/>
      <c r="E10" s="257" t="s">
        <v>227</v>
      </c>
    </row>
    <row r="11" spans="1:5" ht="22.15" customHeight="1">
      <c r="A11" s="278"/>
      <c r="B11" s="279"/>
      <c r="C11" s="489" t="s">
        <v>715</v>
      </c>
      <c r="D11" s="11"/>
      <c r="E11" s="257" t="s">
        <v>227</v>
      </c>
    </row>
    <row r="12" spans="1:5" ht="22.15" customHeight="1">
      <c r="A12" s="280"/>
      <c r="B12" s="279"/>
      <c r="C12" s="489" t="s">
        <v>715</v>
      </c>
      <c r="D12" s="11"/>
      <c r="E12" s="257" t="s">
        <v>227</v>
      </c>
    </row>
    <row r="13" spans="1:5" ht="17.25" customHeight="1">
      <c r="A13" s="62"/>
    </row>
    <row r="14" spans="1:5" ht="18" customHeight="1">
      <c r="A14" s="61" t="s">
        <v>982</v>
      </c>
    </row>
    <row r="15" spans="1:5" ht="15" customHeight="1">
      <c r="A15" s="61" t="str">
        <f>"  （令和"&amp;P0!$B$3&amp;"年４月１日～４月30日までの実績）"</f>
        <v xml:space="preserve">  （令和8年４月１日～４月30日までの実績）</v>
      </c>
    </row>
    <row r="16" spans="1:5" ht="22.15" customHeight="1">
      <c r="B16" s="235" t="s">
        <v>772</v>
      </c>
      <c r="C16" s="235" t="s">
        <v>983</v>
      </c>
      <c r="D16" s="235" t="s">
        <v>984</v>
      </c>
    </row>
    <row r="17" spans="2:4" ht="22.15" customHeight="1">
      <c r="B17" s="235" t="s">
        <v>985</v>
      </c>
      <c r="C17" s="11"/>
      <c r="D17" s="11"/>
    </row>
    <row r="18" spans="2:4" ht="22.15" customHeight="1">
      <c r="B18" s="235" t="s">
        <v>986</v>
      </c>
      <c r="C18" s="11"/>
      <c r="D18" s="11"/>
    </row>
    <row r="19" spans="2:4" ht="22.15" customHeight="1">
      <c r="B19" s="235" t="s">
        <v>987</v>
      </c>
      <c r="C19" s="11"/>
      <c r="D19" s="11"/>
    </row>
    <row r="20" spans="2:4" ht="22.15" customHeight="1">
      <c r="B20" s="235" t="s">
        <v>988</v>
      </c>
      <c r="C20" s="11"/>
      <c r="D20" s="11"/>
    </row>
    <row r="21" spans="2:4" ht="22.15" customHeight="1">
      <c r="B21" s="235" t="s">
        <v>989</v>
      </c>
      <c r="C21" s="11"/>
      <c r="D21" s="11"/>
    </row>
    <row r="22" spans="2:4" ht="22.15" customHeight="1">
      <c r="B22" s="235" t="s">
        <v>37</v>
      </c>
      <c r="C22" s="11"/>
      <c r="D22" s="11"/>
    </row>
    <row r="23" spans="2:4" ht="13.5" customHeight="1">
      <c r="B23" s="61" t="s">
        <v>990</v>
      </c>
    </row>
  </sheetData>
  <customSheetViews>
    <customSheetView guid="{15472F52-94B6-4EF6-A7C3-02A4B848E89B}" showGridLines="0">
      <selection sqref="A1:E23"/>
      <pageMargins left="0.75" right="0.75" top="0.76" bottom="0.78" header="0.46" footer="0.38"/>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pageMargins left="0.75" right="0.75" top="0.76" bottom="0.78" header="0.46" footer="0.38"/>
  <pageSetup paperSize="9" firstPageNumber="0" orientation="landscape" horizontalDpi="300" verticalDpi="300" r:id="rId2"/>
  <headerFooter alignWithMargins="0">
    <oddFooter>&amp;C&amp;A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A4B2-5F40-4D2D-9E86-6B59D5569197}">
  <sheetPr codeName="Sheet59"/>
  <dimension ref="A1:I21"/>
  <sheetViews>
    <sheetView showGridLines="0" zoomScaleNormal="100" workbookViewId="0"/>
  </sheetViews>
  <sheetFormatPr defaultRowHeight="13.5"/>
  <cols>
    <col min="1" max="1" width="20.125" style="61" customWidth="1"/>
    <col min="2" max="6" width="14.375" style="61" customWidth="1"/>
    <col min="7" max="16384" width="9" style="61"/>
  </cols>
  <sheetData>
    <row r="1" spans="1:9" ht="20.25" customHeight="1">
      <c r="A1" s="61" t="str">
        <f>"　（４）利用者診療状況（令和"&amp;P0!$B$3&amp;"年４月１日～４月３０日までの実績）"</f>
        <v>　（４）利用者診療状況（令和8年４月１日～４月３０日までの実績）</v>
      </c>
      <c r="I1" s="2"/>
    </row>
    <row r="2" spans="1:9" ht="20.25" customHeight="1">
      <c r="A2" s="329"/>
      <c r="B2" s="635" t="s">
        <v>991</v>
      </c>
      <c r="C2" s="630" t="s">
        <v>992</v>
      </c>
      <c r="D2" s="630"/>
    </row>
    <row r="3" spans="1:9" ht="20.25" customHeight="1">
      <c r="A3" s="218" t="s">
        <v>993</v>
      </c>
      <c r="B3" s="635"/>
      <c r="C3" s="235" t="s">
        <v>994</v>
      </c>
      <c r="D3" s="235" t="s">
        <v>625</v>
      </c>
    </row>
    <row r="4" spans="1:9" ht="20.25" customHeight="1">
      <c r="A4" s="133"/>
      <c r="B4" s="53" t="s">
        <v>983</v>
      </c>
      <c r="C4" s="235" t="s">
        <v>983</v>
      </c>
      <c r="D4" s="235" t="s">
        <v>983</v>
      </c>
    </row>
    <row r="5" spans="1:9" ht="22.15" customHeight="1">
      <c r="A5" s="235" t="s">
        <v>995</v>
      </c>
      <c r="B5" s="18"/>
      <c r="C5" s="18"/>
      <c r="D5" s="18"/>
    </row>
    <row r="6" spans="1:9" ht="22.15" customHeight="1">
      <c r="A6" s="235" t="s">
        <v>996</v>
      </c>
      <c r="B6" s="18"/>
      <c r="C6" s="18"/>
      <c r="D6" s="18"/>
    </row>
    <row r="7" spans="1:9" ht="22.15" customHeight="1">
      <c r="A7" s="235" t="s">
        <v>997</v>
      </c>
      <c r="B7" s="18"/>
      <c r="C7" s="18"/>
      <c r="D7" s="18"/>
    </row>
    <row r="8" spans="1:9" ht="22.15" customHeight="1">
      <c r="A8" s="235" t="s">
        <v>998</v>
      </c>
      <c r="B8" s="18"/>
      <c r="C8" s="18"/>
      <c r="D8" s="18"/>
    </row>
    <row r="9" spans="1:9" ht="22.15" customHeight="1">
      <c r="A9" s="235" t="s">
        <v>999</v>
      </c>
      <c r="B9" s="18"/>
      <c r="C9" s="18"/>
      <c r="D9" s="18"/>
    </row>
    <row r="10" spans="1:9" ht="22.15" customHeight="1">
      <c r="A10" s="235" t="s">
        <v>1000</v>
      </c>
      <c r="B10" s="18"/>
      <c r="C10" s="18"/>
      <c r="D10" s="18"/>
    </row>
    <row r="11" spans="1:9" ht="22.15" customHeight="1">
      <c r="A11" s="235" t="s">
        <v>1001</v>
      </c>
      <c r="B11" s="18"/>
      <c r="C11" s="18"/>
      <c r="D11" s="18"/>
    </row>
    <row r="12" spans="1:9" ht="22.15" customHeight="1">
      <c r="A12" s="235" t="s">
        <v>1002</v>
      </c>
      <c r="B12" s="18"/>
      <c r="C12" s="18"/>
      <c r="D12" s="18"/>
    </row>
    <row r="13" spans="1:9" ht="22.15" customHeight="1">
      <c r="A13" s="235" t="s">
        <v>1003</v>
      </c>
      <c r="B13" s="18"/>
      <c r="C13" s="18"/>
      <c r="D13" s="18"/>
    </row>
    <row r="14" spans="1:9" ht="22.15" customHeight="1">
      <c r="A14" s="235" t="s">
        <v>1004</v>
      </c>
      <c r="B14" s="18"/>
      <c r="C14" s="18"/>
      <c r="D14" s="18"/>
    </row>
    <row r="15" spans="1:9" ht="22.15" customHeight="1">
      <c r="A15" s="235" t="s">
        <v>1005</v>
      </c>
      <c r="B15" s="18"/>
      <c r="C15" s="18"/>
      <c r="D15" s="18"/>
    </row>
    <row r="16" spans="1:9" ht="22.15" customHeight="1">
      <c r="A16" s="235" t="s">
        <v>37</v>
      </c>
      <c r="B16" s="18"/>
      <c r="C16" s="18"/>
      <c r="D16" s="18"/>
    </row>
    <row r="18" spans="1:6" ht="20.25" customHeight="1">
      <c r="A18" s="61" t="str">
        <f>"　（５）入退院の状況（令和"&amp;P0!$B$3-1&amp;"年４月１日～令和"&amp;P0!$B$3&amp;"年３月３１日までの実績）"</f>
        <v>　（５）入退院の状況（令和7年４月１日～令和8年３月３１日までの実績）</v>
      </c>
    </row>
    <row r="19" spans="1:6" ht="20.25" customHeight="1">
      <c r="A19" s="388" t="s">
        <v>1006</v>
      </c>
      <c r="B19" s="235" t="s">
        <v>1369</v>
      </c>
      <c r="C19" s="235" t="s">
        <v>1370</v>
      </c>
      <c r="D19" s="235" t="s">
        <v>1371</v>
      </c>
      <c r="E19" s="235" t="s">
        <v>1372</v>
      </c>
      <c r="F19" s="235" t="s">
        <v>146</v>
      </c>
    </row>
    <row r="20" spans="1:6" ht="22.5" customHeight="1">
      <c r="A20" s="388" t="s">
        <v>1007</v>
      </c>
      <c r="B20" s="281"/>
      <c r="C20" s="281"/>
      <c r="D20" s="281"/>
      <c r="E20" s="281"/>
      <c r="F20" s="281"/>
    </row>
    <row r="21" spans="1:6" ht="30.75" customHeight="1">
      <c r="A21" s="496" t="s">
        <v>1373</v>
      </c>
      <c r="B21" s="281"/>
      <c r="C21" s="281"/>
      <c r="D21" s="281"/>
      <c r="E21" s="281"/>
      <c r="F21" s="281"/>
    </row>
  </sheetData>
  <customSheetViews>
    <customSheetView guid="{15472F52-94B6-4EF6-A7C3-02A4B848E89B}" showGridLines="0">
      <selection sqref="A1:I21"/>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2">
    <mergeCell ref="B2:B3"/>
    <mergeCell ref="C2:D2"/>
  </mergeCells>
  <phoneticPr fontId="27"/>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FFDFC-7C5C-4243-84C0-5E1E3A634AAD}">
  <sheetPr codeName="Sheet60"/>
  <dimension ref="A1:J18"/>
  <sheetViews>
    <sheetView showGridLines="0" zoomScaleNormal="100" workbookViewId="0"/>
  </sheetViews>
  <sheetFormatPr defaultRowHeight="13.5"/>
  <cols>
    <col min="1" max="1" width="9" style="61" customWidth="1"/>
    <col min="2" max="2" width="16" style="61" customWidth="1"/>
    <col min="3" max="3" width="15.25" style="61" customWidth="1"/>
    <col min="4" max="4" width="5" style="61" customWidth="1"/>
    <col min="5" max="5" width="15.25" style="61" customWidth="1"/>
    <col min="6" max="6" width="5" style="61" customWidth="1"/>
    <col min="7" max="7" width="15.25" style="61" customWidth="1"/>
    <col min="8" max="8" width="5" style="61" customWidth="1"/>
    <col min="9" max="9" width="15.25" style="61" customWidth="1"/>
    <col min="10" max="10" width="5" style="61" customWidth="1"/>
    <col min="11" max="16384" width="9" style="61"/>
  </cols>
  <sheetData>
    <row r="1" spans="1:10" ht="22.15" customHeight="1">
      <c r="A1" s="61" t="s">
        <v>1008</v>
      </c>
    </row>
    <row r="2" spans="1:10" ht="22.15" customHeight="1">
      <c r="A2" s="61" t="s">
        <v>1009</v>
      </c>
    </row>
    <row r="3" spans="1:10" ht="22.15" customHeight="1">
      <c r="B3" s="238" t="s">
        <v>1010</v>
      </c>
      <c r="C3" s="637"/>
      <c r="D3" s="637"/>
      <c r="E3" s="637"/>
      <c r="F3" s="637"/>
      <c r="G3" s="637"/>
      <c r="H3" s="637"/>
      <c r="I3" s="637"/>
      <c r="J3" s="637"/>
    </row>
    <row r="4" spans="1:10" ht="22.15" customHeight="1">
      <c r="B4" s="238" t="s">
        <v>1011</v>
      </c>
      <c r="C4" s="5"/>
      <c r="D4" s="497" t="s">
        <v>1012</v>
      </c>
      <c r="E4" s="5"/>
      <c r="F4" s="497" t="s">
        <v>1012</v>
      </c>
      <c r="G4" s="5"/>
      <c r="H4" s="497" t="s">
        <v>1012</v>
      </c>
      <c r="I4" s="5"/>
      <c r="J4" s="497" t="s">
        <v>1012</v>
      </c>
    </row>
    <row r="5" spans="1:10" ht="18.75" customHeight="1"/>
    <row r="6" spans="1:10" ht="22.15" customHeight="1">
      <c r="A6" s="61" t="s">
        <v>1013</v>
      </c>
    </row>
    <row r="7" spans="1:10" ht="18" customHeight="1">
      <c r="A7" s="61" t="s">
        <v>1014</v>
      </c>
    </row>
    <row r="8" spans="1:10" ht="22.15" customHeight="1">
      <c r="B8" s="25"/>
      <c r="C8" s="62" t="s">
        <v>1015</v>
      </c>
      <c r="D8" s="62"/>
      <c r="E8" s="62"/>
    </row>
    <row r="9" spans="1:10" ht="22.15" customHeight="1">
      <c r="B9" s="25"/>
      <c r="C9" s="62" t="s">
        <v>1016</v>
      </c>
      <c r="D9" s="62"/>
      <c r="E9" s="62"/>
    </row>
    <row r="10" spans="1:10" ht="22.15" customHeight="1">
      <c r="B10" s="25"/>
      <c r="C10" s="62" t="s">
        <v>753</v>
      </c>
      <c r="D10" s="62"/>
      <c r="E10" s="62"/>
    </row>
    <row r="11" spans="1:10" ht="22.15" customHeight="1">
      <c r="B11" s="25"/>
      <c r="C11" s="62" t="s">
        <v>37</v>
      </c>
      <c r="D11" s="62"/>
      <c r="E11" s="62"/>
    </row>
    <row r="12" spans="1:10" ht="21.75" customHeight="1">
      <c r="C12" s="637"/>
      <c r="D12" s="637"/>
      <c r="E12" s="637"/>
      <c r="F12" s="637"/>
      <c r="G12" s="637"/>
      <c r="H12" s="637"/>
      <c r="I12" s="637"/>
    </row>
    <row r="14" spans="1:10" ht="18.75" customHeight="1">
      <c r="A14" s="61" t="s">
        <v>1017</v>
      </c>
    </row>
    <row r="15" spans="1:10" ht="22.15" customHeight="1">
      <c r="B15" s="55"/>
      <c r="C15" s="65" t="s">
        <v>32</v>
      </c>
      <c r="D15" s="62"/>
    </row>
    <row r="16" spans="1:10" ht="16.5" customHeight="1"/>
    <row r="17" spans="1:9" ht="22.15" customHeight="1">
      <c r="A17" s="61" t="s">
        <v>1018</v>
      </c>
    </row>
    <row r="18" spans="1:9" ht="27" customHeight="1">
      <c r="B18" s="632"/>
      <c r="C18" s="632"/>
      <c r="D18" s="632"/>
      <c r="E18" s="632"/>
      <c r="F18" s="632"/>
      <c r="G18" s="632"/>
      <c r="H18" s="632"/>
      <c r="I18" s="632"/>
    </row>
  </sheetData>
  <customSheetViews>
    <customSheetView guid="{15472F52-94B6-4EF6-A7C3-02A4B848E89B}" showGridLines="0">
      <selection sqref="A1:J18"/>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6">
    <mergeCell ref="B18:I18"/>
    <mergeCell ref="C3:D3"/>
    <mergeCell ref="E3:F3"/>
    <mergeCell ref="G3:H3"/>
    <mergeCell ref="I3:J3"/>
    <mergeCell ref="C12:I12"/>
  </mergeCells>
  <phoneticPr fontId="27"/>
  <dataValidations count="2">
    <dataValidation type="list" operator="greaterThanOrEqual" allowBlank="1" showErrorMessage="1" errorTitle="入力規則違反" error="該当する場合は、&quot;○&quot;を入力してください" sqref="B8:B11" xr:uid="{383C66FB-542D-4B95-8EEF-6A42B512499A}">
      <formula1>"○"</formula1>
      <formula2>0</formula2>
    </dataValidation>
    <dataValidation type="list" allowBlank="1" showErrorMessage="1" errorTitle="入力規則違反" error="リストから選択してください" sqref="B15" xr:uid="{5B741CD8-1C5D-45D9-9F65-95880BF03939}">
      <formula1>"有,無,非該当"</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EBE1C-E203-413A-AB93-7E801DEF848F}">
  <sheetPr codeName="Sheet86"/>
  <dimension ref="A1:K20"/>
  <sheetViews>
    <sheetView showGridLines="0" zoomScaleNormal="100" workbookViewId="0"/>
  </sheetViews>
  <sheetFormatPr defaultRowHeight="13.5"/>
  <cols>
    <col min="1" max="1" width="4.5" style="139" customWidth="1"/>
    <col min="2" max="2" width="18.5" style="139" customWidth="1"/>
    <col min="3" max="3" width="22.375" style="139" customWidth="1"/>
    <col min="4" max="4" width="9.875" style="139" customWidth="1"/>
    <col min="5" max="11" width="9.5" style="139" customWidth="1"/>
    <col min="12" max="16384" width="9" style="139"/>
  </cols>
  <sheetData>
    <row r="1" spans="1:11" s="1" customFormat="1" ht="26.65" customHeight="1">
      <c r="A1" s="1" t="s">
        <v>1494</v>
      </c>
    </row>
    <row r="2" spans="1:11" s="1" customFormat="1" ht="10.15" customHeight="1"/>
    <row r="3" spans="1:11" s="1" customFormat="1" ht="21.4" customHeight="1">
      <c r="B3" s="1" t="s">
        <v>1486</v>
      </c>
    </row>
    <row r="4" spans="1:11" s="1" customFormat="1" ht="22.9" customHeight="1">
      <c r="B4" s="25"/>
      <c r="C4" s="62" t="s">
        <v>178</v>
      </c>
    </row>
    <row r="5" spans="1:11" s="1" customFormat="1" ht="9.4" customHeight="1">
      <c r="B5" s="122"/>
      <c r="C5" s="122"/>
    </row>
    <row r="6" spans="1:11" s="1" customFormat="1" ht="20.25" customHeight="1">
      <c r="B6" s="1" t="str">
        <f>"イ　感染対策委員会を設置している場合、令和"&amp;P0!$B$3-1&amp;"年度の開催状況について、該当欄を記入してください。"</f>
        <v>イ　感染対策委員会を設置している場合、令和7年度の開催状況について、該当欄を記入してください。</v>
      </c>
    </row>
    <row r="7" spans="1:11" s="1" customFormat="1" ht="10.9" customHeight="1"/>
    <row r="8" spans="1:11" ht="25.5" customHeight="1">
      <c r="B8" s="630" t="s">
        <v>1476</v>
      </c>
      <c r="C8" s="668" t="s">
        <v>1487</v>
      </c>
      <c r="D8" s="235" t="s">
        <v>1477</v>
      </c>
      <c r="E8" s="665" t="s">
        <v>1478</v>
      </c>
      <c r="F8" s="666"/>
      <c r="G8" s="666"/>
      <c r="H8" s="666"/>
      <c r="I8" s="666"/>
      <c r="J8" s="666"/>
      <c r="K8" s="667"/>
    </row>
    <row r="9" spans="1:11" ht="25.5" customHeight="1">
      <c r="B9" s="630"/>
      <c r="C9" s="669"/>
      <c r="D9" s="235" t="s">
        <v>778</v>
      </c>
      <c r="E9" s="503" t="s">
        <v>279</v>
      </c>
      <c r="F9" s="503" t="s">
        <v>1483</v>
      </c>
      <c r="G9" s="503" t="s">
        <v>1484</v>
      </c>
      <c r="H9" s="556" t="s">
        <v>1485</v>
      </c>
      <c r="I9" s="503" t="s">
        <v>1479</v>
      </c>
      <c r="J9" s="503" t="s">
        <v>1480</v>
      </c>
      <c r="K9" s="503" t="s">
        <v>37</v>
      </c>
    </row>
    <row r="10" spans="1:11" ht="33.75" customHeight="1">
      <c r="B10" s="557" t="s">
        <v>1481</v>
      </c>
      <c r="C10" s="558"/>
      <c r="D10" s="248"/>
      <c r="E10" s="25"/>
      <c r="F10" s="25"/>
      <c r="G10" s="25"/>
      <c r="H10" s="25"/>
      <c r="I10" s="25"/>
      <c r="J10" s="25"/>
      <c r="K10" s="25"/>
    </row>
    <row r="11" spans="1:11" ht="33" customHeight="1">
      <c r="B11" s="557" t="s">
        <v>1481</v>
      </c>
      <c r="C11" s="558"/>
      <c r="D11" s="248"/>
      <c r="E11" s="25"/>
      <c r="F11" s="25"/>
      <c r="G11" s="25"/>
      <c r="H11" s="25"/>
      <c r="I11" s="25"/>
      <c r="J11" s="25"/>
      <c r="K11" s="25"/>
    </row>
    <row r="12" spans="1:11" ht="33" customHeight="1">
      <c r="B12" s="557" t="s">
        <v>1481</v>
      </c>
      <c r="C12" s="558"/>
      <c r="D12" s="248"/>
      <c r="E12" s="25"/>
      <c r="F12" s="25"/>
      <c r="G12" s="25"/>
      <c r="H12" s="25"/>
      <c r="I12" s="25"/>
      <c r="J12" s="25"/>
      <c r="K12" s="25"/>
    </row>
    <row r="13" spans="1:11" ht="33" customHeight="1">
      <c r="B13" s="557" t="s">
        <v>1481</v>
      </c>
      <c r="C13" s="558"/>
      <c r="D13" s="248"/>
      <c r="E13" s="25"/>
      <c r="F13" s="25"/>
      <c r="G13" s="25"/>
      <c r="H13" s="25"/>
      <c r="I13" s="25"/>
      <c r="J13" s="25"/>
      <c r="K13" s="25"/>
    </row>
    <row r="14" spans="1:11" ht="33" customHeight="1">
      <c r="B14" s="557" t="s">
        <v>1481</v>
      </c>
      <c r="C14" s="558"/>
      <c r="D14" s="248"/>
      <c r="E14" s="25"/>
      <c r="F14" s="25"/>
      <c r="G14" s="25"/>
      <c r="H14" s="25"/>
      <c r="I14" s="25"/>
      <c r="J14" s="25"/>
      <c r="K14" s="25"/>
    </row>
    <row r="15" spans="1:11" ht="10.15" customHeight="1"/>
    <row r="16" spans="1:11" ht="21.75" customHeight="1">
      <c r="B16" s="137" t="s">
        <v>1488</v>
      </c>
    </row>
    <row r="17" spans="2:9" ht="22.15" customHeight="1">
      <c r="B17" s="25"/>
      <c r="C17" s="62" t="s">
        <v>178</v>
      </c>
      <c r="G17" s="670"/>
      <c r="H17" s="671"/>
      <c r="I17" s="23" t="s">
        <v>1489</v>
      </c>
    </row>
    <row r="18" spans="2:9" ht="8.25" customHeight="1"/>
    <row r="19" spans="2:9" ht="22.15" customHeight="1">
      <c r="B19" s="137" t="s">
        <v>1490</v>
      </c>
    </row>
    <row r="20" spans="2:9" ht="21" customHeight="1">
      <c r="B20" s="25"/>
      <c r="C20" s="62" t="s">
        <v>178</v>
      </c>
    </row>
  </sheetData>
  <customSheetViews>
    <customSheetView guid="{15472F52-94B6-4EF6-A7C3-02A4B848E89B}" showGridLines="0">
      <selection sqref="A1:K20"/>
      <pageMargins left="0.60972222222222228" right="0.25972222222222224" top="0.98402777777777772" bottom="0.98402777777777772"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4">
    <mergeCell ref="B8:B9"/>
    <mergeCell ref="E8:K8"/>
    <mergeCell ref="C8:C9"/>
    <mergeCell ref="G17:H17"/>
  </mergeCells>
  <phoneticPr fontId="27"/>
  <dataValidations count="3">
    <dataValidation type="list" operator="greaterThanOrEqual" allowBlank="1" showErrorMessage="1" errorTitle="入力規則違反" error="○を入力してください" sqref="D10:D14" xr:uid="{4182AB4A-37A1-4FEE-805D-133B793CAFD9}">
      <formula1>"有,無"</formula1>
      <formula2>0</formula2>
    </dataValidation>
    <dataValidation type="list" operator="greaterThanOrEqual" allowBlank="1" showErrorMessage="1" errorTitle="入力規則違反" error="○を入力してください" sqref="E10:K14" xr:uid="{7F63A528-8CC0-4C45-B908-B27BE7130930}">
      <formula1>"○"</formula1>
      <formula2>0</formula2>
    </dataValidation>
    <dataValidation type="list" allowBlank="1" showErrorMessage="1" errorTitle="入力規則違反" error="リストから選択してください" sqref="B4 B17 B20" xr:uid="{6CED1E0E-0CBB-40B4-A42A-46FAF52B3E62}">
      <formula1>"いる,いない,非該当"</formula1>
      <formula2>0</formula2>
    </dataValidation>
  </dataValidations>
  <pageMargins left="0.60972222222222228" right="0.25972222222222224" top="0.98402777777777772" bottom="0.98402777777777772" header="0.51180555555555551" footer="0.51180555555555551"/>
  <pageSetup paperSize="9" firstPageNumber="0" orientation="landscape" horizontalDpi="300" verticalDpi="300" r:id="rId2"/>
  <headerFooter alignWithMargins="0">
    <oddFooter>&amp;C&amp;A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47575-F231-42DD-AD95-A65382580AD5}">
  <sheetPr codeName="Sheet87">
    <pageSetUpPr fitToPage="1"/>
  </sheetPr>
  <dimension ref="A1:M34"/>
  <sheetViews>
    <sheetView showGridLines="0" zoomScaleNormal="100" zoomScaleSheetLayoutView="100" workbookViewId="0"/>
  </sheetViews>
  <sheetFormatPr defaultRowHeight="13.5"/>
  <cols>
    <col min="1" max="1" width="4.5" style="139" customWidth="1"/>
    <col min="2" max="2" width="2.75" style="139" customWidth="1"/>
    <col min="3" max="3" width="8.75" style="139" customWidth="1"/>
    <col min="4" max="6" width="10.75" style="139" customWidth="1"/>
    <col min="7" max="7" width="1.75" style="139" customWidth="1"/>
    <col min="8" max="8" width="9.75" style="139" customWidth="1"/>
    <col min="9" max="9" width="1.75" style="139" customWidth="1"/>
    <col min="10" max="11" width="10.75" style="139" customWidth="1"/>
    <col min="12" max="12" width="15.75" style="139" customWidth="1"/>
    <col min="13" max="16384" width="9" style="139"/>
  </cols>
  <sheetData>
    <row r="1" spans="1:13" s="1" customFormat="1" ht="25.5" customHeight="1">
      <c r="A1" s="1" t="s">
        <v>1539</v>
      </c>
      <c r="B1" s="61"/>
      <c r="C1" s="61"/>
      <c r="D1" s="62"/>
      <c r="E1" s="62"/>
      <c r="L1" s="25"/>
      <c r="M1" s="62" t="s">
        <v>178</v>
      </c>
    </row>
    <row r="2" spans="1:13" s="1" customFormat="1" ht="19.899999999999999" customHeight="1">
      <c r="B2" s="1" t="s">
        <v>1512</v>
      </c>
      <c r="C2" s="61"/>
      <c r="D2" s="62"/>
      <c r="E2" s="62"/>
      <c r="M2" s="62"/>
    </row>
    <row r="3" spans="1:13" s="1" customFormat="1" ht="19.899999999999999" customHeight="1">
      <c r="C3" s="682" t="s">
        <v>1521</v>
      </c>
      <c r="D3" s="683"/>
      <c r="E3" s="683"/>
      <c r="F3" s="684"/>
      <c r="G3" s="565"/>
      <c r="H3" s="685" t="s">
        <v>1522</v>
      </c>
      <c r="I3" s="686"/>
      <c r="J3" s="683"/>
      <c r="K3" s="684"/>
      <c r="M3" s="62"/>
    </row>
    <row r="4" spans="1:13" s="1" customFormat="1" ht="19.899999999999999" customHeight="1">
      <c r="C4" s="687" t="s">
        <v>1516</v>
      </c>
      <c r="D4" s="568" t="s">
        <v>1513</v>
      </c>
      <c r="E4" s="568" t="s">
        <v>1514</v>
      </c>
      <c r="F4" s="569" t="s">
        <v>1515</v>
      </c>
      <c r="G4" s="564"/>
      <c r="H4" s="680" t="s">
        <v>1523</v>
      </c>
      <c r="I4" s="680"/>
      <c r="J4" s="572" t="s">
        <v>1524</v>
      </c>
      <c r="K4" s="573" t="s">
        <v>1525</v>
      </c>
      <c r="M4" s="62"/>
    </row>
    <row r="5" spans="1:13" s="1" customFormat="1" ht="19.899999999999999" customHeight="1">
      <c r="C5" s="688"/>
      <c r="D5" s="570"/>
      <c r="E5" s="570"/>
      <c r="F5" s="571"/>
      <c r="G5" s="566"/>
      <c r="H5" s="681"/>
      <c r="I5" s="681"/>
      <c r="J5" s="586"/>
      <c r="K5" s="586"/>
      <c r="M5" s="62"/>
    </row>
    <row r="6" spans="1:13" s="1" customFormat="1" ht="19.899999999999999" customHeight="1">
      <c r="C6" s="687" t="s">
        <v>1517</v>
      </c>
      <c r="D6" s="569" t="s">
        <v>1518</v>
      </c>
      <c r="E6" s="568" t="s">
        <v>1519</v>
      </c>
      <c r="F6" s="569" t="s">
        <v>1520</v>
      </c>
      <c r="G6" s="567"/>
      <c r="H6" s="680" t="s">
        <v>1526</v>
      </c>
      <c r="I6" s="680"/>
      <c r="J6" s="572" t="s">
        <v>1527</v>
      </c>
      <c r="K6" s="572" t="s">
        <v>1528</v>
      </c>
      <c r="M6" s="62"/>
    </row>
    <row r="7" spans="1:13" s="1" customFormat="1" ht="19.899999999999999" customHeight="1">
      <c r="C7" s="688"/>
      <c r="D7" s="570"/>
      <c r="E7" s="570"/>
      <c r="F7" s="571"/>
      <c r="G7" s="566"/>
      <c r="H7" s="681"/>
      <c r="I7" s="681"/>
      <c r="J7" s="574"/>
      <c r="K7" s="574"/>
      <c r="M7" s="62"/>
    </row>
    <row r="8" spans="1:13" s="1" customFormat="1" ht="19.899999999999999" customHeight="1">
      <c r="C8" s="61"/>
      <c r="D8" s="62"/>
      <c r="E8" s="62"/>
      <c r="M8" s="62"/>
    </row>
    <row r="9" spans="1:13" s="1" customFormat="1" ht="5.25" customHeight="1">
      <c r="B9" s="61"/>
      <c r="C9" s="61"/>
      <c r="D9" s="62"/>
      <c r="E9" s="62"/>
      <c r="M9" s="62"/>
    </row>
    <row r="10" spans="1:13" s="1" customFormat="1" ht="22.5" customHeight="1">
      <c r="A10" s="61" t="s">
        <v>1540</v>
      </c>
      <c r="C10" s="61"/>
      <c r="D10" s="62"/>
      <c r="E10" s="62"/>
    </row>
    <row r="11" spans="1:13" s="1" customFormat="1" ht="9" customHeight="1">
      <c r="D11" s="6"/>
    </row>
    <row r="12" spans="1:13" s="1" customFormat="1" ht="21" customHeight="1">
      <c r="B12" s="1" t="s">
        <v>1491</v>
      </c>
      <c r="D12" s="23"/>
      <c r="E12" s="62"/>
      <c r="L12" s="25"/>
      <c r="M12" s="62" t="s">
        <v>178</v>
      </c>
    </row>
    <row r="13" spans="1:13" s="1" customFormat="1" ht="6.4" customHeight="1">
      <c r="D13" s="23"/>
      <c r="E13" s="62"/>
    </row>
    <row r="14" spans="1:13" s="1" customFormat="1" ht="23.25" customHeight="1">
      <c r="B14" s="61" t="s">
        <v>1492</v>
      </c>
      <c r="C14" s="61"/>
      <c r="L14" s="25"/>
      <c r="M14" s="62" t="s">
        <v>178</v>
      </c>
    </row>
    <row r="15" spans="1:13" s="1" customFormat="1" ht="7.9" customHeight="1">
      <c r="B15" s="61"/>
      <c r="C15" s="61"/>
      <c r="L15" s="139"/>
      <c r="M15" s="62"/>
    </row>
    <row r="16" spans="1:13" s="1" customFormat="1" ht="20.65" customHeight="1">
      <c r="B16" s="61" t="s">
        <v>1506</v>
      </c>
      <c r="C16" s="61"/>
      <c r="L16" s="25"/>
      <c r="M16" s="62" t="s">
        <v>178</v>
      </c>
    </row>
    <row r="17" spans="1:13" s="1" customFormat="1" ht="7.9" customHeight="1">
      <c r="B17" s="61"/>
      <c r="C17" s="61"/>
      <c r="L17" s="139"/>
      <c r="M17" s="62"/>
    </row>
    <row r="18" spans="1:13" s="1" customFormat="1" ht="21" customHeight="1">
      <c r="B18" s="61" t="s">
        <v>1507</v>
      </c>
      <c r="C18" s="61"/>
      <c r="L18" s="25"/>
      <c r="M18" s="62" t="s">
        <v>178</v>
      </c>
    </row>
    <row r="19" spans="1:13" ht="7.9" customHeight="1">
      <c r="B19" s="23"/>
      <c r="C19" s="23"/>
      <c r="D19" s="23"/>
      <c r="E19" s="23"/>
    </row>
    <row r="20" spans="1:13" ht="22.9" customHeight="1">
      <c r="A20" s="61" t="s">
        <v>1541</v>
      </c>
      <c r="C20" s="61"/>
    </row>
    <row r="21" spans="1:13" ht="6" customHeight="1"/>
    <row r="22" spans="1:13" ht="23.65" customHeight="1">
      <c r="B22" s="61" t="s">
        <v>1493</v>
      </c>
      <c r="C22" s="61"/>
      <c r="L22" s="25"/>
      <c r="M22" s="62" t="s">
        <v>178</v>
      </c>
    </row>
    <row r="23" spans="1:13" ht="7.5" customHeight="1"/>
    <row r="24" spans="1:13" ht="21.4" customHeight="1">
      <c r="A24" s="61" t="s">
        <v>1542</v>
      </c>
      <c r="C24" s="61"/>
    </row>
    <row r="25" spans="1:13" ht="22.15" customHeight="1">
      <c r="B25" s="61" t="str">
        <f>"　　令和"&amp;P0!$B$3-1&amp;"年度の施設内における感染症及び食中毒の発生状況について、発生件数を記入してください。"</f>
        <v>　　令和7年度の施設内における感染症及び食中毒の発生状況について、発生件数を記入してください。</v>
      </c>
      <c r="C25" s="61"/>
    </row>
    <row r="26" spans="1:13" ht="6" customHeight="1"/>
    <row r="27" spans="1:13" ht="19.899999999999999" customHeight="1">
      <c r="B27" s="672" t="s">
        <v>1511</v>
      </c>
      <c r="C27" s="673"/>
      <c r="D27" s="561" t="s">
        <v>1529</v>
      </c>
      <c r="E27" s="563" t="s">
        <v>1530</v>
      </c>
      <c r="F27" s="577" t="s">
        <v>1531</v>
      </c>
      <c r="G27" s="578"/>
      <c r="H27" s="579" t="s">
        <v>1537</v>
      </c>
      <c r="I27" s="580"/>
    </row>
    <row r="28" spans="1:13" ht="19.899999999999999" customHeight="1">
      <c r="B28" s="674"/>
      <c r="C28" s="675"/>
      <c r="D28" s="575"/>
      <c r="E28" s="576"/>
      <c r="F28" s="575"/>
      <c r="G28" s="676"/>
      <c r="H28" s="676"/>
      <c r="I28" s="676"/>
    </row>
    <row r="29" spans="1:13" ht="19.899999999999999" customHeight="1">
      <c r="B29" s="672" t="s">
        <v>1532</v>
      </c>
      <c r="C29" s="673"/>
      <c r="D29" s="562" t="s">
        <v>1533</v>
      </c>
      <c r="E29" s="563" t="s">
        <v>1534</v>
      </c>
      <c r="F29" s="578" t="s">
        <v>1535</v>
      </c>
      <c r="G29" s="581" t="s">
        <v>1536</v>
      </c>
      <c r="H29" s="582"/>
      <c r="I29" s="583" t="s">
        <v>1538</v>
      </c>
    </row>
    <row r="30" spans="1:13" ht="19.899999999999999" customHeight="1">
      <c r="B30" s="674"/>
      <c r="C30" s="675"/>
      <c r="D30" s="575"/>
      <c r="E30" s="576"/>
      <c r="F30" s="677"/>
      <c r="G30" s="678"/>
      <c r="H30" s="678"/>
      <c r="I30" s="679"/>
    </row>
    <row r="31" spans="1:13" ht="19.899999999999999" customHeight="1">
      <c r="B31" s="297"/>
      <c r="C31" s="560"/>
    </row>
    <row r="32" spans="1:13" ht="19.899999999999999" customHeight="1">
      <c r="B32" s="297"/>
    </row>
    <row r="33" ht="19.899999999999999" customHeight="1"/>
    <row r="34" ht="19.899999999999999" customHeight="1"/>
  </sheetData>
  <customSheetViews>
    <customSheetView guid="{15472F52-94B6-4EF6-A7C3-02A4B848E89B}" showGridLines="0" fitToPage="1">
      <selection sqref="A1:M34"/>
      <pageMargins left="0.75" right="0.49" top="0.86" bottom="0.93" header="0.51180555555555551" footer="0.51180555555555551"/>
      <pageSetup paperSize="9" scale="98"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4">
    <mergeCell ref="H6:I6"/>
    <mergeCell ref="H4:I4"/>
    <mergeCell ref="H5:I5"/>
    <mergeCell ref="H7:I7"/>
    <mergeCell ref="C3:F3"/>
    <mergeCell ref="H3:K3"/>
    <mergeCell ref="C4:C5"/>
    <mergeCell ref="C6:C7"/>
    <mergeCell ref="B27:C27"/>
    <mergeCell ref="B28:C28"/>
    <mergeCell ref="B29:C29"/>
    <mergeCell ref="B30:C30"/>
    <mergeCell ref="G28:I28"/>
    <mergeCell ref="F30:I30"/>
  </mergeCells>
  <phoneticPr fontId="27"/>
  <dataValidations count="2">
    <dataValidation type="list" allowBlank="1" showErrorMessage="1" errorTitle="入力規則違反" error="リストから選択してください" sqref="L1 L12 L14 L18 L22 L16" xr:uid="{28653391-7BE9-4389-A019-050923BB82BD}">
      <formula1>"いる,いない,非該当"</formula1>
      <formula2>0</formula2>
    </dataValidation>
    <dataValidation type="list" allowBlank="1" showInputMessage="1" showErrorMessage="1" sqref="D5 D7:G7 E5:G5 J5:K5 H5 H7 J7:K7" xr:uid="{7A85070E-5376-47DB-B7F7-53CEC4F4EE96}">
      <formula1>"○"</formula1>
    </dataValidation>
  </dataValidations>
  <pageMargins left="0.75" right="0.49" top="0.86" bottom="0.93" header="0.51180555555555551" footer="0.51180555555555551"/>
  <pageSetup paperSize="9" scale="99" firstPageNumber="0" orientation="landscape" horizontalDpi="300" verticalDpi="300" r:id="rId2"/>
  <headerFooter alignWithMargins="0">
    <oddFooter>&amp;C&amp;A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AC1EF-7E09-4DE2-8C90-6DD06ED3D526}">
  <sheetPr codeName="Sheet62"/>
  <dimension ref="A1:B12"/>
  <sheetViews>
    <sheetView showGridLines="0" zoomScaleNormal="100" workbookViewId="0"/>
  </sheetViews>
  <sheetFormatPr defaultRowHeight="13.5"/>
  <cols>
    <col min="1" max="1" width="11.875" style="61" customWidth="1"/>
    <col min="2" max="2" width="81" style="61" customWidth="1"/>
    <col min="3" max="6" width="12.5" style="61" customWidth="1"/>
    <col min="7" max="16384" width="9" style="61"/>
  </cols>
  <sheetData>
    <row r="1" spans="1:2" ht="18" customHeight="1">
      <c r="A1" s="415" t="s">
        <v>1019</v>
      </c>
    </row>
    <row r="2" spans="1:2" ht="18" customHeight="1">
      <c r="A2" s="415" t="s">
        <v>1020</v>
      </c>
    </row>
    <row r="3" spans="1:2" ht="72.75" customHeight="1">
      <c r="A3" s="256"/>
      <c r="B3" s="57"/>
    </row>
    <row r="5" spans="1:2" ht="17.25" customHeight="1">
      <c r="A5" s="415" t="s">
        <v>1021</v>
      </c>
    </row>
    <row r="6" spans="1:2" ht="72.75" customHeight="1">
      <c r="A6" s="256"/>
      <c r="B6" s="57"/>
    </row>
    <row r="9" spans="1:2" ht="18" customHeight="1">
      <c r="A9" s="415" t="s">
        <v>1022</v>
      </c>
    </row>
    <row r="10" spans="1:2" ht="72.75" customHeight="1">
      <c r="A10" s="256"/>
      <c r="B10" s="57"/>
    </row>
    <row r="11" spans="1:2" ht="18" customHeight="1"/>
    <row r="12" spans="1:2" ht="18" customHeight="1"/>
  </sheetData>
  <customSheetViews>
    <customSheetView guid="{15472F52-94B6-4EF6-A7C3-02A4B848E89B}" showGridLines="0">
      <selection sqref="A1:B12"/>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7D4AC-5B6E-458A-B93C-BFC1052EB46B}">
  <sheetPr codeName="Sheet63"/>
  <dimension ref="A1:H18"/>
  <sheetViews>
    <sheetView showGridLines="0" zoomScaleNormal="100" workbookViewId="0"/>
  </sheetViews>
  <sheetFormatPr defaultRowHeight="13.5"/>
  <cols>
    <col min="1" max="1" width="24" style="61" customWidth="1"/>
    <col min="2" max="2" width="20.75" style="61" customWidth="1"/>
    <col min="3" max="10" width="12.5" style="61" customWidth="1"/>
    <col min="11" max="16384" width="9" style="61"/>
  </cols>
  <sheetData>
    <row r="1" spans="1:8" ht="18" customHeight="1">
      <c r="A1" s="61" t="s">
        <v>1023</v>
      </c>
    </row>
    <row r="2" spans="1:8" ht="21.75" customHeight="1">
      <c r="A2" s="61" t="s">
        <v>1024</v>
      </c>
      <c r="B2" s="95"/>
      <c r="C2" s="61" t="s">
        <v>1374</v>
      </c>
    </row>
    <row r="3" spans="1:8" ht="21.75" customHeight="1">
      <c r="B3" s="282"/>
      <c r="C3" s="171" t="s">
        <v>1375</v>
      </c>
      <c r="D3" s="283"/>
      <c r="E3" s="61" t="s">
        <v>1025</v>
      </c>
    </row>
    <row r="4" spans="1:8" ht="21.75" customHeight="1">
      <c r="A4" s="61" t="s">
        <v>1026</v>
      </c>
      <c r="B4" s="95"/>
      <c r="C4" s="61" t="s">
        <v>1376</v>
      </c>
    </row>
    <row r="5" spans="1:8" ht="21.75" customHeight="1"/>
    <row r="6" spans="1:8" ht="21.75" customHeight="1">
      <c r="A6" s="61" t="s">
        <v>1027</v>
      </c>
    </row>
    <row r="7" spans="1:8" ht="21.75" customHeight="1">
      <c r="B7" s="55"/>
      <c r="C7" s="65" t="s">
        <v>32</v>
      </c>
      <c r="D7" s="62"/>
      <c r="F7" s="62"/>
      <c r="G7" s="62"/>
    </row>
    <row r="9" spans="1:8" ht="17.25" customHeight="1">
      <c r="A9" s="61" t="str">
        <f>"　（６）令和"&amp;P0!$B$3-1&amp;"年度授産・作業指導項目の設定及び工賃支給状況"</f>
        <v>　（６）令和7年度授産・作業指導項目の設定及び工賃支給状況</v>
      </c>
    </row>
    <row r="10" spans="1:8" s="284" customFormat="1" ht="47.25" customHeight="1">
      <c r="A10" s="177" t="s">
        <v>1377</v>
      </c>
      <c r="B10" s="177" t="str">
        <f>"令和"&amp;P0!$B$3&amp;"年3月31日現在
対象者実人員"</f>
        <v>令和8年3月31日現在
対象者実人員</v>
      </c>
      <c r="C10" s="177" t="s">
        <v>1028</v>
      </c>
      <c r="D10" s="177" t="s">
        <v>1378</v>
      </c>
      <c r="E10" s="177" t="s">
        <v>1029</v>
      </c>
      <c r="F10" s="177" t="s">
        <v>1030</v>
      </c>
      <c r="G10" s="177" t="s">
        <v>1379</v>
      </c>
      <c r="H10" s="177" t="s">
        <v>1380</v>
      </c>
    </row>
    <row r="11" spans="1:8" ht="24" customHeight="1">
      <c r="A11" s="79"/>
      <c r="B11" s="18"/>
      <c r="C11" s="95"/>
      <c r="D11" s="95"/>
      <c r="E11" s="95"/>
      <c r="F11" s="95"/>
      <c r="G11" s="259"/>
      <c r="H11" s="285"/>
    </row>
    <row r="12" spans="1:8" ht="24" customHeight="1">
      <c r="A12" s="79"/>
      <c r="B12" s="18"/>
      <c r="C12" s="95"/>
      <c r="D12" s="95"/>
      <c r="E12" s="95"/>
      <c r="F12" s="95"/>
      <c r="G12" s="259"/>
      <c r="H12" s="285"/>
    </row>
    <row r="13" spans="1:8" ht="24" customHeight="1">
      <c r="A13" s="79"/>
      <c r="B13" s="18"/>
      <c r="C13" s="95"/>
      <c r="D13" s="95"/>
      <c r="E13" s="95"/>
      <c r="F13" s="95"/>
      <c r="G13" s="259"/>
      <c r="H13" s="285"/>
    </row>
    <row r="14" spans="1:8" ht="24" customHeight="1">
      <c r="A14" s="79"/>
      <c r="B14" s="18"/>
      <c r="C14" s="95"/>
      <c r="D14" s="95"/>
      <c r="E14" s="95"/>
      <c r="F14" s="95"/>
      <c r="G14" s="259"/>
      <c r="H14" s="285"/>
    </row>
    <row r="15" spans="1:8" ht="24" customHeight="1">
      <c r="A15" s="79"/>
      <c r="B15" s="18"/>
      <c r="C15" s="95"/>
      <c r="D15" s="95"/>
      <c r="E15" s="95"/>
      <c r="F15" s="95"/>
      <c r="G15" s="259"/>
      <c r="H15" s="285"/>
    </row>
    <row r="16" spans="1:8" ht="24" customHeight="1">
      <c r="A16" s="79"/>
      <c r="B16" s="18"/>
      <c r="C16" s="95"/>
      <c r="D16" s="95"/>
      <c r="E16" s="95"/>
      <c r="F16" s="95"/>
      <c r="G16" s="259"/>
      <c r="H16" s="285"/>
    </row>
    <row r="17" spans="1:8" ht="24" customHeight="1">
      <c r="A17" s="79"/>
      <c r="B17" s="18"/>
      <c r="C17" s="95"/>
      <c r="D17" s="95"/>
      <c r="E17" s="95"/>
      <c r="F17" s="95"/>
      <c r="G17" s="259"/>
      <c r="H17" s="285"/>
    </row>
    <row r="18" spans="1:8" ht="24" customHeight="1">
      <c r="A18" s="79"/>
      <c r="B18" s="18"/>
      <c r="C18" s="95"/>
      <c r="D18" s="95"/>
      <c r="E18" s="95"/>
      <c r="F18" s="95"/>
      <c r="G18" s="259"/>
      <c r="H18" s="285"/>
    </row>
  </sheetData>
  <customSheetViews>
    <customSheetView guid="{15472F52-94B6-4EF6-A7C3-02A4B848E89B}" showGridLines="0">
      <selection sqref="A1:H18"/>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1">
    <dataValidation type="list" allowBlank="1" showErrorMessage="1" errorTitle="入力規則違反" error="リストから選択してください" sqref="B7" xr:uid="{9FCF0FD2-7329-4FBE-AE1C-00802D235E02}">
      <formula1>"有,無,非該当"</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drawing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140A9-BC29-4920-930B-12B1CEB10D81}">
  <sheetPr codeName="Sheet64"/>
  <dimension ref="A1:N44"/>
  <sheetViews>
    <sheetView showGridLines="0" zoomScaleNormal="100" workbookViewId="0"/>
  </sheetViews>
  <sheetFormatPr defaultRowHeight="13.5"/>
  <cols>
    <col min="1" max="1" width="6.5" style="1" customWidth="1"/>
    <col min="2" max="3" width="5.25" style="1" customWidth="1"/>
    <col min="4" max="4" width="8" style="1" customWidth="1"/>
    <col min="5" max="5" width="6.5" style="1" customWidth="1"/>
    <col min="6" max="6" width="16" style="1" customWidth="1"/>
    <col min="7" max="7" width="9.5" style="1" customWidth="1"/>
    <col min="8" max="8" width="8" style="171" customWidth="1"/>
    <col min="9" max="9" width="9" style="171" customWidth="1"/>
    <col min="10" max="10" width="8.125" style="1" customWidth="1"/>
    <col min="11" max="11" width="9.875" style="1" customWidth="1"/>
    <col min="12" max="12" width="14" style="1" customWidth="1"/>
    <col min="13" max="13" width="15.375" style="1" customWidth="1"/>
    <col min="14" max="14" width="14.375" style="1" customWidth="1"/>
    <col min="15" max="16384" width="9" style="1"/>
  </cols>
  <sheetData>
    <row r="1" spans="1:14" ht="20.25" customHeight="1">
      <c r="A1" s="1" t="s">
        <v>1031</v>
      </c>
      <c r="N1" s="171" t="str">
        <f>"令和"&amp;P0!$B$3&amp;"年４月１日現在"</f>
        <v>令和8年４月１日現在</v>
      </c>
    </row>
    <row r="2" spans="1:14" s="66" customFormat="1" ht="15" customHeight="1">
      <c r="A2" s="668" t="s">
        <v>1032</v>
      </c>
      <c r="B2" s="668" t="s">
        <v>1033</v>
      </c>
      <c r="C2" s="668" t="s">
        <v>257</v>
      </c>
      <c r="D2" s="668" t="s">
        <v>1034</v>
      </c>
      <c r="E2" s="498" t="s">
        <v>1035</v>
      </c>
      <c r="F2" s="668" t="s">
        <v>1036</v>
      </c>
      <c r="G2" s="498" t="s">
        <v>1037</v>
      </c>
      <c r="H2" s="498" t="s">
        <v>1038</v>
      </c>
      <c r="I2" s="498" t="s">
        <v>1039</v>
      </c>
      <c r="J2" s="498" t="s">
        <v>1040</v>
      </c>
      <c r="K2" s="498" t="s">
        <v>385</v>
      </c>
      <c r="L2" s="499" t="s">
        <v>1041</v>
      </c>
      <c r="M2" s="668" t="s">
        <v>1042</v>
      </c>
      <c r="N2" s="498" t="s">
        <v>1043</v>
      </c>
    </row>
    <row r="3" spans="1:14" s="287" customFormat="1" ht="15" customHeight="1">
      <c r="A3" s="689"/>
      <c r="B3" s="689"/>
      <c r="C3" s="689"/>
      <c r="D3" s="689"/>
      <c r="E3" s="286" t="s">
        <v>1044</v>
      </c>
      <c r="F3" s="689"/>
      <c r="G3" s="500" t="s">
        <v>1045</v>
      </c>
      <c r="H3" s="286" t="s">
        <v>1046</v>
      </c>
      <c r="I3" s="286" t="s">
        <v>1047</v>
      </c>
      <c r="J3" s="286" t="s">
        <v>778</v>
      </c>
      <c r="K3" s="286" t="s">
        <v>1048</v>
      </c>
      <c r="L3" s="500" t="s">
        <v>1049</v>
      </c>
      <c r="M3" s="689"/>
      <c r="N3" s="286" t="s">
        <v>1050</v>
      </c>
    </row>
    <row r="4" spans="1:14" ht="22.15" customHeight="1">
      <c r="A4" s="288"/>
      <c r="B4" s="25"/>
      <c r="C4" s="21"/>
      <c r="D4" s="79"/>
      <c r="E4" s="289"/>
      <c r="F4" s="79"/>
      <c r="G4" s="290"/>
      <c r="H4" s="129"/>
      <c r="I4" s="18"/>
      <c r="J4" s="55"/>
      <c r="K4" s="55"/>
      <c r="L4" s="55"/>
      <c r="M4" s="544"/>
      <c r="N4" s="26"/>
    </row>
    <row r="5" spans="1:14" ht="22.15" customHeight="1">
      <c r="A5" s="288"/>
      <c r="B5" s="25"/>
      <c r="C5" s="21"/>
      <c r="D5" s="79"/>
      <c r="E5" s="289"/>
      <c r="F5" s="79"/>
      <c r="G5" s="290"/>
      <c r="H5" s="129"/>
      <c r="I5" s="18"/>
      <c r="J5" s="55"/>
      <c r="K5" s="55"/>
      <c r="L5" s="55"/>
      <c r="M5" s="544"/>
      <c r="N5" s="26"/>
    </row>
    <row r="6" spans="1:14" ht="22.15" customHeight="1">
      <c r="A6" s="288"/>
      <c r="B6" s="25"/>
      <c r="C6" s="21"/>
      <c r="D6" s="79"/>
      <c r="E6" s="289"/>
      <c r="F6" s="79"/>
      <c r="G6" s="290"/>
      <c r="H6" s="129"/>
      <c r="I6" s="18"/>
      <c r="J6" s="55"/>
      <c r="K6" s="55"/>
      <c r="L6" s="55"/>
      <c r="M6" s="544"/>
      <c r="N6" s="26"/>
    </row>
    <row r="7" spans="1:14" ht="22.15" customHeight="1">
      <c r="A7" s="288"/>
      <c r="B7" s="25"/>
      <c r="C7" s="21"/>
      <c r="D7" s="79"/>
      <c r="E7" s="289"/>
      <c r="F7" s="79"/>
      <c r="G7" s="290"/>
      <c r="H7" s="129"/>
      <c r="I7" s="18"/>
      <c r="J7" s="55"/>
      <c r="K7" s="55"/>
      <c r="L7" s="55"/>
      <c r="M7" s="544"/>
      <c r="N7" s="26"/>
    </row>
    <row r="8" spans="1:14" ht="22.15" customHeight="1">
      <c r="A8" s="288"/>
      <c r="B8" s="25"/>
      <c r="C8" s="21"/>
      <c r="D8" s="79"/>
      <c r="E8" s="289"/>
      <c r="F8" s="79"/>
      <c r="G8" s="290"/>
      <c r="H8" s="129"/>
      <c r="I8" s="18"/>
      <c r="J8" s="55"/>
      <c r="K8" s="55"/>
      <c r="L8" s="55"/>
      <c r="M8" s="544"/>
      <c r="N8" s="26"/>
    </row>
    <row r="9" spans="1:14" ht="22.15" customHeight="1">
      <c r="A9" s="288"/>
      <c r="B9" s="25"/>
      <c r="C9" s="21"/>
      <c r="D9" s="79"/>
      <c r="E9" s="289"/>
      <c r="F9" s="79"/>
      <c r="G9" s="290"/>
      <c r="H9" s="129"/>
      <c r="I9" s="18"/>
      <c r="J9" s="55"/>
      <c r="K9" s="55"/>
      <c r="L9" s="55"/>
      <c r="M9" s="544"/>
      <c r="N9" s="26"/>
    </row>
    <row r="10" spans="1:14" ht="22.15" customHeight="1">
      <c r="A10" s="288"/>
      <c r="B10" s="25"/>
      <c r="C10" s="21"/>
      <c r="D10" s="79"/>
      <c r="E10" s="289"/>
      <c r="F10" s="79"/>
      <c r="G10" s="290"/>
      <c r="H10" s="129"/>
      <c r="I10" s="18"/>
      <c r="J10" s="55"/>
      <c r="K10" s="55"/>
      <c r="L10" s="55"/>
      <c r="M10" s="544"/>
      <c r="N10" s="26"/>
    </row>
    <row r="11" spans="1:14" ht="22.15" customHeight="1">
      <c r="A11" s="288"/>
      <c r="B11" s="25"/>
      <c r="C11" s="21"/>
      <c r="D11" s="79"/>
      <c r="E11" s="289"/>
      <c r="F11" s="79"/>
      <c r="G11" s="290"/>
      <c r="H11" s="129"/>
      <c r="I11" s="18"/>
      <c r="J11" s="55"/>
      <c r="K11" s="55"/>
      <c r="L11" s="55"/>
      <c r="M11" s="544"/>
      <c r="N11" s="26"/>
    </row>
    <row r="12" spans="1:14" ht="22.15" customHeight="1">
      <c r="A12" s="288"/>
      <c r="B12" s="25"/>
      <c r="C12" s="21"/>
      <c r="D12" s="79"/>
      <c r="E12" s="289"/>
      <c r="F12" s="79"/>
      <c r="G12" s="290"/>
      <c r="H12" s="129"/>
      <c r="I12" s="18"/>
      <c r="J12" s="55"/>
      <c r="K12" s="55"/>
      <c r="L12" s="55"/>
      <c r="M12" s="544"/>
      <c r="N12" s="26"/>
    </row>
    <row r="13" spans="1:14" ht="22.15" customHeight="1">
      <c r="A13" s="288"/>
      <c r="B13" s="25"/>
      <c r="C13" s="21"/>
      <c r="D13" s="79"/>
      <c r="E13" s="289"/>
      <c r="F13" s="79"/>
      <c r="G13" s="290"/>
      <c r="H13" s="129"/>
      <c r="I13" s="18"/>
      <c r="J13" s="55"/>
      <c r="K13" s="55"/>
      <c r="L13" s="55"/>
      <c r="M13" s="544"/>
      <c r="N13" s="26"/>
    </row>
    <row r="14" spans="1:14" ht="22.15" customHeight="1">
      <c r="A14" s="288"/>
      <c r="B14" s="25"/>
      <c r="C14" s="21"/>
      <c r="D14" s="79"/>
      <c r="E14" s="289"/>
      <c r="F14" s="79"/>
      <c r="G14" s="290"/>
      <c r="H14" s="129"/>
      <c r="I14" s="18"/>
      <c r="J14" s="55"/>
      <c r="K14" s="55"/>
      <c r="L14" s="55"/>
      <c r="M14" s="544"/>
      <c r="N14" s="26"/>
    </row>
    <row r="15" spans="1:14" ht="22.15" customHeight="1">
      <c r="A15" s="288"/>
      <c r="B15" s="25"/>
      <c r="C15" s="21"/>
      <c r="D15" s="79"/>
      <c r="E15" s="289"/>
      <c r="F15" s="79"/>
      <c r="G15" s="290"/>
      <c r="H15" s="129"/>
      <c r="I15" s="18"/>
      <c r="J15" s="55"/>
      <c r="K15" s="55"/>
      <c r="L15" s="55"/>
      <c r="M15" s="544"/>
      <c r="N15" s="26"/>
    </row>
    <row r="16" spans="1:14" ht="22.15" customHeight="1">
      <c r="A16" s="288"/>
      <c r="B16" s="25"/>
      <c r="C16" s="21"/>
      <c r="D16" s="79"/>
      <c r="E16" s="289"/>
      <c r="F16" s="79"/>
      <c r="G16" s="290"/>
      <c r="H16" s="129"/>
      <c r="I16" s="18"/>
      <c r="J16" s="55"/>
      <c r="K16" s="55"/>
      <c r="L16" s="55"/>
      <c r="M16" s="544"/>
      <c r="N16" s="26"/>
    </row>
    <row r="17" spans="1:14" ht="22.15" customHeight="1">
      <c r="A17" s="288"/>
      <c r="B17" s="25"/>
      <c r="C17" s="21"/>
      <c r="D17" s="79"/>
      <c r="E17" s="289"/>
      <c r="F17" s="79"/>
      <c r="G17" s="290"/>
      <c r="H17" s="129"/>
      <c r="I17" s="18"/>
      <c r="J17" s="55"/>
      <c r="K17" s="55"/>
      <c r="L17" s="55"/>
      <c r="M17" s="544"/>
      <c r="N17" s="26"/>
    </row>
    <row r="18" spans="1:14" ht="22.15" customHeight="1">
      <c r="A18" s="288"/>
      <c r="B18" s="25"/>
      <c r="C18" s="21"/>
      <c r="D18" s="79"/>
      <c r="E18" s="289"/>
      <c r="F18" s="79"/>
      <c r="G18" s="290"/>
      <c r="H18" s="129"/>
      <c r="I18" s="18"/>
      <c r="J18" s="55"/>
      <c r="K18" s="55"/>
      <c r="L18" s="55"/>
      <c r="M18" s="544"/>
      <c r="N18" s="26"/>
    </row>
    <row r="19" spans="1:14" ht="22.15" customHeight="1">
      <c r="A19" s="288"/>
      <c r="B19" s="25"/>
      <c r="C19" s="21"/>
      <c r="D19" s="79"/>
      <c r="E19" s="289"/>
      <c r="F19" s="79"/>
      <c r="G19" s="290"/>
      <c r="H19" s="129"/>
      <c r="I19" s="18"/>
      <c r="J19" s="55"/>
      <c r="K19" s="55"/>
      <c r="L19" s="55"/>
      <c r="M19" s="544"/>
      <c r="N19" s="26"/>
    </row>
    <row r="20" spans="1:14" ht="22.15" customHeight="1">
      <c r="A20" s="288"/>
      <c r="B20" s="25"/>
      <c r="C20" s="21"/>
      <c r="D20" s="79"/>
      <c r="E20" s="289"/>
      <c r="F20" s="79"/>
      <c r="G20" s="290"/>
      <c r="H20" s="129"/>
      <c r="I20" s="18"/>
      <c r="J20" s="55"/>
      <c r="K20" s="55"/>
      <c r="L20" s="55"/>
      <c r="M20" s="544"/>
      <c r="N20" s="26"/>
    </row>
    <row r="21" spans="1:14" ht="22.15" customHeight="1">
      <c r="A21" s="288"/>
      <c r="B21" s="25"/>
      <c r="C21" s="21"/>
      <c r="D21" s="79"/>
      <c r="E21" s="289"/>
      <c r="F21" s="79"/>
      <c r="G21" s="290"/>
      <c r="H21" s="129"/>
      <c r="I21" s="18"/>
      <c r="J21" s="55"/>
      <c r="K21" s="55"/>
      <c r="L21" s="55"/>
      <c r="M21" s="544"/>
      <c r="N21" s="26"/>
    </row>
    <row r="22" spans="1:14" ht="22.15" customHeight="1">
      <c r="A22" s="288"/>
      <c r="B22" s="25"/>
      <c r="C22" s="21"/>
      <c r="D22" s="79"/>
      <c r="E22" s="289"/>
      <c r="F22" s="79"/>
      <c r="G22" s="290"/>
      <c r="H22" s="129"/>
      <c r="I22" s="18"/>
      <c r="J22" s="55"/>
      <c r="K22" s="55"/>
      <c r="L22" s="55"/>
      <c r="M22" s="544"/>
      <c r="N22" s="26"/>
    </row>
    <row r="23" spans="1:14" ht="22.15" customHeight="1">
      <c r="A23" s="288"/>
      <c r="B23" s="25"/>
      <c r="C23" s="21"/>
      <c r="D23" s="79"/>
      <c r="E23" s="289"/>
      <c r="F23" s="79"/>
      <c r="G23" s="290"/>
      <c r="H23" s="129"/>
      <c r="I23" s="18"/>
      <c r="J23" s="55"/>
      <c r="K23" s="55"/>
      <c r="L23" s="55"/>
      <c r="M23" s="544"/>
      <c r="N23" s="26"/>
    </row>
    <row r="24" spans="1:14" ht="22.15" customHeight="1">
      <c r="A24" s="288"/>
      <c r="B24" s="25"/>
      <c r="C24" s="21"/>
      <c r="D24" s="79"/>
      <c r="E24" s="289"/>
      <c r="F24" s="79"/>
      <c r="G24" s="290"/>
      <c r="H24" s="129"/>
      <c r="I24" s="18"/>
      <c r="J24" s="55"/>
      <c r="K24" s="55"/>
      <c r="L24" s="55"/>
      <c r="M24" s="544"/>
      <c r="N24" s="26"/>
    </row>
    <row r="25" spans="1:14" ht="22.15" customHeight="1">
      <c r="A25" s="288"/>
      <c r="B25" s="25"/>
      <c r="C25" s="21"/>
      <c r="D25" s="79"/>
      <c r="E25" s="289"/>
      <c r="F25" s="79"/>
      <c r="G25" s="290"/>
      <c r="H25" s="129"/>
      <c r="I25" s="18"/>
      <c r="J25" s="55"/>
      <c r="K25" s="55"/>
      <c r="L25" s="55"/>
      <c r="M25" s="544"/>
      <c r="N25" s="26"/>
    </row>
    <row r="26" spans="1:14" ht="22.15" customHeight="1">
      <c r="A26" s="288"/>
      <c r="B26" s="25"/>
      <c r="C26" s="21"/>
      <c r="D26" s="79"/>
      <c r="E26" s="289"/>
      <c r="F26" s="79"/>
      <c r="G26" s="290"/>
      <c r="H26" s="129"/>
      <c r="I26" s="18"/>
      <c r="J26" s="55"/>
      <c r="K26" s="55"/>
      <c r="L26" s="55"/>
      <c r="M26" s="544"/>
      <c r="N26" s="26"/>
    </row>
    <row r="27" spans="1:14" ht="22.15" customHeight="1">
      <c r="A27" s="288"/>
      <c r="B27" s="25"/>
      <c r="C27" s="21"/>
      <c r="D27" s="79"/>
      <c r="E27" s="289"/>
      <c r="F27" s="79"/>
      <c r="G27" s="290"/>
      <c r="H27" s="129"/>
      <c r="I27" s="18"/>
      <c r="J27" s="55"/>
      <c r="K27" s="55"/>
      <c r="L27" s="55"/>
      <c r="M27" s="544"/>
      <c r="N27" s="26"/>
    </row>
    <row r="28" spans="1:14" ht="22.15" customHeight="1">
      <c r="A28" s="288"/>
      <c r="B28" s="25"/>
      <c r="C28" s="21"/>
      <c r="D28" s="79"/>
      <c r="E28" s="289"/>
      <c r="F28" s="79"/>
      <c r="G28" s="290"/>
      <c r="H28" s="129"/>
      <c r="I28" s="18"/>
      <c r="J28" s="55"/>
      <c r="K28" s="55"/>
      <c r="L28" s="55"/>
      <c r="M28" s="544"/>
      <c r="N28" s="26"/>
    </row>
    <row r="29" spans="1:14" ht="22.15" customHeight="1">
      <c r="A29" s="288"/>
      <c r="B29" s="25"/>
      <c r="C29" s="21"/>
      <c r="D29" s="79"/>
      <c r="E29" s="289"/>
      <c r="F29" s="79"/>
      <c r="G29" s="290"/>
      <c r="H29" s="129"/>
      <c r="I29" s="18"/>
      <c r="J29" s="55"/>
      <c r="K29" s="55"/>
      <c r="L29" s="55"/>
      <c r="M29" s="544"/>
      <c r="N29" s="26"/>
    </row>
    <row r="30" spans="1:14" ht="22.15" customHeight="1">
      <c r="A30" s="288"/>
      <c r="B30" s="25"/>
      <c r="C30" s="21"/>
      <c r="D30" s="79"/>
      <c r="E30" s="289"/>
      <c r="F30" s="79"/>
      <c r="G30" s="290"/>
      <c r="H30" s="129"/>
      <c r="I30" s="18"/>
      <c r="J30" s="55"/>
      <c r="K30" s="55"/>
      <c r="L30" s="55"/>
      <c r="M30" s="544"/>
      <c r="N30" s="26"/>
    </row>
    <row r="31" spans="1:14" ht="22.15" customHeight="1">
      <c r="A31" s="288"/>
      <c r="B31" s="25"/>
      <c r="C31" s="21"/>
      <c r="D31" s="79"/>
      <c r="E31" s="289"/>
      <c r="F31" s="79"/>
      <c r="G31" s="290"/>
      <c r="H31" s="129"/>
      <c r="I31" s="18"/>
      <c r="J31" s="55"/>
      <c r="K31" s="55"/>
      <c r="L31" s="55"/>
      <c r="M31" s="544"/>
      <c r="N31" s="26"/>
    </row>
    <row r="32" spans="1:14" ht="22.15" customHeight="1">
      <c r="A32" s="288"/>
      <c r="B32" s="25"/>
      <c r="C32" s="21"/>
      <c r="D32" s="79"/>
      <c r="E32" s="289"/>
      <c r="F32" s="79"/>
      <c r="G32" s="290"/>
      <c r="H32" s="129"/>
      <c r="I32" s="18"/>
      <c r="J32" s="55"/>
      <c r="K32" s="55"/>
      <c r="L32" s="55"/>
      <c r="M32" s="544"/>
      <c r="N32" s="26"/>
    </row>
    <row r="33" spans="1:14" ht="22.15" customHeight="1">
      <c r="A33" s="288"/>
      <c r="B33" s="25"/>
      <c r="C33" s="21"/>
      <c r="D33" s="79"/>
      <c r="E33" s="289"/>
      <c r="F33" s="79"/>
      <c r="G33" s="290"/>
      <c r="H33" s="129"/>
      <c r="I33" s="18"/>
      <c r="J33" s="55"/>
      <c r="K33" s="55"/>
      <c r="L33" s="55"/>
      <c r="M33" s="544"/>
      <c r="N33" s="26"/>
    </row>
    <row r="34" spans="1:14" ht="22.15" customHeight="1">
      <c r="A34" s="288"/>
      <c r="B34" s="25"/>
      <c r="C34" s="21"/>
      <c r="D34" s="79"/>
      <c r="E34" s="289"/>
      <c r="F34" s="79"/>
      <c r="G34" s="290"/>
      <c r="H34" s="129"/>
      <c r="I34" s="18"/>
      <c r="J34" s="55"/>
      <c r="K34" s="55"/>
      <c r="L34" s="55"/>
      <c r="M34" s="544"/>
      <c r="N34" s="26"/>
    </row>
    <row r="35" spans="1:14" ht="22.15" customHeight="1">
      <c r="A35" s="288"/>
      <c r="B35" s="25"/>
      <c r="C35" s="21"/>
      <c r="D35" s="79"/>
      <c r="E35" s="289"/>
      <c r="F35" s="79"/>
      <c r="G35" s="290"/>
      <c r="H35" s="129"/>
      <c r="I35" s="18"/>
      <c r="J35" s="55"/>
      <c r="K35" s="55"/>
      <c r="L35" s="55"/>
      <c r="M35" s="544"/>
      <c r="N35" s="26"/>
    </row>
    <row r="36" spans="1:14" ht="22.15" customHeight="1">
      <c r="A36" s="288"/>
      <c r="B36" s="25"/>
      <c r="C36" s="21"/>
      <c r="D36" s="79"/>
      <c r="E36" s="289"/>
      <c r="F36" s="79"/>
      <c r="G36" s="290"/>
      <c r="H36" s="129"/>
      <c r="I36" s="18"/>
      <c r="J36" s="55"/>
      <c r="K36" s="55"/>
      <c r="L36" s="55"/>
      <c r="M36" s="544"/>
      <c r="N36" s="26"/>
    </row>
    <row r="37" spans="1:14" ht="22.15" customHeight="1">
      <c r="A37" s="288"/>
      <c r="B37" s="25"/>
      <c r="C37" s="21"/>
      <c r="D37" s="79"/>
      <c r="E37" s="289"/>
      <c r="F37" s="79"/>
      <c r="G37" s="290"/>
      <c r="H37" s="129"/>
      <c r="I37" s="18"/>
      <c r="J37" s="55"/>
      <c r="K37" s="55"/>
      <c r="L37" s="55"/>
      <c r="M37" s="544"/>
      <c r="N37" s="26"/>
    </row>
    <row r="38" spans="1:14" ht="22.15" customHeight="1">
      <c r="A38" s="288"/>
      <c r="B38" s="25"/>
      <c r="C38" s="21"/>
      <c r="D38" s="79"/>
      <c r="E38" s="289"/>
      <c r="F38" s="79"/>
      <c r="G38" s="290"/>
      <c r="H38" s="129"/>
      <c r="I38" s="18"/>
      <c r="J38" s="55"/>
      <c r="K38" s="55"/>
      <c r="L38" s="55"/>
      <c r="M38" s="544"/>
      <c r="N38" s="26"/>
    </row>
    <row r="39" spans="1:14" ht="22.15" customHeight="1">
      <c r="A39" s="288"/>
      <c r="B39" s="25"/>
      <c r="C39" s="21"/>
      <c r="D39" s="79"/>
      <c r="E39" s="289"/>
      <c r="F39" s="79"/>
      <c r="G39" s="290"/>
      <c r="H39" s="129"/>
      <c r="I39" s="18"/>
      <c r="J39" s="55"/>
      <c r="K39" s="55"/>
      <c r="L39" s="55"/>
      <c r="M39" s="544"/>
      <c r="N39" s="26"/>
    </row>
    <row r="40" spans="1:14" ht="22.15" customHeight="1">
      <c r="A40" s="288"/>
      <c r="B40" s="25"/>
      <c r="C40" s="21"/>
      <c r="D40" s="79"/>
      <c r="E40" s="289"/>
      <c r="F40" s="79"/>
      <c r="G40" s="290"/>
      <c r="H40" s="129"/>
      <c r="I40" s="18"/>
      <c r="J40" s="55"/>
      <c r="K40" s="55"/>
      <c r="L40" s="55"/>
      <c r="M40" s="544"/>
      <c r="N40" s="26"/>
    </row>
    <row r="41" spans="1:14" ht="22.15" customHeight="1">
      <c r="A41" s="288"/>
      <c r="B41" s="25"/>
      <c r="C41" s="21"/>
      <c r="D41" s="79"/>
      <c r="E41" s="289"/>
      <c r="F41" s="79"/>
      <c r="G41" s="290"/>
      <c r="H41" s="129"/>
      <c r="I41" s="18"/>
      <c r="J41" s="55"/>
      <c r="K41" s="55"/>
      <c r="L41" s="55"/>
      <c r="M41" s="544"/>
      <c r="N41" s="26"/>
    </row>
    <row r="42" spans="1:14" ht="22.15" customHeight="1">
      <c r="A42" s="288"/>
      <c r="B42" s="25"/>
      <c r="C42" s="21"/>
      <c r="D42" s="79"/>
      <c r="E42" s="289"/>
      <c r="F42" s="79"/>
      <c r="G42" s="290"/>
      <c r="H42" s="129"/>
      <c r="I42" s="18"/>
      <c r="J42" s="55"/>
      <c r="K42" s="55"/>
      <c r="L42" s="55"/>
      <c r="M42" s="544"/>
      <c r="N42" s="26"/>
    </row>
    <row r="43" spans="1:14" ht="22.15" customHeight="1">
      <c r="A43" s="288"/>
      <c r="B43" s="25"/>
      <c r="C43" s="21"/>
      <c r="D43" s="79"/>
      <c r="E43" s="289"/>
      <c r="F43" s="79"/>
      <c r="G43" s="290"/>
      <c r="H43" s="129"/>
      <c r="I43" s="18"/>
      <c r="J43" s="55"/>
      <c r="K43" s="55"/>
      <c r="L43" s="55"/>
      <c r="M43" s="544"/>
      <c r="N43" s="26"/>
    </row>
    <row r="44" spans="1:14" ht="22.15" customHeight="1">
      <c r="A44" s="1" t="s">
        <v>1051</v>
      </c>
    </row>
  </sheetData>
  <customSheetViews>
    <customSheetView guid="{15472F52-94B6-4EF6-A7C3-02A4B848E89B}" showGridLines="0">
      <selection sqref="A1:N44"/>
      <rowBreaks count="1" manualBreakCount="1">
        <brk id="23" max="13" man="1"/>
      </rowBreaks>
      <pageMargins left="0.65" right="0.37986111111111109" top="0.61" bottom="0.72" header="0.33" footer="0.35"/>
      <pageSetup paperSize="9" scale="9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6">
    <mergeCell ref="M2:M3"/>
    <mergeCell ref="A2:A3"/>
    <mergeCell ref="B2:B3"/>
    <mergeCell ref="C2:C3"/>
    <mergeCell ref="D2:D3"/>
    <mergeCell ref="F2:F3"/>
  </mergeCells>
  <phoneticPr fontId="27"/>
  <dataValidations count="2">
    <dataValidation type="list" allowBlank="1" showErrorMessage="1" errorTitle="入力規則違反" error="リストから選択してください" sqref="B4:B43" xr:uid="{9754DC8A-5C0F-4044-A217-1929866377EB}">
      <formula1>"男,女"</formula1>
      <formula2>0</formula2>
    </dataValidation>
    <dataValidation type="list" allowBlank="1" showErrorMessage="1" errorTitle="入力規則違反" error="リストから選択してください" sqref="J4:L43" xr:uid="{346E9035-EFDE-40C6-9DC1-F1E507270E08}">
      <formula1>"有,無,非該当"</formula1>
      <formula2>0</formula2>
    </dataValidation>
  </dataValidations>
  <pageMargins left="0.65" right="0.37986111111111109" top="0.61" bottom="0.72" header="0.33" footer="0.35"/>
  <pageSetup paperSize="9" scale="99" firstPageNumber="0" orientation="landscape" horizontalDpi="300" verticalDpi="300" r:id="rId2"/>
  <headerFooter alignWithMargins="0">
    <oddFooter>&amp;C&amp;A</oddFooter>
  </headerFooter>
  <rowBreaks count="1" manualBreakCount="1">
    <brk id="23" max="13"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8BCF-EF68-4AD2-B34E-5D2EBF6DFE0E}">
  <sheetPr codeName="Sheet65">
    <pageSetUpPr fitToPage="1"/>
  </sheetPr>
  <dimension ref="A1:Q25"/>
  <sheetViews>
    <sheetView showGridLines="0" zoomScaleNormal="100" workbookViewId="0"/>
  </sheetViews>
  <sheetFormatPr defaultRowHeight="13.5"/>
  <cols>
    <col min="1" max="1" width="23.5" style="61" customWidth="1"/>
    <col min="2" max="2" width="25.5" style="61" customWidth="1"/>
    <col min="3" max="3" width="20.5" style="61" customWidth="1"/>
    <col min="4" max="5" width="13.5" style="61" customWidth="1"/>
    <col min="6" max="6" width="20" style="61" customWidth="1"/>
    <col min="7" max="7" width="8.75" style="61" customWidth="1"/>
    <col min="8" max="16384" width="9" style="61"/>
  </cols>
  <sheetData>
    <row r="1" spans="1:17" ht="22.15" customHeight="1">
      <c r="A1" s="61" t="s">
        <v>1544</v>
      </c>
      <c r="D1" s="447" t="s">
        <v>1052</v>
      </c>
      <c r="E1" s="694"/>
      <c r="F1" s="694"/>
      <c r="G1" s="694"/>
    </row>
    <row r="2" spans="1:17" s="501" customFormat="1" ht="30.75" customHeight="1">
      <c r="A2" s="501" t="s">
        <v>1053</v>
      </c>
    </row>
    <row r="3" spans="1:17" s="291" customFormat="1" ht="27" customHeight="1">
      <c r="A3" s="291" t="s">
        <v>1381</v>
      </c>
    </row>
    <row r="4" spans="1:17" s="584" customFormat="1" ht="22.15" customHeight="1">
      <c r="A4" s="584" t="str">
        <f>"　（１）経理規程の最終改正時期はいつですか。令和"&amp;P0!$B$3-1&amp;"年4月1日以降に改正した場合は改正内容を記入してください。"</f>
        <v>　（１）経理規程の最終改正時期はいつですか。令和7年4月1日以降に改正した場合は改正内容を記入してください。</v>
      </c>
      <c r="B4" s="566"/>
      <c r="C4" s="566"/>
      <c r="D4" s="566"/>
      <c r="E4" s="566"/>
      <c r="F4" s="566"/>
    </row>
    <row r="5" spans="1:17" s="291" customFormat="1" ht="24" customHeight="1">
      <c r="B5" s="25"/>
      <c r="C5" s="236" t="s">
        <v>1448</v>
      </c>
      <c r="D5" s="692"/>
      <c r="E5" s="695"/>
      <c r="F5" s="695"/>
      <c r="G5" s="693"/>
    </row>
    <row r="6" spans="1:17" s="1" customFormat="1" ht="13.5" customHeight="1">
      <c r="A6" s="62"/>
      <c r="B6" s="98"/>
      <c r="C6" s="98"/>
      <c r="D6" s="292"/>
      <c r="E6" s="292"/>
      <c r="F6" s="293"/>
      <c r="G6" s="6"/>
    </row>
    <row r="7" spans="1:17" s="1" customFormat="1" ht="22.15" customHeight="1">
      <c r="A7" s="1" t="s">
        <v>1449</v>
      </c>
      <c r="B7" s="6"/>
      <c r="C7" s="6"/>
      <c r="D7" s="6"/>
      <c r="E7" s="6"/>
      <c r="F7" s="6"/>
    </row>
    <row r="8" spans="1:17" s="502" customFormat="1" ht="24" customHeight="1">
      <c r="A8" s="1"/>
      <c r="B8" s="690" t="s">
        <v>1450</v>
      </c>
      <c r="C8" s="691"/>
      <c r="D8" s="25"/>
      <c r="E8" s="6"/>
      <c r="F8" s="1"/>
      <c r="G8" s="1"/>
      <c r="H8" s="1"/>
      <c r="I8" s="1"/>
      <c r="J8" s="1"/>
      <c r="K8" s="1"/>
      <c r="L8" s="1"/>
      <c r="M8" s="1"/>
      <c r="N8" s="1"/>
      <c r="O8" s="1"/>
      <c r="P8" s="1"/>
      <c r="Q8" s="1"/>
    </row>
    <row r="9" spans="1:17" s="502" customFormat="1" ht="24" customHeight="1">
      <c r="A9" s="1"/>
      <c r="B9" s="698" t="s">
        <v>1451</v>
      </c>
      <c r="C9" s="699"/>
      <c r="D9" s="25"/>
      <c r="E9" s="6"/>
      <c r="F9" s="1"/>
      <c r="G9" s="1"/>
      <c r="H9" s="1"/>
      <c r="I9" s="1"/>
      <c r="J9" s="1"/>
      <c r="K9" s="1"/>
      <c r="L9" s="1"/>
      <c r="M9" s="1"/>
      <c r="N9" s="1"/>
      <c r="O9" s="1"/>
      <c r="P9" s="1"/>
      <c r="Q9" s="1"/>
    </row>
    <row r="10" spans="1:17" s="291" customFormat="1" ht="24" customHeight="1">
      <c r="B10" s="698" t="s">
        <v>1452</v>
      </c>
      <c r="C10" s="699"/>
      <c r="D10" s="25"/>
      <c r="E10" s="6"/>
    </row>
    <row r="11" spans="1:17" s="1" customFormat="1" ht="13.5" customHeight="1">
      <c r="A11" s="62"/>
      <c r="B11" s="98"/>
      <c r="C11" s="98"/>
      <c r="D11" s="292"/>
      <c r="E11" s="6"/>
      <c r="F11" s="293"/>
      <c r="G11" s="6"/>
    </row>
    <row r="12" spans="1:17" s="1" customFormat="1" ht="22.15" customHeight="1">
      <c r="A12" s="1" t="s">
        <v>1054</v>
      </c>
      <c r="B12" s="6"/>
      <c r="C12" s="6"/>
      <c r="D12" s="6"/>
      <c r="E12" s="6"/>
      <c r="F12" s="6"/>
    </row>
    <row r="13" spans="1:17" s="1" customFormat="1" ht="22.15" customHeight="1">
      <c r="B13" s="115"/>
      <c r="C13" s="503" t="s">
        <v>474</v>
      </c>
      <c r="D13" s="503" t="s">
        <v>1055</v>
      </c>
      <c r="E13" s="503" t="s">
        <v>1056</v>
      </c>
      <c r="F13" s="630" t="s">
        <v>1057</v>
      </c>
      <c r="G13" s="630"/>
    </row>
    <row r="14" spans="1:17" s="1" customFormat="1" ht="22.15" customHeight="1">
      <c r="B14" s="235" t="s">
        <v>1058</v>
      </c>
      <c r="C14" s="25"/>
      <c r="D14" s="25"/>
      <c r="E14" s="25"/>
      <c r="F14" s="612"/>
      <c r="G14" s="612"/>
    </row>
    <row r="15" spans="1:17" s="1" customFormat="1" ht="22.15" customHeight="1">
      <c r="B15" s="235" t="s">
        <v>1059</v>
      </c>
      <c r="C15" s="25"/>
      <c r="D15" s="25"/>
      <c r="E15" s="25"/>
      <c r="F15" s="612"/>
      <c r="G15" s="612"/>
    </row>
    <row r="16" spans="1:17" s="1" customFormat="1" ht="21.75" customHeight="1">
      <c r="B16" s="62" t="s">
        <v>1060</v>
      </c>
      <c r="C16" s="98"/>
      <c r="D16" s="292"/>
      <c r="E16" s="292"/>
      <c r="F16" s="293"/>
      <c r="G16" s="6"/>
    </row>
    <row r="17" spans="1:17" s="1" customFormat="1" ht="13.5" customHeight="1">
      <c r="A17" s="62"/>
      <c r="B17" s="98"/>
      <c r="C17" s="98"/>
      <c r="D17" s="292"/>
      <c r="E17" s="292"/>
      <c r="F17" s="293"/>
      <c r="G17" s="6"/>
    </row>
    <row r="18" spans="1:17" s="502" customFormat="1" ht="25.15" customHeight="1">
      <c r="A18" s="1" t="s">
        <v>1061</v>
      </c>
      <c r="B18" s="1"/>
      <c r="C18" s="1"/>
      <c r="D18" s="1"/>
      <c r="E18" s="1"/>
      <c r="F18" s="1"/>
      <c r="G18" s="1"/>
      <c r="H18" s="1"/>
      <c r="I18" s="1"/>
      <c r="J18" s="1"/>
      <c r="K18" s="1"/>
      <c r="L18" s="1"/>
      <c r="M18" s="1"/>
      <c r="N18" s="1"/>
      <c r="O18" s="1"/>
      <c r="P18" s="1"/>
      <c r="Q18" s="1"/>
    </row>
    <row r="19" spans="1:17" s="502" customFormat="1" ht="25.15" customHeight="1">
      <c r="A19" s="1"/>
      <c r="B19" s="25"/>
      <c r="C19" s="6" t="s">
        <v>1062</v>
      </c>
      <c r="D19" s="6"/>
      <c r="E19" s="1"/>
      <c r="F19" s="1"/>
      <c r="G19" s="1"/>
      <c r="H19" s="1"/>
      <c r="I19" s="1"/>
      <c r="J19" s="1"/>
      <c r="K19" s="1"/>
      <c r="L19" s="1"/>
      <c r="M19" s="1"/>
      <c r="N19" s="1"/>
      <c r="O19" s="1"/>
      <c r="P19" s="1"/>
      <c r="Q19" s="1"/>
    </row>
    <row r="20" spans="1:17" s="502" customFormat="1" ht="12.75" customHeight="1">
      <c r="A20" s="1"/>
      <c r="B20" s="98"/>
      <c r="C20" s="6"/>
      <c r="D20" s="6"/>
      <c r="E20" s="1"/>
      <c r="F20" s="1"/>
      <c r="G20" s="1"/>
      <c r="H20" s="1"/>
      <c r="I20" s="1"/>
      <c r="J20" s="1"/>
      <c r="K20" s="1"/>
      <c r="L20" s="1"/>
      <c r="M20" s="1"/>
      <c r="N20" s="1"/>
      <c r="O20" s="1"/>
      <c r="P20" s="1"/>
      <c r="Q20" s="1"/>
    </row>
    <row r="21" spans="1:17" s="502" customFormat="1" ht="25.15" customHeight="1">
      <c r="A21" s="1" t="s">
        <v>1063</v>
      </c>
      <c r="B21" s="1"/>
      <c r="C21" s="1"/>
      <c r="D21" s="1"/>
      <c r="E21" s="1"/>
      <c r="F21" s="1"/>
      <c r="G21" s="1"/>
      <c r="H21" s="1"/>
      <c r="I21" s="1"/>
      <c r="J21" s="1"/>
      <c r="K21" s="1"/>
      <c r="L21" s="1"/>
      <c r="M21" s="1"/>
      <c r="N21" s="1"/>
      <c r="O21" s="1"/>
      <c r="P21" s="1"/>
      <c r="Q21" s="1"/>
    </row>
    <row r="22" spans="1:17" s="1" customFormat="1" ht="25.15" customHeight="1">
      <c r="B22" s="115"/>
      <c r="C22" s="665" t="s">
        <v>1064</v>
      </c>
      <c r="D22" s="667"/>
      <c r="E22" s="630" t="s">
        <v>1065</v>
      </c>
      <c r="F22" s="630"/>
      <c r="G22" s="294" t="s">
        <v>751</v>
      </c>
    </row>
    <row r="23" spans="1:17" s="1" customFormat="1" ht="25.15" customHeight="1">
      <c r="B23" s="235" t="s">
        <v>1066</v>
      </c>
      <c r="C23" s="696"/>
      <c r="D23" s="697"/>
      <c r="E23" s="692"/>
      <c r="F23" s="693"/>
      <c r="G23" s="294" t="s">
        <v>751</v>
      </c>
    </row>
    <row r="24" spans="1:17" s="1" customFormat="1" ht="25.15" customHeight="1">
      <c r="B24" s="235" t="s">
        <v>1067</v>
      </c>
      <c r="C24" s="696"/>
      <c r="D24" s="697"/>
      <c r="E24" s="612"/>
      <c r="F24" s="612"/>
      <c r="G24" s="295"/>
    </row>
    <row r="25" spans="1:17" ht="17.25" customHeight="1"/>
  </sheetData>
  <customSheetViews>
    <customSheetView guid="{15472F52-94B6-4EF6-A7C3-02A4B848E89B}" showGridLines="0" fitToPage="1">
      <selection sqref="A1:Q25"/>
      <pageMargins left="0.75" right="0.75" top="0.72013888888888888" bottom="1" header="0.51180555555555551" footer="0.51180555555555551"/>
      <pageSetup paperSize="9" scale="93"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4">
    <mergeCell ref="E24:F24"/>
    <mergeCell ref="C24:D24"/>
    <mergeCell ref="C23:D23"/>
    <mergeCell ref="C22:D22"/>
    <mergeCell ref="B9:C9"/>
    <mergeCell ref="B10:C10"/>
    <mergeCell ref="B8:C8"/>
    <mergeCell ref="E23:F23"/>
    <mergeCell ref="E1:G1"/>
    <mergeCell ref="F13:G13"/>
    <mergeCell ref="F14:G14"/>
    <mergeCell ref="F15:G15"/>
    <mergeCell ref="D5:G5"/>
    <mergeCell ref="E22:F22"/>
  </mergeCells>
  <phoneticPr fontId="27"/>
  <dataValidations count="5">
    <dataValidation type="list" allowBlank="1" showErrorMessage="1" errorTitle="入力規則違反" error="リストから選択してください" sqref="D14:E15" xr:uid="{50C540A1-598D-4750-A664-332DBFEA38CC}">
      <formula1>"ある,ない,非該当"</formula1>
      <formula2>0</formula2>
    </dataValidation>
    <dataValidation type="list" allowBlank="1" showErrorMessage="1" sqref="B20" xr:uid="{8E0D8EE5-10B3-4AFF-B591-82EB9524815F}">
      <formula1>"いる,いない,非該当"</formula1>
      <formula2>0</formula2>
    </dataValidation>
    <dataValidation type="list" operator="equal" allowBlank="1" showErrorMessage="1" errorTitle="入力規則違反" error="リストから選択してください" sqref="B19" xr:uid="{5E8CEC25-5794-4C69-9215-F192924119B9}">
      <formula1>"いる,いない,非該当"</formula1>
      <formula2>0</formula2>
    </dataValidation>
    <dataValidation operator="equal" allowBlank="1" showErrorMessage="1" errorTitle="入力規則違反" error="リストから選択してください" sqref="B8:B10 B5" xr:uid="{FF7040D8-65BB-4860-8B07-65B399A20E69}"/>
    <dataValidation type="list" operator="greaterThanOrEqual" allowBlank="1" showErrorMessage="1" errorTitle="入力規則違反" error="該当する場合は、&quot;○&quot;を入力してください" sqref="D8:D10" xr:uid="{0D1A8253-8990-4C48-BCD7-1618CCE3A610}">
      <formula1>"○"</formula1>
      <formula2>0</formula2>
    </dataValidation>
  </dataValidations>
  <pageMargins left="0.75" right="0.75" top="0.72013888888888888" bottom="1" header="0.51180555555555551" footer="0.51180555555555551"/>
  <pageSetup paperSize="9" scale="95" firstPageNumber="0" orientation="landscape" horizontalDpi="300" verticalDpi="300" r:id="rId2"/>
  <headerFooter alignWithMargins="0">
    <oddFooter>&amp;C&amp;A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97AD0-C941-453D-829F-905D95E0C99D}">
  <sheetPr codeName="Sheet66">
    <pageSetUpPr fitToPage="1"/>
  </sheetPr>
  <dimension ref="A1:DP27"/>
  <sheetViews>
    <sheetView showGridLines="0" zoomScaleNormal="100" workbookViewId="0"/>
  </sheetViews>
  <sheetFormatPr defaultRowHeight="13.5"/>
  <cols>
    <col min="1" max="1" width="5.875" style="139" customWidth="1"/>
    <col min="2" max="2" width="16" style="139" customWidth="1"/>
    <col min="3" max="3" width="9" style="139" customWidth="1"/>
    <col min="4" max="4" width="17.25" style="139" customWidth="1"/>
    <col min="5" max="5" width="17.875" style="139" customWidth="1"/>
    <col min="6" max="10" width="9" style="139" customWidth="1"/>
    <col min="11" max="11" width="2.5" style="139" customWidth="1"/>
    <col min="12" max="16384" width="9" style="139"/>
  </cols>
  <sheetData>
    <row r="1" spans="1:120" s="504" customFormat="1" ht="24.75" customHeight="1">
      <c r="A1" s="291" t="s">
        <v>1382</v>
      </c>
      <c r="B1" s="23"/>
      <c r="C1" s="23"/>
      <c r="D1" s="23"/>
      <c r="E1" s="23"/>
      <c r="F1" s="23"/>
      <c r="G1" s="23"/>
      <c r="H1" s="23"/>
      <c r="I1" s="23"/>
      <c r="J1" s="23"/>
      <c r="K1" s="23"/>
      <c r="L1" s="23"/>
      <c r="M1" s="23"/>
      <c r="N1" s="23"/>
      <c r="O1" s="23"/>
      <c r="P1" s="23"/>
      <c r="Q1" s="23"/>
    </row>
    <row r="2" spans="1:120" s="23" customFormat="1" ht="22.15" customHeight="1">
      <c r="A2" s="23" t="s">
        <v>1383</v>
      </c>
    </row>
    <row r="3" spans="1:120" s="28" customFormat="1" ht="20.25" customHeight="1">
      <c r="A3" s="296"/>
      <c r="B3" s="700" t="s">
        <v>1068</v>
      </c>
      <c r="C3" s="700"/>
      <c r="D3" s="56"/>
      <c r="E3" s="23" t="s">
        <v>1069</v>
      </c>
      <c r="I3" s="297"/>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row>
    <row r="4" spans="1:120" s="28" customFormat="1" ht="20.25" customHeight="1">
      <c r="C4" s="296" t="s">
        <v>1070</v>
      </c>
      <c r="D4" s="25"/>
      <c r="E4" s="28" t="s">
        <v>684</v>
      </c>
      <c r="F4" s="29" t="s">
        <v>5</v>
      </c>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row>
    <row r="5" spans="1:120" s="504" customFormat="1" ht="12" customHeight="1">
      <c r="A5" s="291"/>
      <c r="B5" s="23"/>
      <c r="C5" s="23"/>
      <c r="D5" s="23"/>
      <c r="E5" s="23"/>
      <c r="F5" s="23"/>
      <c r="G5" s="23"/>
      <c r="H5" s="23"/>
      <c r="I5" s="23"/>
      <c r="J5" s="23"/>
      <c r="K5" s="23"/>
      <c r="L5" s="23"/>
      <c r="M5" s="23"/>
      <c r="N5" s="23"/>
      <c r="O5" s="23"/>
      <c r="P5" s="23"/>
      <c r="Q5" s="23"/>
    </row>
    <row r="6" spans="1:120" s="23" customFormat="1" ht="22.15" customHeight="1">
      <c r="A6" s="23" t="s">
        <v>1384</v>
      </c>
    </row>
    <row r="7" spans="1:120" s="28" customFormat="1" ht="20.25" customHeight="1">
      <c r="A7" s="296"/>
      <c r="B7" s="700" t="s">
        <v>1068</v>
      </c>
      <c r="C7" s="700"/>
      <c r="D7" s="25"/>
      <c r="E7" s="23" t="s">
        <v>1069</v>
      </c>
      <c r="I7" s="297"/>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row>
    <row r="8" spans="1:120" s="28" customFormat="1" ht="20.25" customHeight="1">
      <c r="C8" s="296" t="s">
        <v>1071</v>
      </c>
      <c r="D8" s="25"/>
      <c r="E8" s="438" t="s">
        <v>1072</v>
      </c>
      <c r="F8" s="29" t="s">
        <v>5</v>
      </c>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row>
    <row r="9" spans="1:120" s="504" customFormat="1" ht="12" customHeight="1">
      <c r="A9" s="291"/>
      <c r="B9" s="23"/>
      <c r="C9" s="23"/>
      <c r="D9" s="23"/>
      <c r="E9" s="23"/>
      <c r="F9" s="23"/>
      <c r="G9" s="23"/>
      <c r="H9" s="23"/>
      <c r="I9" s="23"/>
      <c r="J9" s="23"/>
      <c r="K9" s="23"/>
      <c r="L9" s="23"/>
      <c r="M9" s="23"/>
      <c r="N9" s="23"/>
      <c r="O9" s="23"/>
      <c r="P9" s="23"/>
      <c r="Q9" s="23"/>
    </row>
    <row r="10" spans="1:120" s="23" customFormat="1" ht="22.15" customHeight="1">
      <c r="A10" s="23" t="s">
        <v>1385</v>
      </c>
    </row>
    <row r="11" spans="1:120" s="28" customFormat="1" ht="20.25" customHeight="1">
      <c r="A11" s="296"/>
      <c r="B11" s="700" t="s">
        <v>1073</v>
      </c>
      <c r="C11" s="700"/>
      <c r="D11" s="25"/>
      <c r="E11" s="23" t="s">
        <v>1069</v>
      </c>
      <c r="I11" s="297"/>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row>
    <row r="12" spans="1:120" ht="12.75" customHeight="1"/>
    <row r="13" spans="1:120" s="23" customFormat="1" ht="21.75" customHeight="1">
      <c r="A13" s="23" t="s">
        <v>1386</v>
      </c>
    </row>
    <row r="14" spans="1:120" s="23" customFormat="1" ht="20.25" customHeight="1">
      <c r="A14" s="23" t="s">
        <v>1074</v>
      </c>
    </row>
    <row r="15" spans="1:120" s="28" customFormat="1" ht="20.25" customHeight="1">
      <c r="A15" s="296"/>
      <c r="B15" s="701" t="s">
        <v>1075</v>
      </c>
      <c r="C15" s="701"/>
      <c r="D15" s="56"/>
      <c r="E15" s="23" t="s">
        <v>32</v>
      </c>
      <c r="I15" s="297"/>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row>
    <row r="16" spans="1:120" s="28" customFormat="1" ht="20.25" customHeight="1">
      <c r="A16" s="296"/>
      <c r="B16" s="702" t="s">
        <v>1076</v>
      </c>
      <c r="C16" s="702"/>
      <c r="D16" s="622"/>
      <c r="E16" s="622"/>
      <c r="F16" s="622"/>
      <c r="G16" s="622"/>
      <c r="H16" s="622"/>
      <c r="I16" s="622"/>
      <c r="J16" s="622"/>
      <c r="K16" s="622"/>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row>
    <row r="18" spans="1:76" s="23" customFormat="1" ht="20.25" customHeight="1">
      <c r="A18" s="23" t="s">
        <v>1077</v>
      </c>
    </row>
    <row r="19" spans="1:76" s="23" customFormat="1" ht="20.25" customHeight="1">
      <c r="B19" s="700" t="s">
        <v>1078</v>
      </c>
      <c r="C19" s="700"/>
      <c r="D19" s="25"/>
      <c r="E19" s="23" t="s">
        <v>32</v>
      </c>
    </row>
    <row r="20" spans="1:76" s="23" customFormat="1" ht="20.25" customHeight="1">
      <c r="B20" s="700" t="s">
        <v>1079</v>
      </c>
      <c r="C20" s="700"/>
      <c r="D20" s="25"/>
      <c r="E20" s="23" t="s">
        <v>32</v>
      </c>
    </row>
    <row r="21" spans="1:76" s="28" customFormat="1" ht="20.25" customHeight="1">
      <c r="A21" s="296"/>
      <c r="B21" s="700" t="s">
        <v>1080</v>
      </c>
      <c r="C21" s="700"/>
      <c r="D21" s="25"/>
      <c r="E21" s="23" t="s">
        <v>32</v>
      </c>
      <c r="I21" s="297"/>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row>
    <row r="22" spans="1:76" s="28" customFormat="1" ht="20.25" customHeight="1">
      <c r="A22" s="296"/>
      <c r="B22" s="702" t="s">
        <v>1081</v>
      </c>
      <c r="C22" s="702"/>
      <c r="D22" s="622"/>
      <c r="E22" s="622"/>
      <c r="F22" s="622"/>
      <c r="G22" s="622"/>
      <c r="H22" s="622"/>
      <c r="I22" s="622"/>
      <c r="J22" s="622"/>
      <c r="K22" s="622"/>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row>
    <row r="23" spans="1:76" s="28" customFormat="1" ht="13.5" customHeight="1">
      <c r="A23" s="296"/>
      <c r="B23" s="296"/>
      <c r="D23" s="29"/>
      <c r="E23" s="298"/>
      <c r="F23" s="298"/>
      <c r="G23" s="298"/>
      <c r="H23" s="298"/>
      <c r="I23" s="298"/>
      <c r="J23" s="298"/>
      <c r="K23" s="298"/>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row>
    <row r="24" spans="1:76" s="23" customFormat="1" ht="21.75" customHeight="1">
      <c r="A24" s="23" t="s">
        <v>1387</v>
      </c>
    </row>
    <row r="25" spans="1:76" s="23" customFormat="1" ht="20.25" customHeight="1">
      <c r="A25" s="23" t="s">
        <v>1082</v>
      </c>
    </row>
    <row r="26" spans="1:76" s="28" customFormat="1" ht="20.25" customHeight="1">
      <c r="A26" s="296"/>
      <c r="B26" s="700" t="s">
        <v>1083</v>
      </c>
      <c r="C26" s="700"/>
      <c r="D26" s="56"/>
      <c r="E26" s="23" t="s">
        <v>32</v>
      </c>
      <c r="I26" s="297"/>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row>
    <row r="27" spans="1:76" s="28" customFormat="1" ht="20.25" customHeight="1">
      <c r="A27" s="296"/>
      <c r="B27" s="702" t="s">
        <v>1081</v>
      </c>
      <c r="C27" s="702"/>
      <c r="D27" s="622"/>
      <c r="E27" s="622"/>
      <c r="F27" s="622"/>
      <c r="G27" s="622"/>
      <c r="H27" s="622"/>
      <c r="I27" s="622"/>
      <c r="J27" s="622"/>
      <c r="K27" s="622"/>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row>
  </sheetData>
  <customSheetViews>
    <customSheetView guid="{15472F52-94B6-4EF6-A7C3-02A4B848E89B}" showGridLines="0" fitToPage="1">
      <selection sqref="A1:DP27"/>
      <pageMargins left="0.75" right="0.75" top="0.53" bottom="0.86" header="0.27" footer="0.51180555555555551"/>
      <pageSetup paperSize="9"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4">
    <mergeCell ref="D16:K16"/>
    <mergeCell ref="B27:C27"/>
    <mergeCell ref="D27:K27"/>
    <mergeCell ref="B19:C19"/>
    <mergeCell ref="B20:C20"/>
    <mergeCell ref="B21:C21"/>
    <mergeCell ref="B22:C22"/>
    <mergeCell ref="D22:K22"/>
    <mergeCell ref="B26:C26"/>
    <mergeCell ref="B3:C3"/>
    <mergeCell ref="B7:C7"/>
    <mergeCell ref="B11:C11"/>
    <mergeCell ref="B15:C15"/>
    <mergeCell ref="B16:C16"/>
  </mergeCells>
  <phoneticPr fontId="27"/>
  <dataValidations count="1">
    <dataValidation type="list" operator="equal" allowBlank="1" showErrorMessage="1" errorTitle="入力規則違反" error="リストから選択してください" sqref="D3 D7 D11 D15 D19:D21 D26" xr:uid="{42BC2069-7872-4885-B930-325963A95368}">
      <formula1>"有,無,非該当"</formula1>
      <formula2>0</formula2>
    </dataValidation>
  </dataValidations>
  <pageMargins left="0.75" right="0.75" top="0.53" bottom="0.86" header="0.27" footer="0.51180555555555551"/>
  <pageSetup paperSize="9" firstPageNumber="0" orientation="landscape" r:id="rId2"/>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6696-8AA4-495D-97E8-0DD0784E8605}">
  <sheetPr codeName="Sheet7"/>
  <dimension ref="A1:D16"/>
  <sheetViews>
    <sheetView showGridLines="0" zoomScaleNormal="100" workbookViewId="0"/>
  </sheetViews>
  <sheetFormatPr defaultRowHeight="13.5"/>
  <cols>
    <col min="1" max="1" width="6" style="23" customWidth="1"/>
    <col min="2" max="2" width="13.125" style="23" customWidth="1"/>
    <col min="3" max="3" width="74.875" style="23" customWidth="1"/>
    <col min="4" max="4" width="50.5" style="23" customWidth="1"/>
    <col min="5" max="5" width="18.5" style="23" customWidth="1"/>
    <col min="6" max="16384" width="9" style="23"/>
  </cols>
  <sheetData>
    <row r="1" spans="1:4" ht="23.25" customHeight="1">
      <c r="A1" s="23" t="s">
        <v>191</v>
      </c>
    </row>
    <row r="2" spans="1:4" ht="23.25" customHeight="1">
      <c r="A2" s="23" t="s">
        <v>192</v>
      </c>
    </row>
    <row r="3" spans="1:4" ht="23.25" customHeight="1">
      <c r="B3" s="56"/>
      <c r="C3" s="122" t="s">
        <v>178</v>
      </c>
    </row>
    <row r="4" spans="1:4" ht="42" customHeight="1">
      <c r="B4" s="158" t="s">
        <v>184</v>
      </c>
      <c r="C4" s="57"/>
    </row>
    <row r="6" spans="1:4" ht="23.25" customHeight="1">
      <c r="A6" s="23" t="s">
        <v>193</v>
      </c>
    </row>
    <row r="7" spans="1:4" ht="23.25" customHeight="1">
      <c r="A7" s="23" t="s">
        <v>194</v>
      </c>
      <c r="D7" s="58"/>
    </row>
    <row r="8" spans="1:4" ht="23.25" customHeight="1">
      <c r="A8" s="23" t="s">
        <v>195</v>
      </c>
      <c r="D8" s="58"/>
    </row>
    <row r="9" spans="1:4" ht="23.25" customHeight="1">
      <c r="A9" s="23" t="s">
        <v>196</v>
      </c>
    </row>
    <row r="10" spans="1:4" ht="42" customHeight="1">
      <c r="C10" s="57"/>
    </row>
    <row r="11" spans="1:4" ht="22.5" customHeight="1">
      <c r="C11" s="28"/>
    </row>
    <row r="12" spans="1:4" ht="23.25" customHeight="1">
      <c r="A12" s="23" t="s">
        <v>197</v>
      </c>
    </row>
    <row r="13" spans="1:4" ht="42" customHeight="1">
      <c r="C13" s="57"/>
    </row>
    <row r="14" spans="1:4" ht="23.25" customHeight="1">
      <c r="C14" s="28"/>
    </row>
    <row r="15" spans="1:4" ht="23.25" customHeight="1">
      <c r="A15" s="23" t="s">
        <v>198</v>
      </c>
    </row>
    <row r="16" spans="1:4" ht="42" customHeight="1">
      <c r="B16" s="158" t="s">
        <v>184</v>
      </c>
      <c r="C16" s="57"/>
    </row>
  </sheetData>
  <customSheetViews>
    <customSheetView guid="{15472F52-94B6-4EF6-A7C3-02A4B848E89B}" showGridLines="0" topLeftCell="A10">
      <selection sqref="A1:D16"/>
      <pageMargins left="0.75" right="0.75" top="0.50972222222222219" bottom="0.75972222222222219"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1">
    <dataValidation type="list" allowBlank="1" showErrorMessage="1" errorTitle="入力規則違反" error="リストから選択してください" sqref="B3" xr:uid="{F9C0A6E5-0164-4523-BC90-8D6967A335AD}">
      <formula1>"いる,いない,非該当"</formula1>
      <formula2>0</formula2>
    </dataValidation>
  </dataValidations>
  <pageMargins left="0.75" right="0.75" top="0.50972222222222219" bottom="0.75972222222222219" header="0.51180555555555551" footer="0.51180555555555551"/>
  <pageSetup paperSize="9" firstPageNumber="0" orientation="landscape" horizontalDpi="300" verticalDpi="300" r:id="rId2"/>
  <headerFooter alignWithMargins="0">
    <oddFooter>&amp;C&amp;A</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DBA48-3D25-461C-B460-9A81A32A8990}">
  <sheetPr codeName="Sheet67">
    <pageSetUpPr fitToPage="1"/>
  </sheetPr>
  <dimension ref="A1:BS29"/>
  <sheetViews>
    <sheetView showGridLines="0" zoomScaleNormal="100" workbookViewId="0"/>
  </sheetViews>
  <sheetFormatPr defaultRowHeight="13.5"/>
  <cols>
    <col min="1" max="1" width="9" style="139" customWidth="1"/>
    <col min="2" max="2" width="11.5" style="139" customWidth="1"/>
    <col min="3" max="3" width="9.125" style="139" customWidth="1"/>
    <col min="4" max="4" width="14.5" style="139" customWidth="1"/>
    <col min="5" max="5" width="24.5" style="139" customWidth="1"/>
    <col min="6" max="6" width="62.125" style="139" customWidth="1"/>
    <col min="7" max="16384" width="9" style="139"/>
  </cols>
  <sheetData>
    <row r="1" spans="1:71" s="23" customFormat="1" ht="18" customHeight="1">
      <c r="A1" s="23" t="s">
        <v>1084</v>
      </c>
    </row>
    <row r="2" spans="1:71" s="28" customFormat="1" ht="19.5" customHeight="1">
      <c r="A2" s="296"/>
      <c r="B2" s="700" t="s">
        <v>1085</v>
      </c>
      <c r="C2" s="700"/>
      <c r="D2" s="56"/>
      <c r="E2" s="23" t="s">
        <v>32</v>
      </c>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row>
    <row r="3" spans="1:71" s="28" customFormat="1" ht="27" customHeight="1">
      <c r="A3" s="296"/>
      <c r="B3" s="702" t="s">
        <v>1081</v>
      </c>
      <c r="C3" s="702"/>
      <c r="D3" s="624"/>
      <c r="E3" s="624"/>
      <c r="F3" s="624"/>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row>
    <row r="4" spans="1:71" ht="11.25" customHeight="1"/>
    <row r="5" spans="1:71" s="23" customFormat="1" ht="18" customHeight="1">
      <c r="A5" s="23" t="s">
        <v>1086</v>
      </c>
    </row>
    <row r="6" spans="1:71" s="28" customFormat="1" ht="19.5" customHeight="1">
      <c r="A6" s="296"/>
      <c r="B6" s="700" t="s">
        <v>1087</v>
      </c>
      <c r="C6" s="700"/>
      <c r="D6" s="56"/>
      <c r="E6" s="23" t="s">
        <v>32</v>
      </c>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row>
    <row r="7" spans="1:71" s="28" customFormat="1" ht="27" customHeight="1">
      <c r="A7" s="296"/>
      <c r="B7" s="702" t="s">
        <v>1081</v>
      </c>
      <c r="C7" s="702"/>
      <c r="D7" s="624"/>
      <c r="E7" s="624"/>
      <c r="F7" s="624"/>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row>
    <row r="8" spans="1:71" ht="6.75" customHeight="1"/>
    <row r="9" spans="1:71" s="23" customFormat="1" ht="18" customHeight="1">
      <c r="A9" s="23" t="s">
        <v>1388</v>
      </c>
    </row>
    <row r="10" spans="1:71" s="28" customFormat="1" ht="19.5" customHeight="1">
      <c r="A10" s="296"/>
      <c r="B10" s="700" t="s">
        <v>1088</v>
      </c>
      <c r="C10" s="700"/>
      <c r="D10" s="25"/>
      <c r="E10" s="23" t="s">
        <v>32</v>
      </c>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row>
    <row r="11" spans="1:71" s="23" customFormat="1" ht="20.25" customHeight="1">
      <c r="A11" s="447" t="s">
        <v>5</v>
      </c>
      <c r="B11" s="700" t="s">
        <v>1089</v>
      </c>
      <c r="C11" s="700"/>
      <c r="D11" s="25"/>
      <c r="E11" s="23" t="s">
        <v>32</v>
      </c>
    </row>
    <row r="12" spans="1:71" s="23" customFormat="1" ht="20.25" customHeight="1">
      <c r="B12" s="700" t="s">
        <v>1090</v>
      </c>
      <c r="C12" s="700"/>
      <c r="D12" s="25"/>
      <c r="E12" s="23" t="s">
        <v>32</v>
      </c>
    </row>
    <row r="13" spans="1:71" s="23" customFormat="1" ht="20.25" customHeight="1">
      <c r="B13" s="700" t="s">
        <v>1091</v>
      </c>
      <c r="C13" s="700"/>
      <c r="D13" s="25"/>
      <c r="E13" s="23" t="s">
        <v>32</v>
      </c>
    </row>
    <row r="15" spans="1:71" s="23" customFormat="1" ht="18" customHeight="1">
      <c r="A15" s="23" t="s">
        <v>1389</v>
      </c>
    </row>
    <row r="16" spans="1:71" s="28" customFormat="1" ht="19.5" customHeight="1">
      <c r="A16" s="296"/>
      <c r="B16" s="700" t="s">
        <v>1092</v>
      </c>
      <c r="C16" s="700"/>
      <c r="D16" s="25"/>
      <c r="E16" s="23" t="s">
        <v>32</v>
      </c>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row>
    <row r="17" spans="1:71" ht="8.25" customHeight="1"/>
    <row r="18" spans="1:71" s="585" customFormat="1" ht="18" customHeight="1">
      <c r="A18" s="585" t="str">
        <f>"　（8）未払金の前年度（令和"&amp;P0!$B$3-1&amp;"年度）期末残の支払いはすべて終了していますか。"</f>
        <v>　（8）未払金の前年度（令和7年度）期末残の支払いはすべて終了していますか。</v>
      </c>
    </row>
    <row r="19" spans="1:71" s="28" customFormat="1" ht="19.5" customHeight="1">
      <c r="A19" s="296"/>
      <c r="B19" s="296"/>
      <c r="C19" s="296"/>
      <c r="D19" s="56"/>
      <c r="E19" s="6" t="s">
        <v>1093</v>
      </c>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row>
    <row r="20" spans="1:71" s="28" customFormat="1" ht="27" customHeight="1">
      <c r="A20" s="296"/>
      <c r="B20" s="702" t="s">
        <v>1094</v>
      </c>
      <c r="C20" s="702"/>
      <c r="D20" s="624"/>
      <c r="E20" s="624"/>
      <c r="F20" s="624"/>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row>
    <row r="21" spans="1:71" ht="11.25" customHeight="1"/>
    <row r="22" spans="1:71" s="585" customFormat="1" ht="18" customHeight="1">
      <c r="A22" s="585" t="str">
        <f>"　（9）預り金の前年度（令和"&amp;P0!$B$3-1&amp;"年度）期末残の支払いはすべて終了していますか。"</f>
        <v>　（9）預り金の前年度（令和7年度）期末残の支払いはすべて終了していますか。</v>
      </c>
    </row>
    <row r="23" spans="1:71" s="28" customFormat="1" ht="19.5" customHeight="1">
      <c r="A23" s="296"/>
      <c r="B23" s="296"/>
      <c r="C23" s="296"/>
      <c r="D23" s="56"/>
      <c r="E23" s="6" t="s">
        <v>1093</v>
      </c>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row>
    <row r="24" spans="1:71" s="28" customFormat="1" ht="27" customHeight="1">
      <c r="A24" s="296"/>
      <c r="B24" s="702" t="s">
        <v>1094</v>
      </c>
      <c r="C24" s="702"/>
      <c r="D24" s="624"/>
      <c r="E24" s="624"/>
      <c r="F24" s="624"/>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row>
    <row r="25" spans="1:71" ht="11.25" customHeight="1"/>
    <row r="26" spans="1:71" s="585" customFormat="1" ht="18" customHeight="1">
      <c r="A26" s="585" t="str">
        <f>"　（10）未収金の前年度（令和"&amp;P0!$B$3-1&amp;"年度）期末残の収入はすべて終了していますか。"</f>
        <v>　（10）未収金の前年度（令和7年度）期末残の収入はすべて終了していますか。</v>
      </c>
    </row>
    <row r="27" spans="1:71" s="28" customFormat="1" ht="19.5" customHeight="1">
      <c r="A27" s="296"/>
      <c r="B27" s="296"/>
      <c r="C27" s="296"/>
      <c r="D27" s="56"/>
      <c r="E27" s="6" t="s">
        <v>1093</v>
      </c>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row>
    <row r="28" spans="1:71" s="28" customFormat="1" ht="27" customHeight="1">
      <c r="A28" s="296"/>
      <c r="B28" s="702" t="s">
        <v>1094</v>
      </c>
      <c r="C28" s="702"/>
      <c r="D28" s="624"/>
      <c r="E28" s="624"/>
      <c r="F28" s="624"/>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row>
    <row r="29" spans="1:71" ht="9" customHeight="1"/>
  </sheetData>
  <customSheetViews>
    <customSheetView guid="{15472F52-94B6-4EF6-A7C3-02A4B848E89B}" showGridLines="0" fitToPage="1">
      <selection sqref="A1:BS29"/>
      <pageMargins left="0.75" right="0.75" top="0.72013888888888888" bottom="1" header="0.51180555555555551" footer="0.51180555555555551"/>
      <pageSetup paperSize="9" scale="96"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7">
    <mergeCell ref="B24:C24"/>
    <mergeCell ref="D24:F24"/>
    <mergeCell ref="B28:C28"/>
    <mergeCell ref="D28:F28"/>
    <mergeCell ref="B10:C10"/>
    <mergeCell ref="B11:C11"/>
    <mergeCell ref="B12:C12"/>
    <mergeCell ref="B13:C13"/>
    <mergeCell ref="B16:C16"/>
    <mergeCell ref="B20:C20"/>
    <mergeCell ref="D20:F20"/>
    <mergeCell ref="B2:C2"/>
    <mergeCell ref="B3:C3"/>
    <mergeCell ref="D3:F3"/>
    <mergeCell ref="B6:C6"/>
    <mergeCell ref="B7:C7"/>
    <mergeCell ref="D7:F7"/>
  </mergeCells>
  <phoneticPr fontId="27"/>
  <dataValidations count="2">
    <dataValidation type="list" operator="equal" allowBlank="1" showErrorMessage="1" errorTitle="入力規則違反" error="リストから選択してください" sqref="D2 D6 D10:D13 D16" xr:uid="{690FD7B9-B7D9-45B7-AAA0-26AE1F026F91}">
      <formula1>"有,無,非該当"</formula1>
      <formula2>0</formula2>
    </dataValidation>
    <dataValidation type="list" operator="equal" allowBlank="1" showErrorMessage="1" errorTitle="入力規則違反" error="リストから選択してください" sqref="D19 D23 D27" xr:uid="{6F5E0FBA-A71F-4C97-857E-6359308FC86D}">
      <formula1>"いる,いない,非該当"</formula1>
      <formula2>0</formula2>
    </dataValidation>
  </dataValidations>
  <pageMargins left="0.75" right="0.75" top="0.72013888888888888" bottom="1" header="0.51180555555555551" footer="0.51180555555555551"/>
  <pageSetup paperSize="9" scale="97" firstPageNumber="0" orientation="landscape" r:id="rId2"/>
  <headerFooter alignWithMargins="0">
    <oddFooter>&amp;C&amp;A</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03BA7-F46B-43A1-A373-A7DCB52E2427}">
  <sheetPr codeName="Sheet68">
    <pageSetUpPr fitToPage="1"/>
  </sheetPr>
  <dimension ref="A1:K30"/>
  <sheetViews>
    <sheetView showGridLines="0" zoomScaleNormal="100" workbookViewId="0"/>
  </sheetViews>
  <sheetFormatPr defaultRowHeight="13.5"/>
  <cols>
    <col min="1" max="2" width="9" style="139" customWidth="1"/>
    <col min="3" max="3" width="15.25" style="139" customWidth="1"/>
    <col min="4" max="4" width="14.75" style="139" customWidth="1"/>
    <col min="5" max="9" width="9" style="139" customWidth="1"/>
    <col min="10" max="10" width="18" style="139" customWidth="1"/>
    <col min="11" max="16384" width="9" style="139"/>
  </cols>
  <sheetData>
    <row r="1" spans="1:10" ht="21" customHeight="1">
      <c r="A1" s="291" t="s">
        <v>1390</v>
      </c>
      <c r="B1" s="23"/>
      <c r="C1" s="23"/>
      <c r="D1" s="23"/>
      <c r="E1" s="23"/>
      <c r="F1" s="23"/>
      <c r="G1" s="23"/>
      <c r="H1" s="23"/>
      <c r="I1" s="23"/>
      <c r="J1" s="23"/>
    </row>
    <row r="2" spans="1:10" s="23" customFormat="1" ht="21.75" customHeight="1">
      <c r="A2" s="23" t="s">
        <v>1391</v>
      </c>
    </row>
    <row r="3" spans="1:10" ht="20.25" customHeight="1">
      <c r="A3" s="23"/>
      <c r="B3" s="700" t="s">
        <v>1095</v>
      </c>
      <c r="C3" s="700"/>
      <c r="D3" s="25"/>
      <c r="E3" s="23" t="s">
        <v>32</v>
      </c>
      <c r="F3" s="23"/>
      <c r="G3" s="23"/>
      <c r="H3" s="23"/>
      <c r="I3" s="23"/>
      <c r="J3" s="23"/>
    </row>
    <row r="4" spans="1:10" ht="20.25" customHeight="1">
      <c r="A4" s="296"/>
      <c r="B4" s="700" t="s">
        <v>1096</v>
      </c>
      <c r="C4" s="700"/>
      <c r="D4" s="25"/>
      <c r="E4" s="23" t="s">
        <v>32</v>
      </c>
      <c r="F4" s="28"/>
      <c r="G4" s="28"/>
      <c r="H4" s="28"/>
      <c r="I4" s="297"/>
    </row>
    <row r="5" spans="1:10" ht="20.25" customHeight="1">
      <c r="A5" s="296"/>
      <c r="B5" s="700" t="s">
        <v>1081</v>
      </c>
      <c r="C5" s="700"/>
      <c r="D5" s="612"/>
      <c r="E5" s="612"/>
      <c r="F5" s="612"/>
      <c r="G5" s="612"/>
      <c r="H5" s="612"/>
      <c r="I5" s="612"/>
      <c r="J5" s="612"/>
    </row>
    <row r="6" spans="1:10" ht="7.5" customHeight="1">
      <c r="A6" s="296"/>
      <c r="B6" s="296"/>
      <c r="C6" s="28"/>
      <c r="D6" s="29"/>
      <c r="E6" s="298"/>
      <c r="F6" s="298"/>
      <c r="G6" s="298"/>
      <c r="H6" s="298"/>
      <c r="I6" s="298"/>
      <c r="J6" s="298"/>
    </row>
    <row r="7" spans="1:10" s="23" customFormat="1" ht="21.75" customHeight="1">
      <c r="A7" s="23" t="s">
        <v>1392</v>
      </c>
    </row>
    <row r="8" spans="1:10" ht="20.25" customHeight="1">
      <c r="A8" s="23"/>
      <c r="B8" s="299"/>
      <c r="C8" s="25"/>
      <c r="D8" s="405" t="s">
        <v>1097</v>
      </c>
      <c r="E8" s="300"/>
      <c r="F8" s="301"/>
      <c r="H8" s="23"/>
      <c r="I8" s="23"/>
      <c r="J8" s="23"/>
    </row>
    <row r="9" spans="1:10" ht="20.25" customHeight="1">
      <c r="A9" s="23"/>
      <c r="B9" s="299"/>
      <c r="C9" s="25"/>
      <c r="D9" s="405" t="s">
        <v>1098</v>
      </c>
      <c r="E9" s="111"/>
      <c r="F9" s="112"/>
      <c r="G9" s="23"/>
      <c r="H9" s="23"/>
      <c r="I9" s="23"/>
      <c r="J9" s="23"/>
    </row>
    <row r="10" spans="1:10" ht="20.25" customHeight="1">
      <c r="A10" s="23"/>
      <c r="B10" s="299"/>
      <c r="C10" s="25"/>
      <c r="D10" s="405" t="s">
        <v>1099</v>
      </c>
      <c r="E10" s="111"/>
      <c r="F10" s="112"/>
      <c r="G10" s="23"/>
      <c r="H10" s="23"/>
      <c r="I10" s="23"/>
      <c r="J10" s="23"/>
    </row>
    <row r="11" spans="1:10" ht="6.75" customHeight="1">
      <c r="A11" s="296"/>
      <c r="B11" s="296"/>
      <c r="C11" s="28"/>
      <c r="D11" s="29"/>
      <c r="E11" s="298"/>
      <c r="F11" s="298"/>
      <c r="G11" s="298"/>
      <c r="H11" s="298"/>
      <c r="I11" s="298"/>
      <c r="J11" s="298"/>
    </row>
    <row r="12" spans="1:10" s="23" customFormat="1" ht="22.15" customHeight="1">
      <c r="A12" s="23" t="s">
        <v>1393</v>
      </c>
    </row>
    <row r="13" spans="1:10" ht="18.75" customHeight="1">
      <c r="A13" s="23" t="s">
        <v>1100</v>
      </c>
      <c r="B13" s="23"/>
      <c r="C13" s="23"/>
      <c r="D13" s="23"/>
      <c r="E13" s="23"/>
      <c r="F13" s="23"/>
      <c r="G13" s="23"/>
      <c r="H13" s="23"/>
      <c r="I13" s="23"/>
      <c r="J13" s="23"/>
    </row>
    <row r="14" spans="1:10" ht="18.75" customHeight="1">
      <c r="A14" s="704" t="s">
        <v>1101</v>
      </c>
      <c r="B14" s="704"/>
      <c r="C14" s="23"/>
      <c r="D14" s="23"/>
      <c r="E14" s="23"/>
      <c r="F14" s="23"/>
      <c r="G14" s="23"/>
      <c r="H14" s="23"/>
      <c r="I14" s="23"/>
      <c r="J14" s="23"/>
    </row>
    <row r="15" spans="1:10" ht="20.25" customHeight="1">
      <c r="A15" s="447" t="s">
        <v>5</v>
      </c>
      <c r="B15" s="23" t="s">
        <v>1102</v>
      </c>
      <c r="C15" s="23"/>
      <c r="D15" s="25"/>
      <c r="E15" s="23" t="s">
        <v>32</v>
      </c>
      <c r="F15" s="23"/>
      <c r="G15" s="23"/>
      <c r="H15" s="23"/>
      <c r="I15" s="23"/>
      <c r="J15" s="23"/>
    </row>
    <row r="16" spans="1:10" ht="20.25" customHeight="1">
      <c r="A16" s="23"/>
      <c r="B16" s="23" t="s">
        <v>1103</v>
      </c>
      <c r="C16" s="23"/>
      <c r="D16" s="25"/>
      <c r="E16" s="23" t="s">
        <v>32</v>
      </c>
      <c r="F16" s="23"/>
      <c r="G16" s="23"/>
      <c r="H16" s="23"/>
      <c r="I16" s="23"/>
      <c r="J16" s="23"/>
    </row>
    <row r="17" spans="1:11" ht="20.25" customHeight="1">
      <c r="A17" s="23"/>
      <c r="B17" s="23" t="s">
        <v>1104</v>
      </c>
      <c r="C17" s="23"/>
      <c r="D17" s="25"/>
      <c r="E17" s="23" t="s">
        <v>32</v>
      </c>
      <c r="F17" s="23"/>
      <c r="G17" s="23"/>
      <c r="H17" s="23"/>
      <c r="I17" s="23"/>
      <c r="J17" s="23"/>
    </row>
    <row r="18" spans="1:11" ht="20.25" customHeight="1">
      <c r="A18" s="23"/>
      <c r="B18" s="23" t="s">
        <v>1105</v>
      </c>
      <c r="C18" s="23"/>
      <c r="D18" s="25"/>
      <c r="E18" s="23" t="s">
        <v>32</v>
      </c>
      <c r="F18" s="23"/>
      <c r="G18" s="23"/>
      <c r="H18" s="23"/>
      <c r="I18" s="23"/>
      <c r="J18" s="23"/>
    </row>
    <row r="19" spans="1:11" ht="6" customHeight="1"/>
    <row r="20" spans="1:11" s="23" customFormat="1" ht="20.25" customHeight="1">
      <c r="A20" s="704" t="s">
        <v>1106</v>
      </c>
      <c r="B20" s="704"/>
    </row>
    <row r="21" spans="1:11" s="23" customFormat="1" ht="20.25" customHeight="1">
      <c r="A21" s="447" t="s">
        <v>5</v>
      </c>
      <c r="B21" s="23" t="s">
        <v>1102</v>
      </c>
      <c r="D21" s="25"/>
      <c r="E21" s="23" t="s">
        <v>32</v>
      </c>
    </row>
    <row r="22" spans="1:11" s="23" customFormat="1" ht="20.25" customHeight="1">
      <c r="B22" s="23" t="s">
        <v>1107</v>
      </c>
      <c r="D22" s="25"/>
      <c r="E22" s="23" t="s">
        <v>32</v>
      </c>
    </row>
    <row r="23" spans="1:11" s="23" customFormat="1" ht="20.25" customHeight="1">
      <c r="B23" s="23" t="s">
        <v>1108</v>
      </c>
      <c r="D23" s="25"/>
      <c r="E23" s="23" t="s">
        <v>32</v>
      </c>
    </row>
    <row r="24" spans="1:11" s="23" customFormat="1" ht="20.25" customHeight="1">
      <c r="B24" s="23" t="s">
        <v>1109</v>
      </c>
      <c r="D24" s="25"/>
      <c r="E24" s="23" t="s">
        <v>32</v>
      </c>
    </row>
    <row r="25" spans="1:11" s="23" customFormat="1" ht="20.25" customHeight="1">
      <c r="B25" s="23" t="s">
        <v>1110</v>
      </c>
      <c r="D25" s="25"/>
      <c r="E25" s="23" t="s">
        <v>32</v>
      </c>
    </row>
    <row r="26" spans="1:11" ht="8.25" customHeight="1"/>
    <row r="27" spans="1:11" s="23" customFormat="1" ht="20.25" customHeight="1">
      <c r="A27" s="703" t="s">
        <v>1111</v>
      </c>
      <c r="B27" s="703"/>
      <c r="C27" s="703"/>
    </row>
    <row r="28" spans="1:11" s="23" customFormat="1" ht="21" customHeight="1">
      <c r="A28" s="447" t="s">
        <v>5</v>
      </c>
      <c r="B28" s="23" t="s">
        <v>1112</v>
      </c>
      <c r="D28" s="129"/>
      <c r="E28" s="23" t="s">
        <v>364</v>
      </c>
    </row>
    <row r="29" spans="1:11" s="23" customFormat="1" ht="21" customHeight="1">
      <c r="A29" s="447" t="s">
        <v>5</v>
      </c>
      <c r="B29" s="23" t="s">
        <v>1113</v>
      </c>
      <c r="D29" s="129"/>
      <c r="E29" s="23" t="s">
        <v>364</v>
      </c>
    </row>
    <row r="30" spans="1:11" s="23" customFormat="1" ht="21" customHeight="1">
      <c r="A30" s="447" t="s">
        <v>5</v>
      </c>
      <c r="B30" s="23" t="s">
        <v>1114</v>
      </c>
      <c r="D30" s="129"/>
      <c r="E30" s="23" t="s">
        <v>364</v>
      </c>
      <c r="F30" s="24" t="s">
        <v>1115</v>
      </c>
      <c r="I30" s="447" t="s">
        <v>1116</v>
      </c>
      <c r="J30" s="129"/>
      <c r="K30" s="23" t="s">
        <v>364</v>
      </c>
    </row>
  </sheetData>
  <customSheetViews>
    <customSheetView guid="{15472F52-94B6-4EF6-A7C3-02A4B848E89B}" showGridLines="0" fitToPage="1">
      <selection sqref="A1:K30"/>
      <pageMargins left="0.75" right="0.75" top="0.72013888888888888" bottom="1" header="0.51180555555555551" footer="0.51180555555555551"/>
      <pageSetup paperSize="9" scale="89"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7">
    <mergeCell ref="A27:C27"/>
    <mergeCell ref="B3:C3"/>
    <mergeCell ref="B4:C4"/>
    <mergeCell ref="B5:C5"/>
    <mergeCell ref="D5:J5"/>
    <mergeCell ref="A14:B14"/>
    <mergeCell ref="A20:B20"/>
  </mergeCells>
  <phoneticPr fontId="27"/>
  <dataValidations count="2">
    <dataValidation type="list" allowBlank="1" showErrorMessage="1" errorTitle="入力規則違反" error="該当する場合は、&quot;○&quot;を入力してください" sqref="C8:C10" xr:uid="{FE2F68B2-4589-4736-9063-47DF7849E8E3}">
      <formula1>"○"</formula1>
      <formula2>0</formula2>
    </dataValidation>
    <dataValidation type="list" operator="equal" allowBlank="1" showErrorMessage="1" errorTitle="入力規則違反" error="リストから選択してください" sqref="D3:D4 D15:D18 D21:D25" xr:uid="{788E95DA-F69C-4A34-8E47-B249A9A459DB}">
      <formula1>"有,無,非該当"</formula1>
      <formula2>0</formula2>
    </dataValidation>
  </dataValidations>
  <pageMargins left="0.75" right="0.75" top="0.72013888888888888" bottom="1" header="0.51180555555555551" footer="0.51180555555555551"/>
  <pageSetup paperSize="9" scale="91" firstPageNumber="0" orientation="landscape" r:id="rId2"/>
  <headerFooter alignWithMargins="0">
    <oddFooter>&amp;C&amp;A</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18A63-3C76-4405-ADD1-6418332F5EDF}">
  <sheetPr codeName="Sheet69">
    <pageSetUpPr fitToPage="1"/>
  </sheetPr>
  <dimension ref="A1:J20"/>
  <sheetViews>
    <sheetView showGridLines="0" zoomScaleNormal="100" workbookViewId="0"/>
  </sheetViews>
  <sheetFormatPr defaultRowHeight="13.5"/>
  <cols>
    <col min="1" max="1" width="15.5" style="174" customWidth="1"/>
    <col min="2" max="2" width="3.5" style="174" customWidth="1"/>
    <col min="3" max="3" width="14.5" style="174" customWidth="1"/>
    <col min="4" max="4" width="18.375" style="174" customWidth="1"/>
    <col min="5" max="5" width="21.125" style="174" customWidth="1"/>
    <col min="6" max="6" width="15" style="174" customWidth="1"/>
    <col min="7" max="7" width="18.5" style="174" customWidth="1"/>
    <col min="8" max="16384" width="9" style="174"/>
  </cols>
  <sheetData>
    <row r="1" spans="1:10" s="502" customFormat="1" ht="22.5" customHeight="1">
      <c r="A1" s="506" t="s">
        <v>1117</v>
      </c>
    </row>
    <row r="2" spans="1:10" s="502" customFormat="1" ht="17.25" customHeight="1">
      <c r="A2" s="6" t="s">
        <v>1394</v>
      </c>
    </row>
    <row r="3" spans="1:10" s="502" customFormat="1" ht="17.25" customHeight="1">
      <c r="A3" s="6" t="str">
        <f>"　　①運営資金：令和"&amp;P0!$B$3-1&amp;"年4月1日以降、運営資金の借入金（短期借入金も含む）があれば、該当するものに「○」を記入してください。"</f>
        <v>　　①運営資金：令和7年4月1日以降、運営資金の借入金（短期借入金も含む）があれば、該当するものに「○」を記入してください。</v>
      </c>
    </row>
    <row r="4" spans="1:10" s="502" customFormat="1" ht="21" customHeight="1">
      <c r="B4" s="236"/>
      <c r="C4" s="236" t="s">
        <v>1118</v>
      </c>
      <c r="D4" s="497" t="s">
        <v>1119</v>
      </c>
      <c r="E4" s="25"/>
      <c r="F4" s="115" t="s">
        <v>1120</v>
      </c>
      <c r="G4" s="25"/>
      <c r="H4" s="391" t="s">
        <v>1099</v>
      </c>
      <c r="I4" s="649"/>
      <c r="J4" s="649"/>
    </row>
    <row r="5" spans="1:10" s="502" customFormat="1" ht="21" customHeight="1">
      <c r="B5" s="236"/>
      <c r="C5" s="236" t="s">
        <v>1121</v>
      </c>
      <c r="D5" s="129"/>
      <c r="E5" s="1" t="s">
        <v>364</v>
      </c>
      <c r="F5" s="1"/>
      <c r="G5" s="1"/>
      <c r="H5" s="1"/>
      <c r="I5" s="1"/>
      <c r="J5" s="1"/>
    </row>
    <row r="6" spans="1:10" s="502" customFormat="1" ht="21" customHeight="1">
      <c r="B6" s="236"/>
      <c r="C6" s="236" t="s">
        <v>1122</v>
      </c>
      <c r="D6" s="705"/>
      <c r="E6" s="705"/>
      <c r="F6" s="705"/>
      <c r="G6" s="705"/>
      <c r="H6" s="705"/>
      <c r="I6" s="705"/>
      <c r="J6" s="705"/>
    </row>
    <row r="7" spans="1:10" s="502" customFormat="1" ht="21" customHeight="1">
      <c r="B7" s="236"/>
      <c r="C7" s="236" t="s">
        <v>1123</v>
      </c>
      <c r="D7" s="544"/>
      <c r="E7" s="1"/>
      <c r="F7" s="1"/>
      <c r="G7" s="1"/>
      <c r="H7" s="1"/>
      <c r="I7" s="1"/>
      <c r="J7" s="1"/>
    </row>
    <row r="8" spans="1:10" s="502" customFormat="1" ht="6.75" customHeight="1"/>
    <row r="9" spans="1:10" s="1" customFormat="1" ht="17.25" customHeight="1">
      <c r="A9" s="1" t="s">
        <v>1546</v>
      </c>
    </row>
    <row r="10" spans="1:10" s="502" customFormat="1" ht="21" customHeight="1">
      <c r="B10" s="236"/>
      <c r="C10" s="236" t="s">
        <v>1118</v>
      </c>
      <c r="D10" s="497" t="s">
        <v>1124</v>
      </c>
      <c r="E10" s="25"/>
      <c r="F10" s="115" t="s">
        <v>1125</v>
      </c>
      <c r="G10" s="25"/>
      <c r="H10" s="391" t="s">
        <v>1099</v>
      </c>
      <c r="I10" s="649"/>
      <c r="J10" s="649"/>
    </row>
    <row r="11" spans="1:10" s="502" customFormat="1" ht="20.25" customHeight="1">
      <c r="B11" s="236"/>
      <c r="C11" s="236" t="s">
        <v>1121</v>
      </c>
      <c r="D11" s="129"/>
      <c r="E11" s="1" t="s">
        <v>364</v>
      </c>
      <c r="F11" s="1"/>
      <c r="G11" s="1"/>
      <c r="H11" s="1"/>
      <c r="I11" s="1"/>
      <c r="J11" s="1"/>
    </row>
    <row r="12" spans="1:10" s="502" customFormat="1" ht="20.25" customHeight="1">
      <c r="B12" s="236"/>
      <c r="C12" s="236" t="str">
        <f>"期末残高（令和"&amp;P0!$B$3-2&amp;"年度決算時）："</f>
        <v>期末残高（令和6年度決算時）：</v>
      </c>
      <c r="D12" s="129"/>
      <c r="E12" s="1" t="s">
        <v>364</v>
      </c>
      <c r="F12" s="1"/>
      <c r="G12" s="1"/>
      <c r="H12" s="1"/>
      <c r="I12" s="1"/>
      <c r="J12" s="1"/>
    </row>
    <row r="13" spans="1:10" s="502" customFormat="1" ht="20.25" customHeight="1">
      <c r="B13" s="236"/>
      <c r="C13" s="236" t="s">
        <v>1126</v>
      </c>
      <c r="D13" s="129"/>
      <c r="E13" s="1" t="s">
        <v>364</v>
      </c>
      <c r="F13" s="1"/>
      <c r="G13" s="1"/>
      <c r="H13" s="1"/>
      <c r="I13" s="1"/>
      <c r="J13" s="1"/>
    </row>
    <row r="14" spans="1:10" s="502" customFormat="1" ht="20.25" customHeight="1">
      <c r="B14" s="236"/>
      <c r="C14" s="236" t="s">
        <v>1127</v>
      </c>
      <c r="D14" s="129"/>
      <c r="E14" s="1" t="s">
        <v>364</v>
      </c>
      <c r="F14" s="1"/>
      <c r="G14" s="1"/>
      <c r="H14" s="1"/>
      <c r="I14" s="1"/>
      <c r="J14" s="1"/>
    </row>
    <row r="15" spans="1:10" s="502" customFormat="1" ht="20.25" customHeight="1">
      <c r="B15" s="236"/>
      <c r="C15" s="236" t="str">
        <f>"期末残高（令和"&amp;P0!$B$3-1&amp;"年度決算時）："</f>
        <v>期末残高（令和7年度決算時）：</v>
      </c>
      <c r="D15" s="129"/>
      <c r="E15" s="1" t="s">
        <v>364</v>
      </c>
      <c r="F15" s="1"/>
      <c r="G15" s="1"/>
      <c r="H15" s="1"/>
      <c r="I15" s="1"/>
      <c r="J15" s="1"/>
    </row>
    <row r="16" spans="1:10" s="502" customFormat="1" ht="21" customHeight="1">
      <c r="B16" s="236"/>
      <c r="C16" s="236" t="s">
        <v>1122</v>
      </c>
      <c r="D16" s="705"/>
      <c r="E16" s="705"/>
      <c r="F16" s="705"/>
      <c r="G16" s="705"/>
      <c r="H16" s="705"/>
      <c r="I16" s="705"/>
      <c r="J16" s="705"/>
    </row>
    <row r="17" spans="1:10" s="15" customFormat="1" ht="6" customHeight="1"/>
    <row r="18" spans="1:10" s="1" customFormat="1" ht="17.25" customHeight="1">
      <c r="A18" s="1" t="s">
        <v>1128</v>
      </c>
    </row>
    <row r="19" spans="1:10" s="1" customFormat="1" ht="21" customHeight="1">
      <c r="A19" s="171" t="s">
        <v>5</v>
      </c>
      <c r="D19" s="25"/>
      <c r="E19" s="1" t="s">
        <v>32</v>
      </c>
    </row>
    <row r="20" spans="1:10" s="1" customFormat="1" ht="30" customHeight="1">
      <c r="A20" s="706" t="s">
        <v>1129</v>
      </c>
      <c r="B20" s="706"/>
      <c r="C20" s="706"/>
      <c r="D20" s="707"/>
      <c r="E20" s="707"/>
      <c r="F20" s="707"/>
      <c r="G20" s="707"/>
      <c r="H20" s="707"/>
      <c r="I20" s="707"/>
      <c r="J20" s="707"/>
    </row>
  </sheetData>
  <customSheetViews>
    <customSheetView guid="{15472F52-94B6-4EF6-A7C3-02A4B848E89B}" showGridLines="0" fitToPage="1">
      <selection sqref="A1:J20"/>
      <pageMargins left="0.75" right="0.75" top="0.72013888888888888" bottom="1" header="0.51180555555555551" footer="0.51180555555555551"/>
      <pageSetup paperSize="9" scale="99"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6">
    <mergeCell ref="I4:J4"/>
    <mergeCell ref="D6:J6"/>
    <mergeCell ref="I10:J10"/>
    <mergeCell ref="D16:J16"/>
    <mergeCell ref="A20:C20"/>
    <mergeCell ref="D20:J20"/>
  </mergeCells>
  <phoneticPr fontId="27"/>
  <dataValidations count="2">
    <dataValidation type="list" allowBlank="1" showErrorMessage="1" errorTitle="入力規則違反" error="該当する場合は、&quot;○&quot;を入力してください" sqref="E4 G4 I4:J4 E10 G10 I10:J10" xr:uid="{37951412-8393-4A77-89F0-5F5F6C4439CD}">
      <formula1>"○"</formula1>
      <formula2>0</formula2>
    </dataValidation>
    <dataValidation type="list" operator="equal" allowBlank="1" showErrorMessage="1" errorTitle="入力規則違反" error="リストから選択してください" sqref="D19" xr:uid="{58FF394C-FC9F-404E-A478-53899330F9A5}">
      <formula1>"有,無,非該当"</formula1>
      <formula2>0</formula2>
    </dataValidation>
  </dataValidations>
  <pageMargins left="0.75" right="0.75" top="0.72013888888888888" bottom="1" header="0.51180555555555551" footer="0.51180555555555551"/>
  <pageSetup paperSize="9" scale="99" firstPageNumber="0" orientation="landscape" r:id="rId2"/>
  <headerFooter alignWithMargins="0">
    <oddFooter>&amp;C&amp;A</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EC550-B6E0-4981-A43B-3BDD64E7B335}">
  <sheetPr codeName="Sheet70">
    <pageSetUpPr fitToPage="1"/>
  </sheetPr>
  <dimension ref="A1:K22"/>
  <sheetViews>
    <sheetView showGridLines="0" zoomScaleNormal="100" workbookViewId="0"/>
  </sheetViews>
  <sheetFormatPr defaultRowHeight="13.5"/>
  <cols>
    <col min="1" max="1" width="10" style="174" customWidth="1"/>
    <col min="2" max="2" width="17.5" style="174" customWidth="1"/>
    <col min="3" max="3" width="6.875" style="174" customWidth="1"/>
    <col min="4" max="4" width="19.375" style="174" customWidth="1"/>
    <col min="5" max="5" width="14.875" style="174" customWidth="1"/>
    <col min="6" max="11" width="9" style="174" customWidth="1"/>
    <col min="12" max="12" width="10.375" style="174" customWidth="1"/>
    <col min="13" max="16384" width="9" style="174"/>
  </cols>
  <sheetData>
    <row r="1" spans="1:11" s="15" customFormat="1" ht="27.75" customHeight="1">
      <c r="A1" s="302" t="s">
        <v>1395</v>
      </c>
      <c r="B1" s="1"/>
      <c r="C1" s="1"/>
      <c r="D1" s="1"/>
      <c r="E1" s="1"/>
      <c r="F1" s="1"/>
      <c r="G1" s="1"/>
      <c r="H1" s="1"/>
      <c r="I1" s="1"/>
      <c r="J1" s="1"/>
      <c r="K1" s="1"/>
    </row>
    <row r="2" spans="1:11" s="15" customFormat="1" ht="21.75" customHeight="1">
      <c r="A2" s="708"/>
      <c r="B2" s="708"/>
      <c r="C2" s="708"/>
      <c r="D2" s="708"/>
      <c r="E2" s="708"/>
      <c r="F2" s="708"/>
      <c r="G2" s="708"/>
      <c r="H2" s="708"/>
      <c r="I2" s="708"/>
      <c r="J2" s="708"/>
      <c r="K2" s="708"/>
    </row>
    <row r="3" spans="1:11" s="1" customFormat="1" ht="21.75" customHeight="1">
      <c r="A3" s="1" t="s">
        <v>1396</v>
      </c>
    </row>
    <row r="4" spans="1:11" s="15" customFormat="1" ht="21.75" customHeight="1">
      <c r="A4" s="1" t="s">
        <v>1130</v>
      </c>
      <c r="B4" s="1"/>
      <c r="C4" s="1"/>
      <c r="D4" s="1"/>
      <c r="E4" s="1"/>
      <c r="F4" s="1"/>
      <c r="G4" s="1"/>
      <c r="H4" s="1"/>
      <c r="I4" s="1"/>
      <c r="J4" s="1"/>
      <c r="K4" s="1"/>
    </row>
    <row r="5" spans="1:11" s="15" customFormat="1" ht="21.75" customHeight="1">
      <c r="A5" s="236"/>
      <c r="B5" s="706" t="s">
        <v>1068</v>
      </c>
      <c r="C5" s="706"/>
      <c r="D5" s="25"/>
      <c r="E5" s="1" t="s">
        <v>1069</v>
      </c>
      <c r="F5" s="6"/>
      <c r="G5" s="6"/>
      <c r="H5" s="6"/>
      <c r="I5" s="303"/>
    </row>
    <row r="6" spans="1:11" s="15" customFormat="1" ht="11.25" customHeight="1">
      <c r="A6" s="236"/>
      <c r="B6" s="236"/>
      <c r="C6" s="6"/>
      <c r="D6" s="1"/>
      <c r="E6" s="1"/>
      <c r="F6" s="6"/>
      <c r="G6" s="6"/>
      <c r="H6" s="6"/>
      <c r="I6" s="303"/>
    </row>
    <row r="7" spans="1:11" s="15" customFormat="1" ht="21.75" customHeight="1">
      <c r="A7" s="1" t="s">
        <v>1131</v>
      </c>
      <c r="B7" s="236"/>
      <c r="C7" s="6"/>
      <c r="D7" s="98"/>
      <c r="E7" s="1"/>
      <c r="F7" s="6"/>
      <c r="G7" s="6"/>
      <c r="H7" s="6"/>
      <c r="I7" s="303"/>
    </row>
    <row r="8" spans="1:11" s="15" customFormat="1" ht="21.75" customHeight="1">
      <c r="A8" s="6"/>
      <c r="B8" s="6"/>
      <c r="C8" s="236" t="s">
        <v>1132</v>
      </c>
      <c r="D8" s="622"/>
      <c r="E8" s="622"/>
      <c r="F8" s="622"/>
      <c r="G8" s="622"/>
      <c r="H8" s="622"/>
      <c r="I8" s="622"/>
      <c r="J8" s="622"/>
      <c r="K8" s="622"/>
    </row>
    <row r="9" spans="1:11" s="15" customFormat="1" ht="12" customHeight="1"/>
    <row r="10" spans="1:11" s="1" customFormat="1" ht="21.75" customHeight="1">
      <c r="A10" s="1" t="s">
        <v>1397</v>
      </c>
    </row>
    <row r="11" spans="1:11" s="1" customFormat="1" ht="19.5" customHeight="1">
      <c r="A11" s="1" t="str">
        <f>"　　　①令和"&amp;P0!$B$3-1&amp;"年度に実施しましたか。"</f>
        <v>　　　①令和7年度に実施しましたか。</v>
      </c>
    </row>
    <row r="12" spans="1:11" s="15" customFormat="1" ht="21.75" customHeight="1">
      <c r="A12" s="236"/>
      <c r="B12" s="174"/>
      <c r="C12" s="236" t="s">
        <v>1133</v>
      </c>
      <c r="D12" s="25"/>
      <c r="E12" s="1" t="s">
        <v>1069</v>
      </c>
      <c r="F12" s="6"/>
      <c r="G12" s="6"/>
      <c r="H12" s="6"/>
      <c r="I12" s="303"/>
    </row>
    <row r="13" spans="1:11" s="15" customFormat="1" ht="13.5" customHeight="1">
      <c r="A13" s="236"/>
      <c r="B13" s="236"/>
      <c r="C13" s="6"/>
      <c r="D13" s="1"/>
      <c r="E13" s="1"/>
      <c r="F13" s="6"/>
      <c r="G13" s="6"/>
      <c r="H13" s="6"/>
      <c r="I13" s="303"/>
    </row>
    <row r="14" spans="1:11" s="1" customFormat="1" ht="19.5" customHeight="1">
      <c r="A14" s="1" t="s">
        <v>1134</v>
      </c>
    </row>
    <row r="15" spans="1:11" s="15" customFormat="1" ht="21.75" customHeight="1">
      <c r="A15" s="236"/>
      <c r="B15" s="706" t="s">
        <v>1073</v>
      </c>
      <c r="C15" s="706"/>
      <c r="D15" s="25"/>
      <c r="E15" s="1" t="s">
        <v>1069</v>
      </c>
      <c r="F15" s="6"/>
      <c r="G15" s="6"/>
      <c r="H15" s="6"/>
      <c r="I15" s="303"/>
    </row>
    <row r="16" spans="1:11" s="15" customFormat="1" ht="13.5" customHeight="1">
      <c r="A16" s="236"/>
      <c r="B16" s="236"/>
      <c r="C16" s="6"/>
      <c r="D16" s="1"/>
      <c r="E16" s="1"/>
      <c r="F16" s="6"/>
      <c r="G16" s="6"/>
      <c r="H16" s="6"/>
      <c r="I16" s="303"/>
    </row>
    <row r="17" spans="1:11" s="1" customFormat="1" ht="19.5" customHeight="1">
      <c r="A17" s="1" t="s">
        <v>1398</v>
      </c>
    </row>
    <row r="18" spans="1:11" s="15" customFormat="1" ht="19.5" customHeight="1">
      <c r="A18" s="1" t="s">
        <v>1135</v>
      </c>
      <c r="B18" s="236"/>
      <c r="C18" s="6"/>
      <c r="D18" s="1"/>
      <c r="E18" s="1"/>
      <c r="F18" s="6"/>
      <c r="G18" s="6"/>
      <c r="H18" s="6"/>
      <c r="I18" s="303"/>
    </row>
    <row r="19" spans="1:11" s="15" customFormat="1" ht="21.75" customHeight="1">
      <c r="A19" s="1" t="s">
        <v>1136</v>
      </c>
      <c r="B19" s="1"/>
      <c r="C19" s="1"/>
      <c r="D19" s="1"/>
      <c r="E19" s="1"/>
      <c r="F19" s="1"/>
      <c r="G19" s="1"/>
      <c r="H19" s="1"/>
      <c r="I19" s="1"/>
      <c r="J19" s="1"/>
      <c r="K19" s="1"/>
    </row>
    <row r="20" spans="1:11" s="15" customFormat="1" ht="21.75" customHeight="1">
      <c r="A20" s="236"/>
      <c r="B20" s="6"/>
      <c r="C20" s="174"/>
      <c r="D20" s="25"/>
      <c r="E20" s="1" t="s">
        <v>1137</v>
      </c>
      <c r="F20" s="6"/>
      <c r="G20" s="6"/>
      <c r="H20" s="6"/>
      <c r="I20" s="303"/>
    </row>
    <row r="21" spans="1:11" s="15" customFormat="1" ht="21.75" customHeight="1">
      <c r="A21" s="1" t="s">
        <v>1399</v>
      </c>
      <c r="B21" s="1"/>
      <c r="C21" s="1"/>
      <c r="D21" s="1"/>
      <c r="E21" s="1"/>
      <c r="F21" s="1"/>
      <c r="G21" s="1"/>
      <c r="H21" s="1"/>
      <c r="I21" s="1"/>
      <c r="J21" s="1"/>
      <c r="K21" s="1"/>
    </row>
    <row r="22" spans="1:11" s="15" customFormat="1" ht="21.75" customHeight="1">
      <c r="A22" s="236"/>
      <c r="B22" s="6"/>
      <c r="C22" s="174"/>
      <c r="D22" s="25"/>
      <c r="E22" s="1" t="s">
        <v>1137</v>
      </c>
      <c r="F22" s="6"/>
      <c r="G22" s="6"/>
      <c r="H22" s="6"/>
      <c r="I22" s="303"/>
    </row>
  </sheetData>
  <customSheetViews>
    <customSheetView guid="{15472F52-94B6-4EF6-A7C3-02A4B848E89B}" showGridLines="0" fitToPage="1">
      <selection sqref="A1:K22"/>
      <pageMargins left="0.75" right="0.75" top="0.72013888888888888" bottom="1" header="0.51180555555555551" footer="0.51180555555555551"/>
      <pageSetup paperSize="9" scale="99"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4">
    <mergeCell ref="A2:K2"/>
    <mergeCell ref="B5:C5"/>
    <mergeCell ref="D8:K8"/>
    <mergeCell ref="B15:C15"/>
  </mergeCells>
  <phoneticPr fontId="27"/>
  <dataValidations count="2">
    <dataValidation type="list" allowBlank="1" showErrorMessage="1" errorTitle="入力規則違反" error="該当する場合は、&quot;○&quot;を入力してください" sqref="D20 D22" xr:uid="{F53CA479-F560-4EF4-965D-07932C48CB73}">
      <formula1>"○"</formula1>
      <formula2>0</formula2>
    </dataValidation>
    <dataValidation type="list" operator="equal" allowBlank="1" showErrorMessage="1" errorTitle="入力規則違反" error="リストから選択してください" sqref="D5 D12 D15" xr:uid="{E4979938-D2CB-4C76-B16C-82490F0007E8}">
      <formula1>"有,無,非該当"</formula1>
      <formula2>0</formula2>
    </dataValidation>
  </dataValidations>
  <pageMargins left="0.75" right="0.75" top="0.72013888888888888" bottom="1" header="0.51180555555555551" footer="0.51180555555555551"/>
  <pageSetup paperSize="9" scale="99" firstPageNumber="0" orientation="landscape" r:id="rId2"/>
  <headerFooter alignWithMargins="0">
    <oddFooter>&amp;C&amp;A</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E29E5-049B-4224-A48B-46DB6AAF8689}">
  <sheetPr codeName="Sheet71">
    <pageSetUpPr fitToPage="1"/>
  </sheetPr>
  <dimension ref="A1:K23"/>
  <sheetViews>
    <sheetView showGridLines="0" zoomScaleNormal="100" workbookViewId="0"/>
  </sheetViews>
  <sheetFormatPr defaultRowHeight="13.5"/>
  <cols>
    <col min="1" max="1" width="8.25" style="15" customWidth="1"/>
    <col min="2" max="2" width="30" style="15" customWidth="1"/>
    <col min="3" max="3" width="18" style="15" customWidth="1"/>
    <col min="4" max="4" width="11.875" style="15" customWidth="1"/>
    <col min="5" max="5" width="9.375" style="15" customWidth="1"/>
    <col min="6" max="9" width="9" style="15" customWidth="1"/>
    <col min="10" max="10" width="8.875" style="15" customWidth="1"/>
    <col min="11" max="11" width="11.5" style="15" customWidth="1"/>
    <col min="12" max="16384" width="9" style="15"/>
  </cols>
  <sheetData>
    <row r="1" spans="1:11" ht="20.25" customHeight="1">
      <c r="A1" s="302" t="s">
        <v>1400</v>
      </c>
      <c r="B1" s="1"/>
      <c r="C1" s="1"/>
      <c r="D1" s="1"/>
      <c r="E1" s="1"/>
      <c r="F1" s="1"/>
      <c r="G1" s="1"/>
      <c r="H1" s="1"/>
      <c r="I1" s="1"/>
      <c r="J1" s="1"/>
      <c r="K1" s="1"/>
    </row>
    <row r="2" spans="1:11" ht="20.25" customHeight="1">
      <c r="A2" s="1" t="s">
        <v>1401</v>
      </c>
      <c r="B2" s="6"/>
      <c r="C2" s="1"/>
      <c r="D2" s="1"/>
      <c r="E2" s="1"/>
      <c r="F2" s="1"/>
      <c r="G2" s="6"/>
      <c r="H2" s="6"/>
      <c r="I2" s="6"/>
      <c r="J2" s="303"/>
    </row>
    <row r="3" spans="1:11" ht="21.75" customHeight="1">
      <c r="A3" s="236"/>
      <c r="C3" s="25"/>
      <c r="D3" s="1" t="s">
        <v>1138</v>
      </c>
      <c r="E3" s="1"/>
      <c r="F3" s="1"/>
      <c r="G3" s="6"/>
      <c r="H3" s="6"/>
      <c r="I3" s="6"/>
      <c r="J3" s="303"/>
    </row>
    <row r="4" spans="1:11" ht="6" customHeight="1"/>
    <row r="5" spans="1:11" s="1" customFormat="1" ht="20.25" customHeight="1">
      <c r="A5" s="1" t="s">
        <v>1139</v>
      </c>
    </row>
    <row r="6" spans="1:11" ht="20.25" customHeight="1">
      <c r="A6" s="1" t="s">
        <v>1140</v>
      </c>
      <c r="B6" s="6"/>
      <c r="C6" s="1"/>
      <c r="D6" s="1"/>
      <c r="E6" s="1"/>
      <c r="F6" s="1"/>
      <c r="G6" s="6"/>
      <c r="H6" s="6"/>
      <c r="I6" s="6"/>
      <c r="J6" s="303"/>
    </row>
    <row r="7" spans="1:11" s="1" customFormat="1" ht="19.5" customHeight="1">
      <c r="B7" s="1" t="s">
        <v>1402</v>
      </c>
    </row>
    <row r="8" spans="1:11" ht="21.75" customHeight="1">
      <c r="A8" s="236"/>
      <c r="B8" s="236" t="s">
        <v>1133</v>
      </c>
      <c r="C8" s="25"/>
      <c r="D8" s="1" t="s">
        <v>1069</v>
      </c>
      <c r="E8" s="1"/>
      <c r="F8" s="1"/>
      <c r="G8" s="6"/>
      <c r="H8" s="6"/>
      <c r="I8" s="6"/>
      <c r="J8" s="303"/>
    </row>
    <row r="9" spans="1:11" ht="21.75" customHeight="1">
      <c r="A9" s="236"/>
      <c r="B9" s="236" t="s">
        <v>1141</v>
      </c>
      <c r="C9" s="548"/>
      <c r="D9" s="1"/>
      <c r="E9" s="1"/>
      <c r="F9" s="1"/>
      <c r="G9" s="6"/>
      <c r="H9" s="6"/>
      <c r="I9" s="6"/>
      <c r="J9" s="303"/>
    </row>
    <row r="10" spans="1:11" s="502" customFormat="1" ht="20.25" customHeight="1">
      <c r="B10" s="236" t="s">
        <v>1142</v>
      </c>
      <c r="C10" s="304"/>
      <c r="D10" s="1" t="s">
        <v>364</v>
      </c>
      <c r="E10" s="1"/>
      <c r="F10" s="1"/>
      <c r="G10" s="1"/>
      <c r="H10" s="1"/>
      <c r="I10" s="1"/>
    </row>
    <row r="11" spans="1:11" s="502" customFormat="1" ht="21" customHeight="1">
      <c r="B11" s="236" t="s">
        <v>1143</v>
      </c>
      <c r="C11" s="622"/>
      <c r="D11" s="622"/>
      <c r="E11" s="622"/>
      <c r="F11" s="622"/>
      <c r="G11" s="622"/>
      <c r="H11" s="622"/>
      <c r="I11" s="622"/>
      <c r="J11" s="622"/>
      <c r="K11" s="622"/>
    </row>
    <row r="12" spans="1:11" ht="6" customHeight="1"/>
    <row r="13" spans="1:11" s="1" customFormat="1" ht="19.5" customHeight="1">
      <c r="B13" s="1" t="s">
        <v>1403</v>
      </c>
    </row>
    <row r="14" spans="1:11" ht="21.75" customHeight="1">
      <c r="A14" s="236"/>
      <c r="B14" s="236" t="s">
        <v>1133</v>
      </c>
      <c r="C14" s="25"/>
      <c r="D14" s="1" t="s">
        <v>1069</v>
      </c>
      <c r="E14" s="1"/>
      <c r="F14" s="1"/>
      <c r="G14" s="6"/>
      <c r="H14" s="6"/>
      <c r="I14" s="6"/>
      <c r="J14" s="303"/>
    </row>
    <row r="15" spans="1:11" ht="21.75" customHeight="1">
      <c r="A15" s="236"/>
      <c r="B15" s="236" t="s">
        <v>1144</v>
      </c>
      <c r="C15" s="548"/>
      <c r="D15" s="1"/>
      <c r="E15" s="1"/>
      <c r="F15" s="1"/>
      <c r="G15" s="6"/>
      <c r="H15" s="6"/>
      <c r="I15" s="6"/>
      <c r="J15" s="303"/>
    </row>
    <row r="16" spans="1:11" s="502" customFormat="1" ht="20.25" customHeight="1">
      <c r="B16" s="236" t="s">
        <v>1142</v>
      </c>
      <c r="C16" s="304"/>
      <c r="D16" s="1" t="s">
        <v>364</v>
      </c>
      <c r="E16" s="1"/>
      <c r="F16" s="1"/>
      <c r="G16" s="1"/>
      <c r="H16" s="1"/>
      <c r="I16" s="1"/>
    </row>
    <row r="17" spans="1:11" s="502" customFormat="1" ht="21" customHeight="1">
      <c r="B17" s="236" t="s">
        <v>1143</v>
      </c>
      <c r="C17" s="622"/>
      <c r="D17" s="622"/>
      <c r="E17" s="622"/>
      <c r="F17" s="622"/>
      <c r="G17" s="622"/>
      <c r="H17" s="622"/>
      <c r="I17" s="622"/>
      <c r="J17" s="622"/>
      <c r="K17" s="622"/>
    </row>
    <row r="18" spans="1:11" s="502" customFormat="1" ht="20.25" customHeight="1">
      <c r="B18" s="236"/>
      <c r="C18" s="236" t="s">
        <v>1145</v>
      </c>
      <c r="D18" s="129"/>
      <c r="E18" s="1" t="s">
        <v>364</v>
      </c>
      <c r="F18" s="1"/>
      <c r="G18" s="1"/>
      <c r="H18" s="1"/>
      <c r="I18" s="1"/>
    </row>
    <row r="19" spans="1:11" ht="6" customHeight="1"/>
    <row r="20" spans="1:11" ht="20.25" customHeight="1">
      <c r="A20" s="1" t="s">
        <v>1146</v>
      </c>
      <c r="B20" s="6"/>
      <c r="D20" s="1"/>
      <c r="E20" s="1"/>
      <c r="F20" s="1"/>
      <c r="G20" s="6"/>
      <c r="H20" s="6"/>
      <c r="I20" s="6"/>
      <c r="J20" s="303"/>
    </row>
    <row r="21" spans="1:11" ht="21.75" customHeight="1">
      <c r="A21" s="236"/>
      <c r="B21" s="236" t="s">
        <v>1147</v>
      </c>
      <c r="C21" s="25"/>
      <c r="D21" s="1" t="s">
        <v>1069</v>
      </c>
      <c r="E21" s="1"/>
      <c r="F21" s="1"/>
      <c r="G21" s="6"/>
      <c r="H21" s="6"/>
      <c r="I21" s="6"/>
      <c r="J21" s="303"/>
    </row>
    <row r="22" spans="1:11" ht="21.75" customHeight="1">
      <c r="A22" s="236"/>
      <c r="B22" s="236" t="s">
        <v>1148</v>
      </c>
      <c r="C22" s="25"/>
      <c r="D22" s="1" t="s">
        <v>1069</v>
      </c>
      <c r="E22" s="1"/>
      <c r="F22" s="1"/>
      <c r="G22" s="6"/>
      <c r="H22" s="6"/>
      <c r="I22" s="6"/>
      <c r="J22" s="303"/>
    </row>
    <row r="23" spans="1:11" ht="21.75" customHeight="1"/>
  </sheetData>
  <customSheetViews>
    <customSheetView guid="{15472F52-94B6-4EF6-A7C3-02A4B848E89B}" showGridLines="0" fitToPage="1">
      <selection sqref="A1:K23"/>
      <pageMargins left="0.75" right="0.75" top="0.72013888888888888" bottom="1" header="0.51180555555555551" footer="0.51180555555555551"/>
      <pageSetup paperSize="9" scale="99"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2">
    <mergeCell ref="C11:K11"/>
    <mergeCell ref="C17:K17"/>
  </mergeCells>
  <phoneticPr fontId="27"/>
  <dataValidations count="2">
    <dataValidation type="list" operator="equal" allowBlank="1" showErrorMessage="1" errorTitle="入力規則違反" error="リストから選択してください" sqref="C3" xr:uid="{705D445E-4820-45FD-B125-09BA827B533C}">
      <formula1>"いる,いない"</formula1>
      <formula2>0</formula2>
    </dataValidation>
    <dataValidation type="list" operator="equal" allowBlank="1" showErrorMessage="1" errorTitle="入力規則違反" error="リストから選択してください" sqref="C8 C14 C21:C22" xr:uid="{C7102A5D-2862-4840-918B-5A3343E2D94A}">
      <formula1>"有,無,非該当"</formula1>
      <formula2>0</formula2>
    </dataValidation>
  </dataValidations>
  <pageMargins left="0.75" right="0.75" top="0.72013888888888888" bottom="1" header="0.51180555555555551" footer="0.51180555555555551"/>
  <pageSetup paperSize="9" scale="99" firstPageNumber="0" orientation="landscape" r:id="rId2"/>
  <headerFooter alignWithMargins="0">
    <oddFooter>&amp;C&amp;A</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AF362-F25D-4363-AFC1-09EA76FEDCAC}">
  <sheetPr codeName="Sheet72">
    <pageSetUpPr fitToPage="1"/>
  </sheetPr>
  <dimension ref="A1:J26"/>
  <sheetViews>
    <sheetView showGridLines="0" zoomScaleNormal="100" workbookViewId="0"/>
  </sheetViews>
  <sheetFormatPr defaultRowHeight="13.5"/>
  <cols>
    <col min="1" max="1" width="8.25" style="1" customWidth="1"/>
    <col min="2" max="2" width="33.5" style="1" customWidth="1"/>
    <col min="3" max="5" width="11.25" style="1" customWidth="1"/>
    <col min="6" max="7" width="9" style="1" customWidth="1"/>
    <col min="8" max="8" width="18.875" style="1" customWidth="1"/>
    <col min="9" max="9" width="18.5" style="1" customWidth="1"/>
    <col min="10" max="10" width="3.5" style="1" customWidth="1"/>
    <col min="11" max="11" width="10.5" style="1" customWidth="1"/>
    <col min="12" max="16384" width="9" style="1"/>
  </cols>
  <sheetData>
    <row r="1" spans="1:10" ht="20.25" customHeight="1">
      <c r="A1" s="1" t="s">
        <v>1149</v>
      </c>
    </row>
    <row r="2" spans="1:10">
      <c r="A2" s="1" t="s">
        <v>1150</v>
      </c>
      <c r="B2" s="6"/>
      <c r="G2" s="6"/>
      <c r="H2" s="6"/>
      <c r="I2" s="6"/>
      <c r="J2" s="6"/>
    </row>
    <row r="3" spans="1:10" ht="21.75" customHeight="1">
      <c r="A3" s="236"/>
      <c r="B3" s="236" t="s">
        <v>1133</v>
      </c>
      <c r="C3" s="25"/>
      <c r="D3" s="1" t="s">
        <v>1069</v>
      </c>
      <c r="G3" s="6"/>
      <c r="H3" s="6"/>
      <c r="I3" s="6"/>
      <c r="J3" s="6"/>
    </row>
    <row r="4" spans="1:10" ht="6" customHeight="1"/>
    <row r="5" spans="1:10">
      <c r="A5" s="1" t="s">
        <v>1151</v>
      </c>
      <c r="B5" s="6"/>
      <c r="G5" s="6"/>
      <c r="H5" s="6"/>
      <c r="I5" s="6"/>
      <c r="J5" s="6"/>
    </row>
    <row r="6" spans="1:10" ht="20.25" customHeight="1">
      <c r="A6" s="1" t="s">
        <v>1152</v>
      </c>
    </row>
    <row r="7" spans="1:10" ht="6" customHeight="1"/>
    <row r="8" spans="1:10" ht="31.5" customHeight="1">
      <c r="A8" s="236"/>
      <c r="B8" s="494" t="s">
        <v>1153</v>
      </c>
      <c r="C8" s="624"/>
      <c r="D8" s="624"/>
      <c r="E8" s="624"/>
      <c r="G8" s="6"/>
      <c r="H8" s="6"/>
      <c r="I8" s="6"/>
    </row>
    <row r="9" spans="1:10" s="502" customFormat="1" ht="20.25" customHeight="1">
      <c r="B9" s="236" t="s">
        <v>1154</v>
      </c>
      <c r="C9" s="709"/>
      <c r="D9" s="709"/>
      <c r="E9" s="709"/>
      <c r="F9" s="1" t="s">
        <v>364</v>
      </c>
      <c r="G9" s="1"/>
      <c r="H9" s="1"/>
      <c r="I9" s="1"/>
    </row>
    <row r="10" spans="1:10" s="502" customFormat="1" ht="27" customHeight="1">
      <c r="B10" s="236" t="s">
        <v>1155</v>
      </c>
      <c r="C10" s="624"/>
      <c r="D10" s="624"/>
      <c r="E10" s="624"/>
      <c r="F10" s="624"/>
      <c r="G10" s="624"/>
      <c r="H10" s="624"/>
      <c r="I10" s="624"/>
    </row>
    <row r="11" spans="1:10" ht="6" customHeight="1"/>
    <row r="12" spans="1:10" ht="33.75" customHeight="1">
      <c r="A12" s="236"/>
      <c r="B12" s="494" t="s">
        <v>1156</v>
      </c>
      <c r="C12" s="624"/>
      <c r="D12" s="624"/>
      <c r="E12" s="624"/>
      <c r="G12" s="6"/>
      <c r="H12" s="6"/>
      <c r="I12" s="6"/>
    </row>
    <row r="13" spans="1:10" s="502" customFormat="1" ht="20.25" customHeight="1">
      <c r="B13" s="236" t="s">
        <v>1157</v>
      </c>
      <c r="C13" s="709"/>
      <c r="D13" s="709"/>
      <c r="E13" s="709"/>
      <c r="F13" s="1" t="s">
        <v>364</v>
      </c>
      <c r="G13" s="1"/>
      <c r="H13" s="1"/>
      <c r="I13" s="1"/>
    </row>
    <row r="14" spans="1:10" s="502" customFormat="1" ht="27" customHeight="1">
      <c r="B14" s="236" t="s">
        <v>1158</v>
      </c>
      <c r="C14" s="624"/>
      <c r="D14" s="624"/>
      <c r="E14" s="624"/>
      <c r="F14" s="624"/>
      <c r="G14" s="624"/>
      <c r="H14" s="624"/>
      <c r="I14" s="624"/>
    </row>
    <row r="15" spans="1:10" ht="6" customHeight="1"/>
    <row r="16" spans="1:10">
      <c r="A16" s="1" t="s">
        <v>1159</v>
      </c>
      <c r="B16" s="6"/>
      <c r="G16" s="6"/>
      <c r="H16" s="6"/>
      <c r="I16" s="6"/>
      <c r="J16" s="6"/>
    </row>
    <row r="17" spans="1:10" ht="21.75" customHeight="1">
      <c r="A17" s="236"/>
      <c r="B17" s="236" t="s">
        <v>1160</v>
      </c>
      <c r="C17" s="25"/>
      <c r="D17" s="1" t="s">
        <v>1069</v>
      </c>
      <c r="G17" s="6"/>
      <c r="H17" s="6"/>
      <c r="I17" s="6"/>
      <c r="J17" s="6"/>
    </row>
    <row r="18" spans="1:10" ht="6.75" customHeight="1">
      <c r="B18" s="6"/>
      <c r="C18" s="98"/>
      <c r="G18" s="6"/>
      <c r="H18" s="6"/>
      <c r="I18" s="6"/>
      <c r="J18" s="6"/>
    </row>
    <row r="19" spans="1:10" ht="20.25" customHeight="1">
      <c r="A19" s="1" t="s">
        <v>1161</v>
      </c>
    </row>
    <row r="20" spans="1:10" ht="43.5" customHeight="1">
      <c r="B20" s="624"/>
      <c r="C20" s="624"/>
      <c r="D20" s="624"/>
      <c r="E20" s="624"/>
      <c r="F20" s="624"/>
      <c r="G20" s="624"/>
      <c r="H20" s="624"/>
      <c r="I20" s="624"/>
    </row>
    <row r="21" spans="1:10" ht="6" customHeight="1"/>
    <row r="22" spans="1:10" ht="20.25" customHeight="1">
      <c r="A22" s="1" t="s">
        <v>1162</v>
      </c>
      <c r="B22" s="6"/>
      <c r="G22" s="6"/>
      <c r="H22" s="6"/>
      <c r="I22" s="6"/>
      <c r="J22" s="6"/>
    </row>
    <row r="23" spans="1:10" ht="21.75" customHeight="1">
      <c r="A23" s="236"/>
      <c r="B23" s="236" t="s">
        <v>1163</v>
      </c>
      <c r="C23" s="25"/>
      <c r="D23" s="1" t="s">
        <v>1069</v>
      </c>
      <c r="G23" s="6"/>
      <c r="H23" s="6"/>
      <c r="I23" s="6"/>
      <c r="J23" s="6"/>
    </row>
    <row r="24" spans="1:10" ht="6.75" customHeight="1">
      <c r="B24" s="6"/>
      <c r="C24" s="98"/>
      <c r="G24" s="6"/>
      <c r="H24" s="6"/>
      <c r="I24" s="6"/>
      <c r="J24" s="6"/>
    </row>
    <row r="25" spans="1:10" ht="20.25" customHeight="1">
      <c r="A25" s="1" t="s">
        <v>1161</v>
      </c>
    </row>
    <row r="26" spans="1:10" ht="43.5" customHeight="1">
      <c r="B26" s="624"/>
      <c r="C26" s="624"/>
      <c r="D26" s="624"/>
      <c r="E26" s="624"/>
      <c r="F26" s="624"/>
      <c r="G26" s="624"/>
      <c r="H26" s="624"/>
      <c r="I26" s="624"/>
    </row>
  </sheetData>
  <customSheetViews>
    <customSheetView guid="{15472F52-94B6-4EF6-A7C3-02A4B848E89B}" showGridLines="0" fitToPage="1">
      <selection sqref="A1:J26"/>
      <pageMargins left="0.75" right="0.75" top="0.72013888888888888" bottom="1" header="0.51180555555555551" footer="0.51180555555555551"/>
      <pageSetup paperSize="9"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8">
    <mergeCell ref="B20:I20"/>
    <mergeCell ref="B26:I26"/>
    <mergeCell ref="C8:E8"/>
    <mergeCell ref="C9:E9"/>
    <mergeCell ref="C10:I10"/>
    <mergeCell ref="C12:E12"/>
    <mergeCell ref="C13:E13"/>
    <mergeCell ref="C14:I14"/>
  </mergeCells>
  <phoneticPr fontId="27"/>
  <dataValidations count="1">
    <dataValidation type="list" operator="equal" allowBlank="1" showErrorMessage="1" errorTitle="入力規則違反" error="リストから選択してください" sqref="C3 C17 C23" xr:uid="{DE1ACD93-9BD6-4ADD-9796-9C4681D971CF}">
      <formula1>"有,無,非該当"</formula1>
      <formula2>0</formula2>
    </dataValidation>
  </dataValidations>
  <pageMargins left="0.75" right="0.75" top="0.72013888888888888" bottom="1" header="0.51180555555555551" footer="0.51180555555555551"/>
  <pageSetup paperSize="9" firstPageNumber="0" orientation="landscape" r:id="rId2"/>
  <headerFooter alignWithMargins="0">
    <oddFooter>&amp;C&amp;A</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064CB-5C2F-498B-9140-9AE44B510FC6}">
  <sheetPr codeName="Sheet73">
    <pageSetUpPr fitToPage="1"/>
  </sheetPr>
  <dimension ref="A1:B5"/>
  <sheetViews>
    <sheetView showGridLines="0" zoomScaleNormal="100" workbookViewId="0"/>
  </sheetViews>
  <sheetFormatPr defaultRowHeight="13.5"/>
  <cols>
    <col min="1" max="1" width="9.375" style="174" customWidth="1"/>
    <col min="2" max="2" width="115.875" style="174" customWidth="1"/>
    <col min="3" max="16384" width="9" style="174"/>
  </cols>
  <sheetData>
    <row r="1" spans="1:2" s="15" customFormat="1" ht="22.5" customHeight="1">
      <c r="A1" s="302" t="s">
        <v>1404</v>
      </c>
      <c r="B1" s="1"/>
    </row>
    <row r="2" spans="1:2" s="15" customFormat="1" ht="21" customHeight="1">
      <c r="A2" s="1" t="s">
        <v>1405</v>
      </c>
      <c r="B2" s="1"/>
    </row>
    <row r="3" spans="1:2" s="15" customFormat="1" ht="10.5" customHeight="1">
      <c r="A3" s="236"/>
      <c r="B3" s="236"/>
    </row>
    <row r="4" spans="1:2" s="15" customFormat="1" ht="21" customHeight="1">
      <c r="A4" s="1" t="s">
        <v>1406</v>
      </c>
      <c r="B4" s="1"/>
    </row>
    <row r="5" spans="1:2" s="15" customFormat="1" ht="80.25" customHeight="1">
      <c r="B5" s="63"/>
    </row>
  </sheetData>
  <customSheetViews>
    <customSheetView guid="{15472F52-94B6-4EF6-A7C3-02A4B848E89B}" showGridLines="0" fitToPage="1">
      <selection sqref="A1:B5"/>
      <pageMargins left="0.75" right="0.75" top="0.72013888888888888" bottom="1" header="0.51180555555555551" footer="0.51180555555555551"/>
      <pageSetup paperSize="9"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pageMargins left="0.75" right="0.75" top="0.72013888888888888" bottom="1" header="0.51180555555555551" footer="0.51180555555555551"/>
  <pageSetup paperSize="9" firstPageNumber="0" orientation="landscape" r:id="rId2"/>
  <headerFooter alignWithMargins="0">
    <oddFooter>&amp;C&amp;A</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D78E1-4499-4B65-8D34-0C1D7A8CD61E}">
  <sheetPr codeName="Sheet74">
    <pageSetUpPr fitToPage="1"/>
  </sheetPr>
  <dimension ref="A1:E16"/>
  <sheetViews>
    <sheetView showGridLines="0" zoomScaleNormal="100" workbookViewId="0"/>
  </sheetViews>
  <sheetFormatPr defaultColWidth="6" defaultRowHeight="13.5"/>
  <cols>
    <col min="1" max="1" width="4.5" style="61" customWidth="1"/>
    <col min="2" max="2" width="88.75" style="61" customWidth="1"/>
    <col min="3" max="4" width="18.5" style="61" customWidth="1"/>
    <col min="5" max="5" width="4.375" style="61" customWidth="1"/>
    <col min="6" max="6" width="28.5" style="61" customWidth="1"/>
    <col min="7" max="7" width="7.875" style="61" customWidth="1"/>
    <col min="8" max="8" width="20.25" style="61" customWidth="1"/>
    <col min="9" max="9" width="20.75" style="61" customWidth="1"/>
    <col min="10" max="16384" width="6" style="61"/>
  </cols>
  <sheetData>
    <row r="1" spans="1:5" ht="20.25" customHeight="1">
      <c r="A1" s="507" t="s">
        <v>1164</v>
      </c>
      <c r="B1" s="507"/>
      <c r="C1" s="2"/>
      <c r="D1" s="1"/>
      <c r="E1" s="1"/>
    </row>
    <row r="2" spans="1:5" ht="20.25" customHeight="1">
      <c r="B2" s="2" t="s">
        <v>1165</v>
      </c>
      <c r="C2" s="2"/>
      <c r="D2" s="2"/>
      <c r="E2" s="1"/>
    </row>
    <row r="3" spans="1:5" ht="20.25" customHeight="1">
      <c r="A3" s="305"/>
      <c r="B3" s="306"/>
      <c r="C3" s="307"/>
      <c r="D3" s="307" t="str">
        <f>"令和"&amp;P0!$B$3-1&amp;"年度決算額"</f>
        <v>令和7年度決算額</v>
      </c>
      <c r="E3" s="308"/>
    </row>
    <row r="4" spans="1:5" ht="20.25" customHeight="1">
      <c r="A4" s="309" t="s">
        <v>1166</v>
      </c>
      <c r="B4" s="477" t="s">
        <v>1167</v>
      </c>
      <c r="C4" s="177" t="s">
        <v>1168</v>
      </c>
      <c r="D4" s="81"/>
      <c r="E4" s="508" t="s">
        <v>364</v>
      </c>
    </row>
    <row r="5" spans="1:5" ht="20.25" customHeight="1">
      <c r="A5" s="310"/>
      <c r="B5" s="477" t="s">
        <v>1169</v>
      </c>
      <c r="C5" s="177" t="s">
        <v>1170</v>
      </c>
      <c r="D5" s="81"/>
      <c r="E5" s="508" t="s">
        <v>364</v>
      </c>
    </row>
    <row r="6" spans="1:5" ht="20.25" customHeight="1">
      <c r="A6" s="310" t="s">
        <v>1171</v>
      </c>
      <c r="B6" s="477" t="s">
        <v>1172</v>
      </c>
      <c r="C6" s="177" t="s">
        <v>1173</v>
      </c>
      <c r="D6" s="81"/>
      <c r="E6" s="508" t="s">
        <v>364</v>
      </c>
    </row>
    <row r="7" spans="1:5" ht="20.25" customHeight="1">
      <c r="A7" s="310" t="s">
        <v>91</v>
      </c>
      <c r="B7" s="477" t="s">
        <v>1174</v>
      </c>
      <c r="C7" s="177" t="s">
        <v>1175</v>
      </c>
      <c r="D7" s="81"/>
      <c r="E7" s="508" t="s">
        <v>364</v>
      </c>
    </row>
    <row r="8" spans="1:5" ht="27" customHeight="1">
      <c r="A8" s="311"/>
      <c r="B8" s="477" t="s">
        <v>293</v>
      </c>
      <c r="C8" s="177" t="s">
        <v>1407</v>
      </c>
      <c r="D8" s="81">
        <f>(D4+D6+D7)</f>
        <v>0</v>
      </c>
      <c r="E8" s="508" t="s">
        <v>364</v>
      </c>
    </row>
    <row r="9" spans="1:5" ht="20.25" customHeight="1">
      <c r="A9" s="312"/>
      <c r="B9" s="477" t="s">
        <v>1176</v>
      </c>
      <c r="C9" s="177" t="s">
        <v>1177</v>
      </c>
      <c r="D9" s="81"/>
      <c r="E9" s="508" t="s">
        <v>364</v>
      </c>
    </row>
    <row r="10" spans="1:5" ht="20.25" customHeight="1">
      <c r="A10" s="310" t="s">
        <v>1178</v>
      </c>
      <c r="B10" s="477" t="s">
        <v>1179</v>
      </c>
      <c r="C10" s="177" t="s">
        <v>1180</v>
      </c>
      <c r="D10" s="81"/>
      <c r="E10" s="508" t="s">
        <v>364</v>
      </c>
    </row>
    <row r="11" spans="1:5" ht="20.25" customHeight="1">
      <c r="A11" s="310" t="s">
        <v>1181</v>
      </c>
      <c r="B11" s="477" t="s">
        <v>1182</v>
      </c>
      <c r="C11" s="177" t="s">
        <v>1183</v>
      </c>
      <c r="D11" s="81"/>
      <c r="E11" s="508" t="s">
        <v>364</v>
      </c>
    </row>
    <row r="12" spans="1:5" ht="27" customHeight="1">
      <c r="A12" s="313"/>
      <c r="B12" s="477" t="s">
        <v>293</v>
      </c>
      <c r="C12" s="177" t="s">
        <v>1408</v>
      </c>
      <c r="D12" s="81">
        <f>(D9+D10+D11)</f>
        <v>0</v>
      </c>
      <c r="E12" s="508" t="s">
        <v>364</v>
      </c>
    </row>
    <row r="13" spans="1:5" ht="27" customHeight="1">
      <c r="A13" s="509" t="s">
        <v>1184</v>
      </c>
      <c r="B13" s="74"/>
      <c r="C13" s="177" t="s">
        <v>1409</v>
      </c>
      <c r="D13" s="81">
        <f>(D8-D12)</f>
        <v>0</v>
      </c>
      <c r="E13" s="508" t="s">
        <v>364</v>
      </c>
    </row>
    <row r="14" spans="1:5" ht="27" customHeight="1">
      <c r="A14" s="509" t="s">
        <v>1185</v>
      </c>
      <c r="B14" s="74"/>
      <c r="C14" s="177" t="s">
        <v>1186</v>
      </c>
      <c r="D14" s="81"/>
      <c r="E14" s="508" t="s">
        <v>364</v>
      </c>
    </row>
    <row r="15" spans="1:5" ht="27" customHeight="1">
      <c r="A15" s="509" t="s">
        <v>1187</v>
      </c>
      <c r="B15" s="74"/>
      <c r="C15" s="177" t="s">
        <v>1410</v>
      </c>
      <c r="D15" s="81">
        <f>(D13+D14)</f>
        <v>0</v>
      </c>
      <c r="E15" s="508" t="s">
        <v>364</v>
      </c>
    </row>
    <row r="16" spans="1:5" ht="27.75" customHeight="1">
      <c r="A16" s="510" t="s">
        <v>1188</v>
      </c>
      <c r="B16" s="314"/>
      <c r="C16" s="315" t="s">
        <v>1411</v>
      </c>
      <c r="D16" s="316">
        <f>IF(ISERROR(D15/D5*100),0,(D15/D5*100))</f>
        <v>0</v>
      </c>
      <c r="E16" s="511" t="s">
        <v>1025</v>
      </c>
    </row>
  </sheetData>
  <customSheetViews>
    <customSheetView guid="{15472F52-94B6-4EF6-A7C3-02A4B848E89B}" showGridLines="0" fitToPage="1">
      <selection sqref="A1:E16"/>
      <pageMargins left="0.75" right="0.75" top="0.72013888888888888" bottom="1" header="0.51180555555555551" footer="0.51180555555555551"/>
      <pageSetup paperSize="9" scale="98"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1">
    <dataValidation type="whole" operator="greaterThanOrEqual" allowBlank="1" showErrorMessage="1" errorTitle="入力規則違反" error="整数を入力してください" sqref="D4:D15" xr:uid="{C6DC4510-63B9-4558-B4F4-20CEAAA4FD3D}">
      <formula1>0</formula1>
      <formula2>0</formula2>
    </dataValidation>
  </dataValidations>
  <pageMargins left="0.75" right="0.75" top="0.72013888888888888" bottom="1" header="0.51180555555555551" footer="0.51180555555555551"/>
  <pageSetup paperSize="9" scale="98" firstPageNumber="0" orientation="landscape" r:id="rId2"/>
  <headerFooter alignWithMargins="0">
    <oddFooter>&amp;C&amp;A</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C8120-E401-4BE3-A950-6CDCB334AA4F}">
  <sheetPr codeName="Sheet75">
    <pageSetUpPr fitToPage="1"/>
  </sheetPr>
  <dimension ref="A1:E16"/>
  <sheetViews>
    <sheetView showGridLines="0" zoomScaleNormal="100" workbookViewId="0"/>
  </sheetViews>
  <sheetFormatPr defaultColWidth="6" defaultRowHeight="13.5"/>
  <cols>
    <col min="1" max="1" width="4.5" style="61" customWidth="1"/>
    <col min="2" max="2" width="88.75" style="61" customWidth="1"/>
    <col min="3" max="4" width="18.5" style="61" customWidth="1"/>
    <col min="5" max="5" width="4.375" style="61" customWidth="1"/>
    <col min="6" max="6" width="28.5" style="61" customWidth="1"/>
    <col min="7" max="7" width="7.875" style="61" customWidth="1"/>
    <col min="8" max="8" width="20.25" style="61" customWidth="1"/>
    <col min="9" max="9" width="20.75" style="61" customWidth="1"/>
    <col min="10" max="16384" width="6" style="61"/>
  </cols>
  <sheetData>
    <row r="1" spans="1:5" ht="20.25" customHeight="1">
      <c r="A1" s="507" t="s">
        <v>1189</v>
      </c>
      <c r="B1" s="507"/>
      <c r="C1" s="2"/>
      <c r="D1" s="1"/>
      <c r="E1" s="1"/>
    </row>
    <row r="2" spans="1:5" ht="20.25" customHeight="1">
      <c r="B2" s="2" t="s">
        <v>1165</v>
      </c>
      <c r="C2" s="2"/>
      <c r="D2" s="2"/>
      <c r="E2" s="1"/>
    </row>
    <row r="3" spans="1:5" ht="20.25" customHeight="1">
      <c r="A3" s="305"/>
      <c r="B3" s="306"/>
      <c r="C3" s="307"/>
      <c r="D3" s="307" t="str">
        <f>"令和"&amp;P0!$B$3-1&amp;"年度決算額"</f>
        <v>令和7年度決算額</v>
      </c>
      <c r="E3" s="308"/>
    </row>
    <row r="4" spans="1:5" ht="20.25" customHeight="1">
      <c r="A4" s="309" t="s">
        <v>1166</v>
      </c>
      <c r="B4" s="477" t="s">
        <v>1167</v>
      </c>
      <c r="C4" s="177" t="s">
        <v>1168</v>
      </c>
      <c r="D4" s="81"/>
      <c r="E4" s="508" t="s">
        <v>364</v>
      </c>
    </row>
    <row r="5" spans="1:5" ht="20.25" customHeight="1">
      <c r="A5" s="310"/>
      <c r="B5" s="477" t="s">
        <v>1169</v>
      </c>
      <c r="C5" s="177" t="s">
        <v>1170</v>
      </c>
      <c r="D5" s="81"/>
      <c r="E5" s="508" t="s">
        <v>364</v>
      </c>
    </row>
    <row r="6" spans="1:5" ht="20.25" customHeight="1">
      <c r="A6" s="310" t="s">
        <v>1171</v>
      </c>
      <c r="B6" s="477" t="s">
        <v>1172</v>
      </c>
      <c r="C6" s="177" t="s">
        <v>1173</v>
      </c>
      <c r="D6" s="81"/>
      <c r="E6" s="508" t="s">
        <v>364</v>
      </c>
    </row>
    <row r="7" spans="1:5" ht="20.25" customHeight="1">
      <c r="A7" s="310" t="s">
        <v>91</v>
      </c>
      <c r="B7" s="477" t="s">
        <v>1174</v>
      </c>
      <c r="C7" s="177" t="s">
        <v>1175</v>
      </c>
      <c r="D7" s="81"/>
      <c r="E7" s="508" t="s">
        <v>364</v>
      </c>
    </row>
    <row r="8" spans="1:5" ht="27" customHeight="1">
      <c r="A8" s="311"/>
      <c r="B8" s="477" t="s">
        <v>293</v>
      </c>
      <c r="C8" s="177" t="s">
        <v>1407</v>
      </c>
      <c r="D8" s="81">
        <f>(D4+D6+D7)</f>
        <v>0</v>
      </c>
      <c r="E8" s="508" t="s">
        <v>364</v>
      </c>
    </row>
    <row r="9" spans="1:5" ht="20.25" customHeight="1">
      <c r="A9" s="312"/>
      <c r="B9" s="477" t="s">
        <v>1176</v>
      </c>
      <c r="C9" s="177" t="s">
        <v>1177</v>
      </c>
      <c r="D9" s="81"/>
      <c r="E9" s="508" t="s">
        <v>364</v>
      </c>
    </row>
    <row r="10" spans="1:5" ht="20.25" customHeight="1">
      <c r="A10" s="310" t="s">
        <v>1178</v>
      </c>
      <c r="B10" s="477" t="s">
        <v>1179</v>
      </c>
      <c r="C10" s="177" t="s">
        <v>1180</v>
      </c>
      <c r="D10" s="81"/>
      <c r="E10" s="508" t="s">
        <v>364</v>
      </c>
    </row>
    <row r="11" spans="1:5" ht="20.25" customHeight="1">
      <c r="A11" s="310" t="s">
        <v>1181</v>
      </c>
      <c r="B11" s="477" t="s">
        <v>1182</v>
      </c>
      <c r="C11" s="177" t="s">
        <v>1183</v>
      </c>
      <c r="D11" s="81"/>
      <c r="E11" s="508" t="s">
        <v>364</v>
      </c>
    </row>
    <row r="12" spans="1:5" ht="27" customHeight="1">
      <c r="A12" s="313"/>
      <c r="B12" s="477" t="s">
        <v>293</v>
      </c>
      <c r="C12" s="177" t="s">
        <v>1408</v>
      </c>
      <c r="D12" s="81">
        <f>(D9+D10+D11)</f>
        <v>0</v>
      </c>
      <c r="E12" s="508" t="s">
        <v>364</v>
      </c>
    </row>
    <row r="13" spans="1:5" ht="27" customHeight="1">
      <c r="A13" s="509" t="s">
        <v>1184</v>
      </c>
      <c r="B13" s="74"/>
      <c r="C13" s="177" t="s">
        <v>1409</v>
      </c>
      <c r="D13" s="81">
        <f>(D8-D12)</f>
        <v>0</v>
      </c>
      <c r="E13" s="508" t="s">
        <v>364</v>
      </c>
    </row>
    <row r="14" spans="1:5" ht="27" customHeight="1">
      <c r="A14" s="509" t="s">
        <v>1185</v>
      </c>
      <c r="B14" s="74"/>
      <c r="C14" s="177" t="s">
        <v>1186</v>
      </c>
      <c r="D14" s="81"/>
      <c r="E14" s="508" t="s">
        <v>364</v>
      </c>
    </row>
    <row r="15" spans="1:5" ht="27" customHeight="1">
      <c r="A15" s="509" t="s">
        <v>1187</v>
      </c>
      <c r="B15" s="74"/>
      <c r="C15" s="177" t="s">
        <v>1410</v>
      </c>
      <c r="D15" s="81">
        <f>(D13+D14)</f>
        <v>0</v>
      </c>
      <c r="E15" s="508" t="s">
        <v>364</v>
      </c>
    </row>
    <row r="16" spans="1:5" ht="27.75" customHeight="1">
      <c r="A16" s="510" t="s">
        <v>1188</v>
      </c>
      <c r="B16" s="314"/>
      <c r="C16" s="315" t="s">
        <v>1411</v>
      </c>
      <c r="D16" s="316">
        <f>IF(ISERROR(D15/D5*100),0,(D15/D5*100))</f>
        <v>0</v>
      </c>
      <c r="E16" s="511" t="s">
        <v>1025</v>
      </c>
    </row>
  </sheetData>
  <customSheetViews>
    <customSheetView guid="{15472F52-94B6-4EF6-A7C3-02A4B848E89B}" showGridLines="0" fitToPage="1">
      <selection sqref="A1:E16"/>
      <pageMargins left="0.75" right="0.75" top="0.72013888888888888" bottom="1" header="0.51180555555555551" footer="0.51180555555555551"/>
      <pageSetup paperSize="9" scale="98"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dataValidations count="1">
    <dataValidation type="whole" operator="greaterThanOrEqual" allowBlank="1" showErrorMessage="1" errorTitle="入力規則違反" error="整数を入力してください" sqref="D4:D15" xr:uid="{236AABE8-83BE-4C9C-B64A-1B070570C82B}">
      <formula1>0</formula1>
      <formula2>0</formula2>
    </dataValidation>
  </dataValidations>
  <pageMargins left="0.75" right="0.75" top="0.72013888888888888" bottom="1" header="0.51180555555555551" footer="0.51180555555555551"/>
  <pageSetup paperSize="9" scale="98" firstPageNumber="0" orientation="landscape" r:id="rId2"/>
  <headerFooter alignWithMargins="0">
    <oddFooter>&amp;C&amp;A</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F5BC-9077-404B-82AD-BFDC4C7D6EB2}">
  <sheetPr codeName="Sheet76">
    <pageSetUpPr fitToPage="1"/>
  </sheetPr>
  <dimension ref="A1:K24"/>
  <sheetViews>
    <sheetView showGridLines="0" zoomScaleNormal="100" workbookViewId="0"/>
  </sheetViews>
  <sheetFormatPr defaultRowHeight="13.5"/>
  <cols>
    <col min="1" max="1" width="5.75" style="15" customWidth="1"/>
    <col min="2" max="2" width="9.75" style="15" customWidth="1"/>
    <col min="3" max="4" width="20" style="15" customWidth="1"/>
    <col min="5" max="5" width="22" style="15" customWidth="1"/>
    <col min="6" max="6" width="15.5" style="15" customWidth="1"/>
    <col min="7" max="7" width="22" style="15" customWidth="1"/>
    <col min="8" max="8" width="11.5" style="15" customWidth="1"/>
    <col min="9" max="9" width="9" style="15" customWidth="1"/>
    <col min="10" max="10" width="9.5" style="15" customWidth="1"/>
    <col min="11" max="16384" width="9" style="15"/>
  </cols>
  <sheetData>
    <row r="1" spans="1:11" ht="27" customHeight="1">
      <c r="A1" s="302" t="s">
        <v>1412</v>
      </c>
      <c r="B1" s="1"/>
      <c r="C1" s="1"/>
      <c r="D1" s="1"/>
      <c r="E1" s="1"/>
      <c r="F1" s="1"/>
      <c r="G1" s="1"/>
      <c r="H1" s="1"/>
      <c r="I1" s="1"/>
      <c r="J1" s="1"/>
      <c r="K1" s="1"/>
    </row>
    <row r="2" spans="1:11" ht="21" customHeight="1">
      <c r="A2" s="1" t="s">
        <v>1413</v>
      </c>
      <c r="B2" s="1"/>
      <c r="C2" s="1"/>
      <c r="D2" s="1"/>
      <c r="E2" s="1"/>
      <c r="F2" s="1"/>
      <c r="G2" s="1"/>
      <c r="H2" s="1"/>
      <c r="I2" s="1"/>
      <c r="J2" s="1"/>
      <c r="K2" s="1"/>
    </row>
    <row r="3" spans="1:11" s="1" customFormat="1" ht="18.75" customHeight="1">
      <c r="B3" s="1" t="s">
        <v>1414</v>
      </c>
    </row>
    <row r="4" spans="1:11" ht="19.5" customHeight="1">
      <c r="A4" s="1"/>
      <c r="B4" s="236"/>
      <c r="C4" s="25"/>
      <c r="D4" s="23" t="s">
        <v>178</v>
      </c>
      <c r="F4" s="1"/>
      <c r="G4" s="6"/>
      <c r="H4" s="6"/>
    </row>
    <row r="5" spans="1:11" ht="9" customHeight="1"/>
    <row r="6" spans="1:11" s="1" customFormat="1" ht="18.75" customHeight="1">
      <c r="B6" s="1" t="s">
        <v>1190</v>
      </c>
    </row>
    <row r="7" spans="1:11" ht="19.5" customHeight="1">
      <c r="A7" s="1"/>
      <c r="B7" s="236"/>
      <c r="C7" s="393" t="s">
        <v>1191</v>
      </c>
      <c r="D7" s="25"/>
      <c r="E7" s="1" t="s">
        <v>1069</v>
      </c>
      <c r="F7" s="1"/>
      <c r="G7" s="6"/>
      <c r="H7" s="6"/>
    </row>
    <row r="8" spans="1:11" ht="19.5" customHeight="1">
      <c r="A8" s="1"/>
      <c r="B8" s="236"/>
      <c r="C8" s="512" t="s">
        <v>1192</v>
      </c>
      <c r="D8" s="25"/>
      <c r="E8" s="1" t="s">
        <v>1069</v>
      </c>
      <c r="F8" s="1"/>
      <c r="G8" s="6"/>
      <c r="H8" s="6"/>
    </row>
    <row r="9" spans="1:11" ht="9" customHeight="1"/>
    <row r="10" spans="1:11" ht="21" customHeight="1">
      <c r="A10" s="1" t="s">
        <v>1415</v>
      </c>
      <c r="B10" s="1"/>
      <c r="C10" s="1"/>
      <c r="D10" s="1"/>
      <c r="E10" s="1"/>
      <c r="F10" s="1"/>
      <c r="G10" s="1"/>
      <c r="H10" s="1"/>
      <c r="I10" s="1"/>
      <c r="J10" s="1"/>
      <c r="K10" s="1"/>
    </row>
    <row r="11" spans="1:11" ht="19.5" customHeight="1">
      <c r="A11" s="1"/>
      <c r="B11" s="6"/>
      <c r="C11" s="25"/>
      <c r="D11" s="23" t="s">
        <v>1193</v>
      </c>
      <c r="E11" s="6"/>
      <c r="F11" s="120"/>
      <c r="G11" s="120"/>
      <c r="H11" s="120"/>
      <c r="I11" s="120"/>
      <c r="J11" s="6"/>
    </row>
    <row r="12" spans="1:11" ht="19.5" customHeight="1">
      <c r="B12" s="271" t="s">
        <v>560</v>
      </c>
      <c r="C12" s="15" t="s">
        <v>1194</v>
      </c>
    </row>
    <row r="13" spans="1:11" ht="19.5" customHeight="1">
      <c r="C13" s="544"/>
    </row>
    <row r="14" spans="1:11" ht="9" customHeight="1"/>
    <row r="15" spans="1:11" ht="21" customHeight="1">
      <c r="A15" s="1" t="s">
        <v>1416</v>
      </c>
      <c r="B15" s="1"/>
      <c r="C15" s="1"/>
      <c r="D15" s="1"/>
      <c r="E15" s="1"/>
      <c r="F15" s="1"/>
      <c r="G15" s="1"/>
      <c r="H15" s="1"/>
      <c r="I15" s="1"/>
      <c r="J15" s="1"/>
      <c r="K15" s="1"/>
    </row>
    <row r="16" spans="1:11" ht="19.5" customHeight="1">
      <c r="A16" s="1"/>
      <c r="B16" s="6"/>
      <c r="C16" s="25"/>
      <c r="D16" s="23" t="s">
        <v>1193</v>
      </c>
      <c r="E16" s="6"/>
      <c r="F16" s="120"/>
      <c r="G16" s="120"/>
      <c r="H16" s="120"/>
      <c r="I16" s="120"/>
      <c r="J16" s="6"/>
    </row>
    <row r="17" spans="1:11" ht="19.5" customHeight="1">
      <c r="B17" s="271" t="s">
        <v>560</v>
      </c>
      <c r="C17" s="15" t="s">
        <v>1194</v>
      </c>
    </row>
    <row r="18" spans="1:11" ht="19.5" customHeight="1">
      <c r="C18" s="544"/>
    </row>
    <row r="19" spans="1:11" ht="13.5" customHeight="1">
      <c r="C19" s="317"/>
    </row>
    <row r="20" spans="1:11" ht="48" customHeight="1">
      <c r="B20" s="287" t="s">
        <v>1195</v>
      </c>
      <c r="C20" s="710"/>
      <c r="D20" s="710"/>
      <c r="E20" s="710"/>
      <c r="F20" s="710"/>
      <c r="G20" s="710"/>
    </row>
    <row r="21" spans="1:11" ht="9" customHeight="1"/>
    <row r="22" spans="1:11" ht="21" customHeight="1">
      <c r="A22" s="1" t="s">
        <v>1417</v>
      </c>
      <c r="B22" s="1"/>
      <c r="C22" s="1"/>
      <c r="D22" s="1"/>
      <c r="E22" s="1"/>
      <c r="F22" s="1"/>
      <c r="G22" s="1"/>
      <c r="H22" s="1"/>
      <c r="I22" s="1"/>
      <c r="J22" s="1"/>
      <c r="K22" s="1"/>
    </row>
    <row r="23" spans="1:11" s="1" customFormat="1" ht="18.75" customHeight="1">
      <c r="B23" s="1" t="s">
        <v>1196</v>
      </c>
    </row>
    <row r="24" spans="1:11" ht="19.5" customHeight="1">
      <c r="A24" s="1"/>
      <c r="B24" s="6"/>
      <c r="C24" s="25"/>
      <c r="D24" s="23" t="s">
        <v>178</v>
      </c>
      <c r="E24" s="6"/>
      <c r="F24" s="120"/>
      <c r="G24" s="120"/>
      <c r="H24" s="120"/>
      <c r="I24" s="120"/>
      <c r="J24" s="6"/>
    </row>
  </sheetData>
  <customSheetViews>
    <customSheetView guid="{15472F52-94B6-4EF6-A7C3-02A4B848E89B}" showGridLines="0" fitToPage="1">
      <selection sqref="A1:K24"/>
      <pageMargins left="0.75" right="0.75" top="0.72013888888888888" bottom="1" header="0.51180555555555551" footer="0.51180555555555551"/>
      <pageSetup paperSize="9"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
    <mergeCell ref="C20:G20"/>
  </mergeCells>
  <phoneticPr fontId="27"/>
  <dataValidations count="2">
    <dataValidation type="list" operator="equal" allowBlank="1" showErrorMessage="1" errorTitle="入力規則違反" error="リストから選択してください" sqref="C4 C11 C16 C24" xr:uid="{FB53B038-1653-45F2-BF2B-6FBFA8951766}">
      <formula1>"いる,いない,非該当"</formula1>
      <formula2>0</formula2>
    </dataValidation>
    <dataValidation type="list" allowBlank="1" showErrorMessage="1" errorTitle="入力規則違反" error="リストから選択してください" sqref="D7:D8" xr:uid="{40357A13-B570-47C3-B8BB-00217D208A4F}">
      <formula1>"有,無,非該当"</formula1>
      <formula2>0</formula2>
    </dataValidation>
  </dataValidations>
  <pageMargins left="0.75" right="0.75" top="0.72013888888888888" bottom="1" header="0.51180555555555551" footer="0.51180555555555551"/>
  <pageSetup paperSize="9" firstPageNumber="0" orientation="landscape" r:id="rId2"/>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F8B38-8BD8-4504-824F-0F14C8F629C4}">
  <sheetPr codeName="Sheet8"/>
  <dimension ref="A1:E17"/>
  <sheetViews>
    <sheetView showGridLines="0" zoomScaleNormal="100" workbookViewId="0"/>
  </sheetViews>
  <sheetFormatPr defaultRowHeight="13.5"/>
  <cols>
    <col min="1" max="1" width="6" style="23" customWidth="1"/>
    <col min="2" max="2" width="13.125" style="23" customWidth="1"/>
    <col min="3" max="3" width="48.5" style="23" customWidth="1"/>
    <col min="4" max="4" width="63.75" style="23" customWidth="1"/>
    <col min="5" max="5" width="18.5" style="23" customWidth="1"/>
    <col min="6" max="16384" width="9" style="23"/>
  </cols>
  <sheetData>
    <row r="1" spans="1:5" s="137" customFormat="1" ht="23.25" customHeight="1">
      <c r="A1" s="137" t="s">
        <v>199</v>
      </c>
    </row>
    <row r="2" spans="1:5" s="137" customFormat="1" ht="23.25" customHeight="1">
      <c r="B2" s="59"/>
      <c r="C2" s="413" t="s">
        <v>200</v>
      </c>
      <c r="D2" s="160" t="s">
        <v>201</v>
      </c>
    </row>
    <row r="3" spans="1:5" s="137" customFormat="1" ht="39.75" customHeight="1">
      <c r="B3" s="59" t="s">
        <v>202</v>
      </c>
      <c r="C3" s="60"/>
      <c r="D3" s="60"/>
    </row>
    <row r="4" spans="1:5" s="137" customFormat="1" ht="39.75" customHeight="1">
      <c r="A4" s="414" t="s">
        <v>77</v>
      </c>
      <c r="B4" s="59" t="s">
        <v>203</v>
      </c>
      <c r="C4" s="60"/>
      <c r="D4" s="60"/>
    </row>
    <row r="5" spans="1:5" ht="39.75" customHeight="1">
      <c r="B5" s="59" t="s">
        <v>204</v>
      </c>
      <c r="C5" s="60"/>
      <c r="D5" s="60"/>
    </row>
    <row r="6" spans="1:5" ht="15" customHeight="1"/>
    <row r="7" spans="1:5" s="61" customFormat="1" ht="23.25" customHeight="1">
      <c r="A7" s="415" t="s">
        <v>205</v>
      </c>
    </row>
    <row r="8" spans="1:5" s="137" customFormat="1" ht="23.25" customHeight="1">
      <c r="A8" s="61" t="s">
        <v>206</v>
      </c>
      <c r="B8" s="61"/>
      <c r="C8" s="61"/>
      <c r="D8" s="61"/>
      <c r="E8" s="61"/>
    </row>
    <row r="9" spans="1:5" s="137" customFormat="1" ht="23.25" customHeight="1">
      <c r="A9" s="61"/>
      <c r="B9" s="416" t="s">
        <v>207</v>
      </c>
      <c r="C9" s="545"/>
      <c r="D9" s="6" t="s">
        <v>208</v>
      </c>
      <c r="E9" s="62"/>
    </row>
    <row r="10" spans="1:5" s="137" customFormat="1" ht="27" customHeight="1">
      <c r="A10" s="61"/>
      <c r="B10" s="238" t="s">
        <v>209</v>
      </c>
      <c r="C10" s="624"/>
      <c r="D10" s="624"/>
    </row>
    <row r="11" spans="1:5" s="61" customFormat="1" ht="23.25" customHeight="1">
      <c r="B11" s="415"/>
    </row>
    <row r="12" spans="1:5" s="61" customFormat="1" ht="23.25" customHeight="1">
      <c r="A12" s="61" t="s">
        <v>210</v>
      </c>
    </row>
    <row r="13" spans="1:5" s="137" customFormat="1" ht="23.25" customHeight="1">
      <c r="A13" s="61"/>
      <c r="B13" s="257" t="s">
        <v>211</v>
      </c>
      <c r="C13" s="544"/>
      <c r="D13" s="62" t="s">
        <v>212</v>
      </c>
      <c r="E13" s="62"/>
    </row>
    <row r="14" spans="1:5" s="1" customFormat="1" ht="15.75" customHeight="1"/>
    <row r="15" spans="1:5" s="61" customFormat="1" ht="23.25" customHeight="1">
      <c r="A15" s="61" t="s">
        <v>213</v>
      </c>
    </row>
    <row r="16" spans="1:5" s="137" customFormat="1" ht="23.25" customHeight="1">
      <c r="A16" s="61"/>
      <c r="B16" s="52"/>
      <c r="C16" s="122" t="s">
        <v>180</v>
      </c>
      <c r="D16" s="6"/>
      <c r="E16" s="61"/>
    </row>
    <row r="17" spans="1:4" s="137" customFormat="1" ht="39" customHeight="1">
      <c r="A17" s="61"/>
      <c r="B17" s="257" t="s">
        <v>214</v>
      </c>
      <c r="C17" s="624"/>
      <c r="D17" s="624"/>
    </row>
  </sheetData>
  <customSheetViews>
    <customSheetView guid="{15472F52-94B6-4EF6-A7C3-02A4B848E89B}" showGridLines="0" topLeftCell="A10">
      <selection activeCell="C4" sqref="C4"/>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2">
    <mergeCell ref="C10:D10"/>
    <mergeCell ref="C17:D17"/>
  </mergeCells>
  <phoneticPr fontId="27"/>
  <dataValidations count="1">
    <dataValidation type="list" allowBlank="1" showErrorMessage="1" errorTitle="入力規則違反" error="リストから選択してください" sqref="B16" xr:uid="{C4CBA16B-0FF3-4815-AE02-4BD92FC79019}">
      <formula1>"ある,ない,非該当"</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0C4BB-DB36-4D29-9685-D9BAF5AD1F48}">
  <sheetPr codeName="Sheet77">
    <pageSetUpPr fitToPage="1"/>
  </sheetPr>
  <dimension ref="A1:J15"/>
  <sheetViews>
    <sheetView showGridLines="0" zoomScaleNormal="100" workbookViewId="0"/>
  </sheetViews>
  <sheetFormatPr defaultRowHeight="13.5"/>
  <cols>
    <col min="1" max="1" width="5.75" style="15" customWidth="1"/>
    <col min="2" max="2" width="9.75" style="15" customWidth="1"/>
    <col min="3" max="3" width="28.75" style="15" customWidth="1"/>
    <col min="4" max="4" width="20" style="15" customWidth="1"/>
    <col min="5" max="5" width="8.125" style="15" customWidth="1"/>
    <col min="6" max="6" width="19.25" style="15" customWidth="1"/>
    <col min="7" max="7" width="35.5" style="15" customWidth="1"/>
    <col min="8" max="8" width="11.5" style="15" customWidth="1"/>
    <col min="9" max="9" width="9" style="15" customWidth="1"/>
    <col min="10" max="10" width="9.5" style="15" customWidth="1"/>
    <col min="11" max="16384" width="9" style="15"/>
  </cols>
  <sheetData>
    <row r="1" spans="1:10" ht="9" customHeight="1">
      <c r="A1" s="15" t="s">
        <v>1444</v>
      </c>
    </row>
    <row r="2" spans="1:10" s="1" customFormat="1" ht="18.75" customHeight="1">
      <c r="B2" s="1" t="s">
        <v>1197</v>
      </c>
    </row>
    <row r="3" spans="1:10" ht="19.5" customHeight="1">
      <c r="A3" s="1"/>
      <c r="B3" s="6"/>
      <c r="C3" s="393" t="s">
        <v>1198</v>
      </c>
      <c r="D3" s="318"/>
      <c r="E3" s="14" t="s">
        <v>364</v>
      </c>
      <c r="F3" s="120"/>
      <c r="G3" s="120"/>
      <c r="H3" s="120"/>
      <c r="I3" s="120"/>
      <c r="J3" s="6"/>
    </row>
    <row r="4" spans="1:10" ht="19.5" customHeight="1">
      <c r="A4" s="1"/>
      <c r="B4" s="6"/>
      <c r="C4" s="393" t="s">
        <v>1199</v>
      </c>
      <c r="D4" s="620"/>
      <c r="E4" s="620"/>
      <c r="F4" s="120"/>
      <c r="G4" s="120"/>
      <c r="H4" s="120"/>
      <c r="I4" s="120"/>
      <c r="J4" s="6"/>
    </row>
    <row r="5" spans="1:10" ht="33.75" customHeight="1">
      <c r="A5" s="1"/>
      <c r="B5" s="6"/>
      <c r="C5" s="513" t="s">
        <v>1200</v>
      </c>
      <c r="D5" s="622"/>
      <c r="E5" s="622"/>
      <c r="F5" s="622"/>
      <c r="G5" s="622"/>
      <c r="H5" s="120"/>
      <c r="I5" s="120"/>
      <c r="J5" s="6"/>
    </row>
    <row r="6" spans="1:10" ht="9" customHeight="1"/>
    <row r="7" spans="1:10" s="1" customFormat="1" ht="18.75" customHeight="1">
      <c r="B7" s="1" t="s">
        <v>1201</v>
      </c>
    </row>
    <row r="8" spans="1:10" ht="19.5" customHeight="1">
      <c r="A8" s="1"/>
      <c r="B8" s="6"/>
      <c r="C8" s="25"/>
      <c r="D8" s="23" t="s">
        <v>178</v>
      </c>
      <c r="E8" s="6"/>
      <c r="F8" s="120"/>
      <c r="G8" s="120"/>
      <c r="H8" s="120"/>
      <c r="I8" s="120"/>
      <c r="J8" s="6"/>
    </row>
    <row r="9" spans="1:10" ht="19.5" customHeight="1">
      <c r="B9" s="271"/>
      <c r="C9" s="15" t="s">
        <v>1202</v>
      </c>
    </row>
    <row r="10" spans="1:10" ht="19.5" customHeight="1">
      <c r="C10" s="544"/>
    </row>
    <row r="11" spans="1:10" ht="9" customHeight="1"/>
    <row r="12" spans="1:10" s="1" customFormat="1" ht="18.75" customHeight="1">
      <c r="B12" s="1" t="s">
        <v>1203</v>
      </c>
    </row>
    <row r="13" spans="1:10" ht="19.5" customHeight="1">
      <c r="A13" s="1"/>
      <c r="B13" s="6"/>
      <c r="C13" s="25"/>
      <c r="D13" s="23" t="s">
        <v>178</v>
      </c>
      <c r="E13" s="6"/>
      <c r="F13" s="120"/>
      <c r="G13" s="120"/>
      <c r="H13" s="120"/>
      <c r="I13" s="120"/>
      <c r="J13" s="6"/>
    </row>
    <row r="14" spans="1:10" ht="19.5" customHeight="1">
      <c r="B14" s="271"/>
      <c r="C14" s="15" t="s">
        <v>1204</v>
      </c>
    </row>
    <row r="15" spans="1:10" ht="53.25" customHeight="1">
      <c r="C15" s="624"/>
      <c r="D15" s="624"/>
      <c r="E15" s="624"/>
      <c r="F15" s="624"/>
      <c r="G15" s="624"/>
    </row>
  </sheetData>
  <customSheetViews>
    <customSheetView guid="{15472F52-94B6-4EF6-A7C3-02A4B848E89B}" showGridLines="0" fitToPage="1">
      <selection sqref="A1:J15"/>
      <pageMargins left="0.75" right="0.75" top="0.72013888888888888" bottom="1" header="0.51180555555555551" footer="0.51180555555555551"/>
      <pageSetup paperSize="9"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3">
    <mergeCell ref="D4:E4"/>
    <mergeCell ref="D5:G5"/>
    <mergeCell ref="C15:G15"/>
  </mergeCells>
  <phoneticPr fontId="27"/>
  <dataValidations count="1">
    <dataValidation type="list" operator="equal" allowBlank="1" showErrorMessage="1" errorTitle="入力規則違反" error="リストから選択してください" sqref="C8 C13" xr:uid="{55A9B031-2F68-4704-A6B9-00BF02A1E62A}">
      <formula1>"いる,いない,非該当"</formula1>
      <formula2>0</formula2>
    </dataValidation>
  </dataValidations>
  <pageMargins left="0.75" right="0.75" top="0.72013888888888888" bottom="1" header="0.51180555555555551" footer="0.51180555555555551"/>
  <pageSetup paperSize="9" firstPageNumber="0" orientation="landscape" r:id="rId2"/>
  <headerFooter alignWithMargins="0">
    <oddFooter>&amp;C&amp;A</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F2E92-5786-4522-86D7-F6B9E3EB8BAC}">
  <sheetPr codeName="Sheet78">
    <pageSetUpPr fitToPage="1"/>
  </sheetPr>
  <dimension ref="A1:F31"/>
  <sheetViews>
    <sheetView showGridLines="0" zoomScaleNormal="100" workbookViewId="0"/>
  </sheetViews>
  <sheetFormatPr defaultColWidth="15.375" defaultRowHeight="13.5"/>
  <cols>
    <col min="1" max="1" width="7" style="1" customWidth="1"/>
    <col min="2" max="2" width="16.5" style="1" customWidth="1"/>
    <col min="3" max="3" width="42.375" style="1" customWidth="1"/>
    <col min="4" max="4" width="6.875" style="1" customWidth="1"/>
    <col min="5" max="5" width="25.375" style="1" customWidth="1"/>
    <col min="6" max="6" width="6.5" style="1" customWidth="1"/>
    <col min="7" max="16384" width="15.375" style="1"/>
  </cols>
  <sheetData>
    <row r="1" spans="1:6" ht="17.25" customHeight="1">
      <c r="A1" s="61" t="s">
        <v>1205</v>
      </c>
    </row>
    <row r="2" spans="1:6" ht="17.25" customHeight="1">
      <c r="A2" s="319"/>
      <c r="B2" s="320"/>
      <c r="C2" s="321"/>
      <c r="D2" s="322"/>
      <c r="E2" s="307" t="str">
        <f>"令和"&amp;P0!$B$3-1&amp;"年度決算額"</f>
        <v>令和7年度決算額</v>
      </c>
      <c r="F2" s="323"/>
    </row>
    <row r="3" spans="1:6" ht="17.25" customHeight="1">
      <c r="A3" s="324"/>
      <c r="B3" s="325"/>
      <c r="C3" s="102" t="str">
        <f>"令和"&amp;P0!$B$3-2&amp;"年度末累積額"</f>
        <v>令和6年度末累積額</v>
      </c>
      <c r="D3" s="243" t="s">
        <v>1206</v>
      </c>
      <c r="E3" s="326"/>
      <c r="F3" s="514" t="s">
        <v>364</v>
      </c>
    </row>
    <row r="4" spans="1:6" ht="17.25" customHeight="1">
      <c r="A4" s="324"/>
      <c r="B4" s="218" t="s">
        <v>1207</v>
      </c>
      <c r="C4" s="238" t="s">
        <v>1208</v>
      </c>
      <c r="D4" s="64" t="s">
        <v>1209</v>
      </c>
      <c r="E4" s="327"/>
      <c r="F4" s="515" t="s">
        <v>364</v>
      </c>
    </row>
    <row r="5" spans="1:6" ht="17.25" customHeight="1">
      <c r="A5" s="324"/>
      <c r="B5" s="218" t="s">
        <v>1210</v>
      </c>
      <c r="C5" s="238" t="s">
        <v>1211</v>
      </c>
      <c r="D5" s="64" t="s">
        <v>1212</v>
      </c>
      <c r="E5" s="327"/>
      <c r="F5" s="515" t="s">
        <v>364</v>
      </c>
    </row>
    <row r="6" spans="1:6" ht="17.25" customHeight="1">
      <c r="A6" s="324"/>
      <c r="B6" s="328"/>
      <c r="C6" s="238" t="s">
        <v>1213</v>
      </c>
      <c r="D6" s="64" t="s">
        <v>1214</v>
      </c>
      <c r="E6" s="327">
        <f>(E3+E4-E5)</f>
        <v>0</v>
      </c>
      <c r="F6" s="515" t="s">
        <v>364</v>
      </c>
    </row>
    <row r="7" spans="1:6" ht="17.25" customHeight="1">
      <c r="A7" s="324"/>
      <c r="B7" s="325"/>
      <c r="C7" s="102" t="str">
        <f>C3</f>
        <v>令和6年度末累積額</v>
      </c>
      <c r="D7" s="64" t="s">
        <v>1215</v>
      </c>
      <c r="E7" s="327"/>
      <c r="F7" s="515" t="s">
        <v>364</v>
      </c>
    </row>
    <row r="8" spans="1:6" ht="17.25" customHeight="1">
      <c r="A8" s="324"/>
      <c r="B8" s="218" t="s">
        <v>1216</v>
      </c>
      <c r="C8" s="238" t="s">
        <v>1208</v>
      </c>
      <c r="D8" s="64" t="s">
        <v>1217</v>
      </c>
      <c r="E8" s="327"/>
      <c r="F8" s="515" t="s">
        <v>364</v>
      </c>
    </row>
    <row r="9" spans="1:6" ht="17.25" customHeight="1">
      <c r="A9" s="324" t="s">
        <v>1218</v>
      </c>
      <c r="B9" s="218" t="s">
        <v>1210</v>
      </c>
      <c r="C9" s="238" t="s">
        <v>1211</v>
      </c>
      <c r="D9" s="64" t="s">
        <v>1219</v>
      </c>
      <c r="E9" s="327"/>
      <c r="F9" s="515" t="s">
        <v>364</v>
      </c>
    </row>
    <row r="10" spans="1:6" ht="17.25" customHeight="1">
      <c r="A10" s="324"/>
      <c r="B10" s="328"/>
      <c r="C10" s="238" t="s">
        <v>1220</v>
      </c>
      <c r="D10" s="64" t="s">
        <v>1221</v>
      </c>
      <c r="E10" s="327">
        <f>(E7+E8-E9)</f>
        <v>0</v>
      </c>
      <c r="F10" s="515" t="s">
        <v>364</v>
      </c>
    </row>
    <row r="11" spans="1:6" ht="17.25" customHeight="1">
      <c r="A11" s="324"/>
      <c r="B11" s="329"/>
      <c r="C11" s="102" t="str">
        <f>C7</f>
        <v>令和6年度末累積額</v>
      </c>
      <c r="D11" s="64" t="s">
        <v>1222</v>
      </c>
      <c r="E11" s="327"/>
      <c r="F11" s="515" t="s">
        <v>364</v>
      </c>
    </row>
    <row r="12" spans="1:6" ht="17.25" customHeight="1">
      <c r="A12" s="324"/>
      <c r="B12" s="218" t="s">
        <v>1223</v>
      </c>
      <c r="C12" s="238" t="s">
        <v>1455</v>
      </c>
      <c r="D12" s="64" t="s">
        <v>1224</v>
      </c>
      <c r="E12" s="327"/>
      <c r="F12" s="515" t="s">
        <v>364</v>
      </c>
    </row>
    <row r="13" spans="1:6" ht="17.25" customHeight="1">
      <c r="A13" s="324"/>
      <c r="B13" s="218" t="s">
        <v>1210</v>
      </c>
      <c r="C13" s="238" t="s">
        <v>1211</v>
      </c>
      <c r="D13" s="64" t="s">
        <v>1225</v>
      </c>
      <c r="E13" s="327"/>
      <c r="F13" s="515" t="s">
        <v>364</v>
      </c>
    </row>
    <row r="14" spans="1:6" ht="17.25" customHeight="1">
      <c r="A14" s="324"/>
      <c r="B14" s="53"/>
      <c r="C14" s="238" t="s">
        <v>1226</v>
      </c>
      <c r="D14" s="64" t="s">
        <v>1227</v>
      </c>
      <c r="E14" s="327">
        <f>(E11+E12-E13)</f>
        <v>0</v>
      </c>
      <c r="F14" s="515" t="s">
        <v>364</v>
      </c>
    </row>
    <row r="15" spans="1:6" ht="17.25" customHeight="1">
      <c r="A15" s="324"/>
      <c r="B15" s="329"/>
      <c r="C15" s="102" t="str">
        <f>C11</f>
        <v>令和6年度末累積額</v>
      </c>
      <c r="D15" s="64" t="s">
        <v>1228</v>
      </c>
      <c r="E15" s="327"/>
      <c r="F15" s="515" t="s">
        <v>364</v>
      </c>
    </row>
    <row r="16" spans="1:6" ht="17.25" customHeight="1">
      <c r="A16" s="324" t="s">
        <v>1229</v>
      </c>
      <c r="B16" s="218" t="s">
        <v>1230</v>
      </c>
      <c r="C16" s="238" t="s">
        <v>1208</v>
      </c>
      <c r="D16" s="64" t="s">
        <v>1231</v>
      </c>
      <c r="E16" s="327"/>
      <c r="F16" s="515" t="s">
        <v>364</v>
      </c>
    </row>
    <row r="17" spans="1:6" ht="17.25" customHeight="1">
      <c r="A17" s="324"/>
      <c r="B17" s="218" t="s">
        <v>1210</v>
      </c>
      <c r="C17" s="238" t="s">
        <v>1211</v>
      </c>
      <c r="D17" s="64" t="s">
        <v>1232</v>
      </c>
      <c r="E17" s="327"/>
      <c r="F17" s="515" t="s">
        <v>364</v>
      </c>
    </row>
    <row r="18" spans="1:6" ht="17.25" customHeight="1">
      <c r="A18" s="324"/>
      <c r="B18" s="53"/>
      <c r="C18" s="238" t="s">
        <v>1233</v>
      </c>
      <c r="D18" s="64" t="s">
        <v>1234</v>
      </c>
      <c r="E18" s="327">
        <f>(E15+E16-E17)</f>
        <v>0</v>
      </c>
      <c r="F18" s="515" t="s">
        <v>364</v>
      </c>
    </row>
    <row r="19" spans="1:6" ht="17.25" customHeight="1">
      <c r="A19" s="324"/>
      <c r="B19" s="329"/>
      <c r="C19" s="102" t="str">
        <f>C15</f>
        <v>令和6年度末累積額</v>
      </c>
      <c r="D19" s="64" t="s">
        <v>1235</v>
      </c>
      <c r="E19" s="327"/>
      <c r="F19" s="515" t="s">
        <v>364</v>
      </c>
    </row>
    <row r="20" spans="1:6" ht="17.25" customHeight="1">
      <c r="A20" s="324"/>
      <c r="B20" s="218" t="s">
        <v>1236</v>
      </c>
      <c r="C20" s="238" t="s">
        <v>1208</v>
      </c>
      <c r="D20" s="64" t="s">
        <v>1237</v>
      </c>
      <c r="E20" s="327"/>
      <c r="F20" s="515" t="s">
        <v>364</v>
      </c>
    </row>
    <row r="21" spans="1:6" ht="17.25" customHeight="1">
      <c r="A21" s="324"/>
      <c r="B21" s="218" t="s">
        <v>1210</v>
      </c>
      <c r="C21" s="238" t="s">
        <v>1211</v>
      </c>
      <c r="D21" s="64" t="s">
        <v>1238</v>
      </c>
      <c r="E21" s="327"/>
      <c r="F21" s="515" t="s">
        <v>364</v>
      </c>
    </row>
    <row r="22" spans="1:6" ht="17.25" customHeight="1">
      <c r="A22" s="324"/>
      <c r="B22" s="53"/>
      <c r="C22" s="238" t="s">
        <v>1239</v>
      </c>
      <c r="D22" s="64" t="s">
        <v>1240</v>
      </c>
      <c r="E22" s="327">
        <f>(E19+E20-E21)</f>
        <v>0</v>
      </c>
      <c r="F22" s="515" t="s">
        <v>364</v>
      </c>
    </row>
    <row r="23" spans="1:6" ht="17.25" customHeight="1">
      <c r="A23" s="324" t="s">
        <v>1241</v>
      </c>
      <c r="B23" s="329"/>
      <c r="C23" s="102" t="str">
        <f>C19</f>
        <v>令和6年度末累積額</v>
      </c>
      <c r="D23" s="64" t="s">
        <v>1242</v>
      </c>
      <c r="E23" s="327"/>
      <c r="F23" s="515" t="s">
        <v>364</v>
      </c>
    </row>
    <row r="24" spans="1:6" ht="17.25" customHeight="1">
      <c r="A24" s="324"/>
      <c r="B24" s="218" t="s">
        <v>1243</v>
      </c>
      <c r="C24" s="238" t="s">
        <v>1208</v>
      </c>
      <c r="D24" s="64" t="s">
        <v>1244</v>
      </c>
      <c r="E24" s="327"/>
      <c r="F24" s="515" t="s">
        <v>364</v>
      </c>
    </row>
    <row r="25" spans="1:6" ht="17.25" customHeight="1">
      <c r="A25" s="324"/>
      <c r="B25" s="218" t="s">
        <v>1210</v>
      </c>
      <c r="C25" s="238" t="s">
        <v>1211</v>
      </c>
      <c r="D25" s="64" t="s">
        <v>1245</v>
      </c>
      <c r="E25" s="327"/>
      <c r="F25" s="515" t="s">
        <v>364</v>
      </c>
    </row>
    <row r="26" spans="1:6" ht="17.25" customHeight="1">
      <c r="A26" s="324"/>
      <c r="B26" s="53"/>
      <c r="C26" s="238" t="s">
        <v>1419</v>
      </c>
      <c r="D26" s="64" t="s">
        <v>1246</v>
      </c>
      <c r="E26" s="327">
        <f>(E23+E24-E25)</f>
        <v>0</v>
      </c>
      <c r="F26" s="515" t="s">
        <v>364</v>
      </c>
    </row>
    <row r="27" spans="1:6" ht="17.25" customHeight="1">
      <c r="A27" s="324"/>
      <c r="B27" s="218"/>
      <c r="C27" s="102" t="str">
        <f>C23&amp;"　　Ａ＋Ｅ＋Ｉ＋Ｍ＋Ｑ＋U"</f>
        <v>令和6年度末累積額　　Ａ＋Ｅ＋Ｉ＋Ｍ＋Ｑ＋U</v>
      </c>
      <c r="D27" s="64" t="s">
        <v>1247</v>
      </c>
      <c r="E27" s="327">
        <f>(E3+E7+E11+E15+E19+E23)</f>
        <v>0</v>
      </c>
      <c r="F27" s="515" t="s">
        <v>364</v>
      </c>
    </row>
    <row r="28" spans="1:6" ht="17.25" customHeight="1">
      <c r="A28" s="324"/>
      <c r="B28" s="218" t="s">
        <v>293</v>
      </c>
      <c r="C28" s="238" t="s">
        <v>1420</v>
      </c>
      <c r="D28" s="64" t="s">
        <v>1248</v>
      </c>
      <c r="E28" s="327">
        <f>(E4+E8+E12+E16+E20+E24)</f>
        <v>0</v>
      </c>
      <c r="F28" s="515" t="s">
        <v>364</v>
      </c>
    </row>
    <row r="29" spans="1:6" ht="17.25" customHeight="1">
      <c r="A29" s="324"/>
      <c r="B29" s="218"/>
      <c r="C29" s="238" t="s">
        <v>1421</v>
      </c>
      <c r="D29" s="64" t="s">
        <v>1249</v>
      </c>
      <c r="E29" s="327">
        <f>(E5+E9+E13+E17+E21+E25)</f>
        <v>0</v>
      </c>
      <c r="F29" s="515" t="s">
        <v>364</v>
      </c>
    </row>
    <row r="30" spans="1:6" ht="17.25" customHeight="1">
      <c r="A30" s="330"/>
      <c r="B30" s="331"/>
      <c r="C30" s="516" t="s">
        <v>1422</v>
      </c>
      <c r="D30" s="517" t="s">
        <v>1250</v>
      </c>
      <c r="E30" s="332">
        <f>(E27+E28-E29)</f>
        <v>0</v>
      </c>
      <c r="F30" s="518" t="s">
        <v>364</v>
      </c>
    </row>
    <row r="31" spans="1:6" s="270" customFormat="1" ht="17.25" customHeight="1">
      <c r="B31" s="270" t="s">
        <v>1418</v>
      </c>
    </row>
  </sheetData>
  <customSheetViews>
    <customSheetView guid="{15472F52-94B6-4EF6-A7C3-02A4B848E89B}" showGridLines="0" fitToPage="1">
      <selection sqref="A1:F31"/>
      <pageMargins left="0.75" right="0.75" top="0.72013888888888888" bottom="1" header="0.51180555555555551" footer="0.51180555555555551"/>
      <pageSetup paperSize="9" scale="94"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pageMargins left="0.75" right="0.75" top="0.72013888888888888" bottom="1" header="0.51180555555555551" footer="0.51180555555555551"/>
  <pageSetup paperSize="9" scale="95" firstPageNumber="0" orientation="landscape" r:id="rId2"/>
  <headerFooter alignWithMargins="0">
    <oddFooter>&amp;C&amp;A</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56E29-72C3-43A2-8F13-6979BF4618DB}">
  <sheetPr codeName="Sheet79">
    <pageSetUpPr fitToPage="1"/>
  </sheetPr>
  <dimension ref="A1:F31"/>
  <sheetViews>
    <sheetView showGridLines="0" zoomScaleNormal="100" workbookViewId="0"/>
  </sheetViews>
  <sheetFormatPr defaultColWidth="15.375" defaultRowHeight="13.5"/>
  <cols>
    <col min="1" max="1" width="7" style="1" customWidth="1"/>
    <col min="2" max="2" width="16.5" style="1" customWidth="1"/>
    <col min="3" max="3" width="42.375" style="1" customWidth="1"/>
    <col min="4" max="4" width="6.875" style="1" customWidth="1"/>
    <col min="5" max="5" width="25.375" style="1" customWidth="1"/>
    <col min="6" max="6" width="6.5" style="1" customWidth="1"/>
    <col min="7" max="16384" width="15.375" style="1"/>
  </cols>
  <sheetData>
    <row r="1" spans="1:6" ht="17.25" customHeight="1">
      <c r="A1" s="61" t="s">
        <v>1251</v>
      </c>
    </row>
    <row r="2" spans="1:6" ht="17.25" customHeight="1">
      <c r="A2" s="319"/>
      <c r="B2" s="320"/>
      <c r="C2" s="321"/>
      <c r="D2" s="322"/>
      <c r="E2" s="307" t="str">
        <f>"令和"&amp;P0!$B$3-1&amp;"年度決算額"</f>
        <v>令和7年度決算額</v>
      </c>
      <c r="F2" s="323"/>
    </row>
    <row r="3" spans="1:6" ht="17.25" customHeight="1">
      <c r="A3" s="324"/>
      <c r="B3" s="325"/>
      <c r="C3" s="102" t="str">
        <f>"令和"&amp;P0!$B$3-2&amp;"年度末累積額"</f>
        <v>令和6年度末累積額</v>
      </c>
      <c r="D3" s="243" t="s">
        <v>1206</v>
      </c>
      <c r="E3" s="326"/>
      <c r="F3" s="514" t="s">
        <v>364</v>
      </c>
    </row>
    <row r="4" spans="1:6" ht="17.25" customHeight="1">
      <c r="A4" s="324"/>
      <c r="B4" s="218" t="s">
        <v>1207</v>
      </c>
      <c r="C4" s="238" t="s">
        <v>1208</v>
      </c>
      <c r="D4" s="64" t="s">
        <v>1209</v>
      </c>
      <c r="E4" s="327"/>
      <c r="F4" s="515" t="s">
        <v>364</v>
      </c>
    </row>
    <row r="5" spans="1:6" ht="17.25" customHeight="1">
      <c r="A5" s="324"/>
      <c r="B5" s="218" t="s">
        <v>1210</v>
      </c>
      <c r="C5" s="238" t="s">
        <v>1211</v>
      </c>
      <c r="D5" s="64" t="s">
        <v>1212</v>
      </c>
      <c r="E5" s="327"/>
      <c r="F5" s="515" t="s">
        <v>364</v>
      </c>
    </row>
    <row r="6" spans="1:6" ht="17.25" customHeight="1">
      <c r="A6" s="324"/>
      <c r="B6" s="328"/>
      <c r="C6" s="238" t="s">
        <v>1213</v>
      </c>
      <c r="D6" s="64" t="s">
        <v>1214</v>
      </c>
      <c r="E6" s="327">
        <f>(E3+E4-E5)</f>
        <v>0</v>
      </c>
      <c r="F6" s="515" t="s">
        <v>364</v>
      </c>
    </row>
    <row r="7" spans="1:6" ht="17.25" customHeight="1">
      <c r="A7" s="324"/>
      <c r="B7" s="325"/>
      <c r="C7" s="102" t="str">
        <f>C3</f>
        <v>令和6年度末累積額</v>
      </c>
      <c r="D7" s="64" t="s">
        <v>1215</v>
      </c>
      <c r="E7" s="327"/>
      <c r="F7" s="515" t="s">
        <v>364</v>
      </c>
    </row>
    <row r="8" spans="1:6" ht="17.25" customHeight="1">
      <c r="A8" s="324"/>
      <c r="B8" s="218" t="s">
        <v>1216</v>
      </c>
      <c r="C8" s="238" t="s">
        <v>1208</v>
      </c>
      <c r="D8" s="64" t="s">
        <v>1217</v>
      </c>
      <c r="E8" s="327"/>
      <c r="F8" s="515" t="s">
        <v>364</v>
      </c>
    </row>
    <row r="9" spans="1:6" ht="17.25" customHeight="1">
      <c r="A9" s="324" t="s">
        <v>1218</v>
      </c>
      <c r="B9" s="218" t="s">
        <v>1210</v>
      </c>
      <c r="C9" s="238" t="s">
        <v>1211</v>
      </c>
      <c r="D9" s="64" t="s">
        <v>1219</v>
      </c>
      <c r="E9" s="327"/>
      <c r="F9" s="515" t="s">
        <v>364</v>
      </c>
    </row>
    <row r="10" spans="1:6" ht="17.25" customHeight="1">
      <c r="A10" s="324"/>
      <c r="B10" s="328"/>
      <c r="C10" s="238" t="s">
        <v>1220</v>
      </c>
      <c r="D10" s="64" t="s">
        <v>1221</v>
      </c>
      <c r="E10" s="327">
        <f>(E7+E8-E9)</f>
        <v>0</v>
      </c>
      <c r="F10" s="515" t="s">
        <v>364</v>
      </c>
    </row>
    <row r="11" spans="1:6" ht="17.25" customHeight="1">
      <c r="A11" s="324"/>
      <c r="B11" s="329"/>
      <c r="C11" s="102" t="str">
        <f>C7</f>
        <v>令和6年度末累積額</v>
      </c>
      <c r="D11" s="64" t="s">
        <v>1222</v>
      </c>
      <c r="E11" s="327"/>
      <c r="F11" s="515" t="s">
        <v>364</v>
      </c>
    </row>
    <row r="12" spans="1:6" ht="17.25" customHeight="1">
      <c r="A12" s="324"/>
      <c r="B12" s="218" t="s">
        <v>1223</v>
      </c>
      <c r="C12" s="238" t="s">
        <v>1208</v>
      </c>
      <c r="D12" s="64" t="s">
        <v>1224</v>
      </c>
      <c r="E12" s="327"/>
      <c r="F12" s="515" t="s">
        <v>364</v>
      </c>
    </row>
    <row r="13" spans="1:6" ht="17.25" customHeight="1">
      <c r="A13" s="324"/>
      <c r="B13" s="218" t="s">
        <v>1210</v>
      </c>
      <c r="C13" s="238" t="s">
        <v>1211</v>
      </c>
      <c r="D13" s="64" t="s">
        <v>1225</v>
      </c>
      <c r="E13" s="327"/>
      <c r="F13" s="515" t="s">
        <v>364</v>
      </c>
    </row>
    <row r="14" spans="1:6" ht="17.25" customHeight="1">
      <c r="A14" s="324"/>
      <c r="B14" s="53"/>
      <c r="C14" s="238" t="s">
        <v>1226</v>
      </c>
      <c r="D14" s="64" t="s">
        <v>1227</v>
      </c>
      <c r="E14" s="327">
        <f>(E11+E12-E13)</f>
        <v>0</v>
      </c>
      <c r="F14" s="515" t="s">
        <v>364</v>
      </c>
    </row>
    <row r="15" spans="1:6" ht="17.25" customHeight="1">
      <c r="A15" s="324"/>
      <c r="B15" s="329"/>
      <c r="C15" s="102" t="str">
        <f>C11</f>
        <v>令和6年度末累積額</v>
      </c>
      <c r="D15" s="64" t="s">
        <v>1228</v>
      </c>
      <c r="E15" s="327"/>
      <c r="F15" s="515" t="s">
        <v>364</v>
      </c>
    </row>
    <row r="16" spans="1:6" ht="17.25" customHeight="1">
      <c r="A16" s="324" t="s">
        <v>1229</v>
      </c>
      <c r="B16" s="218" t="s">
        <v>1230</v>
      </c>
      <c r="C16" s="238" t="s">
        <v>1208</v>
      </c>
      <c r="D16" s="64" t="s">
        <v>1231</v>
      </c>
      <c r="E16" s="327"/>
      <c r="F16" s="515" t="s">
        <v>364</v>
      </c>
    </row>
    <row r="17" spans="1:6" ht="17.25" customHeight="1">
      <c r="A17" s="324"/>
      <c r="B17" s="218" t="s">
        <v>1210</v>
      </c>
      <c r="C17" s="238" t="s">
        <v>1211</v>
      </c>
      <c r="D17" s="64" t="s">
        <v>1232</v>
      </c>
      <c r="E17" s="327"/>
      <c r="F17" s="515" t="s">
        <v>364</v>
      </c>
    </row>
    <row r="18" spans="1:6" ht="17.25" customHeight="1">
      <c r="A18" s="324"/>
      <c r="B18" s="53"/>
      <c r="C18" s="238" t="s">
        <v>1233</v>
      </c>
      <c r="D18" s="64" t="s">
        <v>1234</v>
      </c>
      <c r="E18" s="327">
        <f>(E15+E16-E17)</f>
        <v>0</v>
      </c>
      <c r="F18" s="515" t="s">
        <v>364</v>
      </c>
    </row>
    <row r="19" spans="1:6" ht="17.25" customHeight="1">
      <c r="A19" s="324"/>
      <c r="B19" s="329"/>
      <c r="C19" s="102" t="str">
        <f>C15</f>
        <v>令和6年度末累積額</v>
      </c>
      <c r="D19" s="64" t="s">
        <v>1235</v>
      </c>
      <c r="E19" s="327"/>
      <c r="F19" s="515" t="s">
        <v>364</v>
      </c>
    </row>
    <row r="20" spans="1:6" ht="17.25" customHeight="1">
      <c r="A20" s="324"/>
      <c r="B20" s="218" t="s">
        <v>1236</v>
      </c>
      <c r="C20" s="238" t="s">
        <v>1208</v>
      </c>
      <c r="D20" s="64" t="s">
        <v>1237</v>
      </c>
      <c r="E20" s="327"/>
      <c r="F20" s="515" t="s">
        <v>364</v>
      </c>
    </row>
    <row r="21" spans="1:6" ht="17.25" customHeight="1">
      <c r="A21" s="324"/>
      <c r="B21" s="218" t="s">
        <v>1210</v>
      </c>
      <c r="C21" s="238" t="s">
        <v>1211</v>
      </c>
      <c r="D21" s="64" t="s">
        <v>1238</v>
      </c>
      <c r="E21" s="327"/>
      <c r="F21" s="515" t="s">
        <v>364</v>
      </c>
    </row>
    <row r="22" spans="1:6" ht="17.25" customHeight="1">
      <c r="A22" s="324"/>
      <c r="B22" s="53"/>
      <c r="C22" s="238" t="s">
        <v>1239</v>
      </c>
      <c r="D22" s="64" t="s">
        <v>1240</v>
      </c>
      <c r="E22" s="327">
        <f>(E19+E20-E21)</f>
        <v>0</v>
      </c>
      <c r="F22" s="515" t="s">
        <v>364</v>
      </c>
    </row>
    <row r="23" spans="1:6" ht="17.25" customHeight="1">
      <c r="A23" s="324" t="s">
        <v>1241</v>
      </c>
      <c r="B23" s="329"/>
      <c r="C23" s="102" t="str">
        <f>C19</f>
        <v>令和6年度末累積額</v>
      </c>
      <c r="D23" s="64" t="s">
        <v>1242</v>
      </c>
      <c r="E23" s="327"/>
      <c r="F23" s="515" t="s">
        <v>364</v>
      </c>
    </row>
    <row r="24" spans="1:6" ht="17.25" customHeight="1">
      <c r="A24" s="324"/>
      <c r="B24" s="218" t="s">
        <v>1243</v>
      </c>
      <c r="C24" s="238" t="s">
        <v>1208</v>
      </c>
      <c r="D24" s="64" t="s">
        <v>1244</v>
      </c>
      <c r="E24" s="327"/>
      <c r="F24" s="515" t="s">
        <v>364</v>
      </c>
    </row>
    <row r="25" spans="1:6" ht="17.25" customHeight="1">
      <c r="A25" s="324"/>
      <c r="B25" s="218" t="s">
        <v>1210</v>
      </c>
      <c r="C25" s="238" t="s">
        <v>1211</v>
      </c>
      <c r="D25" s="64" t="s">
        <v>1245</v>
      </c>
      <c r="E25" s="327"/>
      <c r="F25" s="515" t="s">
        <v>364</v>
      </c>
    </row>
    <row r="26" spans="1:6" ht="17.25" customHeight="1">
      <c r="A26" s="324"/>
      <c r="B26" s="53"/>
      <c r="C26" s="238" t="s">
        <v>1419</v>
      </c>
      <c r="D26" s="64" t="s">
        <v>1246</v>
      </c>
      <c r="E26" s="327">
        <f>(E23+E24-E25)</f>
        <v>0</v>
      </c>
      <c r="F26" s="515" t="s">
        <v>364</v>
      </c>
    </row>
    <row r="27" spans="1:6" ht="17.25" customHeight="1">
      <c r="A27" s="324"/>
      <c r="B27" s="218"/>
      <c r="C27" s="102" t="str">
        <f>C23&amp;"　　Ａ＋Ｅ＋Ｉ＋Ｍ＋Ｑ＋U"</f>
        <v>令和6年度末累積額　　Ａ＋Ｅ＋Ｉ＋Ｍ＋Ｑ＋U</v>
      </c>
      <c r="D27" s="64" t="s">
        <v>1247</v>
      </c>
      <c r="E27" s="327">
        <f>(E3+E7+E11+E15+E19+E23)</f>
        <v>0</v>
      </c>
      <c r="F27" s="515" t="s">
        <v>364</v>
      </c>
    </row>
    <row r="28" spans="1:6" ht="17.25" customHeight="1">
      <c r="A28" s="324"/>
      <c r="B28" s="218" t="s">
        <v>293</v>
      </c>
      <c r="C28" s="238" t="s">
        <v>1420</v>
      </c>
      <c r="D28" s="64" t="s">
        <v>1248</v>
      </c>
      <c r="E28" s="327">
        <f>(E4+E8+E12+E16+E20+E24)</f>
        <v>0</v>
      </c>
      <c r="F28" s="515" t="s">
        <v>364</v>
      </c>
    </row>
    <row r="29" spans="1:6" ht="17.25" customHeight="1">
      <c r="A29" s="324"/>
      <c r="B29" s="218"/>
      <c r="C29" s="238" t="s">
        <v>1421</v>
      </c>
      <c r="D29" s="64" t="s">
        <v>1249</v>
      </c>
      <c r="E29" s="327">
        <f>(E5+E9+E13+E17+E21+E25)</f>
        <v>0</v>
      </c>
      <c r="F29" s="515" t="s">
        <v>364</v>
      </c>
    </row>
    <row r="30" spans="1:6" ht="17.25" customHeight="1">
      <c r="A30" s="330"/>
      <c r="B30" s="331"/>
      <c r="C30" s="516" t="s">
        <v>1422</v>
      </c>
      <c r="D30" s="517" t="s">
        <v>1250</v>
      </c>
      <c r="E30" s="332">
        <f>(E27+E28-E29)</f>
        <v>0</v>
      </c>
      <c r="F30" s="518" t="s">
        <v>364</v>
      </c>
    </row>
    <row r="31" spans="1:6" s="270" customFormat="1" ht="17.25" customHeight="1">
      <c r="B31" s="270" t="s">
        <v>1418</v>
      </c>
    </row>
  </sheetData>
  <customSheetViews>
    <customSheetView guid="{15472F52-94B6-4EF6-A7C3-02A4B848E89B}" showGridLines="0" fitToPage="1">
      <selection sqref="A1:F31"/>
      <pageMargins left="0.75" right="0.75" top="0.72013888888888888" bottom="1" header="0.51180555555555551" footer="0.51180555555555551"/>
      <pageSetup paperSize="9" scale="94"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pageMargins left="0.75" right="0.75" top="0.72013888888888888" bottom="1" header="0.51180555555555551" footer="0.51180555555555551"/>
  <pageSetup paperSize="9" scale="95" firstPageNumber="0" orientation="landscape" r:id="rId2"/>
  <headerFooter alignWithMargins="0">
    <oddFooter>&amp;C&amp;A</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65C4D-ACFF-4FE1-85E3-0573EA73A916}">
  <sheetPr codeName="Sheet80">
    <pageSetUpPr fitToPage="1"/>
  </sheetPr>
  <dimension ref="A1:BY29"/>
  <sheetViews>
    <sheetView showGridLines="0" zoomScaleNormal="100" workbookViewId="0"/>
  </sheetViews>
  <sheetFormatPr defaultColWidth="3.5" defaultRowHeight="13.5"/>
  <cols>
    <col min="1" max="1" width="5.875" style="23" customWidth="1"/>
    <col min="2" max="2" width="18.75" style="23" customWidth="1"/>
    <col min="3" max="3" width="22.5" style="23" customWidth="1"/>
    <col min="4" max="4" width="13.25" style="23" customWidth="1"/>
    <col min="5" max="8" width="5.375" style="23" customWidth="1"/>
    <col min="9" max="9" width="23.5" style="23" customWidth="1"/>
    <col min="10" max="10" width="4.125" style="23" customWidth="1"/>
    <col min="11" max="11" width="11.25" style="23" customWidth="1"/>
    <col min="12" max="12" width="7.5" style="23" customWidth="1"/>
    <col min="13" max="13" width="9.25" style="23" customWidth="1"/>
    <col min="14" max="16384" width="3.5" style="23"/>
  </cols>
  <sheetData>
    <row r="1" spans="1:13" ht="22.15" customHeight="1">
      <c r="A1" s="333" t="s">
        <v>1423</v>
      </c>
      <c r="B1" s="291"/>
      <c r="C1" s="291"/>
      <c r="D1" s="291"/>
      <c r="E1" s="291"/>
      <c r="F1" s="291"/>
      <c r="G1" s="291"/>
      <c r="H1" s="291"/>
      <c r="I1" s="291"/>
    </row>
    <row r="2" spans="1:13" ht="21.75" customHeight="1">
      <c r="A2" s="23" t="s">
        <v>1424</v>
      </c>
    </row>
    <row r="3" spans="1:13" s="15" customFormat="1" ht="22.5" customHeight="1">
      <c r="A3" s="1"/>
      <c r="B3" s="25"/>
      <c r="C3" s="23" t="s">
        <v>178</v>
      </c>
      <c r="D3" s="23"/>
      <c r="E3" s="23"/>
      <c r="F3" s="23"/>
      <c r="G3" s="23"/>
      <c r="H3" s="23"/>
      <c r="I3" s="23"/>
      <c r="M3" s="1"/>
    </row>
    <row r="4" spans="1:13" ht="14.25" customHeight="1"/>
    <row r="5" spans="1:13" ht="21.75" customHeight="1">
      <c r="A5" s="23" t="s">
        <v>1425</v>
      </c>
    </row>
    <row r="6" spans="1:13" ht="22.15" customHeight="1">
      <c r="A6" s="333"/>
      <c r="B6" s="95"/>
      <c r="C6" s="23" t="s">
        <v>1252</v>
      </c>
      <c r="H6" s="447" t="s">
        <v>1253</v>
      </c>
      <c r="I6" s="622"/>
      <c r="J6" s="622"/>
      <c r="K6" s="622"/>
      <c r="L6" s="622"/>
      <c r="M6" s="622"/>
    </row>
    <row r="7" spans="1:13" ht="18.75" customHeight="1">
      <c r="A7" s="333"/>
      <c r="B7" s="291"/>
      <c r="C7" s="291"/>
      <c r="D7" s="291"/>
      <c r="E7" s="291"/>
      <c r="F7" s="291"/>
      <c r="G7" s="291"/>
      <c r="H7" s="291"/>
      <c r="I7" s="291"/>
    </row>
    <row r="8" spans="1:13" ht="13.5" customHeight="1">
      <c r="A8" s="23" t="s">
        <v>1426</v>
      </c>
    </row>
    <row r="9" spans="1:13" ht="22.15" customHeight="1">
      <c r="A9" s="23" t="s">
        <v>1427</v>
      </c>
    </row>
    <row r="10" spans="1:13" ht="35.25" customHeight="1">
      <c r="A10" s="35"/>
      <c r="B10" s="519" t="s">
        <v>1254</v>
      </c>
      <c r="C10" s="334"/>
      <c r="D10" s="520" t="s">
        <v>1255</v>
      </c>
      <c r="E10" s="519" t="s">
        <v>1256</v>
      </c>
      <c r="F10" s="335"/>
      <c r="G10" s="336"/>
      <c r="H10" s="337"/>
      <c r="I10" s="521" t="s">
        <v>1257</v>
      </c>
      <c r="J10" s="337"/>
      <c r="K10" s="522" t="s">
        <v>1258</v>
      </c>
      <c r="L10" s="522" t="s">
        <v>1259</v>
      </c>
      <c r="M10" s="523" t="s">
        <v>1260</v>
      </c>
    </row>
    <row r="11" spans="1:13" ht="25.15" customHeight="1">
      <c r="A11" s="338" t="s">
        <v>0</v>
      </c>
      <c r="B11" s="637"/>
      <c r="C11" s="637"/>
      <c r="D11" s="552"/>
      <c r="E11" s="160" t="s">
        <v>1261</v>
      </c>
      <c r="F11" s="339"/>
      <c r="G11" s="160" t="s">
        <v>1262</v>
      </c>
      <c r="H11" s="248"/>
      <c r="I11" s="340"/>
      <c r="J11" s="35" t="s">
        <v>364</v>
      </c>
      <c r="K11" s="97"/>
      <c r="L11" s="25"/>
      <c r="M11" s="25"/>
    </row>
    <row r="12" spans="1:13" ht="25.15" customHeight="1">
      <c r="A12" s="338" t="s">
        <v>1</v>
      </c>
      <c r="B12" s="637"/>
      <c r="C12" s="637"/>
      <c r="D12" s="552"/>
      <c r="E12" s="160" t="s">
        <v>1261</v>
      </c>
      <c r="F12" s="339"/>
      <c r="G12" s="160" t="s">
        <v>1262</v>
      </c>
      <c r="H12" s="248"/>
      <c r="I12" s="340"/>
      <c r="J12" s="35" t="s">
        <v>364</v>
      </c>
      <c r="K12" s="97"/>
      <c r="L12" s="25"/>
      <c r="M12" s="25"/>
    </row>
    <row r="13" spans="1:13" ht="25.15" customHeight="1">
      <c r="A13" s="338" t="s">
        <v>2</v>
      </c>
      <c r="B13" s="637"/>
      <c r="C13" s="637"/>
      <c r="D13" s="552"/>
      <c r="E13" s="160" t="s">
        <v>1261</v>
      </c>
      <c r="F13" s="339"/>
      <c r="G13" s="160" t="s">
        <v>1262</v>
      </c>
      <c r="H13" s="248"/>
      <c r="I13" s="340"/>
      <c r="J13" s="35" t="s">
        <v>364</v>
      </c>
      <c r="K13" s="97"/>
      <c r="L13" s="25"/>
      <c r="M13" s="25"/>
    </row>
    <row r="14" spans="1:13" ht="25.15" customHeight="1">
      <c r="A14" s="338" t="s">
        <v>3</v>
      </c>
      <c r="B14" s="637"/>
      <c r="C14" s="637"/>
      <c r="D14" s="552"/>
      <c r="E14" s="160" t="s">
        <v>1261</v>
      </c>
      <c r="F14" s="339"/>
      <c r="G14" s="160" t="s">
        <v>1262</v>
      </c>
      <c r="H14" s="248"/>
      <c r="I14" s="340"/>
      <c r="J14" s="35" t="s">
        <v>364</v>
      </c>
      <c r="K14" s="97"/>
      <c r="L14" s="25"/>
      <c r="M14" s="25"/>
    </row>
    <row r="15" spans="1:13" ht="25.15" customHeight="1">
      <c r="A15" s="338" t="s">
        <v>4</v>
      </c>
      <c r="B15" s="637"/>
      <c r="C15" s="637"/>
      <c r="D15" s="552"/>
      <c r="E15" s="160" t="s">
        <v>1261</v>
      </c>
      <c r="F15" s="339"/>
      <c r="G15" s="160" t="s">
        <v>1262</v>
      </c>
      <c r="H15" s="248"/>
      <c r="I15" s="340"/>
      <c r="J15" s="35" t="s">
        <v>364</v>
      </c>
      <c r="K15" s="97"/>
      <c r="L15" s="25"/>
      <c r="M15" s="25"/>
    </row>
    <row r="16" spans="1:13" ht="17.25" customHeight="1">
      <c r="E16" s="23" t="s">
        <v>1263</v>
      </c>
    </row>
    <row r="17" spans="1:77" ht="17.25" customHeight="1">
      <c r="A17" s="23" t="s">
        <v>1264</v>
      </c>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row>
    <row r="18" spans="1:77" ht="25.15" customHeight="1">
      <c r="A18" s="341" t="s">
        <v>0</v>
      </c>
      <c r="B18" s="637"/>
      <c r="C18" s="637"/>
      <c r="D18" s="637"/>
      <c r="E18" s="637"/>
      <c r="F18" s="637"/>
      <c r="G18" s="637"/>
      <c r="H18" s="637"/>
      <c r="I18" s="637"/>
      <c r="J18" s="637"/>
      <c r="K18" s="637"/>
      <c r="L18" s="637"/>
      <c r="M18" s="637"/>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row>
    <row r="19" spans="1:77" ht="25.15" customHeight="1">
      <c r="A19" s="341" t="s">
        <v>1</v>
      </c>
      <c r="B19" s="637"/>
      <c r="C19" s="637"/>
      <c r="D19" s="637"/>
      <c r="E19" s="637"/>
      <c r="F19" s="637"/>
      <c r="G19" s="637"/>
      <c r="H19" s="637"/>
      <c r="I19" s="637"/>
      <c r="J19" s="637"/>
      <c r="K19" s="637"/>
      <c r="L19" s="637"/>
      <c r="M19" s="637"/>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row>
    <row r="20" spans="1:77" ht="25.15" customHeight="1">
      <c r="A20" s="338" t="s">
        <v>2</v>
      </c>
      <c r="B20" s="637"/>
      <c r="C20" s="637"/>
      <c r="D20" s="637"/>
      <c r="E20" s="637"/>
      <c r="F20" s="637"/>
      <c r="G20" s="637"/>
      <c r="H20" s="637"/>
      <c r="I20" s="637"/>
      <c r="J20" s="637"/>
      <c r="K20" s="637"/>
      <c r="L20" s="637"/>
      <c r="M20" s="637"/>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row>
    <row r="21" spans="1:77" ht="25.15" customHeight="1">
      <c r="A21" s="338" t="s">
        <v>3</v>
      </c>
      <c r="B21" s="637"/>
      <c r="C21" s="637"/>
      <c r="D21" s="637"/>
      <c r="E21" s="637"/>
      <c r="F21" s="637"/>
      <c r="G21" s="637"/>
      <c r="H21" s="637"/>
      <c r="I21" s="637"/>
      <c r="J21" s="637"/>
      <c r="K21" s="637"/>
      <c r="L21" s="637"/>
      <c r="M21" s="637"/>
    </row>
    <row r="22" spans="1:77" ht="25.15" customHeight="1">
      <c r="A22" s="338" t="s">
        <v>4</v>
      </c>
      <c r="B22" s="637"/>
      <c r="C22" s="637"/>
      <c r="D22" s="637"/>
      <c r="E22" s="637"/>
      <c r="F22" s="637"/>
      <c r="G22" s="637"/>
      <c r="H22" s="637"/>
      <c r="I22" s="637"/>
      <c r="J22" s="637"/>
      <c r="K22" s="637"/>
      <c r="L22" s="637"/>
      <c r="M22" s="637"/>
    </row>
    <row r="23" spans="1:77" ht="20.25" customHeight="1"/>
    <row r="24" spans="1:77" ht="21.75" customHeight="1">
      <c r="A24" s="23" t="s">
        <v>1265</v>
      </c>
    </row>
    <row r="25" spans="1:77" s="15" customFormat="1" ht="22.5" customHeight="1">
      <c r="A25" s="1"/>
      <c r="B25" s="25"/>
      <c r="C25" s="23" t="s">
        <v>178</v>
      </c>
      <c r="D25" s="23"/>
      <c r="E25" s="23"/>
      <c r="F25" s="23"/>
      <c r="G25" s="23"/>
      <c r="H25" s="23"/>
      <c r="I25" s="23"/>
      <c r="M25" s="1"/>
    </row>
    <row r="28" spans="1:77" ht="22.15" customHeight="1"/>
    <row r="29" spans="1:77" ht="22.15" customHeight="1"/>
  </sheetData>
  <customSheetViews>
    <customSheetView guid="{15472F52-94B6-4EF6-A7C3-02A4B848E89B}" showGridLines="0" fitToPage="1">
      <selection sqref="A1:BY29"/>
      <pageMargins left="0.75" right="0.75" top="0.72013888888888888" bottom="1" header="0.51180555555555551" footer="0.51180555555555551"/>
      <pageSetup paperSize="9" scale="88"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1">
    <mergeCell ref="B22:M22"/>
    <mergeCell ref="B15:C15"/>
    <mergeCell ref="B18:M18"/>
    <mergeCell ref="B19:M19"/>
    <mergeCell ref="B20:M20"/>
    <mergeCell ref="B21:M21"/>
    <mergeCell ref="I6:M6"/>
    <mergeCell ref="B11:C11"/>
    <mergeCell ref="B12:C12"/>
    <mergeCell ref="B13:C13"/>
    <mergeCell ref="B14:C14"/>
  </mergeCells>
  <phoneticPr fontId="27"/>
  <dataValidations count="4">
    <dataValidation type="list" allowBlank="1" showErrorMessage="1" errorTitle="入力規則違反" error="該当する場合は、&quot;○&quot;を入力してください" sqref="F11:F15 H11:H15" xr:uid="{B4F1936F-9649-49AD-AE42-C2E5EF2E91C9}">
      <formula1>"○"</formula1>
      <formula2>0</formula2>
    </dataValidation>
    <dataValidation type="whole" operator="greaterThanOrEqual" allowBlank="1" showErrorMessage="1" errorTitle="入力規則違反" error="整数を入力してください" sqref="I11:I15" xr:uid="{89E8DE37-7E0E-4F6B-9B53-3814BFAD651D}">
      <formula1>0</formula1>
      <formula2>0</formula2>
    </dataValidation>
    <dataValidation type="list" operator="equal" allowBlank="1" showErrorMessage="1" errorTitle="入力規則違反" error="リストから選択してください" sqref="B3 B25" xr:uid="{FD3139E8-157F-41D0-9B73-EE6936B24A1A}">
      <formula1>"いる,いない,非該当"</formula1>
      <formula2>0</formula2>
    </dataValidation>
    <dataValidation type="list" operator="equal" allowBlank="1" showErrorMessage="1" errorTitle="入力規則違反" error="リストから選択してください" sqref="L11:M15" xr:uid="{4ACFE738-2DD2-4552-8A24-51E01CF93323}">
      <formula1>"有,無,非該当"</formula1>
      <formula2>0</formula2>
    </dataValidation>
  </dataValidations>
  <pageMargins left="0.75" right="0.75" top="0.72013888888888888" bottom="1" header="0.51180555555555551" footer="0.51180555555555551"/>
  <pageSetup paperSize="9" scale="89" firstPageNumber="0" orientation="landscape" r:id="rId2"/>
  <headerFooter alignWithMargins="0">
    <oddFooter>&amp;C&amp;A</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723ED-9F5A-4A0D-B6AA-98E4F426E78C}">
  <sheetPr codeName="Sheet81">
    <pageSetUpPr fitToPage="1"/>
  </sheetPr>
  <dimension ref="A1:DG16"/>
  <sheetViews>
    <sheetView showGridLines="0" zoomScaleNormal="100" workbookViewId="0"/>
  </sheetViews>
  <sheetFormatPr defaultRowHeight="13.5"/>
  <cols>
    <col min="1" max="1" width="9.25" style="139" customWidth="1"/>
    <col min="2" max="2" width="17.75" style="139" customWidth="1"/>
    <col min="3" max="3" width="20.5" style="139" customWidth="1"/>
    <col min="4" max="4" width="79.5" style="139" customWidth="1"/>
    <col min="5" max="16384" width="9" style="139"/>
  </cols>
  <sheetData>
    <row r="1" spans="1:111" s="23" customFormat="1" ht="21.75" customHeight="1">
      <c r="A1" s="23" t="s">
        <v>1509</v>
      </c>
    </row>
    <row r="2" spans="1:111" s="23" customFormat="1" ht="41.25" customHeight="1">
      <c r="B2" s="235" t="s">
        <v>1266</v>
      </c>
      <c r="C2" s="624"/>
      <c r="D2" s="624"/>
    </row>
    <row r="3" spans="1:111" s="23" customFormat="1" ht="13.5" customHeight="1">
      <c r="A3" s="333"/>
      <c r="B3" s="291"/>
      <c r="C3" s="291"/>
      <c r="D3" s="291"/>
    </row>
    <row r="4" spans="1:111" s="504" customFormat="1" ht="25.15" customHeight="1">
      <c r="A4" s="291" t="s">
        <v>1428</v>
      </c>
      <c r="B4" s="23"/>
      <c r="C4" s="23"/>
      <c r="D4" s="23"/>
      <c r="E4" s="23"/>
      <c r="F4" s="23"/>
      <c r="G4" s="23"/>
      <c r="H4" s="23"/>
      <c r="I4" s="23"/>
      <c r="J4" s="23"/>
    </row>
    <row r="5" spans="1:111" s="23" customFormat="1" ht="21.75" customHeight="1">
      <c r="A5" s="23" t="s">
        <v>1429</v>
      </c>
    </row>
    <row r="6" spans="1:111" s="28" customFormat="1" ht="24" customHeight="1">
      <c r="B6" s="25"/>
      <c r="C6" s="23" t="s">
        <v>1267</v>
      </c>
      <c r="D6" s="23"/>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row>
    <row r="7" spans="1:111" s="28" customFormat="1" ht="24" customHeight="1">
      <c r="B7" s="447" t="s">
        <v>1268</v>
      </c>
      <c r="C7" s="548"/>
      <c r="D7" s="23"/>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row>
    <row r="8" spans="1:111" s="23" customFormat="1" ht="21.75" customHeight="1">
      <c r="A8" s="23" t="s">
        <v>1430</v>
      </c>
    </row>
    <row r="9" spans="1:111" s="28" customFormat="1" ht="24" customHeight="1">
      <c r="B9" s="25"/>
      <c r="C9" s="23" t="s">
        <v>178</v>
      </c>
      <c r="D9" s="23"/>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row>
    <row r="10" spans="1:111" ht="14.25" customHeight="1"/>
    <row r="11" spans="1:111" s="504" customFormat="1" ht="25.15" customHeight="1">
      <c r="A11" s="291" t="s">
        <v>1431</v>
      </c>
      <c r="B11" s="23"/>
      <c r="C11" s="23"/>
      <c r="D11" s="23"/>
      <c r="E11" s="23"/>
      <c r="F11" s="23"/>
      <c r="G11" s="23"/>
      <c r="H11" s="23"/>
      <c r="I11" s="23"/>
      <c r="J11" s="23"/>
    </row>
    <row r="12" spans="1:111" s="504" customFormat="1" ht="25.15" customHeight="1">
      <c r="A12" s="23" t="s">
        <v>1269</v>
      </c>
      <c r="B12" s="23"/>
      <c r="C12" s="23"/>
      <c r="D12" s="23"/>
      <c r="E12" s="23"/>
      <c r="F12" s="23"/>
      <c r="G12" s="23"/>
      <c r="H12" s="23"/>
      <c r="I12" s="23"/>
      <c r="J12" s="23"/>
    </row>
    <row r="13" spans="1:111" s="28" customFormat="1" ht="24" customHeight="1">
      <c r="B13" s="505" t="s">
        <v>1270</v>
      </c>
      <c r="C13" s="56"/>
      <c r="D13" s="23" t="s">
        <v>32</v>
      </c>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row>
    <row r="14" spans="1:111" s="28" customFormat="1" ht="27" customHeight="1">
      <c r="A14" s="702" t="s">
        <v>1271</v>
      </c>
      <c r="B14" s="702"/>
      <c r="C14" s="624"/>
      <c r="D14" s="624"/>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row>
    <row r="15" spans="1:111" s="28" customFormat="1" ht="27" customHeight="1">
      <c r="A15" s="702" t="s">
        <v>1272</v>
      </c>
      <c r="B15" s="702"/>
      <c r="C15" s="624"/>
      <c r="D15" s="624"/>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row>
    <row r="16" spans="1:111" ht="17.25" customHeight="1"/>
  </sheetData>
  <customSheetViews>
    <customSheetView guid="{15472F52-94B6-4EF6-A7C3-02A4B848E89B}" showGridLines="0" fitToPage="1">
      <selection sqref="A1:DG16"/>
      <pageMargins left="0.75" right="0.75" top="0.72013888888888888" bottom="1" header="0.51180555555555551" footer="0.51180555555555551"/>
      <pageSetup paperSize="9"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5">
    <mergeCell ref="C2:D2"/>
    <mergeCell ref="A14:B14"/>
    <mergeCell ref="C14:D14"/>
    <mergeCell ref="A15:B15"/>
    <mergeCell ref="C15:D15"/>
  </mergeCells>
  <phoneticPr fontId="27"/>
  <dataValidations count="3">
    <dataValidation type="list" operator="equal" allowBlank="1" showErrorMessage="1" errorTitle="入力規則違反" error="リストから選択してください" sqref="B9" xr:uid="{604CF15A-E514-4D4F-8C73-9102731EB8CD}">
      <formula1>"いる,いない"</formula1>
      <formula2>0</formula2>
    </dataValidation>
    <dataValidation type="list" operator="equal" allowBlank="1" showErrorMessage="1" errorTitle="入力規則違反" error="リストから選択してください" sqref="C13" xr:uid="{94C92339-5B00-429D-926D-37FC448D4E74}">
      <formula1>"有,無,非該当"</formula1>
      <formula2>0</formula2>
    </dataValidation>
    <dataValidation type="list" operator="equal" allowBlank="1" showErrorMessage="1" errorTitle="入力規則違反" error="リストから選択してください" sqref="B6" xr:uid="{DE0E0C33-0023-4B4C-A8C2-ADE4CE372F88}">
      <formula1>"実施,未実施"</formula1>
      <formula2>0</formula2>
    </dataValidation>
  </dataValidations>
  <pageMargins left="0.75" right="0.75" top="0.72013888888888888" bottom="1" header="0.51180555555555551" footer="0.51180555555555551"/>
  <pageSetup paperSize="9" firstPageNumber="0" orientation="landscape" r:id="rId2"/>
  <headerFooter alignWithMargins="0">
    <oddFooter>&amp;C&amp;A</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DAB7-3BFF-4B60-8072-D15DA8D307AD}">
  <sheetPr codeName="Sheet82">
    <pageSetUpPr fitToPage="1"/>
  </sheetPr>
  <dimension ref="A1:M15"/>
  <sheetViews>
    <sheetView showGridLines="0" zoomScaleNormal="100" workbookViewId="0"/>
  </sheetViews>
  <sheetFormatPr defaultRowHeight="13.5"/>
  <cols>
    <col min="1" max="1" width="11.375" style="61" customWidth="1"/>
    <col min="2" max="2" width="3" style="61" customWidth="1"/>
    <col min="3" max="3" width="17.375" style="61" customWidth="1"/>
    <col min="4" max="4" width="22.5" style="61" customWidth="1"/>
    <col min="5" max="5" width="3" style="61" customWidth="1"/>
    <col min="6" max="6" width="17.25" style="61" customWidth="1"/>
    <col min="7" max="7" width="22.5" style="61" customWidth="1"/>
    <col min="8" max="8" width="32.125" style="61" customWidth="1"/>
    <col min="9" max="16384" width="9" style="61"/>
  </cols>
  <sheetData>
    <row r="1" spans="1:13" s="504" customFormat="1" ht="32.25" customHeight="1">
      <c r="A1" s="291" t="s">
        <v>1432</v>
      </c>
      <c r="B1" s="291"/>
      <c r="C1" s="23"/>
      <c r="D1" s="23"/>
      <c r="E1" s="23"/>
      <c r="F1" s="23"/>
      <c r="G1" s="23"/>
      <c r="H1" s="23"/>
      <c r="I1" s="23"/>
      <c r="J1" s="23"/>
      <c r="K1" s="23"/>
      <c r="L1" s="23"/>
      <c r="M1" s="23"/>
    </row>
    <row r="2" spans="1:13" ht="22.15" customHeight="1">
      <c r="B2" s="257" t="s">
        <v>1459</v>
      </c>
      <c r="C2" s="343"/>
      <c r="D2" s="344"/>
      <c r="E2" s="257" t="s">
        <v>1460</v>
      </c>
      <c r="F2" s="343"/>
      <c r="G2" s="344"/>
    </row>
    <row r="3" spans="1:13" ht="22.15" customHeight="1">
      <c r="B3" s="238"/>
      <c r="C3" s="343" t="s">
        <v>1461</v>
      </c>
      <c r="D3" s="344"/>
      <c r="E3" s="238"/>
      <c r="F3" s="343" t="s">
        <v>1462</v>
      </c>
      <c r="G3" s="344"/>
    </row>
    <row r="4" spans="1:13" ht="22.15" customHeight="1">
      <c r="B4" s="257" t="s">
        <v>1463</v>
      </c>
      <c r="C4" s="64"/>
      <c r="D4" s="344"/>
      <c r="E4" s="257" t="s">
        <v>1464</v>
      </c>
      <c r="F4" s="343"/>
      <c r="G4" s="344"/>
    </row>
    <row r="5" spans="1:13" s="23" customFormat="1" ht="21.75" customHeight="1">
      <c r="B5" s="23" t="s">
        <v>1273</v>
      </c>
    </row>
    <row r="7" spans="1:13" ht="16.899999999999999" customHeight="1">
      <c r="B7" s="61" t="s">
        <v>1456</v>
      </c>
    </row>
    <row r="8" spans="1:13" ht="24" customHeight="1">
      <c r="C8" s="559"/>
      <c r="D8" s="61" t="s">
        <v>1465</v>
      </c>
    </row>
    <row r="9" spans="1:13" ht="14.65" customHeight="1"/>
    <row r="10" spans="1:13" ht="24" customHeight="1">
      <c r="B10" s="61" t="s">
        <v>1457</v>
      </c>
    </row>
    <row r="11" spans="1:13" ht="24" customHeight="1">
      <c r="C11" s="559"/>
      <c r="D11" s="61" t="s">
        <v>1466</v>
      </c>
    </row>
    <row r="13" spans="1:13">
      <c r="B13" s="61" t="s">
        <v>1458</v>
      </c>
    </row>
    <row r="14" spans="1:13" ht="24" customHeight="1">
      <c r="C14" s="559"/>
      <c r="D14" s="61" t="s">
        <v>1467</v>
      </c>
    </row>
    <row r="15" spans="1:13">
      <c r="C15" s="61" t="s">
        <v>1510</v>
      </c>
    </row>
  </sheetData>
  <customSheetViews>
    <customSheetView guid="{15472F52-94B6-4EF6-A7C3-02A4B848E89B}" showGridLines="0" fitToPage="1">
      <selection sqref="A1:M15"/>
      <pageMargins left="0.75" right="0.75" top="0.72013888888888888" bottom="1" header="0.51180555555555551" footer="0.51180555555555551"/>
      <pageSetup paperSize="9"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phoneticPr fontId="27"/>
  <pageMargins left="0.75" right="0.75" top="0.72013888888888888" bottom="1" header="0.51180555555555551" footer="0.51180555555555551"/>
  <pageSetup paperSize="9" firstPageNumber="0" orientation="landscape" r:id="rId2"/>
  <headerFooter alignWithMargins="0">
    <oddFooter>&amp;C&amp;A</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8665E-0B3A-49D2-84C7-B16E3FAD17D3}">
  <sheetPr codeName="Sheet83">
    <pageSetUpPr fitToPage="1"/>
  </sheetPr>
  <dimension ref="A1:H21"/>
  <sheetViews>
    <sheetView showGridLines="0" zoomScaleNormal="100" workbookViewId="0"/>
  </sheetViews>
  <sheetFormatPr defaultRowHeight="12"/>
  <cols>
    <col min="1" max="1" width="6.25" style="270" customWidth="1"/>
    <col min="2" max="2" width="21.5" style="270" customWidth="1"/>
    <col min="3" max="4" width="22.5" style="270" customWidth="1"/>
    <col min="5" max="5" width="8.125" style="270" customWidth="1"/>
    <col min="6" max="6" width="3.75" style="270" customWidth="1"/>
    <col min="7" max="7" width="26.375" style="270" customWidth="1"/>
    <col min="8" max="8" width="18.5" style="270" customWidth="1"/>
    <col min="9" max="9" width="15.125" style="270" customWidth="1"/>
    <col min="10" max="10" width="10.5" style="270" customWidth="1"/>
    <col min="11" max="12" width="18.5" style="270" customWidth="1"/>
    <col min="13" max="16384" width="9" style="270"/>
  </cols>
  <sheetData>
    <row r="1" spans="1:8" s="23" customFormat="1" ht="24.75" customHeight="1">
      <c r="A1" s="291" t="str">
        <f>"１２　運営費の使途範囲及び本部会計繰入金（運用収入）の限度額の計算（令和"&amp;P0!$B$3-1&amp;"年度）"</f>
        <v>１２　運営費の使途範囲及び本部会計繰入金（運用収入）の限度額の計算（令和7年度）</v>
      </c>
      <c r="B1" s="291"/>
      <c r="C1" s="291"/>
      <c r="D1" s="291"/>
      <c r="E1" s="291"/>
      <c r="F1" s="291"/>
      <c r="G1" s="291"/>
      <c r="H1" s="291"/>
    </row>
    <row r="2" spans="1:8" s="23" customFormat="1" ht="20.25" customHeight="1">
      <c r="A2" s="291" t="s">
        <v>1274</v>
      </c>
      <c r="B2" s="291"/>
      <c r="C2" s="291"/>
    </row>
    <row r="3" spans="1:8" s="23" customFormat="1" ht="20.25" customHeight="1">
      <c r="B3" s="524" t="s">
        <v>1275</v>
      </c>
      <c r="C3" s="711" t="s">
        <v>1433</v>
      </c>
      <c r="D3" s="711"/>
      <c r="E3" s="345"/>
      <c r="F3" s="346"/>
      <c r="G3" s="524" t="s">
        <v>1276</v>
      </c>
      <c r="H3" s="524" t="s">
        <v>1434</v>
      </c>
    </row>
    <row r="4" spans="1:8" s="23" customFormat="1" ht="19.5" customHeight="1">
      <c r="B4" s="525" t="s">
        <v>1277</v>
      </c>
      <c r="C4" s="526" t="s">
        <v>1278</v>
      </c>
      <c r="D4" s="347"/>
      <c r="E4" s="347"/>
      <c r="F4" s="348"/>
      <c r="G4" s="349"/>
      <c r="H4" s="349"/>
    </row>
    <row r="5" spans="1:8" s="23" customFormat="1" ht="20.25" customHeight="1">
      <c r="B5" s="350"/>
      <c r="C5" s="351"/>
      <c r="D5" s="73" t="s">
        <v>1435</v>
      </c>
      <c r="E5" s="352"/>
      <c r="F5" s="527" t="s">
        <v>1025</v>
      </c>
      <c r="G5" s="353"/>
      <c r="H5" s="354"/>
    </row>
    <row r="6" spans="1:8" s="23" customFormat="1" ht="20.25" customHeight="1">
      <c r="B6" s="350"/>
      <c r="C6" s="528" t="s">
        <v>1278</v>
      </c>
      <c r="D6" s="104"/>
      <c r="E6" s="104"/>
      <c r="F6" s="355"/>
      <c r="G6" s="356"/>
      <c r="H6" s="356"/>
    </row>
    <row r="7" spans="1:8" s="23" customFormat="1" ht="20.25" customHeight="1">
      <c r="B7" s="350"/>
      <c r="C7" s="351"/>
      <c r="D7" s="73" t="s">
        <v>1435</v>
      </c>
      <c r="E7" s="352"/>
      <c r="F7" s="527" t="s">
        <v>1025</v>
      </c>
      <c r="G7" s="353"/>
      <c r="H7" s="354"/>
    </row>
    <row r="8" spans="1:8" s="23" customFormat="1" ht="20.25" customHeight="1">
      <c r="B8" s="350"/>
      <c r="C8" s="528" t="s">
        <v>1278</v>
      </c>
      <c r="D8" s="104"/>
      <c r="E8" s="104"/>
      <c r="F8" s="355"/>
      <c r="G8" s="356"/>
      <c r="H8" s="356"/>
    </row>
    <row r="9" spans="1:8" s="23" customFormat="1" ht="20.25" customHeight="1">
      <c r="B9" s="350"/>
      <c r="C9" s="357"/>
      <c r="D9" s="28" t="s">
        <v>1435</v>
      </c>
      <c r="E9" s="358"/>
      <c r="F9" s="529" t="s">
        <v>1025</v>
      </c>
      <c r="G9" s="359"/>
      <c r="H9" s="360"/>
    </row>
    <row r="10" spans="1:8" s="23" customFormat="1" ht="20.25" customHeight="1">
      <c r="B10" s="350"/>
      <c r="C10" s="361"/>
      <c r="D10" s="345"/>
      <c r="E10" s="345"/>
      <c r="F10" s="345"/>
      <c r="G10" s="530" t="s">
        <v>1279</v>
      </c>
      <c r="H10" s="362">
        <f>SUM(H5,H7,H9)</f>
        <v>0</v>
      </c>
    </row>
    <row r="11" spans="1:8" s="23" customFormat="1" ht="20.25" customHeight="1">
      <c r="B11" s="350"/>
      <c r="C11" s="712" t="s">
        <v>1436</v>
      </c>
      <c r="D11" s="712"/>
      <c r="E11" s="712"/>
      <c r="F11" s="712"/>
      <c r="G11" s="712"/>
      <c r="H11" s="712"/>
    </row>
    <row r="12" spans="1:8" s="23" customFormat="1" ht="20.25" customHeight="1">
      <c r="B12" s="350"/>
      <c r="C12" s="531" t="s">
        <v>1278</v>
      </c>
      <c r="D12" s="28"/>
      <c r="E12" s="28"/>
      <c r="F12" s="363"/>
      <c r="G12" s="364"/>
      <c r="H12" s="364"/>
    </row>
    <row r="13" spans="1:8" s="23" customFormat="1" ht="20.25" customHeight="1">
      <c r="B13" s="350"/>
      <c r="C13" s="351"/>
      <c r="D13" s="73" t="s">
        <v>1435</v>
      </c>
      <c r="E13" s="73">
        <v>2</v>
      </c>
      <c r="F13" s="527" t="s">
        <v>1025</v>
      </c>
      <c r="G13" s="353"/>
      <c r="H13" s="354"/>
    </row>
    <row r="14" spans="1:8" s="23" customFormat="1" ht="20.25" customHeight="1">
      <c r="B14" s="350"/>
      <c r="C14" s="531" t="s">
        <v>1278</v>
      </c>
      <c r="D14" s="28"/>
      <c r="E14" s="28"/>
      <c r="F14" s="363"/>
      <c r="G14" s="356"/>
      <c r="H14" s="356"/>
    </row>
    <row r="15" spans="1:8" s="23" customFormat="1" ht="20.25" customHeight="1">
      <c r="B15" s="350"/>
      <c r="C15" s="351"/>
      <c r="D15" s="73" t="s">
        <v>1435</v>
      </c>
      <c r="E15" s="73">
        <v>2</v>
      </c>
      <c r="F15" s="527" t="s">
        <v>1025</v>
      </c>
      <c r="G15" s="353"/>
      <c r="H15" s="354"/>
    </row>
    <row r="16" spans="1:8" s="23" customFormat="1" ht="20.25" customHeight="1">
      <c r="B16" s="350"/>
      <c r="C16" s="531" t="s">
        <v>1278</v>
      </c>
      <c r="D16" s="28"/>
      <c r="E16" s="28"/>
      <c r="F16" s="363"/>
      <c r="G16" s="356"/>
      <c r="H16" s="356"/>
    </row>
    <row r="17" spans="2:8" s="23" customFormat="1" ht="20.25" customHeight="1">
      <c r="B17" s="350"/>
      <c r="C17" s="365"/>
      <c r="D17" s="532" t="s">
        <v>1435</v>
      </c>
      <c r="E17" s="532">
        <v>2</v>
      </c>
      <c r="F17" s="533" t="s">
        <v>1025</v>
      </c>
      <c r="G17" s="359"/>
      <c r="H17" s="360"/>
    </row>
    <row r="18" spans="2:8" s="23" customFormat="1" ht="20.25" customHeight="1">
      <c r="B18" s="366"/>
      <c r="C18" s="361"/>
      <c r="D18" s="345"/>
      <c r="E18" s="345"/>
      <c r="F18" s="345"/>
      <c r="G18" s="530" t="s">
        <v>1279</v>
      </c>
      <c r="H18" s="367">
        <f>SUM(H13,H15,H17)</f>
        <v>0</v>
      </c>
    </row>
    <row r="19" spans="2:8" s="23" customFormat="1" ht="19.5" customHeight="1">
      <c r="B19" s="291" t="s">
        <v>1280</v>
      </c>
      <c r="C19" s="291"/>
      <c r="D19" s="291"/>
      <c r="E19" s="291"/>
      <c r="F19" s="291"/>
      <c r="G19" s="291"/>
      <c r="H19" s="291"/>
    </row>
    <row r="20" spans="2:8" s="23" customFormat="1" ht="13.5" customHeight="1">
      <c r="B20" s="291" t="s">
        <v>1281</v>
      </c>
      <c r="C20" s="291"/>
      <c r="D20" s="291"/>
      <c r="E20" s="291"/>
      <c r="F20" s="291"/>
      <c r="G20" s="291"/>
      <c r="H20" s="291"/>
    </row>
    <row r="21" spans="2:8" ht="10.5" customHeight="1"/>
  </sheetData>
  <customSheetViews>
    <customSheetView guid="{15472F52-94B6-4EF6-A7C3-02A4B848E89B}" showGridLines="0" fitToPage="1">
      <selection sqref="A1:H21"/>
      <pageMargins left="0.75" right="0.75" top="0.72013888888888888" bottom="1" header="0.51180555555555551" footer="0.51180555555555551"/>
      <pageSetup paperSize="9"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2">
    <mergeCell ref="C3:D3"/>
    <mergeCell ref="C11:H11"/>
  </mergeCells>
  <phoneticPr fontId="27"/>
  <pageMargins left="0.75" right="0.75" top="0.72013888888888888" bottom="1" header="0.51180555555555551" footer="0.51180555555555551"/>
  <pageSetup paperSize="9" firstPageNumber="0" orientation="landscape" r:id="rId2"/>
  <headerFooter alignWithMargins="0">
    <oddFooter>&amp;C&amp;A</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41F10-5FE2-4A4D-B519-01522BB2FA76}">
  <sheetPr codeName="Sheet84">
    <pageSetUpPr fitToPage="1"/>
  </sheetPr>
  <dimension ref="A1:G19"/>
  <sheetViews>
    <sheetView showGridLines="0" zoomScaleNormal="100" workbookViewId="0"/>
  </sheetViews>
  <sheetFormatPr defaultRowHeight="12"/>
  <cols>
    <col min="1" max="1" width="6.25" style="270" customWidth="1"/>
    <col min="2" max="2" width="21.5" style="270" customWidth="1"/>
    <col min="3" max="3" width="22.5" style="270" customWidth="1"/>
    <col min="4" max="4" width="26.875" style="270" customWidth="1"/>
    <col min="5" max="5" width="6.5" style="270" customWidth="1"/>
    <col min="6" max="6" width="18.75" style="270" customWidth="1"/>
    <col min="7" max="7" width="28" style="270" customWidth="1"/>
    <col min="8" max="8" width="18.5" style="270" customWidth="1"/>
    <col min="9" max="9" width="15.125" style="270" customWidth="1"/>
    <col min="10" max="10" width="10.5" style="270" customWidth="1"/>
    <col min="11" max="12" width="18.5" style="270" customWidth="1"/>
    <col min="13" max="16384" width="9" style="270"/>
  </cols>
  <sheetData>
    <row r="1" spans="1:7" ht="22.15" customHeight="1">
      <c r="A1" s="291" t="s">
        <v>1282</v>
      </c>
    </row>
    <row r="2" spans="1:7" ht="22.15" customHeight="1">
      <c r="A2" s="291"/>
      <c r="B2" s="534" t="s">
        <v>1283</v>
      </c>
      <c r="C2" s="368"/>
      <c r="D2" s="368"/>
      <c r="E2" s="368"/>
      <c r="F2" s="368"/>
      <c r="G2" s="535" t="s">
        <v>1284</v>
      </c>
    </row>
    <row r="3" spans="1:7" s="139" customFormat="1" ht="20.25" customHeight="1">
      <c r="B3" s="536" t="s">
        <v>1285</v>
      </c>
      <c r="C3" s="537" t="s">
        <v>1437</v>
      </c>
      <c r="D3" s="537"/>
      <c r="E3" s="537"/>
      <c r="F3" s="369"/>
      <c r="G3" s="536"/>
    </row>
    <row r="4" spans="1:7" s="139" customFormat="1" ht="20.25" customHeight="1">
      <c r="B4" s="370"/>
      <c r="C4" s="371"/>
      <c r="D4" s="297" t="s">
        <v>1438</v>
      </c>
      <c r="E4" s="371"/>
      <c r="F4" s="538" t="s">
        <v>1439</v>
      </c>
      <c r="G4" s="372"/>
    </row>
    <row r="5" spans="1:7" s="139" customFormat="1" ht="20.25" customHeight="1">
      <c r="B5" s="370"/>
      <c r="C5" s="373"/>
      <c r="D5" s="373"/>
      <c r="E5" s="373"/>
      <c r="F5" s="374"/>
      <c r="G5" s="375"/>
    </row>
    <row r="6" spans="1:7" s="139" customFormat="1" ht="20.25" customHeight="1">
      <c r="B6" s="370"/>
      <c r="C6" s="537" t="s">
        <v>1286</v>
      </c>
      <c r="D6" s="537"/>
      <c r="E6" s="537"/>
      <c r="F6" s="369"/>
      <c r="G6" s="536"/>
    </row>
    <row r="7" spans="1:7" s="139" customFormat="1" ht="20.25" customHeight="1">
      <c r="B7" s="370"/>
      <c r="C7" s="371"/>
      <c r="D7" s="297" t="s">
        <v>1440</v>
      </c>
      <c r="E7" s="371"/>
      <c r="F7" s="538" t="s">
        <v>952</v>
      </c>
      <c r="G7" s="372"/>
    </row>
    <row r="8" spans="1:7" s="139" customFormat="1" ht="20.25" customHeight="1">
      <c r="B8" s="370"/>
      <c r="C8" s="373"/>
      <c r="D8" s="373"/>
      <c r="E8" s="373"/>
      <c r="F8" s="374"/>
      <c r="G8" s="375"/>
    </row>
    <row r="9" spans="1:7" s="139" customFormat="1" ht="26.25" customHeight="1">
      <c r="B9" s="370"/>
      <c r="C9" s="539" t="s">
        <v>1287</v>
      </c>
      <c r="D9" s="539"/>
      <c r="E9" s="539"/>
      <c r="F9" s="376"/>
      <c r="G9" s="377"/>
    </row>
    <row r="10" spans="1:7" s="23" customFormat="1" ht="26.25" customHeight="1">
      <c r="B10" s="350"/>
      <c r="C10" s="111"/>
      <c r="D10" s="111" t="s">
        <v>1288</v>
      </c>
      <c r="E10" s="111"/>
      <c r="F10" s="356"/>
      <c r="G10" s="378"/>
    </row>
    <row r="11" spans="1:7" s="23" customFormat="1" ht="26.25" customHeight="1">
      <c r="B11" s="350"/>
      <c r="C11" s="379"/>
      <c r="D11" s="379" t="s">
        <v>1289</v>
      </c>
      <c r="E11" s="379"/>
      <c r="F11" s="380"/>
      <c r="G11" s="381"/>
    </row>
    <row r="12" spans="1:7" s="139" customFormat="1" ht="26.25" customHeight="1">
      <c r="B12" s="375"/>
      <c r="C12" s="345"/>
      <c r="D12" s="345"/>
      <c r="E12" s="345"/>
      <c r="F12" s="540" t="s">
        <v>1279</v>
      </c>
      <c r="G12" s="382">
        <f>SUM(G10:G11)</f>
        <v>0</v>
      </c>
    </row>
    <row r="13" spans="1:7" s="139" customFormat="1" ht="20.25" customHeight="1">
      <c r="B13" s="297"/>
      <c r="C13" s="28"/>
      <c r="D13" s="28"/>
      <c r="E13" s="28"/>
      <c r="F13" s="28"/>
      <c r="G13" s="28"/>
    </row>
    <row r="14" spans="1:7" s="139" customFormat="1" ht="20.25" customHeight="1">
      <c r="B14" s="297"/>
      <c r="C14" s="28"/>
      <c r="D14" s="28"/>
      <c r="E14" s="28"/>
      <c r="F14" s="28"/>
      <c r="G14" s="28"/>
    </row>
    <row r="15" spans="1:7" s="139" customFormat="1" ht="20.25" customHeight="1">
      <c r="A15" s="291" t="s">
        <v>1290</v>
      </c>
      <c r="B15" s="291"/>
      <c r="C15" s="291"/>
      <c r="G15" s="28"/>
    </row>
    <row r="16" spans="1:7" s="139" customFormat="1" ht="23.25" customHeight="1">
      <c r="B16" s="361" t="s">
        <v>1291</v>
      </c>
      <c r="C16" s="346"/>
      <c r="D16" s="541" t="s">
        <v>1292</v>
      </c>
      <c r="E16" s="383"/>
      <c r="F16" s="713" t="s">
        <v>1293</v>
      </c>
      <c r="G16" s="713"/>
    </row>
    <row r="17" spans="1:7" s="139" customFormat="1" ht="59.25" customHeight="1">
      <c r="B17" s="714" t="s">
        <v>1294</v>
      </c>
      <c r="C17" s="714"/>
      <c r="D17" s="384"/>
      <c r="E17" s="542" t="s">
        <v>364</v>
      </c>
      <c r="F17" s="715"/>
      <c r="G17" s="715"/>
    </row>
    <row r="18" spans="1:7" s="139" customFormat="1" ht="33.75" customHeight="1">
      <c r="A18" s="23" t="s">
        <v>1441</v>
      </c>
      <c r="B18" s="345"/>
      <c r="C18" s="345"/>
      <c r="D18" s="345"/>
      <c r="E18" s="385"/>
      <c r="F18" s="6"/>
    </row>
    <row r="19" spans="1:7" s="139" customFormat="1" ht="75.75" customHeight="1">
      <c r="B19" s="716" t="s">
        <v>1295</v>
      </c>
      <c r="C19" s="716"/>
      <c r="D19" s="386"/>
      <c r="E19" s="542" t="s">
        <v>364</v>
      </c>
      <c r="F19" s="717"/>
      <c r="G19" s="717"/>
    </row>
  </sheetData>
  <customSheetViews>
    <customSheetView guid="{15472F52-94B6-4EF6-A7C3-02A4B848E89B}" showGridLines="0" fitToPage="1">
      <selection sqref="A1:G19"/>
      <pageMargins left="0.67" right="0.68" top="0.65" bottom="0.73" header="0.4" footer="0.4"/>
      <pageSetup paperSize="9" firstPageNumber="0" orientation="landscape"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5">
    <mergeCell ref="F16:G16"/>
    <mergeCell ref="B17:C17"/>
    <mergeCell ref="F17:G17"/>
    <mergeCell ref="B19:C19"/>
    <mergeCell ref="F19:G19"/>
  </mergeCells>
  <phoneticPr fontId="27"/>
  <pageMargins left="0.67" right="0.68" top="0.65" bottom="0.73" header="0.4" footer="0.4"/>
  <pageSetup paperSize="9" firstPageNumber="0" orientation="landscape" r:id="rId2"/>
  <headerFooter alignWithMargins="0">
    <oddFooter>&amp;C&amp;A</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74A6D-1165-41EC-8CE5-7193CD6054BE}">
  <sheetPr codeName="Sheet85"/>
  <dimension ref="A1:J2991"/>
  <sheetViews>
    <sheetView workbookViewId="0"/>
  </sheetViews>
  <sheetFormatPr defaultRowHeight="13.5"/>
  <cols>
    <col min="4" max="4" width="18.875" customWidth="1"/>
  </cols>
  <sheetData>
    <row r="1" spans="1:10">
      <c r="A1" t="s">
        <v>1547</v>
      </c>
      <c r="B1" t="s">
        <v>1548</v>
      </c>
      <c r="C1" t="s">
        <v>1549</v>
      </c>
      <c r="D1" t="s">
        <v>1550</v>
      </c>
      <c r="E1" t="s">
        <v>1551</v>
      </c>
      <c r="F1" t="s">
        <v>1552</v>
      </c>
      <c r="G1" t="s">
        <v>1553</v>
      </c>
      <c r="H1" t="s">
        <v>1554</v>
      </c>
      <c r="I1" t="s">
        <v>1555</v>
      </c>
      <c r="J1" t="s">
        <v>1556</v>
      </c>
    </row>
    <row r="2" spans="1:10">
      <c r="A2" t="s">
        <v>1557</v>
      </c>
      <c r="B2">
        <v>2</v>
      </c>
      <c r="C2" t="s">
        <v>1558</v>
      </c>
      <c r="D2" s="590" t="str">
        <f>IF(P0!C1&lt;&gt;"",P0!C1,"")</f>
        <v/>
      </c>
      <c r="E2" t="s">
        <v>1559</v>
      </c>
      <c r="F2" t="s">
        <v>1560</v>
      </c>
      <c r="G2" t="s">
        <v>2469</v>
      </c>
    </row>
    <row r="3" spans="1:10">
      <c r="A3" t="s">
        <v>1557</v>
      </c>
      <c r="B3">
        <v>4</v>
      </c>
      <c r="C3" t="s">
        <v>1561</v>
      </c>
      <c r="D3">
        <f>IF(P0!B3&lt;&gt;"",P0!B3,"")</f>
        <v>8</v>
      </c>
      <c r="E3" t="s">
        <v>1562</v>
      </c>
      <c r="F3" t="s">
        <v>1563</v>
      </c>
    </row>
    <row r="4" spans="1:10">
      <c r="A4" t="s">
        <v>1557</v>
      </c>
      <c r="B4">
        <v>9</v>
      </c>
      <c r="C4" t="s">
        <v>1565</v>
      </c>
      <c r="D4" s="591" t="str">
        <f>IF(P0!B8&lt;&gt;"",P0!B8,"")</f>
        <v/>
      </c>
      <c r="E4" t="s">
        <v>1562</v>
      </c>
      <c r="F4" t="s">
        <v>1566</v>
      </c>
    </row>
    <row r="5" spans="1:10">
      <c r="A5" t="s">
        <v>1557</v>
      </c>
      <c r="B5">
        <v>11</v>
      </c>
      <c r="C5" t="s">
        <v>1567</v>
      </c>
      <c r="D5" s="591" t="str">
        <f>IF(P0!B9&lt;&gt;"",P0!B9,"")</f>
        <v/>
      </c>
      <c r="E5" t="s">
        <v>1562</v>
      </c>
      <c r="F5" t="s">
        <v>1566</v>
      </c>
    </row>
    <row r="6" spans="1:10">
      <c r="A6" t="s">
        <v>1557</v>
      </c>
      <c r="B6">
        <v>13</v>
      </c>
      <c r="C6" t="s">
        <v>1568</v>
      </c>
      <c r="D6" s="591" t="str">
        <f>IF(P0!C10&lt;&gt;"",P0!C10,"")</f>
        <v/>
      </c>
      <c r="E6" t="s">
        <v>1562</v>
      </c>
      <c r="F6" t="s">
        <v>1566</v>
      </c>
    </row>
    <row r="7" spans="1:10">
      <c r="A7" t="s">
        <v>1557</v>
      </c>
      <c r="B7">
        <v>16</v>
      </c>
      <c r="C7" t="s">
        <v>1569</v>
      </c>
      <c r="D7" s="590" t="str">
        <f>IF(P0!C11&lt;&gt;"",P0!C11,"")</f>
        <v/>
      </c>
      <c r="E7" t="s">
        <v>1562</v>
      </c>
      <c r="F7" t="s">
        <v>1560</v>
      </c>
    </row>
    <row r="8" spans="1:10">
      <c r="A8" t="s">
        <v>1557</v>
      </c>
      <c r="B8">
        <v>18</v>
      </c>
      <c r="C8" t="s">
        <v>1570</v>
      </c>
      <c r="D8" s="591" t="str">
        <f>IF(P0!C12&lt;&gt;"",P0!C12,"")</f>
        <v/>
      </c>
      <c r="E8" t="s">
        <v>1562</v>
      </c>
      <c r="F8" t="s">
        <v>1566</v>
      </c>
    </row>
    <row r="9" spans="1:10">
      <c r="A9" t="s">
        <v>1557</v>
      </c>
      <c r="B9">
        <v>20</v>
      </c>
      <c r="C9" t="s">
        <v>1571</v>
      </c>
      <c r="D9" s="590" t="str">
        <f>IF(P0!F12&lt;&gt;"",P0!F12,"")</f>
        <v/>
      </c>
      <c r="E9" t="s">
        <v>1562</v>
      </c>
      <c r="F9" t="s">
        <v>1560</v>
      </c>
    </row>
    <row r="10" spans="1:10">
      <c r="A10" t="s">
        <v>1557</v>
      </c>
      <c r="B10">
        <v>23</v>
      </c>
      <c r="C10" t="s">
        <v>1572</v>
      </c>
      <c r="D10" s="591" t="str">
        <f>IF(P0!C13&lt;&gt;"",P0!C13,"")</f>
        <v/>
      </c>
      <c r="E10" t="s">
        <v>1562</v>
      </c>
      <c r="F10" t="s">
        <v>1566</v>
      </c>
    </row>
    <row r="11" spans="1:10">
      <c r="A11" t="s">
        <v>1557</v>
      </c>
      <c r="B11">
        <v>25</v>
      </c>
      <c r="C11" t="s">
        <v>1573</v>
      </c>
      <c r="D11" s="591" t="str">
        <f>IF(P0!F13&lt;&gt;"",P0!F13,"")</f>
        <v/>
      </c>
      <c r="E11" t="s">
        <v>1562</v>
      </c>
      <c r="F11" t="s">
        <v>1566</v>
      </c>
    </row>
    <row r="12" spans="1:10">
      <c r="A12" t="s">
        <v>1557</v>
      </c>
      <c r="B12">
        <v>27</v>
      </c>
      <c r="C12" t="s">
        <v>1574</v>
      </c>
      <c r="D12" s="590" t="str">
        <f>IF(P0!H13&lt;&gt;"",P0!H13,"")</f>
        <v/>
      </c>
      <c r="E12" t="s">
        <v>1562</v>
      </c>
      <c r="F12" t="s">
        <v>1560</v>
      </c>
    </row>
    <row r="13" spans="1:10">
      <c r="A13" t="s">
        <v>1557</v>
      </c>
      <c r="B13">
        <v>29</v>
      </c>
      <c r="C13" t="s">
        <v>1575</v>
      </c>
      <c r="D13" s="591" t="str">
        <f>IF(P0!C14&lt;&gt;"",P0!C14,"")</f>
        <v/>
      </c>
      <c r="E13" t="s">
        <v>1562</v>
      </c>
      <c r="F13" t="s">
        <v>1566</v>
      </c>
    </row>
    <row r="14" spans="1:10">
      <c r="A14" t="s">
        <v>1557</v>
      </c>
      <c r="B14">
        <v>31</v>
      </c>
      <c r="C14" t="s">
        <v>1576</v>
      </c>
      <c r="D14" s="590" t="str">
        <f>IF(P0!F14&lt;&gt;"",P0!F14,"")</f>
        <v/>
      </c>
      <c r="E14" t="s">
        <v>1562</v>
      </c>
      <c r="F14" t="s">
        <v>1560</v>
      </c>
    </row>
    <row r="15" spans="1:10">
      <c r="A15" t="s">
        <v>1557</v>
      </c>
      <c r="B15">
        <v>34</v>
      </c>
      <c r="C15" t="s">
        <v>1577</v>
      </c>
      <c r="D15" s="591" t="str">
        <f>IF(P0!C15&lt;&gt;"",P0!C15,"")</f>
        <v/>
      </c>
      <c r="E15" t="s">
        <v>1562</v>
      </c>
      <c r="F15" t="s">
        <v>1566</v>
      </c>
    </row>
    <row r="16" spans="1:10">
      <c r="A16" t="s">
        <v>1557</v>
      </c>
      <c r="B16">
        <v>36</v>
      </c>
      <c r="C16" t="s">
        <v>1578</v>
      </c>
      <c r="D16" s="590" t="str">
        <f>IF(P0!F15&lt;&gt;"",P0!F15,"")</f>
        <v/>
      </c>
      <c r="E16" t="s">
        <v>1562</v>
      </c>
      <c r="F16" t="s">
        <v>1560</v>
      </c>
    </row>
    <row r="17" spans="1:6">
      <c r="A17" t="s">
        <v>1557</v>
      </c>
      <c r="B17">
        <v>38</v>
      </c>
      <c r="C17" t="s">
        <v>1579</v>
      </c>
      <c r="D17" s="590" t="str">
        <f>IF(P0!H15&lt;&gt;"",P0!H15,"")</f>
        <v/>
      </c>
      <c r="E17" t="s">
        <v>1562</v>
      </c>
      <c r="F17" t="s">
        <v>1560</v>
      </c>
    </row>
    <row r="18" spans="1:6">
      <c r="A18" t="s">
        <v>1557</v>
      </c>
      <c r="B18">
        <v>40</v>
      </c>
      <c r="C18" t="s">
        <v>1580</v>
      </c>
      <c r="D18" s="591" t="str">
        <f>IF(P0!C16&lt;&gt;"",P0!C16,"")</f>
        <v/>
      </c>
      <c r="E18" t="s">
        <v>1562</v>
      </c>
      <c r="F18" t="s">
        <v>1566</v>
      </c>
    </row>
    <row r="19" spans="1:6">
      <c r="A19" t="s">
        <v>1557</v>
      </c>
      <c r="B19">
        <v>42</v>
      </c>
      <c r="C19" t="s">
        <v>1581</v>
      </c>
      <c r="D19" s="590" t="str">
        <f>IF(P0!F16&lt;&gt;"",P0!F16,"")</f>
        <v/>
      </c>
      <c r="E19" t="s">
        <v>1562</v>
      </c>
      <c r="F19" t="s">
        <v>1560</v>
      </c>
    </row>
    <row r="20" spans="1:6">
      <c r="A20" t="s">
        <v>1557</v>
      </c>
      <c r="B20">
        <v>44</v>
      </c>
      <c r="C20" t="s">
        <v>1582</v>
      </c>
      <c r="D20" s="591" t="str">
        <f>IF(P0!B17&lt;&gt;"",P0!B17,"")</f>
        <v/>
      </c>
      <c r="E20" t="s">
        <v>1562</v>
      </c>
      <c r="F20" t="s">
        <v>1566</v>
      </c>
    </row>
    <row r="21" spans="1:6">
      <c r="A21" t="s">
        <v>1557</v>
      </c>
      <c r="B21">
        <v>47</v>
      </c>
      <c r="C21" t="s">
        <v>1583</v>
      </c>
      <c r="D21" s="592" t="str">
        <f>IF(P0!B18&lt;&gt;"",P0!B18,"")</f>
        <v/>
      </c>
      <c r="E21" t="s">
        <v>1562</v>
      </c>
      <c r="F21" t="s">
        <v>1584</v>
      </c>
    </row>
    <row r="22" spans="1:6">
      <c r="A22" t="s">
        <v>1557</v>
      </c>
      <c r="B22">
        <v>50</v>
      </c>
      <c r="C22" t="s">
        <v>1585</v>
      </c>
      <c r="D22" s="592" t="str">
        <f>IF(P0!B19&lt;&gt;"",P0!B19,"")</f>
        <v/>
      </c>
      <c r="E22" t="s">
        <v>1562</v>
      </c>
      <c r="F22" t="s">
        <v>1584</v>
      </c>
    </row>
    <row r="23" spans="1:6">
      <c r="A23" t="s">
        <v>1557</v>
      </c>
      <c r="B23">
        <v>52</v>
      </c>
      <c r="C23" t="s">
        <v>1586</v>
      </c>
      <c r="D23" s="592" t="str">
        <f>IF(P0!H19&lt;&gt;"",P0!H19,"")</f>
        <v/>
      </c>
      <c r="E23" t="s">
        <v>1562</v>
      </c>
      <c r="F23" t="s">
        <v>1584</v>
      </c>
    </row>
    <row r="24" spans="1:6">
      <c r="A24" t="s">
        <v>1557</v>
      </c>
      <c r="B24">
        <v>54</v>
      </c>
      <c r="C24" t="s">
        <v>1587</v>
      </c>
      <c r="D24" t="str">
        <f>IF(P0!B20&lt;&gt;"",P0!B20,"")</f>
        <v/>
      </c>
      <c r="E24" t="s">
        <v>1562</v>
      </c>
      <c r="F24" t="s">
        <v>1588</v>
      </c>
    </row>
    <row r="25" spans="1:6">
      <c r="A25" t="s">
        <v>1557</v>
      </c>
      <c r="B25">
        <v>57</v>
      </c>
      <c r="C25" t="s">
        <v>1589</v>
      </c>
      <c r="D25" s="590" t="str">
        <f>IF(P0!H20&lt;&gt;"",P0!H20,"")</f>
        <v/>
      </c>
      <c r="E25" t="s">
        <v>1562</v>
      </c>
      <c r="F25" t="s">
        <v>1560</v>
      </c>
    </row>
    <row r="26" spans="1:6">
      <c r="A26" t="s">
        <v>1557</v>
      </c>
      <c r="B26">
        <v>58</v>
      </c>
      <c r="C26" t="s">
        <v>1590</v>
      </c>
      <c r="D26" s="590" t="str">
        <f>IF(P0!A21&lt;&gt;"",P0!A21,"")</f>
        <v>現員（R8.4.1）</v>
      </c>
      <c r="E26" t="s">
        <v>1562</v>
      </c>
      <c r="F26" t="s">
        <v>1560</v>
      </c>
    </row>
    <row r="27" spans="1:6">
      <c r="A27" t="s">
        <v>1557</v>
      </c>
      <c r="B27">
        <v>59</v>
      </c>
      <c r="C27" t="s">
        <v>1591</v>
      </c>
      <c r="D27" t="str">
        <f>IF(P0!B21&lt;&gt;"",P0!B21,"")</f>
        <v/>
      </c>
      <c r="E27" t="s">
        <v>1562</v>
      </c>
      <c r="F27" t="s">
        <v>1588</v>
      </c>
    </row>
    <row r="28" spans="1:6">
      <c r="A28" t="s">
        <v>1557</v>
      </c>
      <c r="B28">
        <v>61</v>
      </c>
      <c r="C28" t="s">
        <v>1592</v>
      </c>
      <c r="D28" s="590" t="str">
        <f>IF(P0!H21&lt;&gt;"",P0!H21,"")</f>
        <v/>
      </c>
      <c r="E28" t="s">
        <v>1562</v>
      </c>
      <c r="F28" t="s">
        <v>1560</v>
      </c>
    </row>
    <row r="29" spans="1:6">
      <c r="A29" t="s">
        <v>1557</v>
      </c>
      <c r="B29">
        <v>63</v>
      </c>
      <c r="C29" t="s">
        <v>1593</v>
      </c>
      <c r="D29" t="str">
        <f>IF(P0!B22&lt;&gt;"",P0!B22,"")</f>
        <v/>
      </c>
      <c r="E29" t="s">
        <v>1562</v>
      </c>
      <c r="F29" t="s">
        <v>1588</v>
      </c>
    </row>
    <row r="30" spans="1:6">
      <c r="A30" t="s">
        <v>1557</v>
      </c>
      <c r="B30">
        <v>65</v>
      </c>
      <c r="C30" t="s">
        <v>1594</v>
      </c>
      <c r="D30" s="590" t="str">
        <f>IF(P0!F22&lt;&gt;"",P0!F22,"")</f>
        <v>現員（R8.4.1）</v>
      </c>
      <c r="E30" t="s">
        <v>1562</v>
      </c>
      <c r="F30" t="s">
        <v>1560</v>
      </c>
    </row>
    <row r="31" spans="1:6">
      <c r="A31" t="s">
        <v>1557</v>
      </c>
      <c r="B31">
        <v>67</v>
      </c>
      <c r="C31" t="s">
        <v>1595</v>
      </c>
      <c r="D31" t="str">
        <f>IF(P0!H22&lt;&gt;"",P0!H22,"")</f>
        <v/>
      </c>
      <c r="E31" t="s">
        <v>1562</v>
      </c>
      <c r="F31" t="s">
        <v>1588</v>
      </c>
    </row>
    <row r="32" spans="1:6">
      <c r="A32" t="s">
        <v>1557</v>
      </c>
      <c r="B32">
        <v>69</v>
      </c>
      <c r="C32" t="s">
        <v>1596</v>
      </c>
      <c r="D32" s="590" t="str">
        <f>IF(P0!J22&lt;&gt;"",P0!J22,"")</f>
        <v/>
      </c>
      <c r="E32" t="s">
        <v>1562</v>
      </c>
      <c r="F32" t="s">
        <v>1560</v>
      </c>
    </row>
    <row r="33" spans="1:6">
      <c r="A33" t="s">
        <v>1557</v>
      </c>
      <c r="B33">
        <v>73</v>
      </c>
      <c r="C33" t="s">
        <v>1597</v>
      </c>
      <c r="D33" t="str">
        <f>IF(P0!H23&lt;&gt;"",P0!H23,"")</f>
        <v/>
      </c>
      <c r="E33" t="s">
        <v>1562</v>
      </c>
      <c r="F33" t="s">
        <v>1588</v>
      </c>
    </row>
    <row r="34" spans="1:6">
      <c r="A34" t="s">
        <v>1557</v>
      </c>
      <c r="B34">
        <v>75</v>
      </c>
      <c r="C34" t="s">
        <v>1598</v>
      </c>
      <c r="D34" s="590" t="str">
        <f>IF(P0!J23&lt;&gt;"",P0!J23,"")</f>
        <v/>
      </c>
      <c r="E34" t="s">
        <v>1562</v>
      </c>
      <c r="F34" t="s">
        <v>1560</v>
      </c>
    </row>
    <row r="35" spans="1:6">
      <c r="A35" t="s">
        <v>1599</v>
      </c>
      <c r="B35">
        <v>81</v>
      </c>
      <c r="C35" t="s">
        <v>1561</v>
      </c>
      <c r="D35" s="590" t="str">
        <f>IF('P1'!B3&lt;&gt;"",'P1'!B3,"")</f>
        <v/>
      </c>
      <c r="E35" t="s">
        <v>1562</v>
      </c>
      <c r="F35" t="s">
        <v>1560</v>
      </c>
    </row>
    <row r="36" spans="1:6">
      <c r="A36" t="s">
        <v>1599</v>
      </c>
      <c r="B36">
        <v>84</v>
      </c>
      <c r="C36" t="s">
        <v>1600</v>
      </c>
      <c r="D36" s="590" t="str">
        <f>IF('P1'!B4&lt;&gt;"",'P1'!B4,"")</f>
        <v/>
      </c>
      <c r="E36" t="s">
        <v>1562</v>
      </c>
      <c r="F36" t="s">
        <v>1560</v>
      </c>
    </row>
    <row r="37" spans="1:6">
      <c r="A37" t="s">
        <v>1599</v>
      </c>
      <c r="B37">
        <v>87</v>
      </c>
      <c r="C37" t="s">
        <v>1601</v>
      </c>
      <c r="D37" s="590" t="str">
        <f>IF('P1'!B5&lt;&gt;"",'P1'!B5,"")</f>
        <v/>
      </c>
      <c r="E37" t="s">
        <v>1562</v>
      </c>
      <c r="F37" t="s">
        <v>1560</v>
      </c>
    </row>
    <row r="38" spans="1:6">
      <c r="A38" t="s">
        <v>1599</v>
      </c>
      <c r="B38">
        <v>90</v>
      </c>
      <c r="C38" t="s">
        <v>1602</v>
      </c>
      <c r="D38" s="590" t="str">
        <f>IF('P1'!B6&lt;&gt;"",'P1'!B6,"")</f>
        <v/>
      </c>
      <c r="E38" t="s">
        <v>1562</v>
      </c>
      <c r="F38" t="s">
        <v>1560</v>
      </c>
    </row>
    <row r="39" spans="1:6">
      <c r="A39" t="s">
        <v>1599</v>
      </c>
      <c r="B39">
        <v>93</v>
      </c>
      <c r="C39" t="s">
        <v>1603</v>
      </c>
      <c r="D39" s="590" t="str">
        <f>IF('P1'!B7&lt;&gt;"",'P1'!B7,"")</f>
        <v/>
      </c>
      <c r="E39" t="s">
        <v>1562</v>
      </c>
      <c r="F39" t="s">
        <v>1560</v>
      </c>
    </row>
    <row r="40" spans="1:6">
      <c r="A40" t="s">
        <v>1599</v>
      </c>
      <c r="B40">
        <v>96</v>
      </c>
      <c r="C40" t="s">
        <v>1604</v>
      </c>
      <c r="D40" s="590" t="str">
        <f>IF('P1'!B8&lt;&gt;"",'P1'!B8,"")</f>
        <v/>
      </c>
      <c r="E40" t="s">
        <v>1562</v>
      </c>
      <c r="F40" t="s">
        <v>1560</v>
      </c>
    </row>
    <row r="41" spans="1:6">
      <c r="A41" t="s">
        <v>1599</v>
      </c>
      <c r="B41">
        <v>99</v>
      </c>
      <c r="C41" t="s">
        <v>1605</v>
      </c>
      <c r="D41" s="590" t="str">
        <f>IF('P1'!F8&lt;&gt;"",'P1'!F8,"")</f>
        <v/>
      </c>
      <c r="E41" t="s">
        <v>1562</v>
      </c>
      <c r="F41" t="s">
        <v>1560</v>
      </c>
    </row>
    <row r="42" spans="1:6">
      <c r="A42" t="s">
        <v>1606</v>
      </c>
      <c r="B42">
        <v>102</v>
      </c>
      <c r="C42" t="s">
        <v>1558</v>
      </c>
      <c r="D42" s="591" t="str">
        <f>IF('P2'!C1&lt;&gt;"",'P2'!C1,"")</f>
        <v/>
      </c>
      <c r="E42" t="s">
        <v>1562</v>
      </c>
      <c r="F42" t="s">
        <v>1566</v>
      </c>
    </row>
    <row r="43" spans="1:6">
      <c r="A43" t="s">
        <v>1606</v>
      </c>
      <c r="B43">
        <v>107</v>
      </c>
      <c r="C43" t="s">
        <v>1607</v>
      </c>
      <c r="D43" s="590" t="str">
        <f>IF('P2'!D4&lt;&gt;"",'P2'!D4,"")</f>
        <v/>
      </c>
      <c r="E43" t="s">
        <v>1562</v>
      </c>
      <c r="F43" t="s">
        <v>1560</v>
      </c>
    </row>
    <row r="44" spans="1:6">
      <c r="A44" t="s">
        <v>1606</v>
      </c>
      <c r="B44">
        <v>110</v>
      </c>
      <c r="C44" t="s">
        <v>1608</v>
      </c>
      <c r="D44" s="590" t="str">
        <f>IF('P2'!G4&lt;&gt;"",'P2'!G4,"")</f>
        <v/>
      </c>
      <c r="E44" t="s">
        <v>1562</v>
      </c>
      <c r="F44" t="s">
        <v>1560</v>
      </c>
    </row>
    <row r="45" spans="1:6">
      <c r="A45" t="s">
        <v>1606</v>
      </c>
      <c r="B45">
        <v>113</v>
      </c>
      <c r="C45" t="s">
        <v>1609</v>
      </c>
      <c r="D45" s="590" t="str">
        <f>IF('P2'!D5&lt;&gt;"",'P2'!D5,"")</f>
        <v/>
      </c>
      <c r="E45" t="s">
        <v>1562</v>
      </c>
      <c r="F45" t="s">
        <v>1560</v>
      </c>
    </row>
    <row r="46" spans="1:6">
      <c r="A46" t="s">
        <v>1606</v>
      </c>
      <c r="B46">
        <v>116</v>
      </c>
      <c r="C46" t="s">
        <v>1610</v>
      </c>
      <c r="D46" s="590" t="str">
        <f>IF('P2'!G5&lt;&gt;"",'P2'!G5,"")</f>
        <v/>
      </c>
      <c r="E46" t="s">
        <v>1562</v>
      </c>
      <c r="F46" t="s">
        <v>1560</v>
      </c>
    </row>
    <row r="47" spans="1:6">
      <c r="A47" t="s">
        <v>1606</v>
      </c>
      <c r="B47">
        <v>119</v>
      </c>
      <c r="C47" t="s">
        <v>1611</v>
      </c>
      <c r="D47" s="590" t="str">
        <f>IF('P2'!D6&lt;&gt;"",'P2'!D6,"")</f>
        <v/>
      </c>
      <c r="E47" t="s">
        <v>1562</v>
      </c>
      <c r="F47" t="s">
        <v>1560</v>
      </c>
    </row>
    <row r="48" spans="1:6">
      <c r="A48" t="s">
        <v>1606</v>
      </c>
      <c r="B48">
        <v>122</v>
      </c>
      <c r="C48" t="s">
        <v>1612</v>
      </c>
      <c r="D48" s="590" t="str">
        <f>IF('P2'!G6&lt;&gt;"",'P2'!G6,"")</f>
        <v/>
      </c>
      <c r="E48" t="s">
        <v>1562</v>
      </c>
      <c r="F48" t="s">
        <v>1560</v>
      </c>
    </row>
    <row r="49" spans="1:6">
      <c r="A49" t="s">
        <v>1606</v>
      </c>
      <c r="B49">
        <v>126</v>
      </c>
      <c r="C49" t="s">
        <v>1613</v>
      </c>
      <c r="D49" s="590" t="str">
        <f>IF('P2'!D7&lt;&gt;"",'P2'!D7,"")</f>
        <v/>
      </c>
      <c r="E49" t="s">
        <v>1562</v>
      </c>
      <c r="F49" t="s">
        <v>1560</v>
      </c>
    </row>
    <row r="50" spans="1:6">
      <c r="A50" t="s">
        <v>1606</v>
      </c>
      <c r="B50">
        <v>129</v>
      </c>
      <c r="C50" t="s">
        <v>1614</v>
      </c>
      <c r="D50" s="590" t="str">
        <f>IF('P2'!G7&lt;&gt;"",'P2'!G7,"")</f>
        <v/>
      </c>
      <c r="E50" t="s">
        <v>1562</v>
      </c>
      <c r="F50" t="s">
        <v>1560</v>
      </c>
    </row>
    <row r="51" spans="1:6">
      <c r="A51" t="s">
        <v>1606</v>
      </c>
      <c r="B51">
        <v>132</v>
      </c>
      <c r="C51" t="s">
        <v>1615</v>
      </c>
      <c r="D51" s="590" t="str">
        <f>IF('P2'!D8&lt;&gt;"",'P2'!D8,"")</f>
        <v/>
      </c>
      <c r="E51" t="s">
        <v>1562</v>
      </c>
      <c r="F51" t="s">
        <v>1560</v>
      </c>
    </row>
    <row r="52" spans="1:6">
      <c r="A52" t="s">
        <v>1606</v>
      </c>
      <c r="B52">
        <v>135</v>
      </c>
      <c r="C52" t="s">
        <v>1616</v>
      </c>
      <c r="D52" s="590" t="str">
        <f>IF('P2'!G8&lt;&gt;"",'P2'!G8,"")</f>
        <v/>
      </c>
      <c r="E52" t="s">
        <v>1562</v>
      </c>
      <c r="F52" t="s">
        <v>1560</v>
      </c>
    </row>
    <row r="53" spans="1:6">
      <c r="A53" t="s">
        <v>1606</v>
      </c>
      <c r="B53">
        <v>138</v>
      </c>
      <c r="C53" t="s">
        <v>1617</v>
      </c>
      <c r="D53" s="590" t="str">
        <f>IF('P2'!D9&lt;&gt;"",'P2'!D9,"")</f>
        <v/>
      </c>
      <c r="E53" t="s">
        <v>1562</v>
      </c>
      <c r="F53" t="s">
        <v>1560</v>
      </c>
    </row>
    <row r="54" spans="1:6">
      <c r="A54" t="s">
        <v>1606</v>
      </c>
      <c r="B54">
        <v>141</v>
      </c>
      <c r="C54" t="s">
        <v>1618</v>
      </c>
      <c r="D54" s="590" t="str">
        <f>IF('P2'!G9&lt;&gt;"",'P2'!G9,"")</f>
        <v/>
      </c>
      <c r="E54" t="s">
        <v>1562</v>
      </c>
      <c r="F54" t="s">
        <v>1560</v>
      </c>
    </row>
    <row r="55" spans="1:6">
      <c r="A55" t="s">
        <v>1606</v>
      </c>
      <c r="B55">
        <v>145</v>
      </c>
      <c r="C55" t="s">
        <v>1619</v>
      </c>
      <c r="D55" s="590" t="str">
        <f>IF('P2'!D10&lt;&gt;"",'P2'!D10,"")</f>
        <v/>
      </c>
      <c r="E55" t="s">
        <v>1562</v>
      </c>
      <c r="F55" t="s">
        <v>1560</v>
      </c>
    </row>
    <row r="56" spans="1:6">
      <c r="A56" s="139" t="s">
        <v>1606</v>
      </c>
      <c r="B56" s="139">
        <v>146</v>
      </c>
      <c r="C56" s="139" t="s">
        <v>2482</v>
      </c>
      <c r="D56" s="590" t="str">
        <f>IF('P2'!G10&lt;&gt;"",'P2'!G10,"")</f>
        <v/>
      </c>
      <c r="E56" t="s">
        <v>1562</v>
      </c>
      <c r="F56" t="s">
        <v>1560</v>
      </c>
    </row>
    <row r="57" spans="1:6">
      <c r="A57" s="139" t="s">
        <v>1606</v>
      </c>
      <c r="B57" s="139">
        <v>148</v>
      </c>
      <c r="C57" s="139" t="s">
        <v>2472</v>
      </c>
      <c r="D57" s="590" t="str">
        <f>IF('P2'!G11&lt;&gt;"",'P2'!G11,"")</f>
        <v/>
      </c>
      <c r="E57" t="s">
        <v>1562</v>
      </c>
      <c r="F57" t="s">
        <v>1560</v>
      </c>
    </row>
    <row r="58" spans="1:6">
      <c r="A58" s="139" t="s">
        <v>1606</v>
      </c>
      <c r="B58" s="139">
        <v>151</v>
      </c>
      <c r="C58" s="139" t="s">
        <v>1621</v>
      </c>
      <c r="D58" s="590" t="str">
        <f>IF('P2'!D11&lt;&gt;"",'P2'!D11,"")</f>
        <v/>
      </c>
      <c r="E58" t="s">
        <v>1562</v>
      </c>
      <c r="F58" t="s">
        <v>1560</v>
      </c>
    </row>
    <row r="59" spans="1:6">
      <c r="A59" s="139" t="s">
        <v>1606</v>
      </c>
      <c r="B59" s="139">
        <v>154</v>
      </c>
      <c r="C59" s="139" t="s">
        <v>2473</v>
      </c>
      <c r="D59" s="590" t="str">
        <f>IF('P2'!G12&lt;&gt;"",'P2'!G12,"")</f>
        <v/>
      </c>
      <c r="E59" t="s">
        <v>1562</v>
      </c>
      <c r="F59" t="s">
        <v>1560</v>
      </c>
    </row>
    <row r="60" spans="1:6">
      <c r="A60" s="139" t="s">
        <v>1606</v>
      </c>
      <c r="B60" s="139">
        <v>157</v>
      </c>
      <c r="C60" s="139" t="s">
        <v>1623</v>
      </c>
      <c r="D60" s="590" t="str">
        <f>IF('P2'!D12&lt;&gt;"",'P2'!D12,"")</f>
        <v/>
      </c>
      <c r="E60" t="s">
        <v>1562</v>
      </c>
      <c r="F60" t="s">
        <v>1560</v>
      </c>
    </row>
    <row r="61" spans="1:6">
      <c r="A61" s="139" t="s">
        <v>1606</v>
      </c>
      <c r="B61" s="139">
        <v>160</v>
      </c>
      <c r="C61" s="139" t="s">
        <v>2474</v>
      </c>
      <c r="D61" s="590" t="str">
        <f>IF('P2'!G13&lt;&gt;"",'P2'!G13,"")</f>
        <v/>
      </c>
      <c r="E61" t="s">
        <v>1562</v>
      </c>
      <c r="F61" t="s">
        <v>1560</v>
      </c>
    </row>
    <row r="62" spans="1:6">
      <c r="A62" s="139" t="s">
        <v>1606</v>
      </c>
      <c r="B62" s="139">
        <v>164</v>
      </c>
      <c r="C62" s="139" t="s">
        <v>1625</v>
      </c>
      <c r="D62" s="590" t="str">
        <f>IF('P2'!D13&lt;&gt;"",'P2'!D13,"")</f>
        <v/>
      </c>
      <c r="E62" t="s">
        <v>1562</v>
      </c>
      <c r="F62" t="s">
        <v>1560</v>
      </c>
    </row>
    <row r="63" spans="1:6">
      <c r="A63" s="139" t="s">
        <v>1606</v>
      </c>
      <c r="B63" s="139">
        <v>167</v>
      </c>
      <c r="C63" s="139" t="s">
        <v>2475</v>
      </c>
      <c r="D63" s="590" t="str">
        <f>IF('P2'!G14&lt;&gt;"",'P2'!G14,"")</f>
        <v/>
      </c>
      <c r="E63" t="s">
        <v>1562</v>
      </c>
      <c r="F63" t="s">
        <v>1560</v>
      </c>
    </row>
    <row r="64" spans="1:6">
      <c r="A64" s="139" t="s">
        <v>1606</v>
      </c>
      <c r="B64" s="139">
        <v>170</v>
      </c>
      <c r="C64" s="139" t="s">
        <v>1627</v>
      </c>
      <c r="D64" s="590" t="str">
        <f>IF('P2'!D14&lt;&gt;"",'P2'!D14,"")</f>
        <v/>
      </c>
      <c r="E64" t="s">
        <v>1562</v>
      </c>
      <c r="F64" t="s">
        <v>1560</v>
      </c>
    </row>
    <row r="65" spans="1:6">
      <c r="A65" s="139" t="s">
        <v>1606</v>
      </c>
      <c r="B65" s="139">
        <v>173</v>
      </c>
      <c r="C65" s="139" t="s">
        <v>2476</v>
      </c>
      <c r="D65" s="590" t="str">
        <f>IF('P2'!G15&lt;&gt;"",'P2'!G15,"")</f>
        <v/>
      </c>
      <c r="E65" t="s">
        <v>1562</v>
      </c>
      <c r="F65" t="s">
        <v>1560</v>
      </c>
    </row>
    <row r="66" spans="1:6">
      <c r="A66" s="139" t="s">
        <v>1606</v>
      </c>
      <c r="B66" s="139">
        <v>176</v>
      </c>
      <c r="C66" s="139" t="s">
        <v>1629</v>
      </c>
      <c r="D66" s="590" t="str">
        <f>IF('P2'!D15&lt;&gt;"",'P2'!D15,"")</f>
        <v/>
      </c>
      <c r="E66" t="s">
        <v>1562</v>
      </c>
      <c r="F66" t="s">
        <v>1560</v>
      </c>
    </row>
    <row r="67" spans="1:6">
      <c r="A67" s="139" t="s">
        <v>1606</v>
      </c>
      <c r="B67" s="139">
        <v>179</v>
      </c>
      <c r="C67" s="139" t="s">
        <v>2477</v>
      </c>
      <c r="D67" s="590" t="str">
        <f>IF('P2'!G16&lt;&gt;"",'P2'!G16,"")</f>
        <v/>
      </c>
      <c r="E67" t="s">
        <v>1562</v>
      </c>
      <c r="F67" t="s">
        <v>1560</v>
      </c>
    </row>
    <row r="68" spans="1:6">
      <c r="A68" s="139" t="s">
        <v>1606</v>
      </c>
      <c r="B68" s="139">
        <v>183</v>
      </c>
      <c r="C68" s="139" t="s">
        <v>1631</v>
      </c>
      <c r="D68" s="590" t="str">
        <f>IF('P2'!D16&lt;&gt;"",'P2'!D16,"")</f>
        <v/>
      </c>
      <c r="E68" t="s">
        <v>1562</v>
      </c>
      <c r="F68" t="s">
        <v>1560</v>
      </c>
    </row>
    <row r="69" spans="1:6">
      <c r="A69" s="139" t="s">
        <v>1606</v>
      </c>
      <c r="B69" s="139">
        <v>186</v>
      </c>
      <c r="C69" s="139" t="s">
        <v>2478</v>
      </c>
      <c r="D69" s="590" t="str">
        <f>IF('P2'!G17&lt;&gt;"",'P2'!G17,"")</f>
        <v/>
      </c>
      <c r="E69" t="s">
        <v>1562</v>
      </c>
      <c r="F69" t="s">
        <v>1560</v>
      </c>
    </row>
    <row r="70" spans="1:6">
      <c r="A70" s="139" t="s">
        <v>1606</v>
      </c>
      <c r="B70" s="139">
        <v>189</v>
      </c>
      <c r="C70" s="139" t="s">
        <v>1633</v>
      </c>
      <c r="D70" s="590" t="str">
        <f>IF('P2'!D17&lt;&gt;"",'P2'!D17,"")</f>
        <v/>
      </c>
      <c r="E70" t="s">
        <v>1562</v>
      </c>
      <c r="F70" t="s">
        <v>1560</v>
      </c>
    </row>
    <row r="71" spans="1:6">
      <c r="A71" s="139" t="s">
        <v>1606</v>
      </c>
      <c r="B71" s="139">
        <v>192</v>
      </c>
      <c r="C71" s="139" t="s">
        <v>2479</v>
      </c>
      <c r="D71" s="590" t="str">
        <f>IF('P2'!G18&lt;&gt;"",'P2'!G18,"")</f>
        <v/>
      </c>
      <c r="E71" t="s">
        <v>1562</v>
      </c>
      <c r="F71" t="s">
        <v>1560</v>
      </c>
    </row>
    <row r="72" spans="1:6">
      <c r="A72" s="139" t="s">
        <v>1606</v>
      </c>
      <c r="B72" s="139">
        <v>195</v>
      </c>
      <c r="C72" s="139" t="s">
        <v>1635</v>
      </c>
      <c r="D72" s="590" t="str">
        <f>IF('P2'!D18&lt;&gt;"",'P2'!D18,"")</f>
        <v/>
      </c>
      <c r="E72" t="s">
        <v>1562</v>
      </c>
      <c r="F72" t="s">
        <v>1560</v>
      </c>
    </row>
    <row r="73" spans="1:6">
      <c r="A73" s="139" t="s">
        <v>1606</v>
      </c>
      <c r="B73" s="139">
        <v>198</v>
      </c>
      <c r="C73" s="139" t="s">
        <v>2480</v>
      </c>
      <c r="D73" s="590" t="str">
        <f>IF('P2'!G19&lt;&gt;"",'P2'!G19,"")</f>
        <v/>
      </c>
      <c r="E73" t="s">
        <v>1562</v>
      </c>
      <c r="F73" t="s">
        <v>1560</v>
      </c>
    </row>
    <row r="74" spans="1:6">
      <c r="A74" s="139" t="s">
        <v>1606</v>
      </c>
      <c r="B74" s="139">
        <v>201</v>
      </c>
      <c r="C74" s="139" t="s">
        <v>1637</v>
      </c>
      <c r="D74" s="590" t="str">
        <f>IF('P2'!D19&lt;&gt;"",'P2'!D19,"")</f>
        <v/>
      </c>
      <c r="E74" t="s">
        <v>1562</v>
      </c>
      <c r="F74" t="s">
        <v>1560</v>
      </c>
    </row>
    <row r="75" spans="1:6">
      <c r="A75" s="139" t="s">
        <v>1606</v>
      </c>
      <c r="B75" s="139">
        <v>204</v>
      </c>
      <c r="C75" s="139" t="s">
        <v>2481</v>
      </c>
      <c r="D75" s="590" t="str">
        <f>IF('P2'!G20&lt;&gt;"",'P2'!G20,"")</f>
        <v/>
      </c>
      <c r="E75" t="s">
        <v>1562</v>
      </c>
      <c r="F75" t="s">
        <v>1560</v>
      </c>
    </row>
    <row r="76" spans="1:6">
      <c r="A76" t="s">
        <v>1639</v>
      </c>
      <c r="B76">
        <v>210</v>
      </c>
      <c r="C76" t="s">
        <v>1640</v>
      </c>
      <c r="D76" s="590" t="str">
        <f>IF('P3'!D2&lt;&gt;"",'P3'!D2,"")</f>
        <v/>
      </c>
      <c r="E76" t="s">
        <v>1562</v>
      </c>
      <c r="F76" t="s">
        <v>1560</v>
      </c>
    </row>
    <row r="77" spans="1:6">
      <c r="A77" t="s">
        <v>1639</v>
      </c>
      <c r="B77">
        <v>213</v>
      </c>
      <c r="C77" t="s">
        <v>1641</v>
      </c>
      <c r="D77" s="590" t="str">
        <f>IF('P3'!G2&lt;&gt;"",'P3'!G2,"")</f>
        <v/>
      </c>
      <c r="E77" t="s">
        <v>1562</v>
      </c>
      <c r="F77" t="s">
        <v>1560</v>
      </c>
    </row>
    <row r="78" spans="1:6">
      <c r="A78" t="s">
        <v>1639</v>
      </c>
      <c r="B78">
        <v>216</v>
      </c>
      <c r="C78" t="s">
        <v>1642</v>
      </c>
      <c r="D78" s="590" t="str">
        <f>IF('P3'!D3&lt;&gt;"",'P3'!D3,"")</f>
        <v/>
      </c>
      <c r="E78" t="s">
        <v>1562</v>
      </c>
      <c r="F78" t="s">
        <v>1560</v>
      </c>
    </row>
    <row r="79" spans="1:6">
      <c r="A79" t="s">
        <v>1639</v>
      </c>
      <c r="B79">
        <v>219</v>
      </c>
      <c r="C79" t="s">
        <v>1643</v>
      </c>
      <c r="D79" s="590" t="str">
        <f>IF('P3'!G3&lt;&gt;"",'P3'!G3,"")</f>
        <v/>
      </c>
      <c r="E79" t="s">
        <v>1562</v>
      </c>
      <c r="F79" t="s">
        <v>1560</v>
      </c>
    </row>
    <row r="80" spans="1:6">
      <c r="A80" t="s">
        <v>1639</v>
      </c>
      <c r="B80">
        <v>222</v>
      </c>
      <c r="C80" t="s">
        <v>1607</v>
      </c>
      <c r="D80" s="590" t="str">
        <f>IF('P3'!D4&lt;&gt;"",'P3'!D4,"")</f>
        <v/>
      </c>
      <c r="E80" t="s">
        <v>1562</v>
      </c>
      <c r="F80" t="s">
        <v>1560</v>
      </c>
    </row>
    <row r="81" spans="1:6">
      <c r="A81" t="s">
        <v>1639</v>
      </c>
      <c r="B81">
        <v>225</v>
      </c>
      <c r="C81" t="s">
        <v>1608</v>
      </c>
      <c r="D81" s="590" t="str">
        <f>IF('P3'!G4&lt;&gt;"",'P3'!G4,"")</f>
        <v/>
      </c>
      <c r="E81" t="s">
        <v>1562</v>
      </c>
      <c r="F81" t="s">
        <v>1560</v>
      </c>
    </row>
    <row r="82" spans="1:6">
      <c r="A82" t="s">
        <v>1639</v>
      </c>
      <c r="B82">
        <v>227</v>
      </c>
      <c r="C82" t="s">
        <v>1609</v>
      </c>
      <c r="D82" s="590" t="str">
        <f>IF('P3'!D5&lt;&gt;"",'P3'!D5,"")</f>
        <v/>
      </c>
      <c r="E82" t="s">
        <v>1562</v>
      </c>
      <c r="F82" t="s">
        <v>1560</v>
      </c>
    </row>
    <row r="83" spans="1:6">
      <c r="A83" t="s">
        <v>1639</v>
      </c>
      <c r="B83">
        <v>230</v>
      </c>
      <c r="C83" t="s">
        <v>1610</v>
      </c>
      <c r="D83" s="590" t="str">
        <f>IF('P3'!G5&lt;&gt;"",'P3'!G5,"")</f>
        <v/>
      </c>
      <c r="E83" t="s">
        <v>1562</v>
      </c>
      <c r="F83" t="s">
        <v>1560</v>
      </c>
    </row>
    <row r="84" spans="1:6">
      <c r="A84" t="s">
        <v>1639</v>
      </c>
      <c r="B84">
        <v>232</v>
      </c>
      <c r="C84" t="s">
        <v>1611</v>
      </c>
      <c r="D84" s="590" t="str">
        <f>IF('P3'!D6&lt;&gt;"",'P3'!D6,"")</f>
        <v/>
      </c>
      <c r="E84" t="s">
        <v>1562</v>
      </c>
      <c r="F84" t="s">
        <v>1560</v>
      </c>
    </row>
    <row r="85" spans="1:6">
      <c r="A85" t="s">
        <v>1639</v>
      </c>
      <c r="B85">
        <v>235</v>
      </c>
      <c r="C85" t="s">
        <v>1612</v>
      </c>
      <c r="D85" s="590" t="str">
        <f>IF('P3'!G6&lt;&gt;"",'P3'!G6,"")</f>
        <v/>
      </c>
      <c r="E85" t="s">
        <v>1562</v>
      </c>
      <c r="F85" t="s">
        <v>1560</v>
      </c>
    </row>
    <row r="86" spans="1:6">
      <c r="A86" t="s">
        <v>1639</v>
      </c>
      <c r="B86">
        <v>237</v>
      </c>
      <c r="C86" t="s">
        <v>1613</v>
      </c>
      <c r="D86" s="590" t="str">
        <f>IF('P3'!D7&lt;&gt;"",'P3'!D7,"")</f>
        <v/>
      </c>
      <c r="E86" t="s">
        <v>1562</v>
      </c>
      <c r="F86" t="s">
        <v>1560</v>
      </c>
    </row>
    <row r="87" spans="1:6">
      <c r="A87" t="s">
        <v>1639</v>
      </c>
      <c r="B87">
        <v>240</v>
      </c>
      <c r="C87" t="s">
        <v>1614</v>
      </c>
      <c r="D87" s="590" t="str">
        <f>IF('P3'!G7&lt;&gt;"",'P3'!G7,"")</f>
        <v/>
      </c>
      <c r="E87" t="s">
        <v>1562</v>
      </c>
      <c r="F87" t="s">
        <v>1560</v>
      </c>
    </row>
    <row r="88" spans="1:6">
      <c r="A88" t="s">
        <v>1639</v>
      </c>
      <c r="B88">
        <v>243</v>
      </c>
      <c r="C88" t="s">
        <v>1615</v>
      </c>
      <c r="D88" s="590" t="str">
        <f>IF('P3'!D8&lt;&gt;"",'P3'!D8,"")</f>
        <v/>
      </c>
      <c r="E88" t="s">
        <v>1562</v>
      </c>
      <c r="F88" t="s">
        <v>1560</v>
      </c>
    </row>
    <row r="89" spans="1:6">
      <c r="A89" t="s">
        <v>1639</v>
      </c>
      <c r="B89">
        <v>246</v>
      </c>
      <c r="C89" t="s">
        <v>1616</v>
      </c>
      <c r="D89" s="590" t="str">
        <f>IF('P3'!G8&lt;&gt;"",'P3'!G8,"")</f>
        <v/>
      </c>
      <c r="E89" t="s">
        <v>1562</v>
      </c>
      <c r="F89" t="s">
        <v>1560</v>
      </c>
    </row>
    <row r="90" spans="1:6">
      <c r="A90" t="s">
        <v>1639</v>
      </c>
      <c r="B90">
        <v>248</v>
      </c>
      <c r="C90" t="s">
        <v>1617</v>
      </c>
      <c r="D90" s="590" t="str">
        <f>IF('P3'!D9&lt;&gt;"",'P3'!D9,"")</f>
        <v/>
      </c>
      <c r="E90" t="s">
        <v>1562</v>
      </c>
      <c r="F90" t="s">
        <v>1560</v>
      </c>
    </row>
    <row r="91" spans="1:6">
      <c r="A91" t="s">
        <v>1639</v>
      </c>
      <c r="B91">
        <v>251</v>
      </c>
      <c r="C91" t="s">
        <v>1618</v>
      </c>
      <c r="D91" s="590" t="str">
        <f>IF('P3'!G9&lt;&gt;"",'P3'!G9,"")</f>
        <v/>
      </c>
      <c r="E91" t="s">
        <v>1562</v>
      </c>
      <c r="F91" t="s">
        <v>1560</v>
      </c>
    </row>
    <row r="92" spans="1:6">
      <c r="A92" t="s">
        <v>1639</v>
      </c>
      <c r="B92">
        <v>255</v>
      </c>
      <c r="C92" t="s">
        <v>1619</v>
      </c>
      <c r="D92" s="590" t="str">
        <f>IF('P3'!D10&lt;&gt;"",'P3'!D10,"")</f>
        <v/>
      </c>
      <c r="E92" t="s">
        <v>1562</v>
      </c>
      <c r="F92" t="s">
        <v>1560</v>
      </c>
    </row>
    <row r="93" spans="1:6">
      <c r="A93" t="s">
        <v>1639</v>
      </c>
      <c r="B93">
        <v>258</v>
      </c>
      <c r="C93" t="s">
        <v>1620</v>
      </c>
      <c r="D93" s="590" t="str">
        <f>IF('P3'!G10&lt;&gt;"",'P3'!G10,"")</f>
        <v/>
      </c>
      <c r="E93" t="s">
        <v>1562</v>
      </c>
      <c r="F93" t="s">
        <v>1560</v>
      </c>
    </row>
    <row r="94" spans="1:6">
      <c r="A94" t="s">
        <v>1639</v>
      </c>
      <c r="B94">
        <v>261</v>
      </c>
      <c r="C94" t="s">
        <v>1621</v>
      </c>
      <c r="D94" s="590" t="str">
        <f>IF('P3'!D11&lt;&gt;"",'P3'!D11,"")</f>
        <v/>
      </c>
      <c r="E94" t="s">
        <v>1562</v>
      </c>
      <c r="F94" t="s">
        <v>1560</v>
      </c>
    </row>
    <row r="95" spans="1:6">
      <c r="A95" t="s">
        <v>1639</v>
      </c>
      <c r="B95">
        <v>264</v>
      </c>
      <c r="C95" t="s">
        <v>1622</v>
      </c>
      <c r="D95" s="590" t="str">
        <f>IF('P3'!G11&lt;&gt;"",'P3'!G11,"")</f>
        <v/>
      </c>
      <c r="E95" t="s">
        <v>1562</v>
      </c>
      <c r="F95" t="s">
        <v>1560</v>
      </c>
    </row>
    <row r="96" spans="1:6">
      <c r="A96" t="s">
        <v>1639</v>
      </c>
      <c r="B96">
        <v>268</v>
      </c>
      <c r="C96" t="s">
        <v>1623</v>
      </c>
      <c r="D96" s="590" t="str">
        <f>IF('P3'!D12&lt;&gt;"",'P3'!D12,"")</f>
        <v/>
      </c>
      <c r="E96" t="s">
        <v>1562</v>
      </c>
      <c r="F96" t="s">
        <v>1560</v>
      </c>
    </row>
    <row r="97" spans="1:6">
      <c r="A97" t="s">
        <v>1639</v>
      </c>
      <c r="B97">
        <v>271</v>
      </c>
      <c r="C97" t="s">
        <v>1624</v>
      </c>
      <c r="D97" s="590" t="str">
        <f>IF('P3'!G12&lt;&gt;"",'P3'!G12,"")</f>
        <v/>
      </c>
      <c r="E97" t="s">
        <v>1562</v>
      </c>
      <c r="F97" t="s">
        <v>1560</v>
      </c>
    </row>
    <row r="98" spans="1:6">
      <c r="A98" t="s">
        <v>1639</v>
      </c>
      <c r="B98">
        <v>274</v>
      </c>
      <c r="C98" t="s">
        <v>1625</v>
      </c>
      <c r="D98" s="590" t="str">
        <f>IF('P3'!D13&lt;&gt;"",'P3'!D13,"")</f>
        <v/>
      </c>
      <c r="E98" t="s">
        <v>1562</v>
      </c>
      <c r="F98" t="s">
        <v>1560</v>
      </c>
    </row>
    <row r="99" spans="1:6">
      <c r="A99" t="s">
        <v>1639</v>
      </c>
      <c r="B99">
        <v>277</v>
      </c>
      <c r="C99" t="s">
        <v>1626</v>
      </c>
      <c r="D99" s="590" t="str">
        <f>IF('P3'!G13&lt;&gt;"",'P3'!G13,"")</f>
        <v/>
      </c>
      <c r="E99" t="s">
        <v>1562</v>
      </c>
      <c r="F99" t="s">
        <v>1560</v>
      </c>
    </row>
    <row r="100" spans="1:6">
      <c r="A100" t="s">
        <v>1639</v>
      </c>
      <c r="B100">
        <v>280</v>
      </c>
      <c r="C100" t="s">
        <v>1627</v>
      </c>
      <c r="D100" s="590" t="str">
        <f>IF('P3'!D14&lt;&gt;"",'P3'!D14,"")</f>
        <v/>
      </c>
      <c r="E100" t="s">
        <v>1562</v>
      </c>
      <c r="F100" t="s">
        <v>1560</v>
      </c>
    </row>
    <row r="101" spans="1:6">
      <c r="A101" t="s">
        <v>1639</v>
      </c>
      <c r="B101">
        <v>283</v>
      </c>
      <c r="C101" t="s">
        <v>1628</v>
      </c>
      <c r="D101" s="590" t="str">
        <f>IF('P3'!G14&lt;&gt;"",'P3'!G14,"")</f>
        <v/>
      </c>
      <c r="E101" t="s">
        <v>1562</v>
      </c>
      <c r="F101" t="s">
        <v>1560</v>
      </c>
    </row>
    <row r="102" spans="1:6">
      <c r="A102" t="s">
        <v>1639</v>
      </c>
      <c r="B102">
        <v>287</v>
      </c>
      <c r="C102" t="s">
        <v>1629</v>
      </c>
      <c r="D102" s="590" t="str">
        <f>IF('P3'!D15&lt;&gt;"",'P3'!D15,"")</f>
        <v/>
      </c>
      <c r="E102" t="s">
        <v>1562</v>
      </c>
      <c r="F102" t="s">
        <v>1560</v>
      </c>
    </row>
    <row r="103" spans="1:6">
      <c r="A103" t="s">
        <v>1639</v>
      </c>
      <c r="B103">
        <v>290</v>
      </c>
      <c r="C103" t="s">
        <v>1630</v>
      </c>
      <c r="D103" s="590" t="str">
        <f>IF('P3'!G15&lt;&gt;"",'P3'!G15,"")</f>
        <v/>
      </c>
      <c r="E103" t="s">
        <v>1562</v>
      </c>
      <c r="F103" t="s">
        <v>1560</v>
      </c>
    </row>
    <row r="104" spans="1:6">
      <c r="A104" t="s">
        <v>1639</v>
      </c>
      <c r="B104">
        <v>293</v>
      </c>
      <c r="C104" t="s">
        <v>1631</v>
      </c>
      <c r="D104" s="590" t="str">
        <f>IF('P3'!D16&lt;&gt;"",'P3'!D16,"")</f>
        <v/>
      </c>
      <c r="E104" t="s">
        <v>1562</v>
      </c>
      <c r="F104" t="s">
        <v>1560</v>
      </c>
    </row>
    <row r="105" spans="1:6">
      <c r="A105" t="s">
        <v>1639</v>
      </c>
      <c r="B105">
        <v>296</v>
      </c>
      <c r="C105" t="s">
        <v>1632</v>
      </c>
      <c r="D105" s="590" t="str">
        <f>IF('P3'!G16&lt;&gt;"",'P3'!G16,"")</f>
        <v/>
      </c>
      <c r="E105" t="s">
        <v>1562</v>
      </c>
      <c r="F105" t="s">
        <v>1560</v>
      </c>
    </row>
    <row r="106" spans="1:6">
      <c r="A106" t="s">
        <v>1639</v>
      </c>
      <c r="B106">
        <v>299</v>
      </c>
      <c r="C106" t="s">
        <v>1633</v>
      </c>
      <c r="D106" s="590" t="str">
        <f>IF('P3'!D17&lt;&gt;"",'P3'!D17,"")</f>
        <v/>
      </c>
      <c r="E106" t="s">
        <v>1562</v>
      </c>
      <c r="F106" t="s">
        <v>1560</v>
      </c>
    </row>
    <row r="107" spans="1:6">
      <c r="A107" t="s">
        <v>1639</v>
      </c>
      <c r="B107">
        <v>302</v>
      </c>
      <c r="C107" t="s">
        <v>1634</v>
      </c>
      <c r="D107" s="590" t="str">
        <f>IF('P3'!G17&lt;&gt;"",'P3'!G17,"")</f>
        <v/>
      </c>
      <c r="E107" t="s">
        <v>1562</v>
      </c>
      <c r="F107" t="s">
        <v>1560</v>
      </c>
    </row>
    <row r="108" spans="1:6">
      <c r="A108" t="s">
        <v>1639</v>
      </c>
      <c r="B108">
        <v>306</v>
      </c>
      <c r="C108" t="s">
        <v>1635</v>
      </c>
      <c r="D108" s="590" t="str">
        <f>IF('P3'!D18&lt;&gt;"",'P3'!D18,"")</f>
        <v/>
      </c>
      <c r="E108" t="s">
        <v>1562</v>
      </c>
      <c r="F108" t="s">
        <v>1560</v>
      </c>
    </row>
    <row r="109" spans="1:6">
      <c r="A109" t="s">
        <v>1639</v>
      </c>
      <c r="B109">
        <v>309</v>
      </c>
      <c r="C109" t="s">
        <v>1636</v>
      </c>
      <c r="D109" s="590" t="str">
        <f>IF('P3'!G18&lt;&gt;"",'P3'!G18,"")</f>
        <v/>
      </c>
      <c r="E109" t="s">
        <v>1562</v>
      </c>
      <c r="F109" t="s">
        <v>1560</v>
      </c>
    </row>
    <row r="110" spans="1:6">
      <c r="A110" t="s">
        <v>1639</v>
      </c>
      <c r="B110">
        <v>312</v>
      </c>
      <c r="C110" t="s">
        <v>1637</v>
      </c>
      <c r="D110" s="590" t="str">
        <f>IF('P3'!D19&lt;&gt;"",'P3'!D19,"")</f>
        <v/>
      </c>
      <c r="E110" t="s">
        <v>1562</v>
      </c>
      <c r="F110" t="s">
        <v>1560</v>
      </c>
    </row>
    <row r="111" spans="1:6">
      <c r="A111" t="s">
        <v>1639</v>
      </c>
      <c r="B111">
        <v>315</v>
      </c>
      <c r="C111" t="s">
        <v>1638</v>
      </c>
      <c r="D111" s="590" t="str">
        <f>IF('P3'!G19&lt;&gt;"",'P3'!G19,"")</f>
        <v/>
      </c>
      <c r="E111" t="s">
        <v>1562</v>
      </c>
      <c r="F111" t="s">
        <v>1560</v>
      </c>
    </row>
    <row r="112" spans="1:6">
      <c r="A112" t="s">
        <v>1639</v>
      </c>
      <c r="B112">
        <v>318</v>
      </c>
      <c r="C112" t="s">
        <v>1644</v>
      </c>
      <c r="D112" s="590" t="str">
        <f>IF('P3'!D20&lt;&gt;"",'P3'!D20,"")</f>
        <v/>
      </c>
      <c r="E112" t="s">
        <v>1562</v>
      </c>
      <c r="F112" t="s">
        <v>1560</v>
      </c>
    </row>
    <row r="113" spans="1:6">
      <c r="A113" t="s">
        <v>1639</v>
      </c>
      <c r="B113">
        <v>321</v>
      </c>
      <c r="C113" t="s">
        <v>1645</v>
      </c>
      <c r="D113" s="590" t="str">
        <f>IF('P3'!G20&lt;&gt;"",'P3'!G20,"")</f>
        <v/>
      </c>
      <c r="E113" t="s">
        <v>1562</v>
      </c>
      <c r="F113" t="s">
        <v>1560</v>
      </c>
    </row>
    <row r="114" spans="1:6">
      <c r="A114" t="s">
        <v>1639</v>
      </c>
      <c r="B114">
        <v>324</v>
      </c>
      <c r="C114" t="s">
        <v>1646</v>
      </c>
      <c r="D114" s="590" t="str">
        <f>IF('P3'!D21&lt;&gt;"",'P3'!D21,"")</f>
        <v/>
      </c>
      <c r="E114" t="s">
        <v>1562</v>
      </c>
      <c r="F114" t="s">
        <v>1560</v>
      </c>
    </row>
    <row r="115" spans="1:6">
      <c r="A115" t="s">
        <v>1639</v>
      </c>
      <c r="B115">
        <v>327</v>
      </c>
      <c r="C115" t="s">
        <v>1647</v>
      </c>
      <c r="D115" s="590" t="str">
        <f>IF('P3'!G21&lt;&gt;"",'P3'!G21,"")</f>
        <v/>
      </c>
      <c r="E115" t="s">
        <v>1562</v>
      </c>
      <c r="F115" t="s">
        <v>1560</v>
      </c>
    </row>
    <row r="116" spans="1:6">
      <c r="A116" t="s">
        <v>1639</v>
      </c>
      <c r="B116">
        <v>330</v>
      </c>
      <c r="C116" t="s">
        <v>1648</v>
      </c>
      <c r="D116" s="590" t="str">
        <f>IF('P3'!D22&lt;&gt;"",'P3'!D22,"")</f>
        <v/>
      </c>
      <c r="E116" t="s">
        <v>1562</v>
      </c>
      <c r="F116" t="s">
        <v>1560</v>
      </c>
    </row>
    <row r="117" spans="1:6">
      <c r="A117" t="s">
        <v>1639</v>
      </c>
      <c r="B117">
        <v>333</v>
      </c>
      <c r="C117" t="s">
        <v>1649</v>
      </c>
      <c r="D117" s="590" t="str">
        <f>IF('P3'!G22&lt;&gt;"",'P3'!G22,"")</f>
        <v/>
      </c>
      <c r="E117" t="s">
        <v>1562</v>
      </c>
      <c r="F117" t="s">
        <v>1560</v>
      </c>
    </row>
    <row r="118" spans="1:6">
      <c r="A118" t="s">
        <v>1639</v>
      </c>
      <c r="B118">
        <v>336</v>
      </c>
      <c r="C118" t="s">
        <v>1650</v>
      </c>
      <c r="D118" s="590" t="str">
        <f>IF('P3'!D23&lt;&gt;"",'P3'!D23,"")</f>
        <v/>
      </c>
      <c r="E118" t="s">
        <v>1562</v>
      </c>
      <c r="F118" t="s">
        <v>1560</v>
      </c>
    </row>
    <row r="119" spans="1:6">
      <c r="A119" t="s">
        <v>1639</v>
      </c>
      <c r="B119">
        <v>339</v>
      </c>
      <c r="C119" t="s">
        <v>1651</v>
      </c>
      <c r="D119" s="590" t="str">
        <f>IF('P3'!G23&lt;&gt;"",'P3'!G23,"")</f>
        <v/>
      </c>
      <c r="E119" t="s">
        <v>1562</v>
      </c>
      <c r="F119" t="s">
        <v>1560</v>
      </c>
    </row>
    <row r="120" spans="1:6">
      <c r="A120" t="s">
        <v>1639</v>
      </c>
      <c r="B120">
        <v>340</v>
      </c>
      <c r="C120" t="s">
        <v>2493</v>
      </c>
      <c r="D120" s="590" t="str">
        <f>IF('P3'!G24&lt;&gt;"",'P3'!G24,"")</f>
        <v/>
      </c>
      <c r="E120" t="s">
        <v>1562</v>
      </c>
      <c r="F120" t="s">
        <v>1560</v>
      </c>
    </row>
    <row r="121" spans="1:6">
      <c r="A121" t="s">
        <v>1652</v>
      </c>
      <c r="B121">
        <v>345</v>
      </c>
      <c r="C121" t="s">
        <v>1653</v>
      </c>
      <c r="D121" s="590" t="str">
        <f>IF('P4'!F3&lt;&gt;"",'P4'!F3,"")</f>
        <v/>
      </c>
      <c r="E121" t="s">
        <v>1562</v>
      </c>
      <c r="F121" t="s">
        <v>1560</v>
      </c>
    </row>
    <row r="122" spans="1:6">
      <c r="A122" t="s">
        <v>1652</v>
      </c>
      <c r="B122">
        <v>348</v>
      </c>
      <c r="C122" t="s">
        <v>1654</v>
      </c>
      <c r="D122" s="590" t="str">
        <f>IF('P4'!K3&lt;&gt;"",'P4'!K3,"")</f>
        <v/>
      </c>
      <c r="E122" t="s">
        <v>1562</v>
      </c>
      <c r="F122" t="s">
        <v>1560</v>
      </c>
    </row>
    <row r="123" spans="1:6">
      <c r="A123" t="s">
        <v>1652</v>
      </c>
      <c r="B123">
        <v>351</v>
      </c>
      <c r="C123" t="s">
        <v>1655</v>
      </c>
      <c r="D123" s="590" t="str">
        <f>IF('P4'!F4&lt;&gt;"",'P4'!F4,"")</f>
        <v/>
      </c>
      <c r="E123" t="s">
        <v>1562</v>
      </c>
      <c r="F123" t="s">
        <v>1560</v>
      </c>
    </row>
    <row r="124" spans="1:6">
      <c r="A124" t="s">
        <v>1652</v>
      </c>
      <c r="B124">
        <v>356</v>
      </c>
      <c r="C124" t="s">
        <v>1656</v>
      </c>
      <c r="D124" s="590" t="str">
        <f>IF('P4'!F5&lt;&gt;"",'P4'!F5,"")</f>
        <v/>
      </c>
      <c r="E124" t="s">
        <v>1562</v>
      </c>
      <c r="F124" t="s">
        <v>1560</v>
      </c>
    </row>
    <row r="125" spans="1:6">
      <c r="A125" t="s">
        <v>1652</v>
      </c>
      <c r="B125">
        <v>358</v>
      </c>
      <c r="C125" t="s">
        <v>1657</v>
      </c>
      <c r="D125" s="590" t="str">
        <f>IF('P4'!K5&lt;&gt;"",'P4'!K5,"")</f>
        <v/>
      </c>
      <c r="E125" t="s">
        <v>1562</v>
      </c>
      <c r="F125" t="s">
        <v>1560</v>
      </c>
    </row>
    <row r="126" spans="1:6">
      <c r="A126" t="s">
        <v>1652</v>
      </c>
      <c r="B126">
        <v>361</v>
      </c>
      <c r="C126" t="s">
        <v>1658</v>
      </c>
      <c r="D126" s="590" t="str">
        <f>IF('P4'!F6&lt;&gt;"",'P4'!F6,"")</f>
        <v/>
      </c>
      <c r="E126" t="s">
        <v>1562</v>
      </c>
      <c r="F126" t="s">
        <v>1560</v>
      </c>
    </row>
    <row r="127" spans="1:6">
      <c r="A127" t="s">
        <v>1652</v>
      </c>
      <c r="B127">
        <v>363</v>
      </c>
      <c r="C127" t="s">
        <v>1659</v>
      </c>
      <c r="D127" s="590" t="str">
        <f>IF('P4'!K6&lt;&gt;"",'P4'!K6,"")</f>
        <v/>
      </c>
      <c r="E127" t="s">
        <v>1562</v>
      </c>
      <c r="F127" t="s">
        <v>1560</v>
      </c>
    </row>
    <row r="128" spans="1:6">
      <c r="A128" t="s">
        <v>1652</v>
      </c>
      <c r="B128">
        <v>366</v>
      </c>
      <c r="C128" t="s">
        <v>1660</v>
      </c>
      <c r="D128" s="590" t="str">
        <f>IF('P4'!F7&lt;&gt;"",'P4'!F7,"")</f>
        <v/>
      </c>
      <c r="E128" t="s">
        <v>1562</v>
      </c>
      <c r="F128" t="s">
        <v>1560</v>
      </c>
    </row>
    <row r="129" spans="1:6">
      <c r="A129" t="s">
        <v>1652</v>
      </c>
      <c r="B129">
        <v>368</v>
      </c>
      <c r="C129" t="s">
        <v>1661</v>
      </c>
      <c r="D129" s="590" t="str">
        <f>IF('P4'!K7&lt;&gt;"",'P4'!K7,"")</f>
        <v/>
      </c>
      <c r="E129" t="s">
        <v>1562</v>
      </c>
      <c r="F129" t="s">
        <v>1560</v>
      </c>
    </row>
    <row r="130" spans="1:6">
      <c r="A130" t="s">
        <v>1652</v>
      </c>
      <c r="B130">
        <v>370</v>
      </c>
      <c r="C130" t="s">
        <v>1605</v>
      </c>
      <c r="D130" s="590" t="str">
        <f>IF('P4'!F8&lt;&gt;"",'P4'!F8,"")</f>
        <v/>
      </c>
      <c r="E130" t="s">
        <v>1562</v>
      </c>
      <c r="F130" t="s">
        <v>1560</v>
      </c>
    </row>
    <row r="131" spans="1:6">
      <c r="A131" t="s">
        <v>1652</v>
      </c>
      <c r="B131">
        <v>372</v>
      </c>
      <c r="C131" t="s">
        <v>1662</v>
      </c>
      <c r="D131" s="590" t="str">
        <f>IF('P4'!K8&lt;&gt;"",'P4'!K8,"")</f>
        <v/>
      </c>
      <c r="E131" t="s">
        <v>1562</v>
      </c>
      <c r="F131" t="s">
        <v>1560</v>
      </c>
    </row>
    <row r="132" spans="1:6">
      <c r="A132" t="s">
        <v>1652</v>
      </c>
      <c r="B132">
        <v>374</v>
      </c>
      <c r="C132" t="s">
        <v>1663</v>
      </c>
      <c r="D132" s="590" t="str">
        <f>IF('P4'!F9&lt;&gt;"",'P4'!F9,"")</f>
        <v/>
      </c>
      <c r="E132" t="s">
        <v>1562</v>
      </c>
      <c r="F132" t="s">
        <v>1560</v>
      </c>
    </row>
    <row r="133" spans="1:6">
      <c r="A133" t="s">
        <v>1652</v>
      </c>
      <c r="B133">
        <v>376</v>
      </c>
      <c r="C133" t="s">
        <v>1664</v>
      </c>
      <c r="D133" s="590" t="str">
        <f>IF('P4'!K9&lt;&gt;"",'P4'!K9,"")</f>
        <v/>
      </c>
      <c r="E133" t="s">
        <v>1562</v>
      </c>
      <c r="F133" t="s">
        <v>1560</v>
      </c>
    </row>
    <row r="134" spans="1:6">
      <c r="A134" t="s">
        <v>1652</v>
      </c>
      <c r="B134">
        <v>379</v>
      </c>
      <c r="C134" t="s">
        <v>1665</v>
      </c>
      <c r="D134" s="590" t="str">
        <f>IF('P4'!F10&lt;&gt;"",'P4'!F10,"")</f>
        <v/>
      </c>
      <c r="E134" t="s">
        <v>1562</v>
      </c>
      <c r="F134" t="s">
        <v>1560</v>
      </c>
    </row>
    <row r="135" spans="1:6">
      <c r="A135" t="s">
        <v>1652</v>
      </c>
      <c r="B135">
        <v>381</v>
      </c>
      <c r="C135" t="s">
        <v>1666</v>
      </c>
      <c r="D135" s="590" t="str">
        <f>IF('P4'!K10&lt;&gt;"",'P4'!K10,"")</f>
        <v/>
      </c>
      <c r="E135" t="s">
        <v>1562</v>
      </c>
      <c r="F135" t="s">
        <v>1560</v>
      </c>
    </row>
    <row r="136" spans="1:6">
      <c r="A136" t="s">
        <v>1652</v>
      </c>
      <c r="B136">
        <v>383</v>
      </c>
      <c r="C136" t="s">
        <v>1667</v>
      </c>
      <c r="D136" s="590" t="str">
        <f>IF('P4'!F11&lt;&gt;"",'P4'!F11,"")</f>
        <v/>
      </c>
      <c r="E136" t="s">
        <v>1562</v>
      </c>
      <c r="F136" t="s">
        <v>1560</v>
      </c>
    </row>
    <row r="137" spans="1:6">
      <c r="A137" t="s">
        <v>1652</v>
      </c>
      <c r="B137">
        <v>385</v>
      </c>
      <c r="C137" t="s">
        <v>1668</v>
      </c>
      <c r="D137" s="590" t="str">
        <f>IF('P4'!K11&lt;&gt;"",'P4'!K11,"")</f>
        <v/>
      </c>
      <c r="E137" t="s">
        <v>1562</v>
      </c>
      <c r="F137" t="s">
        <v>1560</v>
      </c>
    </row>
    <row r="138" spans="1:6">
      <c r="A138" t="s">
        <v>1652</v>
      </c>
      <c r="B138">
        <v>388</v>
      </c>
      <c r="C138" t="s">
        <v>1669</v>
      </c>
      <c r="D138" s="590" t="str">
        <f>IF('P4'!F12&lt;&gt;"",'P4'!F12,"")</f>
        <v/>
      </c>
      <c r="E138" t="s">
        <v>1562</v>
      </c>
      <c r="F138" t="s">
        <v>1560</v>
      </c>
    </row>
    <row r="139" spans="1:6">
      <c r="A139" t="s">
        <v>1652</v>
      </c>
      <c r="B139">
        <v>390</v>
      </c>
      <c r="C139" t="s">
        <v>1670</v>
      </c>
      <c r="D139" s="590" t="str">
        <f>IF('P4'!K12&lt;&gt;"",'P4'!K12,"")</f>
        <v/>
      </c>
      <c r="E139" t="s">
        <v>1562</v>
      </c>
      <c r="F139" t="s">
        <v>1560</v>
      </c>
    </row>
    <row r="140" spans="1:6">
      <c r="A140" t="s">
        <v>1652</v>
      </c>
      <c r="B140">
        <v>392</v>
      </c>
      <c r="C140" t="s">
        <v>1625</v>
      </c>
      <c r="D140" s="590" t="str">
        <f>IF('P4'!D13&lt;&gt;"",'P4'!D13,"")</f>
        <v/>
      </c>
      <c r="E140" t="s">
        <v>1562</v>
      </c>
      <c r="F140" t="s">
        <v>1560</v>
      </c>
    </row>
    <row r="141" spans="1:6">
      <c r="A141" t="s">
        <v>1652</v>
      </c>
      <c r="B141">
        <v>394</v>
      </c>
      <c r="C141" t="s">
        <v>1573</v>
      </c>
      <c r="D141" s="590" t="str">
        <f>IF('P4'!F13&lt;&gt;"",'P4'!F13,"")</f>
        <v/>
      </c>
      <c r="E141" t="s">
        <v>1562</v>
      </c>
      <c r="F141" t="s">
        <v>1560</v>
      </c>
    </row>
    <row r="142" spans="1:6">
      <c r="A142" t="s">
        <v>1652</v>
      </c>
      <c r="B142">
        <v>396</v>
      </c>
      <c r="C142" t="s">
        <v>1671</v>
      </c>
      <c r="D142" s="590" t="str">
        <f>IF('P4'!K13&lt;&gt;"",'P4'!K13,"")</f>
        <v/>
      </c>
      <c r="E142" t="s">
        <v>1562</v>
      </c>
      <c r="F142" t="s">
        <v>1560</v>
      </c>
    </row>
    <row r="143" spans="1:6">
      <c r="A143" t="s">
        <v>1652</v>
      </c>
      <c r="B143">
        <v>400</v>
      </c>
      <c r="C143" t="s">
        <v>1672</v>
      </c>
      <c r="D143" s="590" t="str">
        <f>IF('P4'!F14&lt;&gt;"",'P4'!F14,"")</f>
        <v/>
      </c>
      <c r="E143" t="s">
        <v>1562</v>
      </c>
      <c r="F143" t="s">
        <v>1560</v>
      </c>
    </row>
    <row r="144" spans="1:6">
      <c r="A144" t="s">
        <v>1652</v>
      </c>
      <c r="B144">
        <v>402</v>
      </c>
      <c r="C144" t="s">
        <v>1673</v>
      </c>
      <c r="D144" s="590" t="str">
        <f>IF('P4'!K14&lt;&gt;"",'P4'!K14,"")</f>
        <v/>
      </c>
      <c r="E144" t="s">
        <v>1562</v>
      </c>
      <c r="F144" t="s">
        <v>1560</v>
      </c>
    </row>
    <row r="145" spans="1:6">
      <c r="A145" t="s">
        <v>1652</v>
      </c>
      <c r="B145">
        <v>405</v>
      </c>
      <c r="C145" t="s">
        <v>1578</v>
      </c>
      <c r="D145" s="590" t="str">
        <f>IF('P4'!F15&lt;&gt;"",'P4'!F15,"")</f>
        <v/>
      </c>
      <c r="E145" t="s">
        <v>1562</v>
      </c>
      <c r="F145" t="s">
        <v>1560</v>
      </c>
    </row>
    <row r="146" spans="1:6">
      <c r="A146" t="s">
        <v>1652</v>
      </c>
      <c r="B146">
        <v>407</v>
      </c>
      <c r="C146" t="s">
        <v>1674</v>
      </c>
      <c r="D146" s="590" t="str">
        <f>IF('P4'!K15&lt;&gt;"",'P4'!K15,"")</f>
        <v/>
      </c>
      <c r="E146" t="s">
        <v>1562</v>
      </c>
      <c r="F146" t="s">
        <v>1560</v>
      </c>
    </row>
    <row r="147" spans="1:6">
      <c r="A147" t="s">
        <v>1652</v>
      </c>
      <c r="B147">
        <v>411</v>
      </c>
      <c r="C147" t="s">
        <v>1675</v>
      </c>
      <c r="D147" s="590" t="str">
        <f>IF('P4'!F16&lt;&gt;"",'P4'!F16,"")</f>
        <v/>
      </c>
      <c r="E147" t="s">
        <v>1562</v>
      </c>
      <c r="F147" t="s">
        <v>1560</v>
      </c>
    </row>
    <row r="148" spans="1:6">
      <c r="A148" t="s">
        <v>1652</v>
      </c>
      <c r="B148">
        <v>413</v>
      </c>
      <c r="C148" t="s">
        <v>1676</v>
      </c>
      <c r="D148" s="590" t="str">
        <f>IF('P4'!K16&lt;&gt;"",'P4'!K16,"")</f>
        <v/>
      </c>
      <c r="E148" t="s">
        <v>1562</v>
      </c>
      <c r="F148" t="s">
        <v>1560</v>
      </c>
    </row>
    <row r="149" spans="1:6">
      <c r="A149" t="s">
        <v>1652</v>
      </c>
      <c r="B149">
        <v>416</v>
      </c>
      <c r="C149" t="s">
        <v>1677</v>
      </c>
      <c r="D149" s="590" t="str">
        <f>IF('P4'!F17&lt;&gt;"",'P4'!F17,"")</f>
        <v/>
      </c>
      <c r="E149" t="s">
        <v>1562</v>
      </c>
      <c r="F149" t="s">
        <v>1560</v>
      </c>
    </row>
    <row r="150" spans="1:6">
      <c r="A150" t="s">
        <v>1652</v>
      </c>
      <c r="B150">
        <v>418</v>
      </c>
      <c r="C150" t="s">
        <v>1678</v>
      </c>
      <c r="D150" s="590" t="str">
        <f>IF('P4'!K17&lt;&gt;"",'P4'!K17,"")</f>
        <v/>
      </c>
      <c r="E150" t="s">
        <v>1562</v>
      </c>
      <c r="F150" t="s">
        <v>1560</v>
      </c>
    </row>
    <row r="151" spans="1:6">
      <c r="A151" t="s">
        <v>1652</v>
      </c>
      <c r="B151">
        <v>421</v>
      </c>
      <c r="C151" t="s">
        <v>1679</v>
      </c>
      <c r="D151" s="590" t="str">
        <f>IF('P4'!F18&lt;&gt;"",'P4'!F18,"")</f>
        <v/>
      </c>
      <c r="E151" t="s">
        <v>1562</v>
      </c>
      <c r="F151" t="s">
        <v>1560</v>
      </c>
    </row>
    <row r="152" spans="1:6">
      <c r="A152" t="s">
        <v>1652</v>
      </c>
      <c r="B152">
        <v>423</v>
      </c>
      <c r="C152" t="s">
        <v>1680</v>
      </c>
      <c r="D152" s="590" t="str">
        <f>IF('P4'!K18&lt;&gt;"",'P4'!K18,"")</f>
        <v/>
      </c>
      <c r="E152" t="s">
        <v>1562</v>
      </c>
      <c r="F152" t="s">
        <v>1560</v>
      </c>
    </row>
    <row r="153" spans="1:6">
      <c r="A153" t="s">
        <v>1652</v>
      </c>
      <c r="B153">
        <v>426</v>
      </c>
      <c r="C153" t="s">
        <v>1681</v>
      </c>
      <c r="D153" s="590" t="str">
        <f>IF('P4'!F19&lt;&gt;"",'P4'!F19,"")</f>
        <v/>
      </c>
      <c r="E153" t="s">
        <v>1562</v>
      </c>
      <c r="F153" t="s">
        <v>1560</v>
      </c>
    </row>
    <row r="154" spans="1:6">
      <c r="A154" t="s">
        <v>1652</v>
      </c>
      <c r="B154">
        <v>428</v>
      </c>
      <c r="C154" t="s">
        <v>1682</v>
      </c>
      <c r="D154" s="590" t="str">
        <f>IF('P4'!K19&lt;&gt;"",'P4'!K19,"")</f>
        <v/>
      </c>
      <c r="E154" t="s">
        <v>1562</v>
      </c>
      <c r="F154" t="s">
        <v>1560</v>
      </c>
    </row>
    <row r="155" spans="1:6">
      <c r="A155" t="s">
        <v>1652</v>
      </c>
      <c r="B155">
        <v>431</v>
      </c>
      <c r="C155" t="s">
        <v>1683</v>
      </c>
      <c r="D155" s="590" t="str">
        <f>IF('P4'!F20&lt;&gt;"",'P4'!F20,"")</f>
        <v/>
      </c>
      <c r="E155" t="s">
        <v>1562</v>
      </c>
      <c r="F155" t="s">
        <v>1560</v>
      </c>
    </row>
    <row r="156" spans="1:6">
      <c r="A156" t="s">
        <v>1652</v>
      </c>
      <c r="B156">
        <v>433</v>
      </c>
      <c r="C156" t="s">
        <v>1684</v>
      </c>
      <c r="D156" s="590" t="str">
        <f>IF('P4'!K20&lt;&gt;"",'P4'!K20,"")</f>
        <v/>
      </c>
      <c r="E156" t="s">
        <v>1562</v>
      </c>
      <c r="F156" t="s">
        <v>1560</v>
      </c>
    </row>
    <row r="157" spans="1:6">
      <c r="A157" t="s">
        <v>1652</v>
      </c>
      <c r="B157">
        <v>436</v>
      </c>
      <c r="C157" t="s">
        <v>1685</v>
      </c>
      <c r="D157" s="590" t="str">
        <f>IF('P4'!F21&lt;&gt;"",'P4'!F21,"")</f>
        <v/>
      </c>
      <c r="E157" t="s">
        <v>1562</v>
      </c>
      <c r="F157" t="s">
        <v>1560</v>
      </c>
    </row>
    <row r="158" spans="1:6">
      <c r="A158" t="s">
        <v>1652</v>
      </c>
      <c r="B158">
        <v>438</v>
      </c>
      <c r="C158" t="s">
        <v>1686</v>
      </c>
      <c r="D158" s="590" t="str">
        <f>IF('P4'!K21&lt;&gt;"",'P4'!K21,"")</f>
        <v/>
      </c>
      <c r="E158" t="s">
        <v>1562</v>
      </c>
      <c r="F158" t="s">
        <v>1560</v>
      </c>
    </row>
    <row r="159" spans="1:6">
      <c r="A159" t="s">
        <v>1652</v>
      </c>
      <c r="B159">
        <v>442</v>
      </c>
      <c r="C159" t="s">
        <v>1687</v>
      </c>
      <c r="D159" s="590" t="str">
        <f>IF('P4'!K22&lt;&gt;"",'P4'!K22,"")</f>
        <v/>
      </c>
      <c r="E159" t="s">
        <v>1562</v>
      </c>
      <c r="F159" t="s">
        <v>1560</v>
      </c>
    </row>
    <row r="160" spans="1:6">
      <c r="A160" t="s">
        <v>1652</v>
      </c>
      <c r="B160">
        <v>444</v>
      </c>
      <c r="C160" t="s">
        <v>1688</v>
      </c>
      <c r="D160" s="590" t="str">
        <f>IF('P4'!F23&lt;&gt;"",'P4'!F23,"")</f>
        <v/>
      </c>
      <c r="E160" t="s">
        <v>1562</v>
      </c>
      <c r="F160" t="s">
        <v>1560</v>
      </c>
    </row>
    <row r="161" spans="1:6">
      <c r="A161" t="s">
        <v>1652</v>
      </c>
      <c r="B161">
        <v>446</v>
      </c>
      <c r="C161" t="s">
        <v>1689</v>
      </c>
      <c r="D161" s="590" t="str">
        <f>IF('P4'!I23&lt;&gt;"",'P4'!I23,"")</f>
        <v/>
      </c>
      <c r="E161" t="s">
        <v>1562</v>
      </c>
      <c r="F161" t="s">
        <v>1560</v>
      </c>
    </row>
    <row r="162" spans="1:6">
      <c r="A162" t="s">
        <v>1652</v>
      </c>
      <c r="B162">
        <v>448</v>
      </c>
      <c r="C162" t="s">
        <v>1690</v>
      </c>
      <c r="D162" s="590" t="str">
        <f>IF('P4'!K23&lt;&gt;"",'P4'!K23,"")</f>
        <v/>
      </c>
      <c r="E162" t="s">
        <v>1562</v>
      </c>
      <c r="F162" t="s">
        <v>1560</v>
      </c>
    </row>
    <row r="163" spans="1:6">
      <c r="A163" t="s">
        <v>1652</v>
      </c>
      <c r="B163">
        <v>450</v>
      </c>
      <c r="C163" t="s">
        <v>1691</v>
      </c>
      <c r="D163" s="590" t="str">
        <f>IF('P4'!F24&lt;&gt;"",'P4'!F24,"")</f>
        <v/>
      </c>
      <c r="E163" t="s">
        <v>1562</v>
      </c>
      <c r="F163" t="s">
        <v>1560</v>
      </c>
    </row>
    <row r="164" spans="1:6">
      <c r="A164" t="s">
        <v>1652</v>
      </c>
      <c r="B164">
        <v>453</v>
      </c>
      <c r="C164" t="s">
        <v>1692</v>
      </c>
      <c r="D164" s="590" t="str">
        <f>IF('P4'!K24&lt;&gt;"",'P4'!K24,"")</f>
        <v/>
      </c>
      <c r="E164" t="s">
        <v>1562</v>
      </c>
      <c r="F164" t="s">
        <v>1560</v>
      </c>
    </row>
    <row r="165" spans="1:6">
      <c r="A165" t="s">
        <v>1652</v>
      </c>
      <c r="B165">
        <v>455</v>
      </c>
      <c r="C165" t="s">
        <v>1693</v>
      </c>
      <c r="D165" s="590" t="str">
        <f>IF('P4'!F25&lt;&gt;"",'P4'!F25,"")</f>
        <v/>
      </c>
      <c r="E165" t="s">
        <v>1562</v>
      </c>
      <c r="F165" t="s">
        <v>1560</v>
      </c>
    </row>
    <row r="166" spans="1:6">
      <c r="A166" t="s">
        <v>1652</v>
      </c>
      <c r="B166">
        <v>458</v>
      </c>
      <c r="C166" t="s">
        <v>1694</v>
      </c>
      <c r="D166" s="590" t="str">
        <f>IF('P4'!K25&lt;&gt;"",'P4'!K25,"")</f>
        <v/>
      </c>
      <c r="E166" t="s">
        <v>1562</v>
      </c>
      <c r="F166" t="s">
        <v>1560</v>
      </c>
    </row>
    <row r="167" spans="1:6">
      <c r="A167" t="s">
        <v>1695</v>
      </c>
      <c r="B167">
        <v>461</v>
      </c>
      <c r="C167" t="s">
        <v>1696</v>
      </c>
      <c r="D167" s="590" t="str">
        <f>IF('P5'!D1&lt;&gt;"",'P5'!D1,"")</f>
        <v/>
      </c>
      <c r="E167" t="s">
        <v>1562</v>
      </c>
      <c r="F167" t="s">
        <v>1560</v>
      </c>
    </row>
    <row r="168" spans="1:6">
      <c r="A168" t="s">
        <v>1695</v>
      </c>
      <c r="B168">
        <v>463</v>
      </c>
      <c r="C168" t="s">
        <v>1697</v>
      </c>
      <c r="D168" s="590" t="str">
        <f>IF('P5'!F1&lt;&gt;"",'P5'!F1,"")</f>
        <v/>
      </c>
      <c r="E168" t="s">
        <v>1562</v>
      </c>
      <c r="F168" t="s">
        <v>1560</v>
      </c>
    </row>
    <row r="169" spans="1:6">
      <c r="A169" t="s">
        <v>1695</v>
      </c>
      <c r="B169">
        <v>465</v>
      </c>
      <c r="C169" t="s">
        <v>1698</v>
      </c>
      <c r="D169" s="590" t="str">
        <f>IF('P5'!H1&lt;&gt;"",'P5'!H1,"")</f>
        <v/>
      </c>
      <c r="E169" t="s">
        <v>1562</v>
      </c>
      <c r="F169" t="s">
        <v>1560</v>
      </c>
    </row>
    <row r="170" spans="1:6">
      <c r="A170" t="s">
        <v>1695</v>
      </c>
      <c r="B170">
        <v>469</v>
      </c>
      <c r="C170" t="s">
        <v>1601</v>
      </c>
      <c r="D170" s="590" t="str">
        <f>IF('P5'!B5&lt;&gt;"",'P5'!B5,"")</f>
        <v/>
      </c>
      <c r="E170" t="s">
        <v>1562</v>
      </c>
      <c r="F170" t="s">
        <v>1560</v>
      </c>
    </row>
    <row r="171" spans="1:6">
      <c r="A171" t="s">
        <v>1695</v>
      </c>
      <c r="B171">
        <v>472</v>
      </c>
      <c r="C171" t="s">
        <v>1603</v>
      </c>
      <c r="D171" s="590" t="str">
        <f>IF('P5'!B7&lt;&gt;"",'P5'!B7,"")</f>
        <v/>
      </c>
      <c r="E171" t="s">
        <v>1562</v>
      </c>
      <c r="F171" t="s">
        <v>1560</v>
      </c>
    </row>
    <row r="172" spans="1:6">
      <c r="A172" t="s">
        <v>1695</v>
      </c>
      <c r="B172">
        <v>476</v>
      </c>
      <c r="C172" t="s">
        <v>1699</v>
      </c>
      <c r="D172" s="590" t="str">
        <f>IF('P5'!E8&lt;&gt;"",'P5'!E8,"")</f>
        <v/>
      </c>
      <c r="E172" t="s">
        <v>1562</v>
      </c>
      <c r="F172" t="s">
        <v>1560</v>
      </c>
    </row>
    <row r="173" spans="1:6">
      <c r="A173" t="s">
        <v>1695</v>
      </c>
      <c r="B173">
        <v>478</v>
      </c>
      <c r="C173" t="s">
        <v>1700</v>
      </c>
      <c r="D173" s="590" t="str">
        <f>IF('P5'!E9&lt;&gt;"",'P5'!E9,"")</f>
        <v/>
      </c>
      <c r="E173" t="s">
        <v>1562</v>
      </c>
      <c r="F173" t="s">
        <v>1560</v>
      </c>
    </row>
    <row r="174" spans="1:6">
      <c r="A174" t="s">
        <v>1695</v>
      </c>
      <c r="B174">
        <v>481</v>
      </c>
      <c r="C174" t="s">
        <v>1701</v>
      </c>
      <c r="D174" s="590" t="str">
        <f>IF('P5'!B13&lt;&gt;"",'P5'!B13,"")</f>
        <v/>
      </c>
      <c r="E174" t="s">
        <v>1562</v>
      </c>
      <c r="F174" t="s">
        <v>1560</v>
      </c>
    </row>
    <row r="175" spans="1:6">
      <c r="A175" t="s">
        <v>1695</v>
      </c>
      <c r="B175">
        <v>484</v>
      </c>
      <c r="C175" t="s">
        <v>1702</v>
      </c>
      <c r="D175" s="590" t="str">
        <f>IF('P5'!E14&lt;&gt;"",'P5'!E14,"")</f>
        <v/>
      </c>
      <c r="E175" t="s">
        <v>1562</v>
      </c>
      <c r="F175" t="s">
        <v>1560</v>
      </c>
    </row>
    <row r="176" spans="1:6">
      <c r="A176" t="s">
        <v>1695</v>
      </c>
      <c r="B176">
        <v>486</v>
      </c>
      <c r="C176" t="s">
        <v>1582</v>
      </c>
      <c r="D176" s="590" t="str">
        <f>IF('P5'!B17&lt;&gt;"",'P5'!B17,"")</f>
        <v/>
      </c>
      <c r="E176" t="s">
        <v>1562</v>
      </c>
      <c r="F176" t="s">
        <v>1560</v>
      </c>
    </row>
    <row r="177" spans="1:6">
      <c r="A177" t="s">
        <v>1695</v>
      </c>
      <c r="B177">
        <v>489</v>
      </c>
      <c r="C177" t="s">
        <v>1703</v>
      </c>
      <c r="D177" s="590" t="str">
        <f>IF('P5'!E18&lt;&gt;"",'P5'!E18,"")</f>
        <v/>
      </c>
      <c r="E177" t="s">
        <v>1562</v>
      </c>
      <c r="F177" t="s">
        <v>1560</v>
      </c>
    </row>
    <row r="178" spans="1:6">
      <c r="A178" t="s">
        <v>1695</v>
      </c>
      <c r="B178">
        <v>491</v>
      </c>
      <c r="C178" t="s">
        <v>1591</v>
      </c>
      <c r="D178" s="590" t="str">
        <f>IF('P5'!B21&lt;&gt;"",'P5'!B21,"")</f>
        <v/>
      </c>
      <c r="E178" t="s">
        <v>1562</v>
      </c>
      <c r="F178" t="s">
        <v>1560</v>
      </c>
    </row>
    <row r="179" spans="1:6">
      <c r="A179" t="s">
        <v>1695</v>
      </c>
      <c r="B179">
        <v>494</v>
      </c>
      <c r="C179" t="s">
        <v>1704</v>
      </c>
      <c r="D179" s="590" t="str">
        <f>IF('P5'!E22&lt;&gt;"",'P5'!E22,"")</f>
        <v/>
      </c>
      <c r="E179" t="s">
        <v>1562</v>
      </c>
      <c r="F179" t="s">
        <v>1560</v>
      </c>
    </row>
    <row r="180" spans="1:6">
      <c r="A180" t="s">
        <v>1695</v>
      </c>
      <c r="B180">
        <v>496</v>
      </c>
      <c r="C180" t="s">
        <v>1705</v>
      </c>
      <c r="D180" s="590" t="str">
        <f>IF('P5'!B25&lt;&gt;"",'P5'!B25,"")</f>
        <v/>
      </c>
      <c r="E180" t="s">
        <v>1562</v>
      </c>
      <c r="F180" t="s">
        <v>1560</v>
      </c>
    </row>
    <row r="181" spans="1:6">
      <c r="A181" t="s">
        <v>1695</v>
      </c>
      <c r="B181">
        <v>499</v>
      </c>
      <c r="C181" t="s">
        <v>1706</v>
      </c>
      <c r="D181" s="590" t="str">
        <f>IF('P5'!E26&lt;&gt;"",'P5'!E26,"")</f>
        <v/>
      </c>
      <c r="E181" t="s">
        <v>1562</v>
      </c>
      <c r="F181" t="s">
        <v>1560</v>
      </c>
    </row>
    <row r="182" spans="1:6">
      <c r="A182" t="s">
        <v>1707</v>
      </c>
      <c r="B182">
        <v>502</v>
      </c>
      <c r="C182" t="s">
        <v>1561</v>
      </c>
      <c r="D182" s="590" t="str">
        <f>IF('P6'!B3&lt;&gt;"",'P6'!B3,"")</f>
        <v/>
      </c>
      <c r="E182" t="s">
        <v>1562</v>
      </c>
      <c r="F182" t="s">
        <v>1560</v>
      </c>
    </row>
    <row r="183" spans="1:6">
      <c r="A183" t="s">
        <v>1707</v>
      </c>
      <c r="B183">
        <v>505</v>
      </c>
      <c r="C183" t="s">
        <v>1708</v>
      </c>
      <c r="D183" s="591" t="str">
        <f>IF('P6'!C4&lt;&gt;"",'P6'!C4,"")</f>
        <v/>
      </c>
      <c r="E183" t="s">
        <v>1562</v>
      </c>
      <c r="F183" t="s">
        <v>1566</v>
      </c>
    </row>
    <row r="184" spans="1:6">
      <c r="A184" t="s">
        <v>1707</v>
      </c>
      <c r="B184">
        <v>510</v>
      </c>
      <c r="C184" t="s">
        <v>1568</v>
      </c>
      <c r="D184" s="591" t="str">
        <f>IF('P6'!C10&lt;&gt;"",'P6'!C10,"")</f>
        <v/>
      </c>
      <c r="E184" t="s">
        <v>1562</v>
      </c>
      <c r="F184" t="s">
        <v>1566</v>
      </c>
    </row>
    <row r="185" spans="1:6">
      <c r="A185" t="s">
        <v>1707</v>
      </c>
      <c r="B185">
        <v>512</v>
      </c>
      <c r="C185" t="s">
        <v>1709</v>
      </c>
      <c r="D185" s="591" t="str">
        <f>IF('P6'!C13&lt;&gt;"",'P6'!C13,"")</f>
        <v/>
      </c>
      <c r="E185" t="s">
        <v>1562</v>
      </c>
      <c r="F185" t="s">
        <v>1566</v>
      </c>
    </row>
    <row r="186" spans="1:6">
      <c r="A186" t="s">
        <v>1707</v>
      </c>
      <c r="B186">
        <v>515</v>
      </c>
      <c r="C186" t="s">
        <v>1710</v>
      </c>
      <c r="D186" s="591" t="str">
        <f>IF('P6'!C16&lt;&gt;"",'P6'!C16,"")</f>
        <v/>
      </c>
      <c r="E186" t="s">
        <v>1562</v>
      </c>
      <c r="F186" t="s">
        <v>1566</v>
      </c>
    </row>
    <row r="187" spans="1:6">
      <c r="A187" t="s">
        <v>1711</v>
      </c>
      <c r="B187">
        <v>520</v>
      </c>
      <c r="C187" t="s">
        <v>1712</v>
      </c>
      <c r="D187" s="591" t="str">
        <f>IF('P7'!C3&lt;&gt;"",'P7'!C3,"")</f>
        <v/>
      </c>
      <c r="E187" t="s">
        <v>1562</v>
      </c>
      <c r="F187" t="s">
        <v>1566</v>
      </c>
    </row>
    <row r="188" spans="1:6">
      <c r="A188" t="s">
        <v>1711</v>
      </c>
      <c r="B188">
        <v>521</v>
      </c>
      <c r="C188" t="s">
        <v>1642</v>
      </c>
      <c r="D188" s="591" t="str">
        <f>IF('P7'!D3&lt;&gt;"",'P7'!D3,"")</f>
        <v/>
      </c>
      <c r="E188" t="s">
        <v>1562</v>
      </c>
      <c r="F188" t="s">
        <v>1566</v>
      </c>
    </row>
    <row r="189" spans="1:6">
      <c r="A189" t="s">
        <v>1711</v>
      </c>
      <c r="B189">
        <v>524</v>
      </c>
      <c r="C189" t="s">
        <v>1708</v>
      </c>
      <c r="D189" s="591" t="str">
        <f>IF('P7'!C4&lt;&gt;"",'P7'!C4,"")</f>
        <v/>
      </c>
      <c r="E189" t="s">
        <v>1562</v>
      </c>
      <c r="F189" t="s">
        <v>1566</v>
      </c>
    </row>
    <row r="190" spans="1:6">
      <c r="A190" t="s">
        <v>1711</v>
      </c>
      <c r="B190">
        <v>525</v>
      </c>
      <c r="C190" t="s">
        <v>1607</v>
      </c>
      <c r="D190" s="591" t="str">
        <f>IF('P7'!D4&lt;&gt;"",'P7'!D4,"")</f>
        <v/>
      </c>
      <c r="E190" t="s">
        <v>1562</v>
      </c>
      <c r="F190" t="s">
        <v>1566</v>
      </c>
    </row>
    <row r="191" spans="1:6">
      <c r="A191" t="s">
        <v>1711</v>
      </c>
      <c r="B191">
        <v>527</v>
      </c>
      <c r="C191" t="s">
        <v>1713</v>
      </c>
      <c r="D191" s="591" t="str">
        <f>IF('P7'!C5&lt;&gt;"",'P7'!C5,"")</f>
        <v/>
      </c>
      <c r="E191" t="s">
        <v>1562</v>
      </c>
      <c r="F191" t="s">
        <v>1566</v>
      </c>
    </row>
    <row r="192" spans="1:6">
      <c r="A192" t="s">
        <v>1711</v>
      </c>
      <c r="B192">
        <v>528</v>
      </c>
      <c r="C192" t="s">
        <v>1609</v>
      </c>
      <c r="D192" s="591" t="str">
        <f>IF('P7'!D5&lt;&gt;"",'P7'!D5,"")</f>
        <v/>
      </c>
      <c r="E192" t="s">
        <v>1562</v>
      </c>
      <c r="F192" t="s">
        <v>1566</v>
      </c>
    </row>
    <row r="193" spans="1:6">
      <c r="A193" t="s">
        <v>1711</v>
      </c>
      <c r="B193">
        <v>532</v>
      </c>
      <c r="C193" t="s">
        <v>1714</v>
      </c>
      <c r="D193" s="592" t="str">
        <f>IF('P7'!C9&lt;&gt;"",'P7'!C9,"")</f>
        <v/>
      </c>
      <c r="E193" t="s">
        <v>1562</v>
      </c>
      <c r="F193" t="s">
        <v>1584</v>
      </c>
    </row>
    <row r="194" spans="1:6">
      <c r="A194" t="s">
        <v>1711</v>
      </c>
      <c r="B194">
        <v>535</v>
      </c>
      <c r="C194" t="s">
        <v>1715</v>
      </c>
      <c r="D194" s="590" t="str">
        <f>IF('P7'!C10&lt;&gt;"",'P7'!C10,"")</f>
        <v/>
      </c>
      <c r="E194" t="s">
        <v>1562</v>
      </c>
      <c r="F194" t="s">
        <v>1560</v>
      </c>
    </row>
    <row r="195" spans="1:6">
      <c r="A195" t="s">
        <v>1711</v>
      </c>
      <c r="B195">
        <v>538</v>
      </c>
      <c r="C195" t="s">
        <v>1709</v>
      </c>
      <c r="D195" s="592" t="str">
        <f>IF('P7'!C13&lt;&gt;"",'P7'!C13,"")</f>
        <v/>
      </c>
      <c r="E195" t="s">
        <v>1562</v>
      </c>
      <c r="F195" t="s">
        <v>1584</v>
      </c>
    </row>
    <row r="196" spans="1:6">
      <c r="A196" t="s">
        <v>1711</v>
      </c>
      <c r="B196">
        <v>541</v>
      </c>
      <c r="C196" t="s">
        <v>1716</v>
      </c>
      <c r="D196" s="590" t="str">
        <f>IF('P7'!B16&lt;&gt;"",'P7'!B16,"")</f>
        <v/>
      </c>
      <c r="E196" t="s">
        <v>1562</v>
      </c>
      <c r="F196" t="s">
        <v>1560</v>
      </c>
    </row>
    <row r="197" spans="1:6">
      <c r="A197" t="s">
        <v>1711</v>
      </c>
      <c r="B197">
        <v>544</v>
      </c>
      <c r="C197" t="s">
        <v>1717</v>
      </c>
      <c r="D197" s="590" t="str">
        <f>IF('P7'!C17&lt;&gt;"",'P7'!C17,"")</f>
        <v/>
      </c>
      <c r="E197" t="s">
        <v>1562</v>
      </c>
      <c r="F197" t="s">
        <v>1560</v>
      </c>
    </row>
    <row r="198" spans="1:6">
      <c r="A198" t="s">
        <v>1718</v>
      </c>
      <c r="B198">
        <v>546</v>
      </c>
      <c r="C198" t="s">
        <v>1719</v>
      </c>
      <c r="D198" s="590" t="str">
        <f>IF('P8'!B2&lt;&gt;"",'P8'!B2,"")</f>
        <v/>
      </c>
      <c r="E198" t="s">
        <v>1562</v>
      </c>
      <c r="F198" t="s">
        <v>1560</v>
      </c>
    </row>
    <row r="199" spans="1:6">
      <c r="A199" t="s">
        <v>1718</v>
      </c>
      <c r="B199">
        <v>548</v>
      </c>
      <c r="C199" t="s">
        <v>1561</v>
      </c>
      <c r="D199" s="590" t="str">
        <f>IF('P8'!B3&lt;&gt;"",'P8'!B3,"")</f>
        <v/>
      </c>
      <c r="E199" t="s">
        <v>1562</v>
      </c>
      <c r="F199" t="s">
        <v>1560</v>
      </c>
    </row>
    <row r="200" spans="1:6">
      <c r="A200" t="s">
        <v>1718</v>
      </c>
      <c r="B200">
        <v>550</v>
      </c>
      <c r="C200" t="s">
        <v>1600</v>
      </c>
      <c r="D200" s="590" t="str">
        <f>IF('P8'!B4&lt;&gt;"",'P8'!B4,"")</f>
        <v/>
      </c>
      <c r="E200" t="s">
        <v>1562</v>
      </c>
      <c r="F200" t="s">
        <v>1560</v>
      </c>
    </row>
    <row r="201" spans="1:6">
      <c r="A201" t="s">
        <v>1718</v>
      </c>
      <c r="B201">
        <v>552</v>
      </c>
      <c r="C201" t="s">
        <v>1601</v>
      </c>
      <c r="D201" s="590" t="str">
        <f>IF('P8'!B5&lt;&gt;"",'P8'!B5,"")</f>
        <v/>
      </c>
      <c r="E201" t="s">
        <v>1562</v>
      </c>
      <c r="F201" t="s">
        <v>1560</v>
      </c>
    </row>
    <row r="202" spans="1:6">
      <c r="A202" t="s">
        <v>1718</v>
      </c>
      <c r="B202">
        <v>554</v>
      </c>
      <c r="C202" t="s">
        <v>1602</v>
      </c>
      <c r="D202" s="590" t="str">
        <f>IF('P8'!B6&lt;&gt;"",'P8'!B6,"")</f>
        <v/>
      </c>
      <c r="E202" t="s">
        <v>1562</v>
      </c>
      <c r="F202" t="s">
        <v>1560</v>
      </c>
    </row>
    <row r="203" spans="1:6">
      <c r="A203" t="s">
        <v>1718</v>
      </c>
      <c r="B203">
        <v>556</v>
      </c>
      <c r="C203" t="s">
        <v>1603</v>
      </c>
      <c r="D203" s="590" t="str">
        <f>IF('P8'!B7&lt;&gt;"",'P8'!B7,"")</f>
        <v/>
      </c>
      <c r="E203" t="s">
        <v>1562</v>
      </c>
      <c r="F203" t="s">
        <v>1560</v>
      </c>
    </row>
    <row r="204" spans="1:6">
      <c r="A204" t="s">
        <v>1718</v>
      </c>
      <c r="B204">
        <v>558</v>
      </c>
      <c r="C204" t="s">
        <v>1720</v>
      </c>
      <c r="D204" s="590" t="str">
        <f>IF('P8'!D7&lt;&gt;"",'P8'!D7,"")</f>
        <v/>
      </c>
      <c r="E204" t="s">
        <v>1562</v>
      </c>
      <c r="F204" t="s">
        <v>1560</v>
      </c>
    </row>
    <row r="205" spans="1:6">
      <c r="A205" t="s">
        <v>1721</v>
      </c>
      <c r="B205">
        <v>561</v>
      </c>
      <c r="C205" t="s">
        <v>1719</v>
      </c>
      <c r="D205" s="590" t="str">
        <f>IF('P9'!B2&lt;&gt;"",'P9'!B2,"")</f>
        <v>令和7年度の実績（感染対策委員会については、P６２に記載してください。）</v>
      </c>
      <c r="E205" t="s">
        <v>1562</v>
      </c>
      <c r="F205" t="s">
        <v>1560</v>
      </c>
    </row>
    <row r="206" spans="1:6">
      <c r="A206" t="s">
        <v>1721</v>
      </c>
      <c r="B206">
        <v>567</v>
      </c>
      <c r="C206" t="s">
        <v>1601</v>
      </c>
      <c r="D206" s="591" t="str">
        <f>IF('P9'!B5&lt;&gt;"",'P9'!B5,"")</f>
        <v/>
      </c>
      <c r="E206" t="s">
        <v>1562</v>
      </c>
      <c r="F206" t="s">
        <v>1566</v>
      </c>
    </row>
    <row r="207" spans="1:6">
      <c r="A207" t="s">
        <v>1721</v>
      </c>
      <c r="B207">
        <v>568</v>
      </c>
      <c r="C207" t="s">
        <v>1713</v>
      </c>
      <c r="D207" s="590" t="str">
        <f>IF('P9'!C5&lt;&gt;"",'P9'!C5,"")</f>
        <v/>
      </c>
      <c r="E207" t="s">
        <v>1562</v>
      </c>
      <c r="F207" t="s">
        <v>1560</v>
      </c>
    </row>
    <row r="208" spans="1:6">
      <c r="A208" t="s">
        <v>1721</v>
      </c>
      <c r="B208">
        <v>569</v>
      </c>
      <c r="C208" t="s">
        <v>1609</v>
      </c>
      <c r="D208" s="590" t="str">
        <f>IF('P9'!D5&lt;&gt;"",'P9'!D5,"")</f>
        <v/>
      </c>
      <c r="E208" t="s">
        <v>1562</v>
      </c>
      <c r="F208" t="s">
        <v>1560</v>
      </c>
    </row>
    <row r="209" spans="1:6">
      <c r="A209" t="s">
        <v>1721</v>
      </c>
      <c r="B209">
        <v>570</v>
      </c>
      <c r="C209" t="s">
        <v>1722</v>
      </c>
      <c r="D209" t="str">
        <f>IF('P9'!E5&lt;&gt;"",'P9'!E5,"")</f>
        <v/>
      </c>
      <c r="E209" t="s">
        <v>1562</v>
      </c>
      <c r="F209" t="s">
        <v>1588</v>
      </c>
    </row>
    <row r="210" spans="1:6">
      <c r="A210" t="s">
        <v>1721</v>
      </c>
      <c r="B210">
        <v>572</v>
      </c>
      <c r="C210" t="s">
        <v>1610</v>
      </c>
      <c r="D210" s="590" t="str">
        <f>IF('P9'!G5&lt;&gt;"",'P9'!G5,"")</f>
        <v/>
      </c>
      <c r="E210" t="s">
        <v>1562</v>
      </c>
      <c r="F210" t="s">
        <v>1560</v>
      </c>
    </row>
    <row r="211" spans="1:6">
      <c r="A211" t="s">
        <v>1721</v>
      </c>
      <c r="B211">
        <v>577</v>
      </c>
      <c r="C211" t="s">
        <v>1604</v>
      </c>
      <c r="D211" s="591" t="str">
        <f>IF('P9'!B8&lt;&gt;"",'P9'!B8,"")</f>
        <v/>
      </c>
      <c r="E211" t="s">
        <v>1562</v>
      </c>
      <c r="F211" t="s">
        <v>1566</v>
      </c>
    </row>
    <row r="212" spans="1:6">
      <c r="A212" t="s">
        <v>1721</v>
      </c>
      <c r="B212">
        <v>578</v>
      </c>
      <c r="C212" t="s">
        <v>1723</v>
      </c>
      <c r="D212" s="590" t="str">
        <f>IF('P9'!C8&lt;&gt;"",'P9'!C8,"")</f>
        <v/>
      </c>
      <c r="E212" t="s">
        <v>1562</v>
      </c>
      <c r="F212" t="s">
        <v>1560</v>
      </c>
    </row>
    <row r="213" spans="1:6">
      <c r="A213" t="s">
        <v>1721</v>
      </c>
      <c r="B213">
        <v>579</v>
      </c>
      <c r="C213" t="s">
        <v>1615</v>
      </c>
      <c r="D213" s="590" t="str">
        <f>IF('P9'!D8&lt;&gt;"",'P9'!D8,"")</f>
        <v/>
      </c>
      <c r="E213" t="s">
        <v>1562</v>
      </c>
      <c r="F213" t="s">
        <v>1560</v>
      </c>
    </row>
    <row r="214" spans="1:6">
      <c r="A214" t="s">
        <v>1721</v>
      </c>
      <c r="B214">
        <v>580</v>
      </c>
      <c r="C214" t="s">
        <v>1724</v>
      </c>
      <c r="D214" t="str">
        <f>IF('P9'!E8&lt;&gt;"",'P9'!E8,"")</f>
        <v/>
      </c>
      <c r="E214" t="s">
        <v>1562</v>
      </c>
      <c r="F214" t="s">
        <v>1588</v>
      </c>
    </row>
    <row r="215" spans="1:6">
      <c r="A215" t="s">
        <v>1721</v>
      </c>
      <c r="B215">
        <v>582</v>
      </c>
      <c r="C215" t="s">
        <v>1616</v>
      </c>
      <c r="D215" s="590" t="str">
        <f>IF('P9'!G8&lt;&gt;"",'P9'!G8,"")</f>
        <v/>
      </c>
      <c r="E215" t="s">
        <v>1562</v>
      </c>
      <c r="F215" t="s">
        <v>1560</v>
      </c>
    </row>
    <row r="216" spans="1:6">
      <c r="A216" t="s">
        <v>1721</v>
      </c>
      <c r="B216">
        <v>587</v>
      </c>
      <c r="C216" t="s">
        <v>1725</v>
      </c>
      <c r="D216" s="591" t="str">
        <f>IF('P9'!B11&lt;&gt;"",'P9'!B11,"")</f>
        <v/>
      </c>
      <c r="E216" t="s">
        <v>1562</v>
      </c>
      <c r="F216" t="s">
        <v>1566</v>
      </c>
    </row>
    <row r="217" spans="1:6">
      <c r="A217" t="s">
        <v>1721</v>
      </c>
      <c r="B217">
        <v>588</v>
      </c>
      <c r="C217" t="s">
        <v>1726</v>
      </c>
      <c r="D217" s="590" t="str">
        <f>IF('P9'!C11&lt;&gt;"",'P9'!C11,"")</f>
        <v/>
      </c>
      <c r="E217" t="s">
        <v>1562</v>
      </c>
      <c r="F217" t="s">
        <v>1560</v>
      </c>
    </row>
    <row r="218" spans="1:6">
      <c r="A218" t="s">
        <v>1721</v>
      </c>
      <c r="B218">
        <v>589</v>
      </c>
      <c r="C218" t="s">
        <v>1621</v>
      </c>
      <c r="D218" s="590" t="str">
        <f>IF('P9'!D11&lt;&gt;"",'P9'!D11,"")</f>
        <v/>
      </c>
      <c r="E218" t="s">
        <v>1562</v>
      </c>
      <c r="F218" t="s">
        <v>1560</v>
      </c>
    </row>
    <row r="219" spans="1:6">
      <c r="A219" t="s">
        <v>1721</v>
      </c>
      <c r="B219">
        <v>590</v>
      </c>
      <c r="C219" t="s">
        <v>1727</v>
      </c>
      <c r="D219" t="str">
        <f>IF('P9'!E11&lt;&gt;"",'P9'!E11,"")</f>
        <v/>
      </c>
      <c r="E219" t="s">
        <v>1562</v>
      </c>
      <c r="F219" t="s">
        <v>1588</v>
      </c>
    </row>
    <row r="220" spans="1:6">
      <c r="A220" t="s">
        <v>1721</v>
      </c>
      <c r="B220">
        <v>592</v>
      </c>
      <c r="C220" t="s">
        <v>1622</v>
      </c>
      <c r="D220" s="590" t="str">
        <f>IF('P9'!G11&lt;&gt;"",'P9'!G11,"")</f>
        <v/>
      </c>
      <c r="E220" t="s">
        <v>1562</v>
      </c>
      <c r="F220" t="s">
        <v>1560</v>
      </c>
    </row>
    <row r="221" spans="1:6">
      <c r="A221" t="s">
        <v>1721</v>
      </c>
      <c r="B221">
        <v>597</v>
      </c>
      <c r="C221" t="s">
        <v>1728</v>
      </c>
      <c r="D221" s="591" t="str">
        <f>IF('P9'!B14&lt;&gt;"",'P9'!B14,"")</f>
        <v/>
      </c>
      <c r="E221" t="s">
        <v>1562</v>
      </c>
      <c r="F221" t="s">
        <v>1566</v>
      </c>
    </row>
    <row r="222" spans="1:6">
      <c r="A222" t="s">
        <v>1721</v>
      </c>
      <c r="B222">
        <v>598</v>
      </c>
      <c r="C222" t="s">
        <v>1729</v>
      </c>
      <c r="D222" s="590" t="str">
        <f>IF('P9'!C14&lt;&gt;"",'P9'!C14,"")</f>
        <v/>
      </c>
      <c r="E222" t="s">
        <v>1562</v>
      </c>
      <c r="F222" t="s">
        <v>1560</v>
      </c>
    </row>
    <row r="223" spans="1:6">
      <c r="A223" t="s">
        <v>1721</v>
      </c>
      <c r="B223">
        <v>599</v>
      </c>
      <c r="C223" t="s">
        <v>1627</v>
      </c>
      <c r="D223" s="590" t="str">
        <f>IF('P9'!D14&lt;&gt;"",'P9'!D14,"")</f>
        <v/>
      </c>
      <c r="E223" t="s">
        <v>1562</v>
      </c>
      <c r="F223" t="s">
        <v>1560</v>
      </c>
    </row>
    <row r="224" spans="1:6">
      <c r="A224" t="s">
        <v>1721</v>
      </c>
      <c r="B224">
        <v>600</v>
      </c>
      <c r="C224" t="s">
        <v>1730</v>
      </c>
      <c r="D224" t="str">
        <f>IF('P9'!E14&lt;&gt;"",'P9'!E14,"")</f>
        <v/>
      </c>
      <c r="E224" t="s">
        <v>1562</v>
      </c>
      <c r="F224" t="s">
        <v>1588</v>
      </c>
    </row>
    <row r="225" spans="1:6">
      <c r="A225" t="s">
        <v>1721</v>
      </c>
      <c r="B225">
        <v>602</v>
      </c>
      <c r="C225" t="s">
        <v>1628</v>
      </c>
      <c r="D225" s="590" t="str">
        <f>IF('P9'!G14&lt;&gt;"",'P9'!G14,"")</f>
        <v/>
      </c>
      <c r="E225" t="s">
        <v>1562</v>
      </c>
      <c r="F225" t="s">
        <v>1560</v>
      </c>
    </row>
    <row r="226" spans="1:6">
      <c r="A226" t="s">
        <v>1721</v>
      </c>
      <c r="B226">
        <v>607</v>
      </c>
      <c r="C226" t="s">
        <v>1582</v>
      </c>
      <c r="D226" s="591" t="str">
        <f>IF('P9'!B17&lt;&gt;"",'P9'!B17,"")</f>
        <v/>
      </c>
      <c r="E226" t="s">
        <v>1562</v>
      </c>
      <c r="F226" t="s">
        <v>1566</v>
      </c>
    </row>
    <row r="227" spans="1:6">
      <c r="A227" t="s">
        <v>1721</v>
      </c>
      <c r="B227">
        <v>608</v>
      </c>
      <c r="C227" t="s">
        <v>1731</v>
      </c>
      <c r="D227" s="590" t="str">
        <f>IF('P9'!C17&lt;&gt;"",'P9'!C17,"")</f>
        <v/>
      </c>
      <c r="E227" t="s">
        <v>1562</v>
      </c>
      <c r="F227" t="s">
        <v>1560</v>
      </c>
    </row>
    <row r="228" spans="1:6">
      <c r="A228" t="s">
        <v>1721</v>
      </c>
      <c r="B228">
        <v>609</v>
      </c>
      <c r="C228" t="s">
        <v>1633</v>
      </c>
      <c r="D228" s="590" t="str">
        <f>IF('P9'!D17&lt;&gt;"",'P9'!D17,"")</f>
        <v/>
      </c>
      <c r="E228" t="s">
        <v>1562</v>
      </c>
      <c r="F228" t="s">
        <v>1560</v>
      </c>
    </row>
    <row r="229" spans="1:6">
      <c r="A229" t="s">
        <v>1721</v>
      </c>
      <c r="B229">
        <v>610</v>
      </c>
      <c r="C229" t="s">
        <v>1732</v>
      </c>
      <c r="D229" t="str">
        <f>IF('P9'!E17&lt;&gt;"",'P9'!E17,"")</f>
        <v/>
      </c>
      <c r="E229" t="s">
        <v>1562</v>
      </c>
      <c r="F229" t="s">
        <v>1588</v>
      </c>
    </row>
    <row r="230" spans="1:6">
      <c r="A230" t="s">
        <v>1721</v>
      </c>
      <c r="B230">
        <v>612</v>
      </c>
      <c r="C230" t="s">
        <v>1634</v>
      </c>
      <c r="D230" s="590" t="str">
        <f>IF('P9'!G17&lt;&gt;"",'P9'!G17,"")</f>
        <v/>
      </c>
      <c r="E230" t="s">
        <v>1562</v>
      </c>
      <c r="F230" t="s">
        <v>1560</v>
      </c>
    </row>
    <row r="231" spans="1:6">
      <c r="A231" t="s">
        <v>1721</v>
      </c>
      <c r="B231">
        <v>617</v>
      </c>
      <c r="C231" t="s">
        <v>1587</v>
      </c>
      <c r="D231" s="591" t="str">
        <f>IF('P9'!B20&lt;&gt;"",'P9'!B20,"")</f>
        <v/>
      </c>
      <c r="E231" t="s">
        <v>1562</v>
      </c>
      <c r="F231" t="s">
        <v>1566</v>
      </c>
    </row>
    <row r="232" spans="1:6">
      <c r="A232" t="s">
        <v>1721</v>
      </c>
      <c r="B232">
        <v>618</v>
      </c>
      <c r="C232" t="s">
        <v>1733</v>
      </c>
      <c r="D232" s="590" t="str">
        <f>IF('P9'!C20&lt;&gt;"",'P9'!C20,"")</f>
        <v/>
      </c>
      <c r="E232" t="s">
        <v>1562</v>
      </c>
      <c r="F232" t="s">
        <v>1560</v>
      </c>
    </row>
    <row r="233" spans="1:6">
      <c r="A233" t="s">
        <v>1721</v>
      </c>
      <c r="B233">
        <v>619</v>
      </c>
      <c r="C233" t="s">
        <v>1644</v>
      </c>
      <c r="D233" s="590" t="str">
        <f>IF('P9'!D20&lt;&gt;"",'P9'!D20,"")</f>
        <v/>
      </c>
      <c r="E233" t="s">
        <v>1562</v>
      </c>
      <c r="F233" t="s">
        <v>1560</v>
      </c>
    </row>
    <row r="234" spans="1:6">
      <c r="A234" t="s">
        <v>1721</v>
      </c>
      <c r="B234">
        <v>620</v>
      </c>
      <c r="C234" t="s">
        <v>1734</v>
      </c>
      <c r="D234" t="str">
        <f>IF('P9'!E20&lt;&gt;"",'P9'!E20,"")</f>
        <v/>
      </c>
      <c r="E234" t="s">
        <v>1562</v>
      </c>
      <c r="F234" t="s">
        <v>1588</v>
      </c>
    </row>
    <row r="235" spans="1:6">
      <c r="A235" t="s">
        <v>1721</v>
      </c>
      <c r="B235">
        <v>622</v>
      </c>
      <c r="C235" t="s">
        <v>1645</v>
      </c>
      <c r="D235" s="590" t="str">
        <f>IF('P9'!G20&lt;&gt;"",'P9'!G20,"")</f>
        <v/>
      </c>
      <c r="E235" t="s">
        <v>1562</v>
      </c>
      <c r="F235" t="s">
        <v>1560</v>
      </c>
    </row>
    <row r="236" spans="1:6">
      <c r="A236" t="s">
        <v>1735</v>
      </c>
      <c r="B236">
        <v>625</v>
      </c>
      <c r="C236" t="s">
        <v>1561</v>
      </c>
      <c r="D236" s="590" t="str">
        <f>IF('P10'!B3&lt;&gt;"",'P10'!B3,"")</f>
        <v/>
      </c>
      <c r="E236" t="s">
        <v>1562</v>
      </c>
      <c r="F236" t="s">
        <v>1560</v>
      </c>
    </row>
    <row r="237" spans="1:6">
      <c r="A237" t="s">
        <v>1735</v>
      </c>
      <c r="B237">
        <v>628</v>
      </c>
      <c r="C237" t="s">
        <v>1713</v>
      </c>
      <c r="D237" s="590" t="str">
        <f>IF('P10'!C5&lt;&gt;"",'P10'!C5,"")</f>
        <v/>
      </c>
      <c r="E237" t="s">
        <v>1562</v>
      </c>
      <c r="F237" t="s">
        <v>1560</v>
      </c>
    </row>
    <row r="238" spans="1:6">
      <c r="A238" t="s">
        <v>1735</v>
      </c>
      <c r="B238">
        <v>631</v>
      </c>
      <c r="C238" t="s">
        <v>1723</v>
      </c>
      <c r="D238" s="590" t="str">
        <f>IF('P10'!C8&lt;&gt;"",'P10'!C8,"")</f>
        <v/>
      </c>
      <c r="E238" t="s">
        <v>1562</v>
      </c>
      <c r="F238" t="s">
        <v>1560</v>
      </c>
    </row>
    <row r="239" spans="1:6">
      <c r="A239" t="s">
        <v>1735</v>
      </c>
      <c r="B239">
        <v>633</v>
      </c>
      <c r="C239" t="s">
        <v>1736</v>
      </c>
      <c r="D239" s="590" t="str">
        <f>IF('P10'!B10&lt;&gt;"",'P10'!B10,"")</f>
        <v/>
      </c>
      <c r="E239" t="s">
        <v>1562</v>
      </c>
      <c r="F239" t="s">
        <v>1560</v>
      </c>
    </row>
    <row r="240" spans="1:6">
      <c r="A240" t="s">
        <v>1735</v>
      </c>
      <c r="B240">
        <v>636</v>
      </c>
      <c r="C240" t="s">
        <v>1737</v>
      </c>
      <c r="D240" s="590" t="str">
        <f>IF('P10'!C12&lt;&gt;"",'P10'!C12,"")</f>
        <v/>
      </c>
      <c r="E240" t="s">
        <v>1562</v>
      </c>
      <c r="F240" t="s">
        <v>1560</v>
      </c>
    </row>
    <row r="241" spans="1:6">
      <c r="A241" t="s">
        <v>1738</v>
      </c>
      <c r="B241">
        <v>648</v>
      </c>
      <c r="C241" t="s">
        <v>1713</v>
      </c>
      <c r="D241" s="590" t="str">
        <f>IF('P11'!C5&lt;&gt;"",'P11'!C5,"")</f>
        <v/>
      </c>
      <c r="E241" t="s">
        <v>1562</v>
      </c>
      <c r="F241" t="s">
        <v>1560</v>
      </c>
    </row>
    <row r="242" spans="1:6">
      <c r="A242" t="s">
        <v>1738</v>
      </c>
      <c r="B242">
        <v>649</v>
      </c>
      <c r="C242" t="s">
        <v>1609</v>
      </c>
      <c r="D242" s="592" t="str">
        <f>IF('P11'!D5&lt;&gt;"",'P11'!D5,"")</f>
        <v/>
      </c>
      <c r="E242" t="s">
        <v>1562</v>
      </c>
      <c r="F242" t="s">
        <v>1584</v>
      </c>
    </row>
    <row r="243" spans="1:6">
      <c r="A243" t="s">
        <v>1738</v>
      </c>
      <c r="B243">
        <v>650</v>
      </c>
      <c r="C243" t="s">
        <v>1722</v>
      </c>
      <c r="D243" s="590" t="str">
        <f>IF('P11'!E5&lt;&gt;"",'P11'!E5,"")</f>
        <v/>
      </c>
      <c r="E243" t="s">
        <v>1562</v>
      </c>
      <c r="F243" t="s">
        <v>1560</v>
      </c>
    </row>
    <row r="244" spans="1:6">
      <c r="A244" t="s">
        <v>1738</v>
      </c>
      <c r="B244">
        <v>651</v>
      </c>
      <c r="C244" t="s">
        <v>1656</v>
      </c>
      <c r="D244" s="590" t="str">
        <f>IF('P11'!F5&lt;&gt;"",'P11'!F5,"")</f>
        <v/>
      </c>
      <c r="E244" t="s">
        <v>1562</v>
      </c>
      <c r="F244" t="s">
        <v>1560</v>
      </c>
    </row>
    <row r="245" spans="1:6">
      <c r="A245" t="s">
        <v>1738</v>
      </c>
      <c r="B245">
        <v>652</v>
      </c>
      <c r="C245" t="s">
        <v>1610</v>
      </c>
      <c r="D245" s="592" t="str">
        <f>IF('P11'!G5&lt;&gt;"",'P11'!G5,"")</f>
        <v/>
      </c>
      <c r="E245" t="s">
        <v>1562</v>
      </c>
      <c r="F245" t="s">
        <v>1584</v>
      </c>
    </row>
    <row r="246" spans="1:6">
      <c r="A246" t="s">
        <v>1738</v>
      </c>
      <c r="B246">
        <v>653</v>
      </c>
      <c r="C246" t="s">
        <v>1739</v>
      </c>
      <c r="D246" s="591" t="str">
        <f>IF('P11'!H5&lt;&gt;"",'P11'!H5,"")</f>
        <v/>
      </c>
      <c r="E246" t="s">
        <v>1562</v>
      </c>
      <c r="F246" t="s">
        <v>1566</v>
      </c>
    </row>
    <row r="247" spans="1:6">
      <c r="A247" t="s">
        <v>1738</v>
      </c>
      <c r="B247">
        <v>655</v>
      </c>
      <c r="C247" t="s">
        <v>1740</v>
      </c>
      <c r="D247" s="590" t="str">
        <f>IF('P11'!C6&lt;&gt;"",'P11'!C6,"")</f>
        <v/>
      </c>
      <c r="E247" t="s">
        <v>1562</v>
      </c>
      <c r="F247" t="s">
        <v>1560</v>
      </c>
    </row>
    <row r="248" spans="1:6">
      <c r="A248" t="s">
        <v>1738</v>
      </c>
      <c r="B248">
        <v>656</v>
      </c>
      <c r="C248" t="s">
        <v>1611</v>
      </c>
      <c r="D248" s="592" t="str">
        <f>IF('P11'!D6&lt;&gt;"",'P11'!D6,"")</f>
        <v/>
      </c>
      <c r="E248" t="s">
        <v>1562</v>
      </c>
      <c r="F248" t="s">
        <v>1584</v>
      </c>
    </row>
    <row r="249" spans="1:6">
      <c r="A249" t="s">
        <v>1738</v>
      </c>
      <c r="B249">
        <v>657</v>
      </c>
      <c r="C249" t="s">
        <v>1741</v>
      </c>
      <c r="D249" s="590" t="str">
        <f>IF('P11'!E6&lt;&gt;"",'P11'!E6,"")</f>
        <v/>
      </c>
      <c r="E249" t="s">
        <v>1562</v>
      </c>
      <c r="F249" t="s">
        <v>1560</v>
      </c>
    </row>
    <row r="250" spans="1:6">
      <c r="A250" t="s">
        <v>1738</v>
      </c>
      <c r="B250">
        <v>658</v>
      </c>
      <c r="C250" t="s">
        <v>1658</v>
      </c>
      <c r="D250" s="590" t="str">
        <f>IF('P11'!F6&lt;&gt;"",'P11'!F6,"")</f>
        <v/>
      </c>
      <c r="E250" t="s">
        <v>1562</v>
      </c>
      <c r="F250" t="s">
        <v>1560</v>
      </c>
    </row>
    <row r="251" spans="1:6">
      <c r="A251" t="s">
        <v>1738</v>
      </c>
      <c r="B251">
        <v>659</v>
      </c>
      <c r="C251" t="s">
        <v>1612</v>
      </c>
      <c r="D251" s="592" t="str">
        <f>IF('P11'!G6&lt;&gt;"",'P11'!G6,"")</f>
        <v/>
      </c>
      <c r="E251" t="s">
        <v>1562</v>
      </c>
      <c r="F251" t="s">
        <v>1584</v>
      </c>
    </row>
    <row r="252" spans="1:6">
      <c r="A252" t="s">
        <v>1738</v>
      </c>
      <c r="B252">
        <v>660</v>
      </c>
      <c r="C252" t="s">
        <v>1742</v>
      </c>
      <c r="D252" s="591" t="str">
        <f>IF('P11'!H6&lt;&gt;"",'P11'!H6,"")</f>
        <v/>
      </c>
      <c r="E252" t="s">
        <v>1562</v>
      </c>
      <c r="F252" t="s">
        <v>1566</v>
      </c>
    </row>
    <row r="253" spans="1:6">
      <c r="A253" t="s">
        <v>1738</v>
      </c>
      <c r="B253">
        <v>662</v>
      </c>
      <c r="C253" t="s">
        <v>1743</v>
      </c>
      <c r="D253" s="590" t="str">
        <f>IF('P11'!C7&lt;&gt;"",'P11'!C7,"")</f>
        <v/>
      </c>
      <c r="E253" t="s">
        <v>1562</v>
      </c>
      <c r="F253" t="s">
        <v>1560</v>
      </c>
    </row>
    <row r="254" spans="1:6">
      <c r="A254" t="s">
        <v>1738</v>
      </c>
      <c r="B254">
        <v>663</v>
      </c>
      <c r="C254" t="s">
        <v>1613</v>
      </c>
      <c r="D254" s="592" t="str">
        <f>IF('P11'!D7&lt;&gt;"",'P11'!D7,"")</f>
        <v/>
      </c>
      <c r="E254" t="s">
        <v>1562</v>
      </c>
      <c r="F254" t="s">
        <v>1584</v>
      </c>
    </row>
    <row r="255" spans="1:6">
      <c r="A255" t="s">
        <v>1738</v>
      </c>
      <c r="B255">
        <v>664</v>
      </c>
      <c r="C255" t="s">
        <v>1744</v>
      </c>
      <c r="D255" s="590" t="str">
        <f>IF('P11'!E7&lt;&gt;"",'P11'!E7,"")</f>
        <v/>
      </c>
      <c r="E255" t="s">
        <v>1562</v>
      </c>
      <c r="F255" t="s">
        <v>1560</v>
      </c>
    </row>
    <row r="256" spans="1:6">
      <c r="A256" t="s">
        <v>1738</v>
      </c>
      <c r="B256">
        <v>665</v>
      </c>
      <c r="C256" t="s">
        <v>1660</v>
      </c>
      <c r="D256" s="590" t="str">
        <f>IF('P11'!F7&lt;&gt;"",'P11'!F7,"")</f>
        <v/>
      </c>
      <c r="E256" t="s">
        <v>1562</v>
      </c>
      <c r="F256" t="s">
        <v>1560</v>
      </c>
    </row>
    <row r="257" spans="1:6">
      <c r="A257" t="s">
        <v>1738</v>
      </c>
      <c r="B257">
        <v>666</v>
      </c>
      <c r="C257" t="s">
        <v>1614</v>
      </c>
      <c r="D257" s="592" t="str">
        <f>IF('P11'!G7&lt;&gt;"",'P11'!G7,"")</f>
        <v/>
      </c>
      <c r="E257" t="s">
        <v>1562</v>
      </c>
      <c r="F257" t="s">
        <v>1584</v>
      </c>
    </row>
    <row r="258" spans="1:6">
      <c r="A258" t="s">
        <v>1738</v>
      </c>
      <c r="B258">
        <v>667</v>
      </c>
      <c r="C258" t="s">
        <v>1745</v>
      </c>
      <c r="D258" s="591" t="str">
        <f>IF('P11'!H7&lt;&gt;"",'P11'!H7,"")</f>
        <v/>
      </c>
      <c r="E258" t="s">
        <v>1562</v>
      </c>
      <c r="F258" t="s">
        <v>1566</v>
      </c>
    </row>
    <row r="259" spans="1:6">
      <c r="A259" t="s">
        <v>1738</v>
      </c>
      <c r="B259">
        <v>669</v>
      </c>
      <c r="C259" t="s">
        <v>1723</v>
      </c>
      <c r="D259" s="590" t="str">
        <f>IF('P11'!C8&lt;&gt;"",'P11'!C8,"")</f>
        <v/>
      </c>
      <c r="E259" t="s">
        <v>1562</v>
      </c>
      <c r="F259" t="s">
        <v>1560</v>
      </c>
    </row>
    <row r="260" spans="1:6">
      <c r="A260" t="s">
        <v>1738</v>
      </c>
      <c r="B260">
        <v>670</v>
      </c>
      <c r="C260" t="s">
        <v>1615</v>
      </c>
      <c r="D260" s="592" t="str">
        <f>IF('P11'!D8&lt;&gt;"",'P11'!D8,"")</f>
        <v/>
      </c>
      <c r="E260" t="s">
        <v>1562</v>
      </c>
      <c r="F260" t="s">
        <v>1584</v>
      </c>
    </row>
    <row r="261" spans="1:6">
      <c r="A261" t="s">
        <v>1738</v>
      </c>
      <c r="B261">
        <v>671</v>
      </c>
      <c r="C261" t="s">
        <v>1724</v>
      </c>
      <c r="D261" s="590" t="str">
        <f>IF('P11'!E8&lt;&gt;"",'P11'!E8,"")</f>
        <v/>
      </c>
      <c r="E261" t="s">
        <v>1562</v>
      </c>
      <c r="F261" t="s">
        <v>1560</v>
      </c>
    </row>
    <row r="262" spans="1:6">
      <c r="A262" t="s">
        <v>1738</v>
      </c>
      <c r="B262">
        <v>672</v>
      </c>
      <c r="C262" t="s">
        <v>1605</v>
      </c>
      <c r="D262" s="590" t="str">
        <f>IF('P11'!F8&lt;&gt;"",'P11'!F8,"")</f>
        <v/>
      </c>
      <c r="E262" t="s">
        <v>1562</v>
      </c>
      <c r="F262" t="s">
        <v>1560</v>
      </c>
    </row>
    <row r="263" spans="1:6">
      <c r="A263" t="s">
        <v>1738</v>
      </c>
      <c r="B263">
        <v>673</v>
      </c>
      <c r="C263" t="s">
        <v>1616</v>
      </c>
      <c r="D263" s="592" t="str">
        <f>IF('P11'!G8&lt;&gt;"",'P11'!G8,"")</f>
        <v/>
      </c>
      <c r="E263" t="s">
        <v>1562</v>
      </c>
      <c r="F263" t="s">
        <v>1584</v>
      </c>
    </row>
    <row r="264" spans="1:6">
      <c r="A264" t="s">
        <v>1738</v>
      </c>
      <c r="B264">
        <v>674</v>
      </c>
      <c r="C264" t="s">
        <v>1746</v>
      </c>
      <c r="D264" s="591" t="str">
        <f>IF('P11'!H8&lt;&gt;"",'P11'!H8,"")</f>
        <v/>
      </c>
      <c r="E264" t="s">
        <v>1562</v>
      </c>
      <c r="F264" t="s">
        <v>1566</v>
      </c>
    </row>
    <row r="265" spans="1:6">
      <c r="A265" t="s">
        <v>1738</v>
      </c>
      <c r="B265">
        <v>676</v>
      </c>
      <c r="C265" t="s">
        <v>1714</v>
      </c>
      <c r="D265" s="590" t="str">
        <f>IF('P11'!C9&lt;&gt;"",'P11'!C9,"")</f>
        <v/>
      </c>
      <c r="E265" t="s">
        <v>1562</v>
      </c>
      <c r="F265" t="s">
        <v>1560</v>
      </c>
    </row>
    <row r="266" spans="1:6">
      <c r="A266" t="s">
        <v>1738</v>
      </c>
      <c r="B266">
        <v>677</v>
      </c>
      <c r="C266" t="s">
        <v>1617</v>
      </c>
      <c r="D266" s="592" t="str">
        <f>IF('P11'!D9&lt;&gt;"",'P11'!D9,"")</f>
        <v/>
      </c>
      <c r="E266" t="s">
        <v>1562</v>
      </c>
      <c r="F266" t="s">
        <v>1584</v>
      </c>
    </row>
    <row r="267" spans="1:6">
      <c r="A267" t="s">
        <v>1738</v>
      </c>
      <c r="B267">
        <v>678</v>
      </c>
      <c r="C267" t="s">
        <v>1747</v>
      </c>
      <c r="D267" s="590" t="str">
        <f>IF('P11'!E9&lt;&gt;"",'P11'!E9,"")</f>
        <v/>
      </c>
      <c r="E267" t="s">
        <v>1562</v>
      </c>
      <c r="F267" t="s">
        <v>1560</v>
      </c>
    </row>
    <row r="268" spans="1:6">
      <c r="A268" t="s">
        <v>1738</v>
      </c>
      <c r="B268">
        <v>679</v>
      </c>
      <c r="C268" t="s">
        <v>1663</v>
      </c>
      <c r="D268" s="590" t="str">
        <f>IF('P11'!F9&lt;&gt;"",'P11'!F9,"")</f>
        <v/>
      </c>
      <c r="E268" t="s">
        <v>1562</v>
      </c>
      <c r="F268" t="s">
        <v>1560</v>
      </c>
    </row>
    <row r="269" spans="1:6">
      <c r="A269" t="s">
        <v>1738</v>
      </c>
      <c r="B269">
        <v>680</v>
      </c>
      <c r="C269" t="s">
        <v>1618</v>
      </c>
      <c r="D269" s="592" t="str">
        <f>IF('P11'!G9&lt;&gt;"",'P11'!G9,"")</f>
        <v/>
      </c>
      <c r="E269" t="s">
        <v>1562</v>
      </c>
      <c r="F269" t="s">
        <v>1584</v>
      </c>
    </row>
    <row r="270" spans="1:6">
      <c r="A270" t="s">
        <v>1738</v>
      </c>
      <c r="B270">
        <v>681</v>
      </c>
      <c r="C270" t="s">
        <v>1748</v>
      </c>
      <c r="D270" s="591" t="str">
        <f>IF('P11'!H9&lt;&gt;"",'P11'!H9,"")</f>
        <v/>
      </c>
      <c r="E270" t="s">
        <v>1562</v>
      </c>
      <c r="F270" t="s">
        <v>1566</v>
      </c>
    </row>
    <row r="271" spans="1:6">
      <c r="A271" t="s">
        <v>1738</v>
      </c>
      <c r="B271">
        <v>683</v>
      </c>
      <c r="C271" t="s">
        <v>1568</v>
      </c>
      <c r="D271" s="590" t="str">
        <f>IF('P11'!C10&lt;&gt;"",'P11'!C10,"")</f>
        <v/>
      </c>
      <c r="E271" t="s">
        <v>1562</v>
      </c>
      <c r="F271" t="s">
        <v>1560</v>
      </c>
    </row>
    <row r="272" spans="1:6">
      <c r="A272" t="s">
        <v>1738</v>
      </c>
      <c r="B272">
        <v>684</v>
      </c>
      <c r="C272" t="s">
        <v>1619</v>
      </c>
      <c r="D272" s="592" t="str">
        <f>IF('P11'!D10&lt;&gt;"",'P11'!D10,"")</f>
        <v/>
      </c>
      <c r="E272" t="s">
        <v>1562</v>
      </c>
      <c r="F272" t="s">
        <v>1584</v>
      </c>
    </row>
    <row r="273" spans="1:6">
      <c r="A273" t="s">
        <v>1738</v>
      </c>
      <c r="B273">
        <v>685</v>
      </c>
      <c r="C273" t="s">
        <v>1749</v>
      </c>
      <c r="D273" s="590" t="str">
        <f>IF('P11'!E10&lt;&gt;"",'P11'!E10,"")</f>
        <v/>
      </c>
      <c r="E273" t="s">
        <v>1562</v>
      </c>
      <c r="F273" t="s">
        <v>1560</v>
      </c>
    </row>
    <row r="274" spans="1:6">
      <c r="A274" t="s">
        <v>1738</v>
      </c>
      <c r="B274">
        <v>686</v>
      </c>
      <c r="C274" t="s">
        <v>1665</v>
      </c>
      <c r="D274" s="590" t="str">
        <f>IF('P11'!F10&lt;&gt;"",'P11'!F10,"")</f>
        <v/>
      </c>
      <c r="E274" t="s">
        <v>1562</v>
      </c>
      <c r="F274" t="s">
        <v>1560</v>
      </c>
    </row>
    <row r="275" spans="1:6">
      <c r="A275" t="s">
        <v>1738</v>
      </c>
      <c r="B275">
        <v>687</v>
      </c>
      <c r="C275" t="s">
        <v>1620</v>
      </c>
      <c r="D275" s="592" t="str">
        <f>IF('P11'!G10&lt;&gt;"",'P11'!G10,"")</f>
        <v/>
      </c>
      <c r="E275" t="s">
        <v>1562</v>
      </c>
      <c r="F275" t="s">
        <v>1584</v>
      </c>
    </row>
    <row r="276" spans="1:6">
      <c r="A276" t="s">
        <v>1738</v>
      </c>
      <c r="B276">
        <v>688</v>
      </c>
      <c r="C276" t="s">
        <v>1750</v>
      </c>
      <c r="D276" s="591" t="str">
        <f>IF('P11'!H10&lt;&gt;"",'P11'!H10,"")</f>
        <v/>
      </c>
      <c r="E276" t="s">
        <v>1562</v>
      </c>
      <c r="F276" t="s">
        <v>1566</v>
      </c>
    </row>
    <row r="277" spans="1:6">
      <c r="A277" t="s">
        <v>1738</v>
      </c>
      <c r="B277">
        <v>690</v>
      </c>
      <c r="C277" t="s">
        <v>1726</v>
      </c>
      <c r="D277" s="590" t="str">
        <f>IF('P11'!C11&lt;&gt;"",'P11'!C11,"")</f>
        <v/>
      </c>
      <c r="E277" t="s">
        <v>1562</v>
      </c>
      <c r="F277" t="s">
        <v>1560</v>
      </c>
    </row>
    <row r="278" spans="1:6">
      <c r="A278" t="s">
        <v>1738</v>
      </c>
      <c r="B278">
        <v>691</v>
      </c>
      <c r="C278" t="s">
        <v>1621</v>
      </c>
      <c r="D278" s="592" t="str">
        <f>IF('P11'!D11&lt;&gt;"",'P11'!D11,"")</f>
        <v/>
      </c>
      <c r="E278" t="s">
        <v>1562</v>
      </c>
      <c r="F278" t="s">
        <v>1584</v>
      </c>
    </row>
    <row r="279" spans="1:6">
      <c r="A279" t="s">
        <v>1738</v>
      </c>
      <c r="B279">
        <v>693</v>
      </c>
      <c r="C279" t="s">
        <v>1667</v>
      </c>
      <c r="D279" s="590" t="str">
        <f>IF('P11'!F11&lt;&gt;"",'P11'!F11,"")</f>
        <v/>
      </c>
      <c r="E279" t="s">
        <v>1562</v>
      </c>
      <c r="F279" t="s">
        <v>1560</v>
      </c>
    </row>
    <row r="280" spans="1:6">
      <c r="A280" t="s">
        <v>1738</v>
      </c>
      <c r="B280">
        <v>694</v>
      </c>
      <c r="C280" t="s">
        <v>1622</v>
      </c>
      <c r="D280" s="592" t="str">
        <f>IF('P11'!G11&lt;&gt;"",'P11'!G11,"")</f>
        <v/>
      </c>
      <c r="E280" t="s">
        <v>1562</v>
      </c>
      <c r="F280" t="s">
        <v>1584</v>
      </c>
    </row>
    <row r="281" spans="1:6">
      <c r="A281" t="s">
        <v>1738</v>
      </c>
      <c r="B281">
        <v>695</v>
      </c>
      <c r="C281" t="s">
        <v>1751</v>
      </c>
      <c r="D281" s="591" t="str">
        <f>IF('P11'!H11&lt;&gt;"",'P11'!H11,"")</f>
        <v/>
      </c>
      <c r="E281" t="s">
        <v>1562</v>
      </c>
      <c r="F281" t="s">
        <v>1566</v>
      </c>
    </row>
    <row r="282" spans="1:6">
      <c r="A282" t="s">
        <v>1738</v>
      </c>
      <c r="B282">
        <v>697</v>
      </c>
      <c r="C282" t="s">
        <v>1737</v>
      </c>
      <c r="D282" s="590" t="str">
        <f>IF('P11'!C12&lt;&gt;"",'P11'!C12,"")</f>
        <v/>
      </c>
      <c r="E282" t="s">
        <v>1562</v>
      </c>
      <c r="F282" t="s">
        <v>1560</v>
      </c>
    </row>
    <row r="283" spans="1:6">
      <c r="A283" t="s">
        <v>1738</v>
      </c>
      <c r="B283">
        <v>698</v>
      </c>
      <c r="C283" t="s">
        <v>1623</v>
      </c>
      <c r="D283" s="592" t="str">
        <f>IF('P11'!D12&lt;&gt;"",'P11'!D12,"")</f>
        <v/>
      </c>
      <c r="E283" t="s">
        <v>1562</v>
      </c>
      <c r="F283" t="s">
        <v>1584</v>
      </c>
    </row>
    <row r="284" spans="1:6">
      <c r="A284" t="s">
        <v>1738</v>
      </c>
      <c r="B284">
        <v>699</v>
      </c>
      <c r="C284" t="s">
        <v>1669</v>
      </c>
      <c r="D284" s="590" t="str">
        <f>IF('P11'!F12&lt;&gt;"",'P11'!F12,"")</f>
        <v/>
      </c>
      <c r="E284" t="s">
        <v>1562</v>
      </c>
      <c r="F284" t="s">
        <v>1560</v>
      </c>
    </row>
    <row r="285" spans="1:6">
      <c r="A285" t="s">
        <v>1738</v>
      </c>
      <c r="B285">
        <v>700</v>
      </c>
      <c r="C285" t="s">
        <v>1624</v>
      </c>
      <c r="D285" s="592" t="str">
        <f>IF('P11'!G12&lt;&gt;"",'P11'!G12,"")</f>
        <v/>
      </c>
      <c r="E285" t="s">
        <v>1562</v>
      </c>
      <c r="F285" t="s">
        <v>1584</v>
      </c>
    </row>
    <row r="286" spans="1:6">
      <c r="A286" t="s">
        <v>1738</v>
      </c>
      <c r="B286">
        <v>701</v>
      </c>
      <c r="C286" t="s">
        <v>1752</v>
      </c>
      <c r="D286" s="591" t="str">
        <f>IF('P11'!H12&lt;&gt;"",'P11'!H12,"")</f>
        <v/>
      </c>
      <c r="E286" t="s">
        <v>1562</v>
      </c>
      <c r="F286" t="s">
        <v>1566</v>
      </c>
    </row>
    <row r="287" spans="1:6">
      <c r="A287" t="s">
        <v>1738</v>
      </c>
      <c r="B287">
        <v>703</v>
      </c>
      <c r="C287" t="s">
        <v>1709</v>
      </c>
      <c r="D287" s="590" t="str">
        <f>IF('P11'!C13&lt;&gt;"",'P11'!C13,"")</f>
        <v/>
      </c>
      <c r="E287" t="s">
        <v>1562</v>
      </c>
      <c r="F287" t="s">
        <v>1560</v>
      </c>
    </row>
    <row r="288" spans="1:6">
      <c r="A288" t="s">
        <v>1738</v>
      </c>
      <c r="B288">
        <v>704</v>
      </c>
      <c r="C288" t="s">
        <v>1625</v>
      </c>
      <c r="D288" s="592" t="str">
        <f>IF('P11'!D13&lt;&gt;"",'P11'!D13,"")</f>
        <v/>
      </c>
      <c r="E288" t="s">
        <v>1562</v>
      </c>
      <c r="F288" t="s">
        <v>1584</v>
      </c>
    </row>
    <row r="289" spans="1:6">
      <c r="A289" t="s">
        <v>1738</v>
      </c>
      <c r="B289">
        <v>706</v>
      </c>
      <c r="C289" t="s">
        <v>1753</v>
      </c>
      <c r="D289" s="591" t="str">
        <f>IF('P11'!H13&lt;&gt;"",'P11'!H13,"")</f>
        <v/>
      </c>
      <c r="E289" t="s">
        <v>1562</v>
      </c>
      <c r="F289" t="s">
        <v>1566</v>
      </c>
    </row>
    <row r="290" spans="1:6">
      <c r="A290" t="s">
        <v>1738</v>
      </c>
      <c r="B290">
        <v>709</v>
      </c>
      <c r="C290" t="s">
        <v>1729</v>
      </c>
      <c r="D290" s="590" t="str">
        <f>IF('P11'!C14&lt;&gt;"",'P11'!C14,"")</f>
        <v/>
      </c>
      <c r="E290" t="s">
        <v>1562</v>
      </c>
      <c r="F290" t="s">
        <v>1560</v>
      </c>
    </row>
    <row r="291" spans="1:6">
      <c r="A291" t="s">
        <v>1738</v>
      </c>
      <c r="B291">
        <v>710</v>
      </c>
      <c r="C291" t="s">
        <v>1627</v>
      </c>
      <c r="D291" s="592" t="str">
        <f>IF('P11'!D14&lt;&gt;"",'P11'!D14,"")</f>
        <v/>
      </c>
      <c r="E291" t="s">
        <v>1562</v>
      </c>
      <c r="F291" t="s">
        <v>1584</v>
      </c>
    </row>
    <row r="292" spans="1:6">
      <c r="A292" t="s">
        <v>1738</v>
      </c>
      <c r="B292">
        <v>711</v>
      </c>
      <c r="C292" t="s">
        <v>1754</v>
      </c>
      <c r="D292" s="591" t="str">
        <f>IF('P11'!H14&lt;&gt;"",'P11'!H14,"")</f>
        <v/>
      </c>
      <c r="E292" t="s">
        <v>1562</v>
      </c>
      <c r="F292" t="s">
        <v>1566</v>
      </c>
    </row>
    <row r="293" spans="1:6">
      <c r="A293" t="s">
        <v>1738</v>
      </c>
      <c r="B293">
        <v>713</v>
      </c>
      <c r="C293" t="s">
        <v>1755</v>
      </c>
      <c r="D293" s="590" t="str">
        <f>IF('P11'!C15&lt;&gt;"",'P11'!C15,"")</f>
        <v/>
      </c>
      <c r="E293" t="s">
        <v>1562</v>
      </c>
      <c r="F293" t="s">
        <v>1560</v>
      </c>
    </row>
    <row r="294" spans="1:6">
      <c r="A294" t="s">
        <v>1738</v>
      </c>
      <c r="B294">
        <v>714</v>
      </c>
      <c r="C294" t="s">
        <v>1629</v>
      </c>
      <c r="D294" s="592" t="str">
        <f>IF('P11'!D15&lt;&gt;"",'P11'!D15,"")</f>
        <v/>
      </c>
      <c r="E294" t="s">
        <v>1562</v>
      </c>
      <c r="F294" t="s">
        <v>1584</v>
      </c>
    </row>
    <row r="295" spans="1:6">
      <c r="A295" t="s">
        <v>1738</v>
      </c>
      <c r="B295">
        <v>715</v>
      </c>
      <c r="C295" t="s">
        <v>1756</v>
      </c>
      <c r="D295" s="591" t="str">
        <f>IF('P11'!H15&lt;&gt;"",'P11'!H15,"")</f>
        <v/>
      </c>
      <c r="E295" t="s">
        <v>1562</v>
      </c>
      <c r="F295" t="s">
        <v>1566</v>
      </c>
    </row>
    <row r="296" spans="1:6">
      <c r="A296" t="s">
        <v>1738</v>
      </c>
      <c r="B296">
        <v>717</v>
      </c>
      <c r="C296" t="s">
        <v>1583</v>
      </c>
      <c r="D296" s="590" t="str">
        <f>IF('P11'!B18&lt;&gt;"",'P11'!B18,"")</f>
        <v/>
      </c>
      <c r="E296" t="s">
        <v>1562</v>
      </c>
      <c r="F296" t="s">
        <v>1560</v>
      </c>
    </row>
    <row r="297" spans="1:6">
      <c r="A297" t="s">
        <v>1738</v>
      </c>
      <c r="B297">
        <v>721</v>
      </c>
      <c r="C297" t="s">
        <v>1637</v>
      </c>
      <c r="D297" s="593" t="str">
        <f>IF('P11'!D19&lt;&gt;"",'P11'!D19,"")</f>
        <v/>
      </c>
      <c r="E297" t="s">
        <v>1562</v>
      </c>
      <c r="F297" t="s">
        <v>1757</v>
      </c>
    </row>
    <row r="298" spans="1:6">
      <c r="A298" t="s">
        <v>1738</v>
      </c>
      <c r="B298">
        <v>724</v>
      </c>
      <c r="C298" t="s">
        <v>1593</v>
      </c>
      <c r="D298" s="590" t="str">
        <f>IF('P11'!B22&lt;&gt;"",'P11'!B22,"")</f>
        <v/>
      </c>
      <c r="E298" t="s">
        <v>1562</v>
      </c>
      <c r="F298" t="s">
        <v>1560</v>
      </c>
    </row>
    <row r="299" spans="1:6">
      <c r="A299" t="s">
        <v>1738</v>
      </c>
      <c r="B299">
        <v>726</v>
      </c>
      <c r="C299" t="s">
        <v>1758</v>
      </c>
      <c r="D299" s="590" t="str">
        <f>IF('P11'!B23&lt;&gt;"",'P11'!B23,"")</f>
        <v/>
      </c>
      <c r="E299" t="s">
        <v>1562</v>
      </c>
      <c r="F299" t="s">
        <v>1560</v>
      </c>
    </row>
    <row r="300" spans="1:6">
      <c r="A300" t="s">
        <v>1738</v>
      </c>
      <c r="B300">
        <v>728</v>
      </c>
      <c r="C300" t="s">
        <v>1759</v>
      </c>
      <c r="D300" s="590" t="str">
        <f>IF('P11'!B24&lt;&gt;"",'P11'!B24,"")</f>
        <v/>
      </c>
      <c r="E300" t="s">
        <v>1562</v>
      </c>
      <c r="F300" t="s">
        <v>1560</v>
      </c>
    </row>
    <row r="301" spans="1:6">
      <c r="A301" t="s">
        <v>1738</v>
      </c>
      <c r="B301">
        <v>730</v>
      </c>
      <c r="C301" t="s">
        <v>1705</v>
      </c>
      <c r="D301" s="590" t="str">
        <f>IF('P11'!B25&lt;&gt;"",'P11'!B25,"")</f>
        <v/>
      </c>
      <c r="E301" t="s">
        <v>1562</v>
      </c>
      <c r="F301" t="s">
        <v>1560</v>
      </c>
    </row>
    <row r="302" spans="1:6">
      <c r="A302" t="s">
        <v>1738</v>
      </c>
      <c r="B302">
        <v>732</v>
      </c>
      <c r="C302" t="s">
        <v>1760</v>
      </c>
      <c r="D302" s="590" t="str">
        <f>IF('P11'!B26&lt;&gt;"",'P11'!B26,"")</f>
        <v/>
      </c>
      <c r="E302" t="s">
        <v>1562</v>
      </c>
      <c r="F302" t="s">
        <v>1560</v>
      </c>
    </row>
    <row r="303" spans="1:6">
      <c r="A303" t="s">
        <v>1738</v>
      </c>
      <c r="B303">
        <v>734</v>
      </c>
      <c r="C303" t="s">
        <v>1761</v>
      </c>
      <c r="D303" s="590" t="str">
        <f>IF('P11'!D26&lt;&gt;"",'P11'!D26,"")</f>
        <v/>
      </c>
      <c r="E303" t="s">
        <v>1562</v>
      </c>
      <c r="F303" t="s">
        <v>1560</v>
      </c>
    </row>
    <row r="304" spans="1:6">
      <c r="A304" t="s">
        <v>1762</v>
      </c>
      <c r="B304">
        <v>739</v>
      </c>
      <c r="C304" t="s">
        <v>1763</v>
      </c>
      <c r="D304" s="590" t="str">
        <f>IF('P12'!B4&lt;&gt;"",'P12'!B4,"")</f>
        <v>令和8年４月１日現在</v>
      </c>
      <c r="E304" t="s">
        <v>1562</v>
      </c>
      <c r="F304" t="s">
        <v>1560</v>
      </c>
    </row>
    <row r="305" spans="1:6">
      <c r="A305" t="s">
        <v>1762</v>
      </c>
      <c r="B305">
        <v>740</v>
      </c>
      <c r="C305" t="s">
        <v>1764</v>
      </c>
      <c r="D305" s="594" t="str">
        <f>IF('P12'!F4&lt;&gt;"",'P12'!F4,"")</f>
        <v>令和8年４月１日現在</v>
      </c>
      <c r="E305" t="s">
        <v>1562</v>
      </c>
      <c r="F305" t="s">
        <v>1765</v>
      </c>
    </row>
    <row r="306" spans="1:6">
      <c r="A306" t="s">
        <v>1762</v>
      </c>
      <c r="B306">
        <v>761</v>
      </c>
      <c r="C306" t="s">
        <v>1603</v>
      </c>
      <c r="D306" s="595" t="str">
        <f>IF('P12'!B7&lt;&gt;"",'P12'!B7,"")</f>
        <v/>
      </c>
      <c r="E306" t="s">
        <v>1562</v>
      </c>
      <c r="F306" t="s">
        <v>1766</v>
      </c>
    </row>
    <row r="307" spans="1:6">
      <c r="A307" t="s">
        <v>1762</v>
      </c>
      <c r="B307">
        <v>762</v>
      </c>
      <c r="C307" t="s">
        <v>1743</v>
      </c>
      <c r="D307" s="595" t="str">
        <f>IF('P12'!C7&lt;&gt;"",'P12'!C7,"")</f>
        <v/>
      </c>
      <c r="E307" t="s">
        <v>1562</v>
      </c>
      <c r="F307" t="s">
        <v>1766</v>
      </c>
    </row>
    <row r="308" spans="1:6">
      <c r="A308" t="s">
        <v>1762</v>
      </c>
      <c r="B308">
        <v>763</v>
      </c>
      <c r="C308" t="s">
        <v>1613</v>
      </c>
      <c r="D308" s="595" t="str">
        <f>IF('P12'!D7&lt;&gt;"",'P12'!D7,"")</f>
        <v/>
      </c>
      <c r="E308" t="s">
        <v>1562</v>
      </c>
      <c r="F308" t="s">
        <v>1766</v>
      </c>
    </row>
    <row r="309" spans="1:6">
      <c r="A309" t="s">
        <v>1762</v>
      </c>
      <c r="B309">
        <v>764</v>
      </c>
      <c r="C309" t="s">
        <v>1744</v>
      </c>
      <c r="D309" s="595" t="str">
        <f>IF('P12'!E7&lt;&gt;"",'P12'!E7,"")</f>
        <v/>
      </c>
      <c r="E309" t="s">
        <v>1562</v>
      </c>
      <c r="F309" t="s">
        <v>1766</v>
      </c>
    </row>
    <row r="310" spans="1:6">
      <c r="A310" t="s">
        <v>1762</v>
      </c>
      <c r="B310">
        <v>765</v>
      </c>
      <c r="C310" t="s">
        <v>1660</v>
      </c>
      <c r="D310" s="595" t="str">
        <f>IF('P12'!F7&lt;&gt;"",'P12'!F7,"")</f>
        <v/>
      </c>
      <c r="E310" t="s">
        <v>1562</v>
      </c>
      <c r="F310" t="s">
        <v>1766</v>
      </c>
    </row>
    <row r="311" spans="1:6">
      <c r="A311" t="s">
        <v>1762</v>
      </c>
      <c r="B311">
        <v>766</v>
      </c>
      <c r="C311" t="s">
        <v>1614</v>
      </c>
      <c r="D311" s="595" t="str">
        <f>IF('P12'!G7&lt;&gt;"",'P12'!G7,"")</f>
        <v/>
      </c>
      <c r="E311" t="s">
        <v>1562</v>
      </c>
      <c r="F311" t="s">
        <v>1766</v>
      </c>
    </row>
    <row r="312" spans="1:6">
      <c r="A312" t="s">
        <v>1762</v>
      </c>
      <c r="B312">
        <v>767</v>
      </c>
      <c r="C312" t="s">
        <v>1745</v>
      </c>
      <c r="D312" s="595" t="str">
        <f>IF('P12'!H7&lt;&gt;"",'P12'!H7,"")</f>
        <v/>
      </c>
      <c r="E312" t="s">
        <v>1562</v>
      </c>
      <c r="F312" t="s">
        <v>1766</v>
      </c>
    </row>
    <row r="313" spans="1:6">
      <c r="A313" t="s">
        <v>1762</v>
      </c>
      <c r="B313">
        <v>768</v>
      </c>
      <c r="C313" t="s">
        <v>1767</v>
      </c>
      <c r="D313" s="595" t="str">
        <f>IF('P12'!I7&lt;&gt;"",'P12'!I7,"")</f>
        <v/>
      </c>
      <c r="E313" t="s">
        <v>1562</v>
      </c>
      <c r="F313" t="s">
        <v>1766</v>
      </c>
    </row>
    <row r="314" spans="1:6">
      <c r="A314" t="s">
        <v>1762</v>
      </c>
      <c r="B314">
        <v>769</v>
      </c>
      <c r="C314" t="s">
        <v>1768</v>
      </c>
      <c r="D314" s="595" t="str">
        <f>IF('P12'!J7&lt;&gt;"",'P12'!J7,"")</f>
        <v/>
      </c>
      <c r="E314" t="s">
        <v>1562</v>
      </c>
      <c r="F314" t="s">
        <v>1766</v>
      </c>
    </row>
    <row r="315" spans="1:6">
      <c r="A315" t="s">
        <v>1762</v>
      </c>
      <c r="B315">
        <v>770</v>
      </c>
      <c r="C315" t="s">
        <v>1661</v>
      </c>
      <c r="D315" s="595" t="str">
        <f>IF('P12'!K7&lt;&gt;"",'P12'!K7,"")</f>
        <v/>
      </c>
      <c r="E315" t="s">
        <v>1562</v>
      </c>
      <c r="F315" t="s">
        <v>1766</v>
      </c>
    </row>
    <row r="316" spans="1:6">
      <c r="A316" t="s">
        <v>1762</v>
      </c>
      <c r="B316">
        <v>771</v>
      </c>
      <c r="C316" t="s">
        <v>1769</v>
      </c>
      <c r="D316" s="595" t="str">
        <f>IF('P12'!L7&lt;&gt;"",'P12'!L7,"")</f>
        <v/>
      </c>
      <c r="E316" t="s">
        <v>1562</v>
      </c>
      <c r="F316" t="s">
        <v>1766</v>
      </c>
    </row>
    <row r="317" spans="1:6">
      <c r="A317" t="s">
        <v>1762</v>
      </c>
      <c r="B317">
        <v>772</v>
      </c>
      <c r="C317" t="s">
        <v>1770</v>
      </c>
      <c r="D317" s="591" t="str">
        <f>IF('P12'!M7&lt;&gt;"",'P12'!M7,"")</f>
        <v/>
      </c>
      <c r="E317" t="s">
        <v>1562</v>
      </c>
      <c r="F317" t="s">
        <v>1566</v>
      </c>
    </row>
    <row r="318" spans="1:6">
      <c r="A318" t="s">
        <v>1762</v>
      </c>
      <c r="B318">
        <v>774</v>
      </c>
      <c r="C318" t="s">
        <v>1604</v>
      </c>
      <c r="D318" s="595" t="str">
        <f>IF('P12'!B8&lt;&gt;"",'P12'!B8,"")</f>
        <v/>
      </c>
      <c r="E318" t="s">
        <v>1562</v>
      </c>
      <c r="F318" t="s">
        <v>1766</v>
      </c>
    </row>
    <row r="319" spans="1:6">
      <c r="A319" t="s">
        <v>1762</v>
      </c>
      <c r="B319">
        <v>775</v>
      </c>
      <c r="C319" t="s">
        <v>1723</v>
      </c>
      <c r="D319" s="595" t="str">
        <f>IF('P12'!C8&lt;&gt;"",'P12'!C8,"")</f>
        <v/>
      </c>
      <c r="E319" t="s">
        <v>1562</v>
      </c>
      <c r="F319" t="s">
        <v>1766</v>
      </c>
    </row>
    <row r="320" spans="1:6">
      <c r="A320" t="s">
        <v>1762</v>
      </c>
      <c r="B320">
        <v>776</v>
      </c>
      <c r="C320" t="s">
        <v>1615</v>
      </c>
      <c r="D320" s="595" t="str">
        <f>IF('P12'!D8&lt;&gt;"",'P12'!D8,"")</f>
        <v/>
      </c>
      <c r="E320" t="s">
        <v>1562</v>
      </c>
      <c r="F320" t="s">
        <v>1766</v>
      </c>
    </row>
    <row r="321" spans="1:6">
      <c r="A321" t="s">
        <v>1762</v>
      </c>
      <c r="B321">
        <v>777</v>
      </c>
      <c r="C321" t="s">
        <v>1724</v>
      </c>
      <c r="D321" s="595" t="str">
        <f>IF('P12'!E8&lt;&gt;"",'P12'!E8,"")</f>
        <v/>
      </c>
      <c r="E321" t="s">
        <v>1562</v>
      </c>
      <c r="F321" t="s">
        <v>1766</v>
      </c>
    </row>
    <row r="322" spans="1:6">
      <c r="A322" t="s">
        <v>1762</v>
      </c>
      <c r="B322">
        <v>778</v>
      </c>
      <c r="C322" t="s">
        <v>1605</v>
      </c>
      <c r="D322" s="595" t="str">
        <f>IF('P12'!F8&lt;&gt;"",'P12'!F8,"")</f>
        <v/>
      </c>
      <c r="E322" t="s">
        <v>1562</v>
      </c>
      <c r="F322" t="s">
        <v>1766</v>
      </c>
    </row>
    <row r="323" spans="1:6">
      <c r="A323" t="s">
        <v>1762</v>
      </c>
      <c r="B323">
        <v>779</v>
      </c>
      <c r="C323" t="s">
        <v>1616</v>
      </c>
      <c r="D323" s="595" t="str">
        <f>IF('P12'!G8&lt;&gt;"",'P12'!G8,"")</f>
        <v/>
      </c>
      <c r="E323" t="s">
        <v>1562</v>
      </c>
      <c r="F323" t="s">
        <v>1766</v>
      </c>
    </row>
    <row r="324" spans="1:6">
      <c r="A324" t="s">
        <v>1762</v>
      </c>
      <c r="B324">
        <v>780</v>
      </c>
      <c r="C324" t="s">
        <v>1746</v>
      </c>
      <c r="D324" s="595" t="str">
        <f>IF('P12'!H8&lt;&gt;"",'P12'!H8,"")</f>
        <v/>
      </c>
      <c r="E324" t="s">
        <v>1562</v>
      </c>
      <c r="F324" t="s">
        <v>1766</v>
      </c>
    </row>
    <row r="325" spans="1:6">
      <c r="A325" t="s">
        <v>1762</v>
      </c>
      <c r="B325">
        <v>781</v>
      </c>
      <c r="C325" t="s">
        <v>1771</v>
      </c>
      <c r="D325" s="595" t="str">
        <f>IF('P12'!I8&lt;&gt;"",'P12'!I8,"")</f>
        <v/>
      </c>
      <c r="E325" t="s">
        <v>1562</v>
      </c>
      <c r="F325" t="s">
        <v>1766</v>
      </c>
    </row>
    <row r="326" spans="1:6">
      <c r="A326" t="s">
        <v>1762</v>
      </c>
      <c r="B326">
        <v>782</v>
      </c>
      <c r="C326" t="s">
        <v>1772</v>
      </c>
      <c r="D326" s="595" t="str">
        <f>IF('P12'!J8&lt;&gt;"",'P12'!J8,"")</f>
        <v/>
      </c>
      <c r="E326" t="s">
        <v>1562</v>
      </c>
      <c r="F326" t="s">
        <v>1766</v>
      </c>
    </row>
    <row r="327" spans="1:6">
      <c r="A327" t="s">
        <v>1762</v>
      </c>
      <c r="B327">
        <v>783</v>
      </c>
      <c r="C327" t="s">
        <v>1662</v>
      </c>
      <c r="D327" s="595" t="str">
        <f>IF('P12'!K8&lt;&gt;"",'P12'!K8,"")</f>
        <v/>
      </c>
      <c r="E327" t="s">
        <v>1562</v>
      </c>
      <c r="F327" t="s">
        <v>1766</v>
      </c>
    </row>
    <row r="328" spans="1:6">
      <c r="A328" t="s">
        <v>1762</v>
      </c>
      <c r="B328">
        <v>784</v>
      </c>
      <c r="C328" t="s">
        <v>1773</v>
      </c>
      <c r="D328" s="595" t="str">
        <f>IF('P12'!L8&lt;&gt;"",'P12'!L8,"")</f>
        <v/>
      </c>
      <c r="E328" t="s">
        <v>1562</v>
      </c>
      <c r="F328" t="s">
        <v>1766</v>
      </c>
    </row>
    <row r="329" spans="1:6">
      <c r="A329" t="s">
        <v>1762</v>
      </c>
      <c r="B329">
        <v>785</v>
      </c>
      <c r="C329" t="s">
        <v>1774</v>
      </c>
      <c r="D329" s="591" t="str">
        <f>IF('P12'!M8&lt;&gt;"",'P12'!M8,"")</f>
        <v/>
      </c>
      <c r="E329" t="s">
        <v>1562</v>
      </c>
      <c r="F329" t="s">
        <v>1566</v>
      </c>
    </row>
    <row r="330" spans="1:6">
      <c r="A330" t="s">
        <v>1762</v>
      </c>
      <c r="B330">
        <v>787</v>
      </c>
      <c r="C330" t="s">
        <v>1775</v>
      </c>
      <c r="D330" s="595" t="str">
        <f>IF('P12'!B9&lt;&gt;"",'P12'!B9,"")</f>
        <v/>
      </c>
      <c r="E330" t="s">
        <v>1562</v>
      </c>
      <c r="F330" t="s">
        <v>1766</v>
      </c>
    </row>
    <row r="331" spans="1:6">
      <c r="A331" t="s">
        <v>1762</v>
      </c>
      <c r="B331">
        <v>788</v>
      </c>
      <c r="C331" t="s">
        <v>1714</v>
      </c>
      <c r="D331" s="595" t="str">
        <f>IF('P12'!C9&lt;&gt;"",'P12'!C9,"")</f>
        <v/>
      </c>
      <c r="E331" t="s">
        <v>1562</v>
      </c>
      <c r="F331" t="s">
        <v>1766</v>
      </c>
    </row>
    <row r="332" spans="1:6">
      <c r="A332" t="s">
        <v>1762</v>
      </c>
      <c r="B332">
        <v>789</v>
      </c>
      <c r="C332" t="s">
        <v>1617</v>
      </c>
      <c r="D332" s="595" t="str">
        <f>IF('P12'!D9&lt;&gt;"",'P12'!D9,"")</f>
        <v/>
      </c>
      <c r="E332" t="s">
        <v>1562</v>
      </c>
      <c r="F332" t="s">
        <v>1766</v>
      </c>
    </row>
    <row r="333" spans="1:6">
      <c r="A333" t="s">
        <v>1762</v>
      </c>
      <c r="B333">
        <v>790</v>
      </c>
      <c r="C333" t="s">
        <v>1747</v>
      </c>
      <c r="D333" s="595" t="str">
        <f>IF('P12'!E9&lt;&gt;"",'P12'!E9,"")</f>
        <v/>
      </c>
      <c r="E333" t="s">
        <v>1562</v>
      </c>
      <c r="F333" t="s">
        <v>1766</v>
      </c>
    </row>
    <row r="334" spans="1:6">
      <c r="A334" t="s">
        <v>1762</v>
      </c>
      <c r="B334">
        <v>791</v>
      </c>
      <c r="C334" t="s">
        <v>1663</v>
      </c>
      <c r="D334" s="595" t="str">
        <f>IF('P12'!F9&lt;&gt;"",'P12'!F9,"")</f>
        <v/>
      </c>
      <c r="E334" t="s">
        <v>1562</v>
      </c>
      <c r="F334" t="s">
        <v>1766</v>
      </c>
    </row>
    <row r="335" spans="1:6">
      <c r="A335" t="s">
        <v>1762</v>
      </c>
      <c r="B335">
        <v>792</v>
      </c>
      <c r="C335" t="s">
        <v>1618</v>
      </c>
      <c r="D335" s="595" t="str">
        <f>IF('P12'!G9&lt;&gt;"",'P12'!G9,"")</f>
        <v/>
      </c>
      <c r="E335" t="s">
        <v>1562</v>
      </c>
      <c r="F335" t="s">
        <v>1766</v>
      </c>
    </row>
    <row r="336" spans="1:6">
      <c r="A336" t="s">
        <v>1762</v>
      </c>
      <c r="B336">
        <v>793</v>
      </c>
      <c r="C336" t="s">
        <v>1748</v>
      </c>
      <c r="D336" s="595" t="str">
        <f>IF('P12'!H9&lt;&gt;"",'P12'!H9,"")</f>
        <v/>
      </c>
      <c r="E336" t="s">
        <v>1562</v>
      </c>
      <c r="F336" t="s">
        <v>1766</v>
      </c>
    </row>
    <row r="337" spans="1:6">
      <c r="A337" t="s">
        <v>1762</v>
      </c>
      <c r="B337">
        <v>794</v>
      </c>
      <c r="C337" t="s">
        <v>1776</v>
      </c>
      <c r="D337" s="595" t="str">
        <f>IF('P12'!I9&lt;&gt;"",'P12'!I9,"")</f>
        <v/>
      </c>
      <c r="E337" t="s">
        <v>1562</v>
      </c>
      <c r="F337" t="s">
        <v>1766</v>
      </c>
    </row>
    <row r="338" spans="1:6">
      <c r="A338" t="s">
        <v>1762</v>
      </c>
      <c r="B338">
        <v>795</v>
      </c>
      <c r="C338" t="s">
        <v>1777</v>
      </c>
      <c r="D338" s="595" t="str">
        <f>IF('P12'!J9&lt;&gt;"",'P12'!J9,"")</f>
        <v/>
      </c>
      <c r="E338" t="s">
        <v>1562</v>
      </c>
      <c r="F338" t="s">
        <v>1766</v>
      </c>
    </row>
    <row r="339" spans="1:6">
      <c r="A339" t="s">
        <v>1762</v>
      </c>
      <c r="B339">
        <v>796</v>
      </c>
      <c r="C339" t="s">
        <v>1664</v>
      </c>
      <c r="D339" s="595" t="str">
        <f>IF('P12'!K9&lt;&gt;"",'P12'!K9,"")</f>
        <v/>
      </c>
      <c r="E339" t="s">
        <v>1562</v>
      </c>
      <c r="F339" t="s">
        <v>1766</v>
      </c>
    </row>
    <row r="340" spans="1:6">
      <c r="A340" t="s">
        <v>1762</v>
      </c>
      <c r="B340">
        <v>797</v>
      </c>
      <c r="C340" t="s">
        <v>1778</v>
      </c>
      <c r="D340" s="595" t="str">
        <f>IF('P12'!L9&lt;&gt;"",'P12'!L9,"")</f>
        <v/>
      </c>
      <c r="E340" t="s">
        <v>1562</v>
      </c>
      <c r="F340" t="s">
        <v>1766</v>
      </c>
    </row>
    <row r="341" spans="1:6">
      <c r="A341" t="s">
        <v>1762</v>
      </c>
      <c r="B341">
        <v>798</v>
      </c>
      <c r="C341" t="s">
        <v>1779</v>
      </c>
      <c r="D341" s="591" t="str">
        <f>IF('P12'!M9&lt;&gt;"",'P12'!M9,"")</f>
        <v/>
      </c>
      <c r="E341" t="s">
        <v>1562</v>
      </c>
      <c r="F341" t="s">
        <v>1566</v>
      </c>
    </row>
    <row r="342" spans="1:6">
      <c r="A342" t="s">
        <v>1762</v>
      </c>
      <c r="B342">
        <v>800</v>
      </c>
      <c r="C342" t="s">
        <v>1736</v>
      </c>
      <c r="D342" s="595" t="str">
        <f>IF('P12'!B10&lt;&gt;"",'P12'!B10,"")</f>
        <v/>
      </c>
      <c r="E342" t="s">
        <v>1562</v>
      </c>
      <c r="F342" t="s">
        <v>1766</v>
      </c>
    </row>
    <row r="343" spans="1:6">
      <c r="A343" t="s">
        <v>1762</v>
      </c>
      <c r="B343">
        <v>801</v>
      </c>
      <c r="C343" t="s">
        <v>1568</v>
      </c>
      <c r="D343" s="595" t="str">
        <f>IF('P12'!C10&lt;&gt;"",'P12'!C10,"")</f>
        <v/>
      </c>
      <c r="E343" t="s">
        <v>1562</v>
      </c>
      <c r="F343" t="s">
        <v>1766</v>
      </c>
    </row>
    <row r="344" spans="1:6">
      <c r="A344" t="s">
        <v>1762</v>
      </c>
      <c r="B344">
        <v>802</v>
      </c>
      <c r="C344" t="s">
        <v>1619</v>
      </c>
      <c r="D344" s="595" t="str">
        <f>IF('P12'!D10&lt;&gt;"",'P12'!D10,"")</f>
        <v/>
      </c>
      <c r="E344" t="s">
        <v>1562</v>
      </c>
      <c r="F344" t="s">
        <v>1766</v>
      </c>
    </row>
    <row r="345" spans="1:6">
      <c r="A345" t="s">
        <v>1762</v>
      </c>
      <c r="B345">
        <v>803</v>
      </c>
      <c r="C345" t="s">
        <v>1749</v>
      </c>
      <c r="D345" s="595" t="str">
        <f>IF('P12'!E10&lt;&gt;"",'P12'!E10,"")</f>
        <v/>
      </c>
      <c r="E345" t="s">
        <v>1562</v>
      </c>
      <c r="F345" t="s">
        <v>1766</v>
      </c>
    </row>
    <row r="346" spans="1:6">
      <c r="A346" t="s">
        <v>1762</v>
      </c>
      <c r="B346">
        <v>804</v>
      </c>
      <c r="C346" t="s">
        <v>1665</v>
      </c>
      <c r="D346" s="595" t="str">
        <f>IF('P12'!F10&lt;&gt;"",'P12'!F10,"")</f>
        <v/>
      </c>
      <c r="E346" t="s">
        <v>1562</v>
      </c>
      <c r="F346" t="s">
        <v>1766</v>
      </c>
    </row>
    <row r="347" spans="1:6">
      <c r="A347" t="s">
        <v>1762</v>
      </c>
      <c r="B347">
        <v>805</v>
      </c>
      <c r="C347" t="s">
        <v>1620</v>
      </c>
      <c r="D347" s="595" t="str">
        <f>IF('P12'!G10&lt;&gt;"",'P12'!G10,"")</f>
        <v/>
      </c>
      <c r="E347" t="s">
        <v>1562</v>
      </c>
      <c r="F347" t="s">
        <v>1766</v>
      </c>
    </row>
    <row r="348" spans="1:6">
      <c r="A348" t="s">
        <v>1762</v>
      </c>
      <c r="B348">
        <v>806</v>
      </c>
      <c r="C348" t="s">
        <v>1750</v>
      </c>
      <c r="D348" s="595" t="str">
        <f>IF('P12'!H10&lt;&gt;"",'P12'!H10,"")</f>
        <v/>
      </c>
      <c r="E348" t="s">
        <v>1562</v>
      </c>
      <c r="F348" t="s">
        <v>1766</v>
      </c>
    </row>
    <row r="349" spans="1:6">
      <c r="A349" t="s">
        <v>1762</v>
      </c>
      <c r="B349">
        <v>807</v>
      </c>
      <c r="C349" t="s">
        <v>1780</v>
      </c>
      <c r="D349" s="595" t="str">
        <f>IF('P12'!I10&lt;&gt;"",'P12'!I10,"")</f>
        <v/>
      </c>
      <c r="E349" t="s">
        <v>1562</v>
      </c>
      <c r="F349" t="s">
        <v>1766</v>
      </c>
    </row>
    <row r="350" spans="1:6">
      <c r="A350" t="s">
        <v>1762</v>
      </c>
      <c r="B350">
        <v>808</v>
      </c>
      <c r="C350" t="s">
        <v>1781</v>
      </c>
      <c r="D350" s="595" t="str">
        <f>IF('P12'!J10&lt;&gt;"",'P12'!J10,"")</f>
        <v/>
      </c>
      <c r="E350" t="s">
        <v>1562</v>
      </c>
      <c r="F350" t="s">
        <v>1766</v>
      </c>
    </row>
    <row r="351" spans="1:6">
      <c r="A351" t="s">
        <v>1762</v>
      </c>
      <c r="B351">
        <v>809</v>
      </c>
      <c r="C351" t="s">
        <v>1666</v>
      </c>
      <c r="D351" s="595" t="str">
        <f>IF('P12'!K10&lt;&gt;"",'P12'!K10,"")</f>
        <v/>
      </c>
      <c r="E351" t="s">
        <v>1562</v>
      </c>
      <c r="F351" t="s">
        <v>1766</v>
      </c>
    </row>
    <row r="352" spans="1:6">
      <c r="A352" t="s">
        <v>1762</v>
      </c>
      <c r="B352">
        <v>810</v>
      </c>
      <c r="C352" t="s">
        <v>1782</v>
      </c>
      <c r="D352" s="595" t="str">
        <f>IF('P12'!L10&lt;&gt;"",'P12'!L10,"")</f>
        <v/>
      </c>
      <c r="E352" t="s">
        <v>1562</v>
      </c>
      <c r="F352" t="s">
        <v>1766</v>
      </c>
    </row>
    <row r="353" spans="1:6">
      <c r="A353" t="s">
        <v>1762</v>
      </c>
      <c r="B353">
        <v>811</v>
      </c>
      <c r="C353" t="s">
        <v>1783</v>
      </c>
      <c r="D353" s="591" t="str">
        <f>IF('P12'!M10&lt;&gt;"",'P12'!M10,"")</f>
        <v/>
      </c>
      <c r="E353" t="s">
        <v>1562</v>
      </c>
      <c r="F353" t="s">
        <v>1566</v>
      </c>
    </row>
    <row r="354" spans="1:6">
      <c r="A354" t="s">
        <v>1762</v>
      </c>
      <c r="B354">
        <v>813</v>
      </c>
      <c r="C354" t="s">
        <v>1725</v>
      </c>
      <c r="D354" s="595" t="str">
        <f>IF('P12'!B11&lt;&gt;"",'P12'!B11,"")</f>
        <v/>
      </c>
      <c r="E354" t="s">
        <v>1562</v>
      </c>
      <c r="F354" t="s">
        <v>1766</v>
      </c>
    </row>
    <row r="355" spans="1:6">
      <c r="A355" t="s">
        <v>1762</v>
      </c>
      <c r="B355">
        <v>814</v>
      </c>
      <c r="C355" t="s">
        <v>1726</v>
      </c>
      <c r="D355" s="595" t="str">
        <f>IF('P12'!C11&lt;&gt;"",'P12'!C11,"")</f>
        <v/>
      </c>
      <c r="E355" t="s">
        <v>1562</v>
      </c>
      <c r="F355" t="s">
        <v>1766</v>
      </c>
    </row>
    <row r="356" spans="1:6">
      <c r="A356" t="s">
        <v>1762</v>
      </c>
      <c r="B356">
        <v>815</v>
      </c>
      <c r="C356" t="s">
        <v>1621</v>
      </c>
      <c r="D356" s="595" t="str">
        <f>IF('P12'!D11&lt;&gt;"",'P12'!D11,"")</f>
        <v/>
      </c>
      <c r="E356" t="s">
        <v>1562</v>
      </c>
      <c r="F356" t="s">
        <v>1766</v>
      </c>
    </row>
    <row r="357" spans="1:6">
      <c r="A357" t="s">
        <v>1762</v>
      </c>
      <c r="B357">
        <v>816</v>
      </c>
      <c r="C357" t="s">
        <v>1727</v>
      </c>
      <c r="D357" s="595" t="str">
        <f>IF('P12'!E11&lt;&gt;"",'P12'!E11,"")</f>
        <v/>
      </c>
      <c r="E357" t="s">
        <v>1562</v>
      </c>
      <c r="F357" t="s">
        <v>1766</v>
      </c>
    </row>
    <row r="358" spans="1:6">
      <c r="A358" t="s">
        <v>1762</v>
      </c>
      <c r="B358">
        <v>817</v>
      </c>
      <c r="C358" t="s">
        <v>1667</v>
      </c>
      <c r="D358" s="595" t="str">
        <f>IF('P12'!F11&lt;&gt;"",'P12'!F11,"")</f>
        <v/>
      </c>
      <c r="E358" t="s">
        <v>1562</v>
      </c>
      <c r="F358" t="s">
        <v>1766</v>
      </c>
    </row>
    <row r="359" spans="1:6">
      <c r="A359" t="s">
        <v>1762</v>
      </c>
      <c r="B359">
        <v>818</v>
      </c>
      <c r="C359" t="s">
        <v>1622</v>
      </c>
      <c r="D359" s="595" t="str">
        <f>IF('P12'!G11&lt;&gt;"",'P12'!G11,"")</f>
        <v/>
      </c>
      <c r="E359" t="s">
        <v>1562</v>
      </c>
      <c r="F359" t="s">
        <v>1766</v>
      </c>
    </row>
    <row r="360" spans="1:6">
      <c r="A360" t="s">
        <v>1762</v>
      </c>
      <c r="B360">
        <v>819</v>
      </c>
      <c r="C360" t="s">
        <v>1751</v>
      </c>
      <c r="D360" s="595" t="str">
        <f>IF('P12'!H11&lt;&gt;"",'P12'!H11,"")</f>
        <v/>
      </c>
      <c r="E360" t="s">
        <v>1562</v>
      </c>
      <c r="F360" t="s">
        <v>1766</v>
      </c>
    </row>
    <row r="361" spans="1:6">
      <c r="A361" t="s">
        <v>1762</v>
      </c>
      <c r="B361">
        <v>820</v>
      </c>
      <c r="C361" t="s">
        <v>1784</v>
      </c>
      <c r="D361" s="595" t="str">
        <f>IF('P12'!I11&lt;&gt;"",'P12'!I11,"")</f>
        <v/>
      </c>
      <c r="E361" t="s">
        <v>1562</v>
      </c>
      <c r="F361" t="s">
        <v>1766</v>
      </c>
    </row>
    <row r="362" spans="1:6">
      <c r="A362" t="s">
        <v>1762</v>
      </c>
      <c r="B362">
        <v>821</v>
      </c>
      <c r="C362" t="s">
        <v>1785</v>
      </c>
      <c r="D362" s="595" t="str">
        <f>IF('P12'!J11&lt;&gt;"",'P12'!J11,"")</f>
        <v/>
      </c>
      <c r="E362" t="s">
        <v>1562</v>
      </c>
      <c r="F362" t="s">
        <v>1766</v>
      </c>
    </row>
    <row r="363" spans="1:6">
      <c r="A363" t="s">
        <v>1762</v>
      </c>
      <c r="B363">
        <v>822</v>
      </c>
      <c r="C363" t="s">
        <v>1668</v>
      </c>
      <c r="D363" s="595" t="str">
        <f>IF('P12'!K11&lt;&gt;"",'P12'!K11,"")</f>
        <v/>
      </c>
      <c r="E363" t="s">
        <v>1562</v>
      </c>
      <c r="F363" t="s">
        <v>1766</v>
      </c>
    </row>
    <row r="364" spans="1:6">
      <c r="A364" t="s">
        <v>1762</v>
      </c>
      <c r="B364">
        <v>823</v>
      </c>
      <c r="C364" t="s">
        <v>1786</v>
      </c>
      <c r="D364" s="595" t="str">
        <f>IF('P12'!L11&lt;&gt;"",'P12'!L11,"")</f>
        <v/>
      </c>
      <c r="E364" t="s">
        <v>1562</v>
      </c>
      <c r="F364" t="s">
        <v>1766</v>
      </c>
    </row>
    <row r="365" spans="1:6">
      <c r="A365" t="s">
        <v>1762</v>
      </c>
      <c r="B365">
        <v>824</v>
      </c>
      <c r="C365" t="s">
        <v>1787</v>
      </c>
      <c r="D365" s="591" t="str">
        <f>IF('P12'!M11&lt;&gt;"",'P12'!M11,"")</f>
        <v/>
      </c>
      <c r="E365" t="s">
        <v>1562</v>
      </c>
      <c r="F365" t="s">
        <v>1566</v>
      </c>
    </row>
    <row r="366" spans="1:6">
      <c r="A366" t="s">
        <v>1762</v>
      </c>
      <c r="B366">
        <v>826</v>
      </c>
      <c r="C366" t="s">
        <v>1788</v>
      </c>
      <c r="D366" s="595" t="str">
        <f>IF('P12'!B12&lt;&gt;"",'P12'!B12,"")</f>
        <v/>
      </c>
      <c r="E366" t="s">
        <v>1562</v>
      </c>
      <c r="F366" t="s">
        <v>1766</v>
      </c>
    </row>
    <row r="367" spans="1:6">
      <c r="A367" t="s">
        <v>1762</v>
      </c>
      <c r="B367">
        <v>827</v>
      </c>
      <c r="C367" t="s">
        <v>1737</v>
      </c>
      <c r="D367" s="595" t="str">
        <f>IF('P12'!C12&lt;&gt;"",'P12'!C12,"")</f>
        <v/>
      </c>
      <c r="E367" t="s">
        <v>1562</v>
      </c>
      <c r="F367" t="s">
        <v>1766</v>
      </c>
    </row>
    <row r="368" spans="1:6">
      <c r="A368" t="s">
        <v>1762</v>
      </c>
      <c r="B368">
        <v>828</v>
      </c>
      <c r="C368" t="s">
        <v>1623</v>
      </c>
      <c r="D368" s="595" t="str">
        <f>IF('P12'!D12&lt;&gt;"",'P12'!D12,"")</f>
        <v/>
      </c>
      <c r="E368" t="s">
        <v>1562</v>
      </c>
      <c r="F368" t="s">
        <v>1766</v>
      </c>
    </row>
    <row r="369" spans="1:6">
      <c r="A369" t="s">
        <v>1762</v>
      </c>
      <c r="B369">
        <v>829</v>
      </c>
      <c r="C369" t="s">
        <v>1789</v>
      </c>
      <c r="D369" s="595" t="str">
        <f>IF('P12'!E12&lt;&gt;"",'P12'!E12,"")</f>
        <v/>
      </c>
      <c r="E369" t="s">
        <v>1562</v>
      </c>
      <c r="F369" t="s">
        <v>1766</v>
      </c>
    </row>
    <row r="370" spans="1:6">
      <c r="A370" t="s">
        <v>1762</v>
      </c>
      <c r="B370">
        <v>830</v>
      </c>
      <c r="C370" t="s">
        <v>1669</v>
      </c>
      <c r="D370" s="595" t="str">
        <f>IF('P12'!F12&lt;&gt;"",'P12'!F12,"")</f>
        <v/>
      </c>
      <c r="E370" t="s">
        <v>1562</v>
      </c>
      <c r="F370" t="s">
        <v>1766</v>
      </c>
    </row>
    <row r="371" spans="1:6">
      <c r="A371" t="s">
        <v>1762</v>
      </c>
      <c r="B371">
        <v>831</v>
      </c>
      <c r="C371" t="s">
        <v>1624</v>
      </c>
      <c r="D371" s="595" t="str">
        <f>IF('P12'!G12&lt;&gt;"",'P12'!G12,"")</f>
        <v/>
      </c>
      <c r="E371" t="s">
        <v>1562</v>
      </c>
      <c r="F371" t="s">
        <v>1766</v>
      </c>
    </row>
    <row r="372" spans="1:6">
      <c r="A372" t="s">
        <v>1762</v>
      </c>
      <c r="B372">
        <v>832</v>
      </c>
      <c r="C372" t="s">
        <v>1752</v>
      </c>
      <c r="D372" s="595" t="str">
        <f>IF('P12'!H12&lt;&gt;"",'P12'!H12,"")</f>
        <v/>
      </c>
      <c r="E372" t="s">
        <v>1562</v>
      </c>
      <c r="F372" t="s">
        <v>1766</v>
      </c>
    </row>
    <row r="373" spans="1:6">
      <c r="A373" t="s">
        <v>1762</v>
      </c>
      <c r="B373">
        <v>833</v>
      </c>
      <c r="C373" t="s">
        <v>1790</v>
      </c>
      <c r="D373" s="595" t="str">
        <f>IF('P12'!I12&lt;&gt;"",'P12'!I12,"")</f>
        <v/>
      </c>
      <c r="E373" t="s">
        <v>1562</v>
      </c>
      <c r="F373" t="s">
        <v>1766</v>
      </c>
    </row>
    <row r="374" spans="1:6">
      <c r="A374" t="s">
        <v>1762</v>
      </c>
      <c r="B374">
        <v>834</v>
      </c>
      <c r="C374" t="s">
        <v>1791</v>
      </c>
      <c r="D374" s="595" t="str">
        <f>IF('P12'!J12&lt;&gt;"",'P12'!J12,"")</f>
        <v/>
      </c>
      <c r="E374" t="s">
        <v>1562</v>
      </c>
      <c r="F374" t="s">
        <v>1766</v>
      </c>
    </row>
    <row r="375" spans="1:6">
      <c r="A375" t="s">
        <v>1762</v>
      </c>
      <c r="B375">
        <v>835</v>
      </c>
      <c r="C375" t="s">
        <v>1670</v>
      </c>
      <c r="D375" s="595" t="str">
        <f>IF('P12'!K12&lt;&gt;"",'P12'!K12,"")</f>
        <v/>
      </c>
      <c r="E375" t="s">
        <v>1562</v>
      </c>
      <c r="F375" t="s">
        <v>1766</v>
      </c>
    </row>
    <row r="376" spans="1:6">
      <c r="A376" t="s">
        <v>1762</v>
      </c>
      <c r="B376">
        <v>836</v>
      </c>
      <c r="C376" t="s">
        <v>1792</v>
      </c>
      <c r="D376" s="595" t="str">
        <f>IF('P12'!L12&lt;&gt;"",'P12'!L12,"")</f>
        <v/>
      </c>
      <c r="E376" t="s">
        <v>1562</v>
      </c>
      <c r="F376" t="s">
        <v>1766</v>
      </c>
    </row>
    <row r="377" spans="1:6">
      <c r="A377" t="s">
        <v>1762</v>
      </c>
      <c r="B377">
        <v>837</v>
      </c>
      <c r="C377" t="s">
        <v>1793</v>
      </c>
      <c r="D377" s="591" t="str">
        <f>IF('P12'!M12&lt;&gt;"",'P12'!M12,"")</f>
        <v/>
      </c>
      <c r="E377" t="s">
        <v>1562</v>
      </c>
      <c r="F377" t="s">
        <v>1566</v>
      </c>
    </row>
    <row r="378" spans="1:6">
      <c r="A378" t="s">
        <v>1762</v>
      </c>
      <c r="B378">
        <v>839</v>
      </c>
      <c r="C378" t="s">
        <v>1701</v>
      </c>
      <c r="D378" s="595" t="str">
        <f>IF('P12'!B13&lt;&gt;"",'P12'!B13,"")</f>
        <v/>
      </c>
      <c r="E378" t="s">
        <v>1562</v>
      </c>
      <c r="F378" t="s">
        <v>1766</v>
      </c>
    </row>
    <row r="379" spans="1:6">
      <c r="A379" t="s">
        <v>1762</v>
      </c>
      <c r="B379">
        <v>840</v>
      </c>
      <c r="C379" t="s">
        <v>1709</v>
      </c>
      <c r="D379" s="595" t="str">
        <f>IF('P12'!C13&lt;&gt;"",'P12'!C13,"")</f>
        <v/>
      </c>
      <c r="E379" t="s">
        <v>1562</v>
      </c>
      <c r="F379" t="s">
        <v>1766</v>
      </c>
    </row>
    <row r="380" spans="1:6">
      <c r="A380" t="s">
        <v>1762</v>
      </c>
      <c r="B380">
        <v>841</v>
      </c>
      <c r="C380" t="s">
        <v>1625</v>
      </c>
      <c r="D380" s="595" t="str">
        <f>IF('P12'!D13&lt;&gt;"",'P12'!D13,"")</f>
        <v/>
      </c>
      <c r="E380" t="s">
        <v>1562</v>
      </c>
      <c r="F380" t="s">
        <v>1766</v>
      </c>
    </row>
    <row r="381" spans="1:6">
      <c r="A381" t="s">
        <v>1762</v>
      </c>
      <c r="B381">
        <v>842</v>
      </c>
      <c r="C381" t="s">
        <v>1794</v>
      </c>
      <c r="D381" s="595" t="str">
        <f>IF('P12'!E13&lt;&gt;"",'P12'!E13,"")</f>
        <v/>
      </c>
      <c r="E381" t="s">
        <v>1562</v>
      </c>
      <c r="F381" t="s">
        <v>1766</v>
      </c>
    </row>
    <row r="382" spans="1:6">
      <c r="A382" t="s">
        <v>1762</v>
      </c>
      <c r="B382">
        <v>843</v>
      </c>
      <c r="C382" t="s">
        <v>1573</v>
      </c>
      <c r="D382" s="595" t="str">
        <f>IF('P12'!F13&lt;&gt;"",'P12'!F13,"")</f>
        <v/>
      </c>
      <c r="E382" t="s">
        <v>1562</v>
      </c>
      <c r="F382" t="s">
        <v>1766</v>
      </c>
    </row>
    <row r="383" spans="1:6">
      <c r="A383" t="s">
        <v>1762</v>
      </c>
      <c r="B383">
        <v>844</v>
      </c>
      <c r="C383" t="s">
        <v>1626</v>
      </c>
      <c r="D383" s="595" t="str">
        <f>IF('P12'!G13&lt;&gt;"",'P12'!G13,"")</f>
        <v/>
      </c>
      <c r="E383" t="s">
        <v>1562</v>
      </c>
      <c r="F383" t="s">
        <v>1766</v>
      </c>
    </row>
    <row r="384" spans="1:6">
      <c r="A384" t="s">
        <v>1762</v>
      </c>
      <c r="B384">
        <v>845</v>
      </c>
      <c r="C384" t="s">
        <v>1753</v>
      </c>
      <c r="D384" s="595" t="str">
        <f>IF('P12'!H13&lt;&gt;"",'P12'!H13,"")</f>
        <v/>
      </c>
      <c r="E384" t="s">
        <v>1562</v>
      </c>
      <c r="F384" t="s">
        <v>1766</v>
      </c>
    </row>
    <row r="385" spans="1:6">
      <c r="A385" t="s">
        <v>1762</v>
      </c>
      <c r="B385">
        <v>846</v>
      </c>
      <c r="C385" t="s">
        <v>1795</v>
      </c>
      <c r="D385" s="595" t="str">
        <f>IF('P12'!I13&lt;&gt;"",'P12'!I13,"")</f>
        <v/>
      </c>
      <c r="E385" t="s">
        <v>1562</v>
      </c>
      <c r="F385" t="s">
        <v>1766</v>
      </c>
    </row>
    <row r="386" spans="1:6">
      <c r="A386" t="s">
        <v>1762</v>
      </c>
      <c r="B386">
        <v>847</v>
      </c>
      <c r="C386" t="s">
        <v>1796</v>
      </c>
      <c r="D386" s="595" t="str">
        <f>IF('P12'!J13&lt;&gt;"",'P12'!J13,"")</f>
        <v/>
      </c>
      <c r="E386" t="s">
        <v>1562</v>
      </c>
      <c r="F386" t="s">
        <v>1766</v>
      </c>
    </row>
    <row r="387" spans="1:6">
      <c r="A387" t="s">
        <v>1762</v>
      </c>
      <c r="B387">
        <v>848</v>
      </c>
      <c r="C387" t="s">
        <v>1671</v>
      </c>
      <c r="D387" s="595" t="str">
        <f>IF('P12'!K13&lt;&gt;"",'P12'!K13,"")</f>
        <v/>
      </c>
      <c r="E387" t="s">
        <v>1562</v>
      </c>
      <c r="F387" t="s">
        <v>1766</v>
      </c>
    </row>
    <row r="388" spans="1:6">
      <c r="A388" t="s">
        <v>1762</v>
      </c>
      <c r="B388">
        <v>849</v>
      </c>
      <c r="C388" t="s">
        <v>1797</v>
      </c>
      <c r="D388" s="595" t="str">
        <f>IF('P12'!L13&lt;&gt;"",'P12'!L13,"")</f>
        <v/>
      </c>
      <c r="E388" t="s">
        <v>1562</v>
      </c>
      <c r="F388" t="s">
        <v>1766</v>
      </c>
    </row>
    <row r="389" spans="1:6">
      <c r="A389" t="s">
        <v>1762</v>
      </c>
      <c r="B389">
        <v>850</v>
      </c>
      <c r="C389" t="s">
        <v>1798</v>
      </c>
      <c r="D389" s="591" t="str">
        <f>IF('P12'!M13&lt;&gt;"",'P12'!M13,"")</f>
        <v/>
      </c>
      <c r="E389" t="s">
        <v>1562</v>
      </c>
      <c r="F389" t="s">
        <v>1566</v>
      </c>
    </row>
    <row r="390" spans="1:6">
      <c r="A390" t="s">
        <v>1762</v>
      </c>
      <c r="B390">
        <v>852</v>
      </c>
      <c r="C390" t="s">
        <v>1728</v>
      </c>
      <c r="D390" s="595" t="str">
        <f>IF('P12'!B14&lt;&gt;"",'P12'!B14,"")</f>
        <v/>
      </c>
      <c r="E390" t="s">
        <v>1562</v>
      </c>
      <c r="F390" t="s">
        <v>1766</v>
      </c>
    </row>
    <row r="391" spans="1:6">
      <c r="A391" t="s">
        <v>1762</v>
      </c>
      <c r="B391">
        <v>853</v>
      </c>
      <c r="C391" t="s">
        <v>1729</v>
      </c>
      <c r="D391" s="595" t="str">
        <f>IF('P12'!C14&lt;&gt;"",'P12'!C14,"")</f>
        <v/>
      </c>
      <c r="E391" t="s">
        <v>1562</v>
      </c>
      <c r="F391" t="s">
        <v>1766</v>
      </c>
    </row>
    <row r="392" spans="1:6">
      <c r="A392" t="s">
        <v>1762</v>
      </c>
      <c r="B392">
        <v>854</v>
      </c>
      <c r="C392" t="s">
        <v>1627</v>
      </c>
      <c r="D392" s="595" t="str">
        <f>IF('P12'!D14&lt;&gt;"",'P12'!D14,"")</f>
        <v/>
      </c>
      <c r="E392" t="s">
        <v>1562</v>
      </c>
      <c r="F392" t="s">
        <v>1766</v>
      </c>
    </row>
    <row r="393" spans="1:6">
      <c r="A393" t="s">
        <v>1762</v>
      </c>
      <c r="B393">
        <v>855</v>
      </c>
      <c r="C393" t="s">
        <v>1730</v>
      </c>
      <c r="D393" s="595" t="str">
        <f>IF('P12'!E14&lt;&gt;"",'P12'!E14,"")</f>
        <v/>
      </c>
      <c r="E393" t="s">
        <v>1562</v>
      </c>
      <c r="F393" t="s">
        <v>1766</v>
      </c>
    </row>
    <row r="394" spans="1:6">
      <c r="A394" t="s">
        <v>1762</v>
      </c>
      <c r="B394">
        <v>856</v>
      </c>
      <c r="C394" t="s">
        <v>1672</v>
      </c>
      <c r="D394" s="595" t="str">
        <f>IF('P12'!F14&lt;&gt;"",'P12'!F14,"")</f>
        <v/>
      </c>
      <c r="E394" t="s">
        <v>1562</v>
      </c>
      <c r="F394" t="s">
        <v>1766</v>
      </c>
    </row>
    <row r="395" spans="1:6">
      <c r="A395" t="s">
        <v>1762</v>
      </c>
      <c r="B395">
        <v>857</v>
      </c>
      <c r="C395" t="s">
        <v>1628</v>
      </c>
      <c r="D395" s="595" t="str">
        <f>IF('P12'!G14&lt;&gt;"",'P12'!G14,"")</f>
        <v/>
      </c>
      <c r="E395" t="s">
        <v>1562</v>
      </c>
      <c r="F395" t="s">
        <v>1766</v>
      </c>
    </row>
    <row r="396" spans="1:6">
      <c r="A396" t="s">
        <v>1762</v>
      </c>
      <c r="B396">
        <v>858</v>
      </c>
      <c r="C396" t="s">
        <v>1754</v>
      </c>
      <c r="D396" s="595" t="str">
        <f>IF('P12'!H14&lt;&gt;"",'P12'!H14,"")</f>
        <v/>
      </c>
      <c r="E396" t="s">
        <v>1562</v>
      </c>
      <c r="F396" t="s">
        <v>1766</v>
      </c>
    </row>
    <row r="397" spans="1:6">
      <c r="A397" t="s">
        <v>1762</v>
      </c>
      <c r="B397">
        <v>859</v>
      </c>
      <c r="C397" t="s">
        <v>1799</v>
      </c>
      <c r="D397" s="595" t="str">
        <f>IF('P12'!I14&lt;&gt;"",'P12'!I14,"")</f>
        <v/>
      </c>
      <c r="E397" t="s">
        <v>1562</v>
      </c>
      <c r="F397" t="s">
        <v>1766</v>
      </c>
    </row>
    <row r="398" spans="1:6">
      <c r="A398" t="s">
        <v>1762</v>
      </c>
      <c r="B398">
        <v>860</v>
      </c>
      <c r="C398" t="s">
        <v>1800</v>
      </c>
      <c r="D398" s="595" t="str">
        <f>IF('P12'!J14&lt;&gt;"",'P12'!J14,"")</f>
        <v/>
      </c>
      <c r="E398" t="s">
        <v>1562</v>
      </c>
      <c r="F398" t="s">
        <v>1766</v>
      </c>
    </row>
    <row r="399" spans="1:6">
      <c r="A399" t="s">
        <v>1762</v>
      </c>
      <c r="B399">
        <v>861</v>
      </c>
      <c r="C399" t="s">
        <v>1673</v>
      </c>
      <c r="D399" s="595" t="str">
        <f>IF('P12'!K14&lt;&gt;"",'P12'!K14,"")</f>
        <v/>
      </c>
      <c r="E399" t="s">
        <v>1562</v>
      </c>
      <c r="F399" t="s">
        <v>1766</v>
      </c>
    </row>
    <row r="400" spans="1:6">
      <c r="A400" t="s">
        <v>1762</v>
      </c>
      <c r="B400">
        <v>862</v>
      </c>
      <c r="C400" t="s">
        <v>1801</v>
      </c>
      <c r="D400" s="595" t="str">
        <f>IF('P12'!L14&lt;&gt;"",'P12'!L14,"")</f>
        <v/>
      </c>
      <c r="E400" t="s">
        <v>1562</v>
      </c>
      <c r="F400" t="s">
        <v>1766</v>
      </c>
    </row>
    <row r="401" spans="1:6">
      <c r="A401" t="s">
        <v>1762</v>
      </c>
      <c r="B401">
        <v>863</v>
      </c>
      <c r="C401" t="s">
        <v>1802</v>
      </c>
      <c r="D401" s="591" t="str">
        <f>IF('P12'!M14&lt;&gt;"",'P12'!M14,"")</f>
        <v/>
      </c>
      <c r="E401" t="s">
        <v>1562</v>
      </c>
      <c r="F401" t="s">
        <v>1566</v>
      </c>
    </row>
    <row r="402" spans="1:6">
      <c r="A402" t="s">
        <v>1762</v>
      </c>
      <c r="B402">
        <v>865</v>
      </c>
      <c r="C402" t="s">
        <v>1803</v>
      </c>
      <c r="D402" s="595" t="str">
        <f>IF('P12'!B15&lt;&gt;"",'P12'!B15,"")</f>
        <v/>
      </c>
      <c r="E402" t="s">
        <v>1562</v>
      </c>
      <c r="F402" t="s">
        <v>1766</v>
      </c>
    </row>
    <row r="403" spans="1:6">
      <c r="A403" t="s">
        <v>1762</v>
      </c>
      <c r="B403">
        <v>866</v>
      </c>
      <c r="C403" t="s">
        <v>1755</v>
      </c>
      <c r="D403" s="595" t="str">
        <f>IF('P12'!C15&lt;&gt;"",'P12'!C15,"")</f>
        <v/>
      </c>
      <c r="E403" t="s">
        <v>1562</v>
      </c>
      <c r="F403" t="s">
        <v>1766</v>
      </c>
    </row>
    <row r="404" spans="1:6">
      <c r="A404" t="s">
        <v>1762</v>
      </c>
      <c r="B404">
        <v>867</v>
      </c>
      <c r="C404" t="s">
        <v>1629</v>
      </c>
      <c r="D404" s="595" t="str">
        <f>IF('P12'!D15&lt;&gt;"",'P12'!D15,"")</f>
        <v/>
      </c>
      <c r="E404" t="s">
        <v>1562</v>
      </c>
      <c r="F404" t="s">
        <v>1766</v>
      </c>
    </row>
    <row r="405" spans="1:6">
      <c r="A405" t="s">
        <v>1762</v>
      </c>
      <c r="B405">
        <v>868</v>
      </c>
      <c r="C405" t="s">
        <v>1804</v>
      </c>
      <c r="D405" s="595" t="str">
        <f>IF('P12'!E15&lt;&gt;"",'P12'!E15,"")</f>
        <v/>
      </c>
      <c r="E405" t="s">
        <v>1562</v>
      </c>
      <c r="F405" t="s">
        <v>1766</v>
      </c>
    </row>
    <row r="406" spans="1:6">
      <c r="A406" t="s">
        <v>1762</v>
      </c>
      <c r="B406">
        <v>869</v>
      </c>
      <c r="C406" t="s">
        <v>1578</v>
      </c>
      <c r="D406" s="595" t="str">
        <f>IF('P12'!F15&lt;&gt;"",'P12'!F15,"")</f>
        <v/>
      </c>
      <c r="E406" t="s">
        <v>1562</v>
      </c>
      <c r="F406" t="s">
        <v>1766</v>
      </c>
    </row>
    <row r="407" spans="1:6">
      <c r="A407" t="s">
        <v>1762</v>
      </c>
      <c r="B407">
        <v>870</v>
      </c>
      <c r="C407" t="s">
        <v>1630</v>
      </c>
      <c r="D407" s="595" t="str">
        <f>IF('P12'!G15&lt;&gt;"",'P12'!G15,"")</f>
        <v/>
      </c>
      <c r="E407" t="s">
        <v>1562</v>
      </c>
      <c r="F407" t="s">
        <v>1766</v>
      </c>
    </row>
    <row r="408" spans="1:6">
      <c r="A408" t="s">
        <v>1762</v>
      </c>
      <c r="B408">
        <v>871</v>
      </c>
      <c r="C408" t="s">
        <v>1756</v>
      </c>
      <c r="D408" s="595" t="str">
        <f>IF('P12'!H15&lt;&gt;"",'P12'!H15,"")</f>
        <v/>
      </c>
      <c r="E408" t="s">
        <v>1562</v>
      </c>
      <c r="F408" t="s">
        <v>1766</v>
      </c>
    </row>
    <row r="409" spans="1:6">
      <c r="A409" t="s">
        <v>1762</v>
      </c>
      <c r="B409">
        <v>872</v>
      </c>
      <c r="C409" t="s">
        <v>1805</v>
      </c>
      <c r="D409" s="595" t="str">
        <f>IF('P12'!I15&lt;&gt;"",'P12'!I15,"")</f>
        <v/>
      </c>
      <c r="E409" t="s">
        <v>1562</v>
      </c>
      <c r="F409" t="s">
        <v>1766</v>
      </c>
    </row>
    <row r="410" spans="1:6">
      <c r="A410" t="s">
        <v>1762</v>
      </c>
      <c r="B410">
        <v>873</v>
      </c>
      <c r="C410" t="s">
        <v>1806</v>
      </c>
      <c r="D410" s="595" t="str">
        <f>IF('P12'!J15&lt;&gt;"",'P12'!J15,"")</f>
        <v/>
      </c>
      <c r="E410" t="s">
        <v>1562</v>
      </c>
      <c r="F410" t="s">
        <v>1766</v>
      </c>
    </row>
    <row r="411" spans="1:6">
      <c r="A411" t="s">
        <v>1762</v>
      </c>
      <c r="B411">
        <v>874</v>
      </c>
      <c r="C411" t="s">
        <v>1674</v>
      </c>
      <c r="D411" s="595" t="str">
        <f>IF('P12'!K15&lt;&gt;"",'P12'!K15,"")</f>
        <v/>
      </c>
      <c r="E411" t="s">
        <v>1562</v>
      </c>
      <c r="F411" t="s">
        <v>1766</v>
      </c>
    </row>
    <row r="412" spans="1:6">
      <c r="A412" t="s">
        <v>1762</v>
      </c>
      <c r="B412">
        <v>875</v>
      </c>
      <c r="C412" t="s">
        <v>1807</v>
      </c>
      <c r="D412" s="595" t="str">
        <f>IF('P12'!L15&lt;&gt;"",'P12'!L15,"")</f>
        <v/>
      </c>
      <c r="E412" t="s">
        <v>1562</v>
      </c>
      <c r="F412" t="s">
        <v>1766</v>
      </c>
    </row>
    <row r="413" spans="1:6">
      <c r="A413" t="s">
        <v>1762</v>
      </c>
      <c r="B413">
        <v>876</v>
      </c>
      <c r="C413" t="s">
        <v>1808</v>
      </c>
      <c r="D413" s="591" t="str">
        <f>IF('P12'!M15&lt;&gt;"",'P12'!M15,"")</f>
        <v/>
      </c>
      <c r="E413" t="s">
        <v>1562</v>
      </c>
      <c r="F413" t="s">
        <v>1566</v>
      </c>
    </row>
    <row r="414" spans="1:6">
      <c r="A414" t="s">
        <v>1762</v>
      </c>
      <c r="B414">
        <v>878</v>
      </c>
      <c r="C414" t="s">
        <v>1716</v>
      </c>
      <c r="D414" s="595" t="str">
        <f>IF('P12'!B16&lt;&gt;"",'P12'!B16,"")</f>
        <v/>
      </c>
      <c r="E414" t="s">
        <v>1562</v>
      </c>
      <c r="F414" t="s">
        <v>1766</v>
      </c>
    </row>
    <row r="415" spans="1:6">
      <c r="A415" t="s">
        <v>1762</v>
      </c>
      <c r="B415">
        <v>879</v>
      </c>
      <c r="C415" t="s">
        <v>1710</v>
      </c>
      <c r="D415" s="595" t="str">
        <f>IF('P12'!C16&lt;&gt;"",'P12'!C16,"")</f>
        <v/>
      </c>
      <c r="E415" t="s">
        <v>1562</v>
      </c>
      <c r="F415" t="s">
        <v>1766</v>
      </c>
    </row>
    <row r="416" spans="1:6">
      <c r="A416" t="s">
        <v>1762</v>
      </c>
      <c r="B416">
        <v>880</v>
      </c>
      <c r="C416" t="s">
        <v>1631</v>
      </c>
      <c r="D416" s="595" t="str">
        <f>IF('P12'!D16&lt;&gt;"",'P12'!D16,"")</f>
        <v/>
      </c>
      <c r="E416" t="s">
        <v>1562</v>
      </c>
      <c r="F416" t="s">
        <v>1766</v>
      </c>
    </row>
    <row r="417" spans="1:6">
      <c r="A417" t="s">
        <v>1762</v>
      </c>
      <c r="B417">
        <v>881</v>
      </c>
      <c r="C417" t="s">
        <v>1809</v>
      </c>
      <c r="D417" s="595" t="str">
        <f>IF('P12'!E16&lt;&gt;"",'P12'!E16,"")</f>
        <v/>
      </c>
      <c r="E417" t="s">
        <v>1562</v>
      </c>
      <c r="F417" t="s">
        <v>1766</v>
      </c>
    </row>
    <row r="418" spans="1:6">
      <c r="A418" t="s">
        <v>1762</v>
      </c>
      <c r="B418">
        <v>882</v>
      </c>
      <c r="C418" t="s">
        <v>1675</v>
      </c>
      <c r="D418" s="595" t="str">
        <f>IF('P12'!F16&lt;&gt;"",'P12'!F16,"")</f>
        <v/>
      </c>
      <c r="E418" t="s">
        <v>1562</v>
      </c>
      <c r="F418" t="s">
        <v>1766</v>
      </c>
    </row>
    <row r="419" spans="1:6">
      <c r="A419" t="s">
        <v>1762</v>
      </c>
      <c r="B419">
        <v>883</v>
      </c>
      <c r="C419" t="s">
        <v>1632</v>
      </c>
      <c r="D419" s="595" t="str">
        <f>IF('P12'!G16&lt;&gt;"",'P12'!G16,"")</f>
        <v/>
      </c>
      <c r="E419" t="s">
        <v>1562</v>
      </c>
      <c r="F419" t="s">
        <v>1766</v>
      </c>
    </row>
    <row r="420" spans="1:6">
      <c r="A420" t="s">
        <v>1762</v>
      </c>
      <c r="B420">
        <v>884</v>
      </c>
      <c r="C420" t="s">
        <v>1810</v>
      </c>
      <c r="D420" s="595" t="str">
        <f>IF('P12'!H16&lt;&gt;"",'P12'!H16,"")</f>
        <v/>
      </c>
      <c r="E420" t="s">
        <v>1562</v>
      </c>
      <c r="F420" t="s">
        <v>1766</v>
      </c>
    </row>
    <row r="421" spans="1:6">
      <c r="A421" t="s">
        <v>1762</v>
      </c>
      <c r="B421">
        <v>885</v>
      </c>
      <c r="C421" t="s">
        <v>1811</v>
      </c>
      <c r="D421" s="595" t="str">
        <f>IF('P12'!I16&lt;&gt;"",'P12'!I16,"")</f>
        <v/>
      </c>
      <c r="E421" t="s">
        <v>1562</v>
      </c>
      <c r="F421" t="s">
        <v>1766</v>
      </c>
    </row>
    <row r="422" spans="1:6">
      <c r="A422" t="s">
        <v>1762</v>
      </c>
      <c r="B422">
        <v>886</v>
      </c>
      <c r="C422" t="s">
        <v>1812</v>
      </c>
      <c r="D422" s="595" t="str">
        <f>IF('P12'!J16&lt;&gt;"",'P12'!J16,"")</f>
        <v/>
      </c>
      <c r="E422" t="s">
        <v>1562</v>
      </c>
      <c r="F422" t="s">
        <v>1766</v>
      </c>
    </row>
    <row r="423" spans="1:6">
      <c r="A423" t="s">
        <v>1762</v>
      </c>
      <c r="B423">
        <v>887</v>
      </c>
      <c r="C423" t="s">
        <v>1676</v>
      </c>
      <c r="D423" s="595" t="str">
        <f>IF('P12'!K16&lt;&gt;"",'P12'!K16,"")</f>
        <v/>
      </c>
      <c r="E423" t="s">
        <v>1562</v>
      </c>
      <c r="F423" t="s">
        <v>1766</v>
      </c>
    </row>
    <row r="424" spans="1:6">
      <c r="A424" t="s">
        <v>1762</v>
      </c>
      <c r="B424">
        <v>888</v>
      </c>
      <c r="C424" t="s">
        <v>1813</v>
      </c>
      <c r="D424" s="595" t="str">
        <f>IF('P12'!L16&lt;&gt;"",'P12'!L16,"")</f>
        <v/>
      </c>
      <c r="E424" t="s">
        <v>1562</v>
      </c>
      <c r="F424" t="s">
        <v>1766</v>
      </c>
    </row>
    <row r="425" spans="1:6">
      <c r="A425" t="s">
        <v>1762</v>
      </c>
      <c r="B425">
        <v>889</v>
      </c>
      <c r="C425" t="s">
        <v>1814</v>
      </c>
      <c r="D425" s="591" t="str">
        <f>IF('P12'!M16&lt;&gt;"",'P12'!M16,"")</f>
        <v/>
      </c>
      <c r="E425" t="s">
        <v>1562</v>
      </c>
      <c r="F425" t="s">
        <v>1566</v>
      </c>
    </row>
    <row r="426" spans="1:6">
      <c r="A426" t="s">
        <v>1762</v>
      </c>
      <c r="B426">
        <v>891</v>
      </c>
      <c r="C426" t="s">
        <v>1582</v>
      </c>
      <c r="D426" s="595" t="str">
        <f>IF('P12'!B17&lt;&gt;"",'P12'!B17,"")</f>
        <v/>
      </c>
      <c r="E426" t="s">
        <v>1562</v>
      </c>
      <c r="F426" t="s">
        <v>1766</v>
      </c>
    </row>
    <row r="427" spans="1:6">
      <c r="A427" t="s">
        <v>1762</v>
      </c>
      <c r="B427">
        <v>892</v>
      </c>
      <c r="C427" t="s">
        <v>1731</v>
      </c>
      <c r="D427" s="595" t="str">
        <f>IF('P12'!C17&lt;&gt;"",'P12'!C17,"")</f>
        <v/>
      </c>
      <c r="E427" t="s">
        <v>1562</v>
      </c>
      <c r="F427" t="s">
        <v>1766</v>
      </c>
    </row>
    <row r="428" spans="1:6">
      <c r="A428" t="s">
        <v>1762</v>
      </c>
      <c r="B428">
        <v>893</v>
      </c>
      <c r="C428" t="s">
        <v>1633</v>
      </c>
      <c r="D428" s="595" t="str">
        <f>IF('P12'!D17&lt;&gt;"",'P12'!D17,"")</f>
        <v/>
      </c>
      <c r="E428" t="s">
        <v>1562</v>
      </c>
      <c r="F428" t="s">
        <v>1766</v>
      </c>
    </row>
    <row r="429" spans="1:6">
      <c r="A429" t="s">
        <v>1762</v>
      </c>
      <c r="B429">
        <v>894</v>
      </c>
      <c r="C429" t="s">
        <v>1732</v>
      </c>
      <c r="D429" s="595" t="str">
        <f>IF('P12'!E17&lt;&gt;"",'P12'!E17,"")</f>
        <v/>
      </c>
      <c r="E429" t="s">
        <v>1562</v>
      </c>
      <c r="F429" t="s">
        <v>1766</v>
      </c>
    </row>
    <row r="430" spans="1:6">
      <c r="A430" t="s">
        <v>1762</v>
      </c>
      <c r="B430">
        <v>895</v>
      </c>
      <c r="C430" t="s">
        <v>1677</v>
      </c>
      <c r="D430" s="595" t="str">
        <f>IF('P12'!F17&lt;&gt;"",'P12'!F17,"")</f>
        <v/>
      </c>
      <c r="E430" t="s">
        <v>1562</v>
      </c>
      <c r="F430" t="s">
        <v>1766</v>
      </c>
    </row>
    <row r="431" spans="1:6">
      <c r="A431" t="s">
        <v>1762</v>
      </c>
      <c r="B431">
        <v>896</v>
      </c>
      <c r="C431" t="s">
        <v>1634</v>
      </c>
      <c r="D431" s="595" t="str">
        <f>IF('P12'!G17&lt;&gt;"",'P12'!G17,"")</f>
        <v/>
      </c>
      <c r="E431" t="s">
        <v>1562</v>
      </c>
      <c r="F431" t="s">
        <v>1766</v>
      </c>
    </row>
    <row r="432" spans="1:6">
      <c r="A432" t="s">
        <v>1762</v>
      </c>
      <c r="B432">
        <v>897</v>
      </c>
      <c r="C432" t="s">
        <v>1815</v>
      </c>
      <c r="D432" s="595" t="str">
        <f>IF('P12'!H17&lt;&gt;"",'P12'!H17,"")</f>
        <v/>
      </c>
      <c r="E432" t="s">
        <v>1562</v>
      </c>
      <c r="F432" t="s">
        <v>1766</v>
      </c>
    </row>
    <row r="433" spans="1:6">
      <c r="A433" t="s">
        <v>1762</v>
      </c>
      <c r="B433">
        <v>898</v>
      </c>
      <c r="C433" t="s">
        <v>1816</v>
      </c>
      <c r="D433" s="595" t="str">
        <f>IF('P12'!I17&lt;&gt;"",'P12'!I17,"")</f>
        <v/>
      </c>
      <c r="E433" t="s">
        <v>1562</v>
      </c>
      <c r="F433" t="s">
        <v>1766</v>
      </c>
    </row>
    <row r="434" spans="1:6">
      <c r="A434" t="s">
        <v>1762</v>
      </c>
      <c r="B434">
        <v>899</v>
      </c>
      <c r="C434" t="s">
        <v>1817</v>
      </c>
      <c r="D434" s="595" t="str">
        <f>IF('P12'!J17&lt;&gt;"",'P12'!J17,"")</f>
        <v/>
      </c>
      <c r="E434" t="s">
        <v>1562</v>
      </c>
      <c r="F434" t="s">
        <v>1766</v>
      </c>
    </row>
    <row r="435" spans="1:6">
      <c r="A435" t="s">
        <v>1762</v>
      </c>
      <c r="B435">
        <v>900</v>
      </c>
      <c r="C435" t="s">
        <v>1678</v>
      </c>
      <c r="D435" s="595" t="str">
        <f>IF('P12'!K17&lt;&gt;"",'P12'!K17,"")</f>
        <v/>
      </c>
      <c r="E435" t="s">
        <v>1562</v>
      </c>
      <c r="F435" t="s">
        <v>1766</v>
      </c>
    </row>
    <row r="436" spans="1:6">
      <c r="A436" t="s">
        <v>1762</v>
      </c>
      <c r="B436">
        <v>901</v>
      </c>
      <c r="C436" t="s">
        <v>1818</v>
      </c>
      <c r="D436" s="595" t="str">
        <f>IF('P12'!L17&lt;&gt;"",'P12'!L17,"")</f>
        <v/>
      </c>
      <c r="E436" t="s">
        <v>1562</v>
      </c>
      <c r="F436" t="s">
        <v>1766</v>
      </c>
    </row>
    <row r="437" spans="1:6">
      <c r="A437" t="s">
        <v>1762</v>
      </c>
      <c r="B437">
        <v>902</v>
      </c>
      <c r="C437" t="s">
        <v>1819</v>
      </c>
      <c r="D437" s="591" t="str">
        <f>IF('P12'!M17&lt;&gt;"",'P12'!M17,"")</f>
        <v/>
      </c>
      <c r="E437" t="s">
        <v>1562</v>
      </c>
      <c r="F437" t="s">
        <v>1566</v>
      </c>
    </row>
    <row r="438" spans="1:6">
      <c r="A438" t="s">
        <v>1762</v>
      </c>
      <c r="B438">
        <v>904</v>
      </c>
      <c r="C438" t="s">
        <v>1583</v>
      </c>
      <c r="D438" s="595" t="str">
        <f>IF('P12'!B18&lt;&gt;"",'P12'!B18,"")</f>
        <v/>
      </c>
      <c r="E438" t="s">
        <v>1562</v>
      </c>
      <c r="F438" t="s">
        <v>1766</v>
      </c>
    </row>
    <row r="439" spans="1:6">
      <c r="A439" t="s">
        <v>1762</v>
      </c>
      <c r="B439">
        <v>905</v>
      </c>
      <c r="C439" t="s">
        <v>1820</v>
      </c>
      <c r="D439" s="595" t="str">
        <f>IF('P12'!C18&lt;&gt;"",'P12'!C18,"")</f>
        <v/>
      </c>
      <c r="E439" t="s">
        <v>1562</v>
      </c>
      <c r="F439" t="s">
        <v>1766</v>
      </c>
    </row>
    <row r="440" spans="1:6">
      <c r="A440" t="s">
        <v>1762</v>
      </c>
      <c r="B440">
        <v>906</v>
      </c>
      <c r="C440" t="s">
        <v>1635</v>
      </c>
      <c r="D440" s="595" t="str">
        <f>IF('P12'!D18&lt;&gt;"",'P12'!D18,"")</f>
        <v/>
      </c>
      <c r="E440" t="s">
        <v>1562</v>
      </c>
      <c r="F440" t="s">
        <v>1766</v>
      </c>
    </row>
    <row r="441" spans="1:6">
      <c r="A441" t="s">
        <v>1762</v>
      </c>
      <c r="B441">
        <v>907</v>
      </c>
      <c r="C441" t="s">
        <v>1821</v>
      </c>
      <c r="D441" s="595" t="str">
        <f>IF('P12'!E18&lt;&gt;"",'P12'!E18,"")</f>
        <v/>
      </c>
      <c r="E441" t="s">
        <v>1562</v>
      </c>
      <c r="F441" t="s">
        <v>1766</v>
      </c>
    </row>
    <row r="442" spans="1:6">
      <c r="A442" t="s">
        <v>1762</v>
      </c>
      <c r="B442">
        <v>908</v>
      </c>
      <c r="C442" t="s">
        <v>1679</v>
      </c>
      <c r="D442" s="595" t="str">
        <f>IF('P12'!F18&lt;&gt;"",'P12'!F18,"")</f>
        <v/>
      </c>
      <c r="E442" t="s">
        <v>1562</v>
      </c>
      <c r="F442" t="s">
        <v>1766</v>
      </c>
    </row>
    <row r="443" spans="1:6">
      <c r="A443" t="s">
        <v>1762</v>
      </c>
      <c r="B443">
        <v>909</v>
      </c>
      <c r="C443" t="s">
        <v>1636</v>
      </c>
      <c r="D443" s="595" t="str">
        <f>IF('P12'!G18&lt;&gt;"",'P12'!G18,"")</f>
        <v/>
      </c>
      <c r="E443" t="s">
        <v>1562</v>
      </c>
      <c r="F443" t="s">
        <v>1766</v>
      </c>
    </row>
    <row r="444" spans="1:6">
      <c r="A444" t="s">
        <v>1762</v>
      </c>
      <c r="B444">
        <v>910</v>
      </c>
      <c r="C444" t="s">
        <v>1822</v>
      </c>
      <c r="D444" s="595" t="str">
        <f>IF('P12'!H18&lt;&gt;"",'P12'!H18,"")</f>
        <v/>
      </c>
      <c r="E444" t="s">
        <v>1562</v>
      </c>
      <c r="F444" t="s">
        <v>1766</v>
      </c>
    </row>
    <row r="445" spans="1:6">
      <c r="A445" t="s">
        <v>1762</v>
      </c>
      <c r="B445">
        <v>911</v>
      </c>
      <c r="C445" t="s">
        <v>1823</v>
      </c>
      <c r="D445" s="595" t="str">
        <f>IF('P12'!I18&lt;&gt;"",'P12'!I18,"")</f>
        <v/>
      </c>
      <c r="E445" t="s">
        <v>1562</v>
      </c>
      <c r="F445" t="s">
        <v>1766</v>
      </c>
    </row>
    <row r="446" spans="1:6">
      <c r="A446" t="s">
        <v>1762</v>
      </c>
      <c r="B446">
        <v>912</v>
      </c>
      <c r="C446" t="s">
        <v>1824</v>
      </c>
      <c r="D446" s="595" t="str">
        <f>IF('P12'!J18&lt;&gt;"",'P12'!J18,"")</f>
        <v/>
      </c>
      <c r="E446" t="s">
        <v>1562</v>
      </c>
      <c r="F446" t="s">
        <v>1766</v>
      </c>
    </row>
    <row r="447" spans="1:6">
      <c r="A447" t="s">
        <v>1762</v>
      </c>
      <c r="B447">
        <v>913</v>
      </c>
      <c r="C447" t="s">
        <v>1680</v>
      </c>
      <c r="D447" s="595" t="str">
        <f>IF('P12'!K18&lt;&gt;"",'P12'!K18,"")</f>
        <v/>
      </c>
      <c r="E447" t="s">
        <v>1562</v>
      </c>
      <c r="F447" t="s">
        <v>1766</v>
      </c>
    </row>
    <row r="448" spans="1:6">
      <c r="A448" t="s">
        <v>1762</v>
      </c>
      <c r="B448">
        <v>914</v>
      </c>
      <c r="C448" t="s">
        <v>1825</v>
      </c>
      <c r="D448" s="595" t="str">
        <f>IF('P12'!L18&lt;&gt;"",'P12'!L18,"")</f>
        <v/>
      </c>
      <c r="E448" t="s">
        <v>1562</v>
      </c>
      <c r="F448" t="s">
        <v>1766</v>
      </c>
    </row>
    <row r="449" spans="1:6">
      <c r="A449" t="s">
        <v>1762</v>
      </c>
      <c r="B449">
        <v>915</v>
      </c>
      <c r="C449" t="s">
        <v>1826</v>
      </c>
      <c r="D449" s="591" t="str">
        <f>IF('P12'!M18&lt;&gt;"",'P12'!M18,"")</f>
        <v/>
      </c>
      <c r="E449" t="s">
        <v>1562</v>
      </c>
      <c r="F449" t="s">
        <v>1566</v>
      </c>
    </row>
    <row r="450" spans="1:6">
      <c r="A450" t="s">
        <v>1762</v>
      </c>
      <c r="B450">
        <v>917</v>
      </c>
      <c r="C450" t="s">
        <v>1585</v>
      </c>
      <c r="D450" s="595" t="str">
        <f>IF('P12'!B19&lt;&gt;"",'P12'!B19,"")</f>
        <v/>
      </c>
      <c r="E450" t="s">
        <v>1562</v>
      </c>
      <c r="F450" t="s">
        <v>1766</v>
      </c>
    </row>
    <row r="451" spans="1:6">
      <c r="A451" t="s">
        <v>1762</v>
      </c>
      <c r="B451">
        <v>918</v>
      </c>
      <c r="C451" t="s">
        <v>1827</v>
      </c>
      <c r="D451" s="595" t="str">
        <f>IF('P12'!C19&lt;&gt;"",'P12'!C19,"")</f>
        <v/>
      </c>
      <c r="E451" t="s">
        <v>1562</v>
      </c>
      <c r="F451" t="s">
        <v>1766</v>
      </c>
    </row>
    <row r="452" spans="1:6">
      <c r="A452" t="s">
        <v>1762</v>
      </c>
      <c r="B452">
        <v>919</v>
      </c>
      <c r="C452" t="s">
        <v>1637</v>
      </c>
      <c r="D452" s="595" t="str">
        <f>IF('P12'!D19&lt;&gt;"",'P12'!D19,"")</f>
        <v/>
      </c>
      <c r="E452" t="s">
        <v>1562</v>
      </c>
      <c r="F452" t="s">
        <v>1766</v>
      </c>
    </row>
    <row r="453" spans="1:6">
      <c r="A453" t="s">
        <v>1762</v>
      </c>
      <c r="B453">
        <v>920</v>
      </c>
      <c r="C453" t="s">
        <v>1828</v>
      </c>
      <c r="D453" s="595" t="str">
        <f>IF('P12'!E19&lt;&gt;"",'P12'!E19,"")</f>
        <v/>
      </c>
      <c r="E453" t="s">
        <v>1562</v>
      </c>
      <c r="F453" t="s">
        <v>1766</v>
      </c>
    </row>
    <row r="454" spans="1:6">
      <c r="A454" t="s">
        <v>1762</v>
      </c>
      <c r="B454">
        <v>921</v>
      </c>
      <c r="C454" t="s">
        <v>1681</v>
      </c>
      <c r="D454" s="595" t="str">
        <f>IF('P12'!F19&lt;&gt;"",'P12'!F19,"")</f>
        <v/>
      </c>
      <c r="E454" t="s">
        <v>1562</v>
      </c>
      <c r="F454" t="s">
        <v>1766</v>
      </c>
    </row>
    <row r="455" spans="1:6">
      <c r="A455" t="s">
        <v>1762</v>
      </c>
      <c r="B455">
        <v>922</v>
      </c>
      <c r="C455" t="s">
        <v>1638</v>
      </c>
      <c r="D455" s="595" t="str">
        <f>IF('P12'!G19&lt;&gt;"",'P12'!G19,"")</f>
        <v/>
      </c>
      <c r="E455" t="s">
        <v>1562</v>
      </c>
      <c r="F455" t="s">
        <v>1766</v>
      </c>
    </row>
    <row r="456" spans="1:6">
      <c r="A456" t="s">
        <v>1762</v>
      </c>
      <c r="B456">
        <v>923</v>
      </c>
      <c r="C456" t="s">
        <v>1829</v>
      </c>
      <c r="D456" s="595" t="str">
        <f>IF('P12'!H19&lt;&gt;"",'P12'!H19,"")</f>
        <v/>
      </c>
      <c r="E456" t="s">
        <v>1562</v>
      </c>
      <c r="F456" t="s">
        <v>1766</v>
      </c>
    </row>
    <row r="457" spans="1:6">
      <c r="A457" t="s">
        <v>1762</v>
      </c>
      <c r="B457">
        <v>924</v>
      </c>
      <c r="C457" t="s">
        <v>1830</v>
      </c>
      <c r="D457" s="595" t="str">
        <f>IF('P12'!I19&lt;&gt;"",'P12'!I19,"")</f>
        <v/>
      </c>
      <c r="E457" t="s">
        <v>1562</v>
      </c>
      <c r="F457" t="s">
        <v>1766</v>
      </c>
    </row>
    <row r="458" spans="1:6">
      <c r="A458" t="s">
        <v>1762</v>
      </c>
      <c r="B458">
        <v>925</v>
      </c>
      <c r="C458" t="s">
        <v>1831</v>
      </c>
      <c r="D458" s="595" t="str">
        <f>IF('P12'!J19&lt;&gt;"",'P12'!J19,"")</f>
        <v/>
      </c>
      <c r="E458" t="s">
        <v>1562</v>
      </c>
      <c r="F458" t="s">
        <v>1766</v>
      </c>
    </row>
    <row r="459" spans="1:6">
      <c r="A459" t="s">
        <v>1762</v>
      </c>
      <c r="B459">
        <v>926</v>
      </c>
      <c r="C459" t="s">
        <v>1682</v>
      </c>
      <c r="D459" s="595" t="str">
        <f>IF('P12'!K19&lt;&gt;"",'P12'!K19,"")</f>
        <v/>
      </c>
      <c r="E459" t="s">
        <v>1562</v>
      </c>
      <c r="F459" t="s">
        <v>1766</v>
      </c>
    </row>
    <row r="460" spans="1:6">
      <c r="A460" t="s">
        <v>1762</v>
      </c>
      <c r="B460">
        <v>927</v>
      </c>
      <c r="C460" t="s">
        <v>1832</v>
      </c>
      <c r="D460" s="595" t="str">
        <f>IF('P12'!L19&lt;&gt;"",'P12'!L19,"")</f>
        <v/>
      </c>
      <c r="E460" t="s">
        <v>1562</v>
      </c>
      <c r="F460" t="s">
        <v>1766</v>
      </c>
    </row>
    <row r="461" spans="1:6">
      <c r="A461" t="s">
        <v>1762</v>
      </c>
      <c r="B461">
        <v>928</v>
      </c>
      <c r="C461" t="s">
        <v>1833</v>
      </c>
      <c r="D461" s="591" t="str">
        <f>IF('P12'!M19&lt;&gt;"",'P12'!M19,"")</f>
        <v/>
      </c>
      <c r="E461" t="s">
        <v>1562</v>
      </c>
      <c r="F461" t="s">
        <v>1566</v>
      </c>
    </row>
    <row r="462" spans="1:6">
      <c r="A462" t="s">
        <v>1762</v>
      </c>
      <c r="B462">
        <v>930</v>
      </c>
      <c r="C462" t="s">
        <v>1587</v>
      </c>
      <c r="D462" s="595" t="str">
        <f>IF('P12'!B20&lt;&gt;"",'P12'!B20,"")</f>
        <v/>
      </c>
      <c r="E462" t="s">
        <v>1562</v>
      </c>
      <c r="F462" t="s">
        <v>1766</v>
      </c>
    </row>
    <row r="463" spans="1:6">
      <c r="A463" t="s">
        <v>1762</v>
      </c>
      <c r="B463">
        <v>931</v>
      </c>
      <c r="C463" t="s">
        <v>1733</v>
      </c>
      <c r="D463" s="595" t="str">
        <f>IF('P12'!C20&lt;&gt;"",'P12'!C20,"")</f>
        <v/>
      </c>
      <c r="E463" t="s">
        <v>1562</v>
      </c>
      <c r="F463" t="s">
        <v>1766</v>
      </c>
    </row>
    <row r="464" spans="1:6">
      <c r="A464" t="s">
        <v>1762</v>
      </c>
      <c r="B464">
        <v>932</v>
      </c>
      <c r="C464" t="s">
        <v>1644</v>
      </c>
      <c r="D464" s="595" t="str">
        <f>IF('P12'!D20&lt;&gt;"",'P12'!D20,"")</f>
        <v/>
      </c>
      <c r="E464" t="s">
        <v>1562</v>
      </c>
      <c r="F464" t="s">
        <v>1766</v>
      </c>
    </row>
    <row r="465" spans="1:6">
      <c r="A465" t="s">
        <v>1762</v>
      </c>
      <c r="B465">
        <v>933</v>
      </c>
      <c r="C465" t="s">
        <v>1734</v>
      </c>
      <c r="D465" s="595" t="str">
        <f>IF('P12'!E20&lt;&gt;"",'P12'!E20,"")</f>
        <v/>
      </c>
      <c r="E465" t="s">
        <v>1562</v>
      </c>
      <c r="F465" t="s">
        <v>1766</v>
      </c>
    </row>
    <row r="466" spans="1:6">
      <c r="A466" t="s">
        <v>1762</v>
      </c>
      <c r="B466">
        <v>934</v>
      </c>
      <c r="C466" t="s">
        <v>1683</v>
      </c>
      <c r="D466" s="595" t="str">
        <f>IF('P12'!F20&lt;&gt;"",'P12'!F20,"")</f>
        <v/>
      </c>
      <c r="E466" t="s">
        <v>1562</v>
      </c>
      <c r="F466" t="s">
        <v>1766</v>
      </c>
    </row>
    <row r="467" spans="1:6">
      <c r="A467" t="s">
        <v>1762</v>
      </c>
      <c r="B467">
        <v>935</v>
      </c>
      <c r="C467" t="s">
        <v>1645</v>
      </c>
      <c r="D467" s="595" t="str">
        <f>IF('P12'!G20&lt;&gt;"",'P12'!G20,"")</f>
        <v/>
      </c>
      <c r="E467" t="s">
        <v>1562</v>
      </c>
      <c r="F467" t="s">
        <v>1766</v>
      </c>
    </row>
    <row r="468" spans="1:6">
      <c r="A468" t="s">
        <v>1762</v>
      </c>
      <c r="B468">
        <v>936</v>
      </c>
      <c r="C468" t="s">
        <v>1834</v>
      </c>
      <c r="D468" s="595" t="str">
        <f>IF('P12'!H20&lt;&gt;"",'P12'!H20,"")</f>
        <v/>
      </c>
      <c r="E468" t="s">
        <v>1562</v>
      </c>
      <c r="F468" t="s">
        <v>1766</v>
      </c>
    </row>
    <row r="469" spans="1:6">
      <c r="A469" t="s">
        <v>1762</v>
      </c>
      <c r="B469">
        <v>937</v>
      </c>
      <c r="C469" t="s">
        <v>1835</v>
      </c>
      <c r="D469" s="595" t="str">
        <f>IF('P12'!I20&lt;&gt;"",'P12'!I20,"")</f>
        <v/>
      </c>
      <c r="E469" t="s">
        <v>1562</v>
      </c>
      <c r="F469" t="s">
        <v>1766</v>
      </c>
    </row>
    <row r="470" spans="1:6">
      <c r="A470" t="s">
        <v>1762</v>
      </c>
      <c r="B470">
        <v>938</v>
      </c>
      <c r="C470" t="s">
        <v>1836</v>
      </c>
      <c r="D470" s="595" t="str">
        <f>IF('P12'!J20&lt;&gt;"",'P12'!J20,"")</f>
        <v/>
      </c>
      <c r="E470" t="s">
        <v>1562</v>
      </c>
      <c r="F470" t="s">
        <v>1766</v>
      </c>
    </row>
    <row r="471" spans="1:6">
      <c r="A471" t="s">
        <v>1762</v>
      </c>
      <c r="B471">
        <v>939</v>
      </c>
      <c r="C471" t="s">
        <v>1684</v>
      </c>
      <c r="D471" s="595" t="str">
        <f>IF('P12'!K20&lt;&gt;"",'P12'!K20,"")</f>
        <v/>
      </c>
      <c r="E471" t="s">
        <v>1562</v>
      </c>
      <c r="F471" t="s">
        <v>1766</v>
      </c>
    </row>
    <row r="472" spans="1:6">
      <c r="A472" t="s">
        <v>1762</v>
      </c>
      <c r="B472">
        <v>940</v>
      </c>
      <c r="C472" t="s">
        <v>1837</v>
      </c>
      <c r="D472" s="595" t="str">
        <f>IF('P12'!L20&lt;&gt;"",'P12'!L20,"")</f>
        <v/>
      </c>
      <c r="E472" t="s">
        <v>1562</v>
      </c>
      <c r="F472" t="s">
        <v>1766</v>
      </c>
    </row>
    <row r="473" spans="1:6">
      <c r="A473" t="s">
        <v>1762</v>
      </c>
      <c r="B473">
        <v>941</v>
      </c>
      <c r="C473" t="s">
        <v>1838</v>
      </c>
      <c r="D473" s="591" t="str">
        <f>IF('P12'!M20&lt;&gt;"",'P12'!M20,"")</f>
        <v/>
      </c>
      <c r="E473" t="s">
        <v>1562</v>
      </c>
      <c r="F473" t="s">
        <v>1566</v>
      </c>
    </row>
    <row r="474" spans="1:6">
      <c r="A474" t="s">
        <v>1762</v>
      </c>
      <c r="B474">
        <v>942</v>
      </c>
      <c r="C474" t="s">
        <v>1590</v>
      </c>
      <c r="D474" s="590" t="str">
        <f>IF('P12'!A21&lt;&gt;"",'P12'!A21,"")</f>
        <v/>
      </c>
      <c r="E474" t="s">
        <v>1562</v>
      </c>
      <c r="F474" t="s">
        <v>1560</v>
      </c>
    </row>
    <row r="475" spans="1:6">
      <c r="A475" t="s">
        <v>1762</v>
      </c>
      <c r="B475">
        <v>943</v>
      </c>
      <c r="C475" t="s">
        <v>1591</v>
      </c>
      <c r="D475" s="595" t="str">
        <f>IF('P12'!B21&lt;&gt;"",'P12'!B21,"")</f>
        <v/>
      </c>
      <c r="E475" t="s">
        <v>1562</v>
      </c>
      <c r="F475" t="s">
        <v>1766</v>
      </c>
    </row>
    <row r="476" spans="1:6">
      <c r="A476" t="s">
        <v>1762</v>
      </c>
      <c r="B476">
        <v>944</v>
      </c>
      <c r="C476" t="s">
        <v>1839</v>
      </c>
      <c r="D476" s="595" t="str">
        <f>IF('P12'!C21&lt;&gt;"",'P12'!C21,"")</f>
        <v/>
      </c>
      <c r="E476" t="s">
        <v>1562</v>
      </c>
      <c r="F476" t="s">
        <v>1766</v>
      </c>
    </row>
    <row r="477" spans="1:6">
      <c r="A477" t="s">
        <v>1762</v>
      </c>
      <c r="B477">
        <v>945</v>
      </c>
      <c r="C477" t="s">
        <v>1646</v>
      </c>
      <c r="D477" s="595" t="str">
        <f>IF('P12'!D21&lt;&gt;"",'P12'!D21,"")</f>
        <v/>
      </c>
      <c r="E477" t="s">
        <v>1562</v>
      </c>
      <c r="F477" t="s">
        <v>1766</v>
      </c>
    </row>
    <row r="478" spans="1:6">
      <c r="A478" t="s">
        <v>1762</v>
      </c>
      <c r="B478">
        <v>946</v>
      </c>
      <c r="C478" t="s">
        <v>1840</v>
      </c>
      <c r="D478" s="595" t="str">
        <f>IF('P12'!E21&lt;&gt;"",'P12'!E21,"")</f>
        <v/>
      </c>
      <c r="E478" t="s">
        <v>1562</v>
      </c>
      <c r="F478" t="s">
        <v>1766</v>
      </c>
    </row>
    <row r="479" spans="1:6">
      <c r="A479" t="s">
        <v>1762</v>
      </c>
      <c r="B479">
        <v>947</v>
      </c>
      <c r="C479" t="s">
        <v>1685</v>
      </c>
      <c r="D479" s="595" t="str">
        <f>IF('P12'!F21&lt;&gt;"",'P12'!F21,"")</f>
        <v/>
      </c>
      <c r="E479" t="s">
        <v>1562</v>
      </c>
      <c r="F479" t="s">
        <v>1766</v>
      </c>
    </row>
    <row r="480" spans="1:6">
      <c r="A480" t="s">
        <v>1762</v>
      </c>
      <c r="B480">
        <v>948</v>
      </c>
      <c r="C480" t="s">
        <v>1647</v>
      </c>
      <c r="D480" s="595" t="str">
        <f>IF('P12'!G21&lt;&gt;"",'P12'!G21,"")</f>
        <v/>
      </c>
      <c r="E480" t="s">
        <v>1562</v>
      </c>
      <c r="F480" t="s">
        <v>1766</v>
      </c>
    </row>
    <row r="481" spans="1:6">
      <c r="A481" t="s">
        <v>1762</v>
      </c>
      <c r="B481">
        <v>949</v>
      </c>
      <c r="C481" t="s">
        <v>1841</v>
      </c>
      <c r="D481" s="595" t="str">
        <f>IF('P12'!H21&lt;&gt;"",'P12'!H21,"")</f>
        <v/>
      </c>
      <c r="E481" t="s">
        <v>1562</v>
      </c>
      <c r="F481" t="s">
        <v>1766</v>
      </c>
    </row>
    <row r="482" spans="1:6">
      <c r="A482" t="s">
        <v>1762</v>
      </c>
      <c r="B482">
        <v>950</v>
      </c>
      <c r="C482" t="s">
        <v>1842</v>
      </c>
      <c r="D482" s="595" t="str">
        <f>IF('P12'!I21&lt;&gt;"",'P12'!I21,"")</f>
        <v/>
      </c>
      <c r="E482" t="s">
        <v>1562</v>
      </c>
      <c r="F482" t="s">
        <v>1766</v>
      </c>
    </row>
    <row r="483" spans="1:6">
      <c r="A483" t="s">
        <v>1762</v>
      </c>
      <c r="B483">
        <v>951</v>
      </c>
      <c r="C483" t="s">
        <v>1843</v>
      </c>
      <c r="D483" s="595" t="str">
        <f>IF('P12'!J21&lt;&gt;"",'P12'!J21,"")</f>
        <v/>
      </c>
      <c r="E483" t="s">
        <v>1562</v>
      </c>
      <c r="F483" t="s">
        <v>1766</v>
      </c>
    </row>
    <row r="484" spans="1:6">
      <c r="A484" t="s">
        <v>1762</v>
      </c>
      <c r="B484">
        <v>952</v>
      </c>
      <c r="C484" t="s">
        <v>1686</v>
      </c>
      <c r="D484" s="595" t="str">
        <f>IF('P12'!K21&lt;&gt;"",'P12'!K21,"")</f>
        <v/>
      </c>
      <c r="E484" t="s">
        <v>1562</v>
      </c>
      <c r="F484" t="s">
        <v>1766</v>
      </c>
    </row>
    <row r="485" spans="1:6">
      <c r="A485" t="s">
        <v>1762</v>
      </c>
      <c r="B485">
        <v>953</v>
      </c>
      <c r="C485" t="s">
        <v>1844</v>
      </c>
      <c r="D485" s="595" t="str">
        <f>IF('P12'!L21&lt;&gt;"",'P12'!L21,"")</f>
        <v/>
      </c>
      <c r="E485" t="s">
        <v>1562</v>
      </c>
      <c r="F485" t="s">
        <v>1766</v>
      </c>
    </row>
    <row r="486" spans="1:6">
      <c r="A486" t="s">
        <v>1762</v>
      </c>
      <c r="B486">
        <v>954</v>
      </c>
      <c r="C486" t="s">
        <v>1845</v>
      </c>
      <c r="D486" s="591" t="str">
        <f>IF('P12'!M21&lt;&gt;"",'P12'!M21,"")</f>
        <v/>
      </c>
      <c r="E486" t="s">
        <v>1562</v>
      </c>
      <c r="F486" t="s">
        <v>1566</v>
      </c>
    </row>
    <row r="487" spans="1:6">
      <c r="A487" t="s">
        <v>1762</v>
      </c>
      <c r="B487">
        <v>956</v>
      </c>
      <c r="C487" t="s">
        <v>1593</v>
      </c>
      <c r="D487" s="595" t="str">
        <f>IF('P12'!B22&lt;&gt;"",'P12'!B22,"")</f>
        <v/>
      </c>
      <c r="E487" t="s">
        <v>1562</v>
      </c>
      <c r="F487" t="s">
        <v>1766</v>
      </c>
    </row>
    <row r="488" spans="1:6">
      <c r="A488" t="s">
        <v>1762</v>
      </c>
      <c r="B488">
        <v>957</v>
      </c>
      <c r="C488" t="s">
        <v>1846</v>
      </c>
      <c r="D488" s="595" t="str">
        <f>IF('P12'!C22&lt;&gt;"",'P12'!C22,"")</f>
        <v/>
      </c>
      <c r="E488" t="s">
        <v>1562</v>
      </c>
      <c r="F488" t="s">
        <v>1766</v>
      </c>
    </row>
    <row r="489" spans="1:6">
      <c r="A489" t="s">
        <v>1762</v>
      </c>
      <c r="B489">
        <v>958</v>
      </c>
      <c r="C489" t="s">
        <v>1648</v>
      </c>
      <c r="D489" s="595" t="str">
        <f>IF('P12'!D22&lt;&gt;"",'P12'!D22,"")</f>
        <v/>
      </c>
      <c r="E489" t="s">
        <v>1562</v>
      </c>
      <c r="F489" t="s">
        <v>1766</v>
      </c>
    </row>
    <row r="490" spans="1:6">
      <c r="A490" t="s">
        <v>1762</v>
      </c>
      <c r="B490">
        <v>959</v>
      </c>
      <c r="C490" t="s">
        <v>1847</v>
      </c>
      <c r="D490" s="595" t="str">
        <f>IF('P12'!E22&lt;&gt;"",'P12'!E22,"")</f>
        <v/>
      </c>
      <c r="E490" t="s">
        <v>1562</v>
      </c>
      <c r="F490" t="s">
        <v>1766</v>
      </c>
    </row>
    <row r="491" spans="1:6">
      <c r="A491" t="s">
        <v>1762</v>
      </c>
      <c r="B491">
        <v>960</v>
      </c>
      <c r="C491" t="s">
        <v>1848</v>
      </c>
      <c r="D491" s="595" t="str">
        <f>IF('P12'!F22&lt;&gt;"",'P12'!F22,"")</f>
        <v/>
      </c>
      <c r="E491" t="s">
        <v>1562</v>
      </c>
      <c r="F491" t="s">
        <v>1766</v>
      </c>
    </row>
    <row r="492" spans="1:6">
      <c r="A492" t="s">
        <v>1762</v>
      </c>
      <c r="B492">
        <v>961</v>
      </c>
      <c r="C492" t="s">
        <v>1649</v>
      </c>
      <c r="D492" s="595" t="str">
        <f>IF('P12'!G22&lt;&gt;"",'P12'!G22,"")</f>
        <v/>
      </c>
      <c r="E492" t="s">
        <v>1562</v>
      </c>
      <c r="F492" t="s">
        <v>1766</v>
      </c>
    </row>
    <row r="493" spans="1:6">
      <c r="A493" t="s">
        <v>1762</v>
      </c>
      <c r="B493">
        <v>962</v>
      </c>
      <c r="C493" t="s">
        <v>1595</v>
      </c>
      <c r="D493" s="595" t="str">
        <f>IF('P12'!H22&lt;&gt;"",'P12'!H22,"")</f>
        <v/>
      </c>
      <c r="E493" t="s">
        <v>1562</v>
      </c>
      <c r="F493" t="s">
        <v>1766</v>
      </c>
    </row>
    <row r="494" spans="1:6">
      <c r="A494" t="s">
        <v>1762</v>
      </c>
      <c r="B494">
        <v>963</v>
      </c>
      <c r="C494" t="s">
        <v>1849</v>
      </c>
      <c r="D494" s="595" t="str">
        <f>IF('P12'!I22&lt;&gt;"",'P12'!I22,"")</f>
        <v/>
      </c>
      <c r="E494" t="s">
        <v>1562</v>
      </c>
      <c r="F494" t="s">
        <v>1766</v>
      </c>
    </row>
    <row r="495" spans="1:6">
      <c r="A495" t="s">
        <v>1762</v>
      </c>
      <c r="B495">
        <v>964</v>
      </c>
      <c r="C495" t="s">
        <v>1596</v>
      </c>
      <c r="D495" s="595" t="str">
        <f>IF('P12'!J22&lt;&gt;"",'P12'!J22,"")</f>
        <v/>
      </c>
      <c r="E495" t="s">
        <v>1562</v>
      </c>
      <c r="F495" t="s">
        <v>1766</v>
      </c>
    </row>
    <row r="496" spans="1:6">
      <c r="A496" t="s">
        <v>1762</v>
      </c>
      <c r="B496">
        <v>965</v>
      </c>
      <c r="C496" t="s">
        <v>1687</v>
      </c>
      <c r="D496" s="595" t="str">
        <f>IF('P12'!K22&lt;&gt;"",'P12'!K22,"")</f>
        <v/>
      </c>
      <c r="E496" t="s">
        <v>1562</v>
      </c>
      <c r="F496" t="s">
        <v>1766</v>
      </c>
    </row>
    <row r="497" spans="1:6">
      <c r="A497" t="s">
        <v>1762</v>
      </c>
      <c r="B497">
        <v>966</v>
      </c>
      <c r="C497" t="s">
        <v>1850</v>
      </c>
      <c r="D497" s="595" t="str">
        <f>IF('P12'!L22&lt;&gt;"",'P12'!L22,"")</f>
        <v/>
      </c>
      <c r="E497" t="s">
        <v>1562</v>
      </c>
      <c r="F497" t="s">
        <v>1766</v>
      </c>
    </row>
    <row r="498" spans="1:6">
      <c r="A498" t="s">
        <v>1762</v>
      </c>
      <c r="B498">
        <v>967</v>
      </c>
      <c r="C498" t="s">
        <v>1851</v>
      </c>
      <c r="D498" s="591" t="str">
        <f>IF('P12'!M22&lt;&gt;"",'P12'!M22,"")</f>
        <v/>
      </c>
      <c r="E498" t="s">
        <v>1562</v>
      </c>
      <c r="F498" t="s">
        <v>1566</v>
      </c>
    </row>
    <row r="499" spans="1:6">
      <c r="A499" t="s">
        <v>1852</v>
      </c>
      <c r="B499">
        <v>974</v>
      </c>
      <c r="C499" t="s">
        <v>1853</v>
      </c>
      <c r="D499" s="590" t="str">
        <f>IF('P13'!C2&lt;&gt;"",'P13'!C2,"")</f>
        <v/>
      </c>
      <c r="E499" t="s">
        <v>1562</v>
      </c>
      <c r="F499" t="s">
        <v>1560</v>
      </c>
    </row>
    <row r="500" spans="1:6">
      <c r="A500" t="s">
        <v>1852</v>
      </c>
      <c r="B500">
        <v>977</v>
      </c>
      <c r="C500" t="s">
        <v>1642</v>
      </c>
      <c r="D500" s="591" t="str">
        <f>IF('P13'!D3&lt;&gt;"",'P13'!D3,"")</f>
        <v/>
      </c>
      <c r="E500" t="s">
        <v>1562</v>
      </c>
      <c r="F500" t="s">
        <v>1566</v>
      </c>
    </row>
    <row r="501" spans="1:6">
      <c r="A501" t="s">
        <v>1852</v>
      </c>
      <c r="B501">
        <v>979</v>
      </c>
      <c r="C501" t="s">
        <v>1653</v>
      </c>
      <c r="D501" s="591" t="str">
        <f>IF('P13'!F3&lt;&gt;"",'P13'!F3,"")</f>
        <v/>
      </c>
      <c r="E501" t="s">
        <v>1562</v>
      </c>
      <c r="F501" t="s">
        <v>1566</v>
      </c>
    </row>
    <row r="502" spans="1:6">
      <c r="A502" t="s">
        <v>1852</v>
      </c>
      <c r="B502">
        <v>981</v>
      </c>
      <c r="C502" t="s">
        <v>1607</v>
      </c>
      <c r="D502" s="591" t="str">
        <f>IF('P13'!D4&lt;&gt;"",'P13'!D4,"")</f>
        <v/>
      </c>
      <c r="E502" t="s">
        <v>1562</v>
      </c>
      <c r="F502" t="s">
        <v>1566</v>
      </c>
    </row>
    <row r="503" spans="1:6">
      <c r="A503" t="s">
        <v>1852</v>
      </c>
      <c r="B503">
        <v>983</v>
      </c>
      <c r="C503" t="s">
        <v>1655</v>
      </c>
      <c r="D503" s="591" t="str">
        <f>IF('P13'!F4&lt;&gt;"",'P13'!F4,"")</f>
        <v/>
      </c>
      <c r="E503" t="s">
        <v>1562</v>
      </c>
      <c r="F503" t="s">
        <v>1566</v>
      </c>
    </row>
    <row r="504" spans="1:6">
      <c r="A504" t="s">
        <v>1852</v>
      </c>
      <c r="B504">
        <v>986</v>
      </c>
      <c r="C504" t="s">
        <v>1723</v>
      </c>
      <c r="D504" s="590" t="str">
        <f>IF('P13'!C8&lt;&gt;"",'P13'!C8,"")</f>
        <v/>
      </c>
      <c r="E504" t="s">
        <v>1562</v>
      </c>
      <c r="F504" t="s">
        <v>1560</v>
      </c>
    </row>
    <row r="505" spans="1:6">
      <c r="A505" t="s">
        <v>1852</v>
      </c>
      <c r="B505">
        <v>989</v>
      </c>
      <c r="C505" t="s">
        <v>1854</v>
      </c>
      <c r="D505" s="590" t="str">
        <f>IF('P13'!D9&lt;&gt;"",'P13'!D9,"")</f>
        <v/>
      </c>
      <c r="E505" t="s">
        <v>1562</v>
      </c>
      <c r="F505" t="s">
        <v>1560</v>
      </c>
    </row>
    <row r="506" spans="1:6">
      <c r="A506" t="s">
        <v>1852</v>
      </c>
      <c r="B506">
        <v>991</v>
      </c>
      <c r="C506" t="s">
        <v>1737</v>
      </c>
      <c r="D506" s="590" t="str">
        <f>IF('P13'!C12&lt;&gt;"",'P13'!C12,"")</f>
        <v/>
      </c>
      <c r="E506" t="s">
        <v>1562</v>
      </c>
      <c r="F506" t="s">
        <v>1560</v>
      </c>
    </row>
    <row r="507" spans="1:6">
      <c r="A507" t="s">
        <v>1852</v>
      </c>
      <c r="B507">
        <v>993</v>
      </c>
      <c r="C507" t="s">
        <v>1855</v>
      </c>
      <c r="D507" s="590" t="str">
        <f>IF('P13'!A14&lt;&gt;"",'P13'!A14,"")</f>
        <v>≪令和7年4月1日から令和8年3月31日までの常勤職員のみ≫</v>
      </c>
      <c r="E507" t="s">
        <v>1562</v>
      </c>
      <c r="F507" t="s">
        <v>1560</v>
      </c>
    </row>
    <row r="508" spans="1:6">
      <c r="A508" t="s">
        <v>1852</v>
      </c>
      <c r="B508">
        <v>1000</v>
      </c>
      <c r="C508" t="s">
        <v>1856</v>
      </c>
      <c r="D508" s="591" t="str">
        <f>IF('P13'!A17&lt;&gt;"",'P13'!A17,"")</f>
        <v/>
      </c>
      <c r="E508" t="s">
        <v>1562</v>
      </c>
      <c r="F508" t="s">
        <v>1566</v>
      </c>
    </row>
    <row r="509" spans="1:6">
      <c r="A509" t="s">
        <v>1852</v>
      </c>
      <c r="B509">
        <v>1001</v>
      </c>
      <c r="C509" t="s">
        <v>1582</v>
      </c>
      <c r="D509" s="595" t="str">
        <f>IF('P13'!B17&lt;&gt;"",'P13'!B17,"")</f>
        <v/>
      </c>
      <c r="E509" t="s">
        <v>1562</v>
      </c>
      <c r="F509" t="s">
        <v>1766</v>
      </c>
    </row>
    <row r="510" spans="1:6">
      <c r="A510" t="s">
        <v>1852</v>
      </c>
      <c r="B510">
        <v>1002</v>
      </c>
      <c r="C510" t="s">
        <v>1731</v>
      </c>
      <c r="D510" s="592" t="str">
        <f>IF('P13'!C17&lt;&gt;"",'P13'!C17,"")</f>
        <v/>
      </c>
      <c r="E510" t="s">
        <v>1562</v>
      </c>
      <c r="F510" t="s">
        <v>1584</v>
      </c>
    </row>
    <row r="511" spans="1:6">
      <c r="A511" t="s">
        <v>1852</v>
      </c>
      <c r="B511">
        <v>1003</v>
      </c>
      <c r="C511" t="s">
        <v>1633</v>
      </c>
      <c r="D511" s="595" t="str">
        <f>IF('P13'!D17&lt;&gt;"",'P13'!D17,"")</f>
        <v/>
      </c>
      <c r="E511" t="s">
        <v>1562</v>
      </c>
      <c r="F511" t="s">
        <v>1766</v>
      </c>
    </row>
    <row r="512" spans="1:6">
      <c r="A512" t="s">
        <v>1852</v>
      </c>
      <c r="B512">
        <v>1004</v>
      </c>
      <c r="C512" t="s">
        <v>1857</v>
      </c>
      <c r="D512" s="590" t="str">
        <f>IF('P13'!E17&lt;&gt;"",'P13'!E17,"")</f>
        <v/>
      </c>
      <c r="E512" t="s">
        <v>1562</v>
      </c>
      <c r="F512" t="s">
        <v>1560</v>
      </c>
    </row>
    <row r="513" spans="1:6">
      <c r="A513" t="s">
        <v>1852</v>
      </c>
      <c r="B513">
        <v>1005</v>
      </c>
      <c r="C513" t="s">
        <v>1858</v>
      </c>
      <c r="D513" s="591" t="str">
        <f>IF('P13'!A18&lt;&gt;"",'P13'!A18,"")</f>
        <v/>
      </c>
      <c r="E513" t="s">
        <v>1562</v>
      </c>
      <c r="F513" t="s">
        <v>1566</v>
      </c>
    </row>
    <row r="514" spans="1:6">
      <c r="A514" t="s">
        <v>1852</v>
      </c>
      <c r="B514">
        <v>1006</v>
      </c>
      <c r="C514" t="s">
        <v>1583</v>
      </c>
      <c r="D514" s="595" t="str">
        <f>IF('P13'!B18&lt;&gt;"",'P13'!B18,"")</f>
        <v/>
      </c>
      <c r="E514" t="s">
        <v>1562</v>
      </c>
      <c r="F514" t="s">
        <v>1766</v>
      </c>
    </row>
    <row r="515" spans="1:6">
      <c r="A515" t="s">
        <v>1852</v>
      </c>
      <c r="B515">
        <v>1007</v>
      </c>
      <c r="C515" t="s">
        <v>1820</v>
      </c>
      <c r="D515" s="592" t="str">
        <f>IF('P13'!C18&lt;&gt;"",'P13'!C18,"")</f>
        <v/>
      </c>
      <c r="E515" t="s">
        <v>1562</v>
      </c>
      <c r="F515" t="s">
        <v>1584</v>
      </c>
    </row>
    <row r="516" spans="1:6">
      <c r="A516" t="s">
        <v>1852</v>
      </c>
      <c r="B516">
        <v>1008</v>
      </c>
      <c r="C516" t="s">
        <v>1635</v>
      </c>
      <c r="D516" s="595" t="str">
        <f>IF('P13'!D18&lt;&gt;"",'P13'!D18,"")</f>
        <v/>
      </c>
      <c r="E516" t="s">
        <v>1562</v>
      </c>
      <c r="F516" t="s">
        <v>1766</v>
      </c>
    </row>
    <row r="517" spans="1:6">
      <c r="A517" t="s">
        <v>1852</v>
      </c>
      <c r="B517">
        <v>1009</v>
      </c>
      <c r="C517" t="s">
        <v>1859</v>
      </c>
      <c r="D517" s="590" t="str">
        <f>IF('P13'!E18&lt;&gt;"",'P13'!E18,"")</f>
        <v/>
      </c>
      <c r="E517" t="s">
        <v>1562</v>
      </c>
      <c r="F517" t="s">
        <v>1560</v>
      </c>
    </row>
    <row r="518" spans="1:6">
      <c r="A518" t="s">
        <v>1852</v>
      </c>
      <c r="B518">
        <v>1010</v>
      </c>
      <c r="C518" t="s">
        <v>1860</v>
      </c>
      <c r="D518" s="591" t="str">
        <f>IF('P13'!A19&lt;&gt;"",'P13'!A19,"")</f>
        <v/>
      </c>
      <c r="E518" t="s">
        <v>1562</v>
      </c>
      <c r="F518" t="s">
        <v>1566</v>
      </c>
    </row>
    <row r="519" spans="1:6">
      <c r="A519" t="s">
        <v>1852</v>
      </c>
      <c r="B519">
        <v>1011</v>
      </c>
      <c r="C519" t="s">
        <v>1585</v>
      </c>
      <c r="D519" s="595" t="str">
        <f>IF('P13'!B19&lt;&gt;"",'P13'!B19,"")</f>
        <v/>
      </c>
      <c r="E519" t="s">
        <v>1562</v>
      </c>
      <c r="F519" t="s">
        <v>1766</v>
      </c>
    </row>
    <row r="520" spans="1:6">
      <c r="A520" t="s">
        <v>1852</v>
      </c>
      <c r="B520">
        <v>1012</v>
      </c>
      <c r="C520" t="s">
        <v>1827</v>
      </c>
      <c r="D520" s="592" t="str">
        <f>IF('P13'!C19&lt;&gt;"",'P13'!C19,"")</f>
        <v/>
      </c>
      <c r="E520" t="s">
        <v>1562</v>
      </c>
      <c r="F520" t="s">
        <v>1584</v>
      </c>
    </row>
    <row r="521" spans="1:6">
      <c r="A521" t="s">
        <v>1852</v>
      </c>
      <c r="B521">
        <v>1013</v>
      </c>
      <c r="C521" t="s">
        <v>1637</v>
      </c>
      <c r="D521" s="595" t="str">
        <f>IF('P13'!D19&lt;&gt;"",'P13'!D19,"")</f>
        <v/>
      </c>
      <c r="E521" t="s">
        <v>1562</v>
      </c>
      <c r="F521" t="s">
        <v>1766</v>
      </c>
    </row>
    <row r="522" spans="1:6">
      <c r="A522" t="s">
        <v>1852</v>
      </c>
      <c r="B522">
        <v>1014</v>
      </c>
      <c r="C522" t="s">
        <v>1861</v>
      </c>
      <c r="D522" s="590" t="str">
        <f>IF('P13'!E19&lt;&gt;"",'P13'!E19,"")</f>
        <v/>
      </c>
      <c r="E522" t="s">
        <v>1562</v>
      </c>
      <c r="F522" t="s">
        <v>1560</v>
      </c>
    </row>
    <row r="523" spans="1:6">
      <c r="A523" t="s">
        <v>1852</v>
      </c>
      <c r="B523">
        <v>1015</v>
      </c>
      <c r="C523" t="s">
        <v>1862</v>
      </c>
      <c r="D523" s="591" t="str">
        <f>IF('P13'!A20&lt;&gt;"",'P13'!A20,"")</f>
        <v/>
      </c>
      <c r="E523" t="s">
        <v>1562</v>
      </c>
      <c r="F523" t="s">
        <v>1566</v>
      </c>
    </row>
    <row r="524" spans="1:6">
      <c r="A524" t="s">
        <v>1852</v>
      </c>
      <c r="B524">
        <v>1016</v>
      </c>
      <c r="C524" t="s">
        <v>1587</v>
      </c>
      <c r="D524" s="595" t="str">
        <f>IF('P13'!B20&lt;&gt;"",'P13'!B20,"")</f>
        <v/>
      </c>
      <c r="E524" t="s">
        <v>1562</v>
      </c>
      <c r="F524" t="s">
        <v>1766</v>
      </c>
    </row>
    <row r="525" spans="1:6">
      <c r="A525" t="s">
        <v>1852</v>
      </c>
      <c r="B525">
        <v>1017</v>
      </c>
      <c r="C525" t="s">
        <v>1733</v>
      </c>
      <c r="D525" s="592" t="str">
        <f>IF('P13'!C20&lt;&gt;"",'P13'!C20,"")</f>
        <v/>
      </c>
      <c r="E525" t="s">
        <v>1562</v>
      </c>
      <c r="F525" t="s">
        <v>1584</v>
      </c>
    </row>
    <row r="526" spans="1:6">
      <c r="A526" t="s">
        <v>1852</v>
      </c>
      <c r="B526">
        <v>1018</v>
      </c>
      <c r="C526" t="s">
        <v>1644</v>
      </c>
      <c r="D526" s="595" t="str">
        <f>IF('P13'!D20&lt;&gt;"",'P13'!D20,"")</f>
        <v/>
      </c>
      <c r="E526" t="s">
        <v>1562</v>
      </c>
      <c r="F526" t="s">
        <v>1766</v>
      </c>
    </row>
    <row r="527" spans="1:6">
      <c r="A527" t="s">
        <v>1852</v>
      </c>
      <c r="B527">
        <v>1019</v>
      </c>
      <c r="C527" t="s">
        <v>1863</v>
      </c>
      <c r="D527" s="590" t="str">
        <f>IF('P13'!E20&lt;&gt;"",'P13'!E20,"")</f>
        <v/>
      </c>
      <c r="E527" t="s">
        <v>1562</v>
      </c>
      <c r="F527" t="s">
        <v>1560</v>
      </c>
    </row>
    <row r="528" spans="1:6">
      <c r="A528" t="s">
        <v>1852</v>
      </c>
      <c r="B528">
        <v>1020</v>
      </c>
      <c r="C528" t="s">
        <v>1590</v>
      </c>
      <c r="D528" s="591" t="str">
        <f>IF('P13'!A21&lt;&gt;"",'P13'!A21,"")</f>
        <v/>
      </c>
      <c r="E528" t="s">
        <v>1562</v>
      </c>
      <c r="F528" t="s">
        <v>1566</v>
      </c>
    </row>
    <row r="529" spans="1:6">
      <c r="A529" t="s">
        <v>1852</v>
      </c>
      <c r="B529">
        <v>1021</v>
      </c>
      <c r="C529" t="s">
        <v>1591</v>
      </c>
      <c r="D529" s="595" t="str">
        <f>IF('P13'!B21&lt;&gt;"",'P13'!B21,"")</f>
        <v/>
      </c>
      <c r="E529" t="s">
        <v>1562</v>
      </c>
      <c r="F529" t="s">
        <v>1766</v>
      </c>
    </row>
    <row r="530" spans="1:6">
      <c r="A530" t="s">
        <v>1852</v>
      </c>
      <c r="B530">
        <v>1022</v>
      </c>
      <c r="C530" t="s">
        <v>1839</v>
      </c>
      <c r="D530" s="592" t="str">
        <f>IF('P13'!C21&lt;&gt;"",'P13'!C21,"")</f>
        <v/>
      </c>
      <c r="E530" t="s">
        <v>1562</v>
      </c>
      <c r="F530" t="s">
        <v>1584</v>
      </c>
    </row>
    <row r="531" spans="1:6">
      <c r="A531" t="s">
        <v>1852</v>
      </c>
      <c r="B531">
        <v>1023</v>
      </c>
      <c r="C531" t="s">
        <v>1646</v>
      </c>
      <c r="D531" s="595" t="str">
        <f>IF('P13'!D21&lt;&gt;"",'P13'!D21,"")</f>
        <v/>
      </c>
      <c r="E531" t="s">
        <v>1562</v>
      </c>
      <c r="F531" t="s">
        <v>1766</v>
      </c>
    </row>
    <row r="532" spans="1:6">
      <c r="A532" t="s">
        <v>1852</v>
      </c>
      <c r="B532">
        <v>1024</v>
      </c>
      <c r="C532" t="s">
        <v>1864</v>
      </c>
      <c r="D532" s="590" t="str">
        <f>IF('P13'!E21&lt;&gt;"",'P13'!E21,"")</f>
        <v/>
      </c>
      <c r="E532" t="s">
        <v>1562</v>
      </c>
      <c r="F532" t="s">
        <v>1560</v>
      </c>
    </row>
    <row r="533" spans="1:6">
      <c r="A533" t="s">
        <v>1852</v>
      </c>
      <c r="B533">
        <v>1027</v>
      </c>
      <c r="C533" t="s">
        <v>1865</v>
      </c>
      <c r="D533" t="str">
        <f>IF('P13'!D24&lt;&gt;"",'P13'!D24,"")</f>
        <v/>
      </c>
      <c r="E533" t="s">
        <v>1562</v>
      </c>
      <c r="F533" t="s">
        <v>1563</v>
      </c>
    </row>
    <row r="534" spans="1:6">
      <c r="A534" t="s">
        <v>1866</v>
      </c>
      <c r="B534">
        <v>1031</v>
      </c>
      <c r="C534" t="s">
        <v>1712</v>
      </c>
      <c r="D534" s="590" t="str">
        <f>IF('P14'!C3&lt;&gt;"",'P14'!C3,"")</f>
        <v/>
      </c>
      <c r="E534" t="s">
        <v>1562</v>
      </c>
      <c r="F534" t="s">
        <v>1560</v>
      </c>
    </row>
    <row r="535" spans="1:6">
      <c r="A535" t="s">
        <v>1866</v>
      </c>
      <c r="B535">
        <v>1033</v>
      </c>
      <c r="C535" t="s">
        <v>1601</v>
      </c>
      <c r="D535" s="590" t="str">
        <f>IF('P14'!B5&lt;&gt;"",'P14'!B5,"")</f>
        <v/>
      </c>
      <c r="E535" t="s">
        <v>1562</v>
      </c>
      <c r="F535" t="s">
        <v>1560</v>
      </c>
    </row>
    <row r="536" spans="1:6">
      <c r="A536" t="s">
        <v>1866</v>
      </c>
      <c r="B536">
        <v>1035</v>
      </c>
      <c r="C536" t="s">
        <v>1602</v>
      </c>
      <c r="D536" s="590" t="str">
        <f>IF('P14'!B6&lt;&gt;"",'P14'!B6,"")</f>
        <v/>
      </c>
      <c r="E536" t="s">
        <v>1562</v>
      </c>
      <c r="F536" t="s">
        <v>1560</v>
      </c>
    </row>
    <row r="537" spans="1:6">
      <c r="A537" t="s">
        <v>1866</v>
      </c>
      <c r="B537">
        <v>1037</v>
      </c>
      <c r="C537" t="s">
        <v>1603</v>
      </c>
      <c r="D537" s="590" t="str">
        <f>IF('P14'!B7&lt;&gt;"",'P14'!B7,"")</f>
        <v/>
      </c>
      <c r="E537" t="s">
        <v>1562</v>
      </c>
      <c r="F537" t="s">
        <v>1560</v>
      </c>
    </row>
    <row r="538" spans="1:6">
      <c r="A538" t="s">
        <v>1866</v>
      </c>
      <c r="B538">
        <v>1039</v>
      </c>
      <c r="C538" t="s">
        <v>1604</v>
      </c>
      <c r="D538" s="590" t="str">
        <f>IF('P14'!B8&lt;&gt;"",'P14'!B8,"")</f>
        <v/>
      </c>
      <c r="E538" t="s">
        <v>1562</v>
      </c>
      <c r="F538" t="s">
        <v>1560</v>
      </c>
    </row>
    <row r="539" spans="1:6">
      <c r="A539" t="s">
        <v>1866</v>
      </c>
      <c r="B539">
        <v>1041</v>
      </c>
      <c r="C539" t="s">
        <v>1775</v>
      </c>
      <c r="D539" s="590" t="str">
        <f>IF('P14'!B9&lt;&gt;"",'P14'!B9,"")</f>
        <v/>
      </c>
      <c r="E539" t="s">
        <v>1562</v>
      </c>
      <c r="F539" t="s">
        <v>1560</v>
      </c>
    </row>
    <row r="540" spans="1:6">
      <c r="A540" t="s">
        <v>1866</v>
      </c>
      <c r="B540">
        <v>1043</v>
      </c>
      <c r="C540" t="s">
        <v>1736</v>
      </c>
      <c r="D540" s="590" t="str">
        <f>IF('P14'!B10&lt;&gt;"",'P14'!B10,"")</f>
        <v/>
      </c>
      <c r="E540" t="s">
        <v>1562</v>
      </c>
      <c r="F540" t="s">
        <v>1560</v>
      </c>
    </row>
    <row r="541" spans="1:6">
      <c r="A541" t="s">
        <v>1866</v>
      </c>
      <c r="B541">
        <v>1049</v>
      </c>
      <c r="C541" t="s">
        <v>1755</v>
      </c>
      <c r="D541" s="595" t="str">
        <f>IF('P14'!C15&lt;&gt;"",'P14'!C15,"")</f>
        <v/>
      </c>
      <c r="E541" t="s">
        <v>1562</v>
      </c>
      <c r="F541" t="s">
        <v>1766</v>
      </c>
    </row>
    <row r="542" spans="1:6">
      <c r="A542" t="s">
        <v>1866</v>
      </c>
      <c r="B542">
        <v>1051</v>
      </c>
      <c r="C542" t="s">
        <v>1809</v>
      </c>
      <c r="D542" s="596" t="str">
        <f>IF('P14'!E16&lt;&gt;"",'P14'!E16,"")</f>
        <v/>
      </c>
      <c r="E542" t="s">
        <v>1562</v>
      </c>
      <c r="F542" t="s">
        <v>1867</v>
      </c>
    </row>
    <row r="543" spans="1:6">
      <c r="A543" t="s">
        <v>1866</v>
      </c>
      <c r="B543">
        <v>1055</v>
      </c>
      <c r="C543" t="s">
        <v>1731</v>
      </c>
      <c r="D543" s="595" t="str">
        <f>IF('P14'!C17&lt;&gt;"",'P14'!C17,"")</f>
        <v/>
      </c>
      <c r="E543" t="s">
        <v>1562</v>
      </c>
      <c r="F543" t="s">
        <v>1766</v>
      </c>
    </row>
    <row r="544" spans="1:6">
      <c r="A544" t="s">
        <v>1866</v>
      </c>
      <c r="B544">
        <v>1057</v>
      </c>
      <c r="C544" t="s">
        <v>1587</v>
      </c>
      <c r="D544" s="590" t="str">
        <f>IF('P14'!B20&lt;&gt;"",'P14'!B20,"")</f>
        <v>令和7年度取得実績</v>
      </c>
      <c r="E544" t="s">
        <v>1562</v>
      </c>
      <c r="F544" t="s">
        <v>1560</v>
      </c>
    </row>
    <row r="545" spans="1:6">
      <c r="A545" t="s">
        <v>1866</v>
      </c>
      <c r="B545">
        <v>1059</v>
      </c>
      <c r="C545" t="s">
        <v>1644</v>
      </c>
      <c r="D545" s="595" t="str">
        <f>IF('P14'!D20&lt;&gt;"",'P14'!D20,"")</f>
        <v/>
      </c>
      <c r="E545" t="s">
        <v>1562</v>
      </c>
      <c r="F545" t="s">
        <v>1766</v>
      </c>
    </row>
    <row r="546" spans="1:6">
      <c r="A546" t="s">
        <v>1866</v>
      </c>
      <c r="B546">
        <v>1062</v>
      </c>
      <c r="C546" t="s">
        <v>1646</v>
      </c>
      <c r="D546" s="595" t="str">
        <f>IF('P14'!D21&lt;&gt;"",'P14'!D21,"")</f>
        <v/>
      </c>
      <c r="E546" t="s">
        <v>1562</v>
      </c>
      <c r="F546" t="s">
        <v>1766</v>
      </c>
    </row>
    <row r="547" spans="1:6">
      <c r="A547" t="s">
        <v>1866</v>
      </c>
      <c r="B547">
        <v>1065</v>
      </c>
      <c r="C547" t="s">
        <v>1759</v>
      </c>
      <c r="D547" s="590" t="str">
        <f>IF('P14'!B24&lt;&gt;"",'P14'!B24,"")</f>
        <v/>
      </c>
      <c r="E547" t="s">
        <v>1562</v>
      </c>
      <c r="F547" t="s">
        <v>1560</v>
      </c>
    </row>
    <row r="548" spans="1:6">
      <c r="A548" t="s">
        <v>1868</v>
      </c>
      <c r="B548">
        <v>1069</v>
      </c>
      <c r="C548" t="s">
        <v>1712</v>
      </c>
      <c r="D548" s="590" t="str">
        <f>IF('P15'!C3&lt;&gt;"",'P15'!C3,"")</f>
        <v/>
      </c>
      <c r="E548" t="s">
        <v>1562</v>
      </c>
      <c r="F548" t="s">
        <v>1560</v>
      </c>
    </row>
    <row r="549" spans="1:6">
      <c r="A549" t="s">
        <v>1868</v>
      </c>
      <c r="B549">
        <v>1071</v>
      </c>
      <c r="C549" t="s">
        <v>1708</v>
      </c>
      <c r="D549" s="590" t="str">
        <f>IF('P15'!C4&lt;&gt;"",'P15'!C4,"")</f>
        <v/>
      </c>
      <c r="E549" t="s">
        <v>1562</v>
      </c>
      <c r="F549" t="s">
        <v>1560</v>
      </c>
    </row>
    <row r="550" spans="1:6">
      <c r="A550" t="s">
        <v>1868</v>
      </c>
      <c r="B550">
        <v>1073</v>
      </c>
      <c r="C550" t="s">
        <v>1713</v>
      </c>
      <c r="D550" s="590" t="str">
        <f>IF('P15'!C5&lt;&gt;"",'P15'!C5,"")</f>
        <v/>
      </c>
      <c r="E550" t="s">
        <v>1562</v>
      </c>
      <c r="F550" t="s">
        <v>1560</v>
      </c>
    </row>
    <row r="551" spans="1:6">
      <c r="A551" t="s">
        <v>1868</v>
      </c>
      <c r="B551">
        <v>1075</v>
      </c>
      <c r="C551" t="s">
        <v>1740</v>
      </c>
      <c r="D551" s="590" t="str">
        <f>IF('P15'!C6&lt;&gt;"",'P15'!C6,"")</f>
        <v/>
      </c>
      <c r="E551" t="s">
        <v>1562</v>
      </c>
      <c r="F551" t="s">
        <v>1560</v>
      </c>
    </row>
    <row r="552" spans="1:6">
      <c r="A552" t="s">
        <v>1868</v>
      </c>
      <c r="B552">
        <v>1077</v>
      </c>
      <c r="C552" t="s">
        <v>1743</v>
      </c>
      <c r="D552" s="590" t="str">
        <f>IF('P15'!C7&lt;&gt;"",'P15'!C7,"")</f>
        <v/>
      </c>
      <c r="E552" t="s">
        <v>1562</v>
      </c>
      <c r="F552" t="s">
        <v>1560</v>
      </c>
    </row>
    <row r="553" spans="1:6">
      <c r="A553" t="s">
        <v>1868</v>
      </c>
      <c r="B553">
        <v>1097</v>
      </c>
      <c r="C553" t="s">
        <v>1737</v>
      </c>
      <c r="D553" s="597" t="str">
        <f>IF('P15'!C12&lt;&gt;"",'P15'!C12,"")</f>
        <v/>
      </c>
      <c r="E553" t="s">
        <v>1562</v>
      </c>
      <c r="F553" t="s">
        <v>1869</v>
      </c>
    </row>
    <row r="554" spans="1:6">
      <c r="A554" t="s">
        <v>1868</v>
      </c>
      <c r="B554">
        <v>1098</v>
      </c>
      <c r="C554" t="s">
        <v>1623</v>
      </c>
      <c r="D554" s="597" t="str">
        <f>IF('P15'!D12&lt;&gt;"",'P15'!D12,"")</f>
        <v/>
      </c>
      <c r="E554" t="s">
        <v>1562</v>
      </c>
      <c r="F554" t="s">
        <v>1869</v>
      </c>
    </row>
    <row r="555" spans="1:6">
      <c r="A555" t="s">
        <v>1868</v>
      </c>
      <c r="B555">
        <v>1099</v>
      </c>
      <c r="C555" t="s">
        <v>1789</v>
      </c>
      <c r="D555" s="597" t="str">
        <f>IF('P15'!E12&lt;&gt;"",'P15'!E12,"")</f>
        <v/>
      </c>
      <c r="E555" t="s">
        <v>1562</v>
      </c>
      <c r="F555" t="s">
        <v>1869</v>
      </c>
    </row>
    <row r="556" spans="1:6">
      <c r="A556" t="s">
        <v>1868</v>
      </c>
      <c r="B556">
        <v>1100</v>
      </c>
      <c r="C556" t="s">
        <v>1669</v>
      </c>
      <c r="D556" s="590" t="str">
        <f>IF('P15'!F12&lt;&gt;"",'P15'!F12,"")</f>
        <v/>
      </c>
      <c r="E556" t="s">
        <v>1562</v>
      </c>
      <c r="F556" t="s">
        <v>1560</v>
      </c>
    </row>
    <row r="557" spans="1:6">
      <c r="A557" t="s">
        <v>1868</v>
      </c>
      <c r="B557">
        <v>1101</v>
      </c>
      <c r="C557" t="s">
        <v>1624</v>
      </c>
      <c r="D557" s="590" t="str">
        <f>IF('P15'!G12&lt;&gt;"",'P15'!G12,"")</f>
        <v/>
      </c>
      <c r="E557" t="s">
        <v>1562</v>
      </c>
      <c r="F557" t="s">
        <v>1560</v>
      </c>
    </row>
    <row r="558" spans="1:6">
      <c r="A558" t="s">
        <v>1868</v>
      </c>
      <c r="B558">
        <v>1102</v>
      </c>
      <c r="C558" t="s">
        <v>1752</v>
      </c>
      <c r="D558" s="590" t="str">
        <f>IF('P15'!H12&lt;&gt;"",'P15'!H12,"")</f>
        <v/>
      </c>
      <c r="E558" t="s">
        <v>1562</v>
      </c>
      <c r="F558" t="s">
        <v>1560</v>
      </c>
    </row>
    <row r="559" spans="1:6">
      <c r="A559" t="s">
        <v>1868</v>
      </c>
      <c r="B559">
        <v>1103</v>
      </c>
      <c r="C559" t="s">
        <v>1790</v>
      </c>
      <c r="D559" s="590" t="str">
        <f>IF('P15'!I12&lt;&gt;"",'P15'!I12,"")</f>
        <v/>
      </c>
      <c r="E559" t="s">
        <v>1562</v>
      </c>
      <c r="F559" t="s">
        <v>1560</v>
      </c>
    </row>
    <row r="560" spans="1:6">
      <c r="A560" t="s">
        <v>1868</v>
      </c>
      <c r="B560">
        <v>1104</v>
      </c>
      <c r="C560" t="s">
        <v>1791</v>
      </c>
      <c r="D560" s="590" t="str">
        <f>IF('P15'!J12&lt;&gt;"",'P15'!J12,"")</f>
        <v/>
      </c>
      <c r="E560" t="s">
        <v>1562</v>
      </c>
      <c r="F560" t="s">
        <v>1560</v>
      </c>
    </row>
    <row r="561" spans="1:6">
      <c r="A561" t="s">
        <v>1868</v>
      </c>
      <c r="B561">
        <v>1105</v>
      </c>
      <c r="C561" t="s">
        <v>1670</v>
      </c>
      <c r="D561" s="590" t="str">
        <f>IF('P15'!K12&lt;&gt;"",'P15'!K12,"")</f>
        <v/>
      </c>
      <c r="E561" t="s">
        <v>1562</v>
      </c>
      <c r="F561" t="s">
        <v>1560</v>
      </c>
    </row>
    <row r="562" spans="1:6">
      <c r="A562" t="s">
        <v>1868</v>
      </c>
      <c r="B562">
        <v>1106</v>
      </c>
      <c r="C562" t="s">
        <v>1792</v>
      </c>
      <c r="D562" s="590" t="str">
        <f>IF('P15'!L12&lt;&gt;"",'P15'!L12,"")</f>
        <v/>
      </c>
      <c r="E562" t="s">
        <v>1562</v>
      </c>
      <c r="F562" t="s">
        <v>1560</v>
      </c>
    </row>
    <row r="563" spans="1:6">
      <c r="A563" t="s">
        <v>1868</v>
      </c>
      <c r="B563">
        <v>1107</v>
      </c>
      <c r="C563" t="s">
        <v>1793</v>
      </c>
      <c r="D563" s="590" t="str">
        <f>IF('P15'!M12&lt;&gt;"",'P15'!M12,"")</f>
        <v/>
      </c>
      <c r="E563" t="s">
        <v>1562</v>
      </c>
      <c r="F563" t="s">
        <v>1560</v>
      </c>
    </row>
    <row r="564" spans="1:6">
      <c r="A564" t="s">
        <v>1868</v>
      </c>
      <c r="B564">
        <v>1109</v>
      </c>
      <c r="C564" t="s">
        <v>1709</v>
      </c>
      <c r="D564" s="597" t="str">
        <f>IF('P15'!C13&lt;&gt;"",'P15'!C13,"")</f>
        <v/>
      </c>
      <c r="E564" t="s">
        <v>1562</v>
      </c>
      <c r="F564" t="s">
        <v>1869</v>
      </c>
    </row>
    <row r="565" spans="1:6">
      <c r="A565" t="s">
        <v>1868</v>
      </c>
      <c r="B565">
        <v>1110</v>
      </c>
      <c r="C565" t="s">
        <v>1625</v>
      </c>
      <c r="D565" s="597" t="str">
        <f>IF('P15'!D13&lt;&gt;"",'P15'!D13,"")</f>
        <v/>
      </c>
      <c r="E565" t="s">
        <v>1562</v>
      </c>
      <c r="F565" t="s">
        <v>1869</v>
      </c>
    </row>
    <row r="566" spans="1:6">
      <c r="A566" t="s">
        <v>1868</v>
      </c>
      <c r="B566">
        <v>1111</v>
      </c>
      <c r="C566" t="s">
        <v>1794</v>
      </c>
      <c r="D566" s="597" t="str">
        <f>IF('P15'!E13&lt;&gt;"",'P15'!E13,"")</f>
        <v/>
      </c>
      <c r="E566" t="s">
        <v>1562</v>
      </c>
      <c r="F566" t="s">
        <v>1869</v>
      </c>
    </row>
    <row r="567" spans="1:6">
      <c r="A567" t="s">
        <v>1868</v>
      </c>
      <c r="B567">
        <v>1112</v>
      </c>
      <c r="C567" t="s">
        <v>1573</v>
      </c>
      <c r="D567" s="590" t="str">
        <f>IF('P15'!F13&lt;&gt;"",'P15'!F13,"")</f>
        <v/>
      </c>
      <c r="E567" t="s">
        <v>1562</v>
      </c>
      <c r="F567" t="s">
        <v>1560</v>
      </c>
    </row>
    <row r="568" spans="1:6">
      <c r="A568" t="s">
        <v>1868</v>
      </c>
      <c r="B568">
        <v>1113</v>
      </c>
      <c r="C568" t="s">
        <v>1626</v>
      </c>
      <c r="D568" s="590" t="str">
        <f>IF('P15'!G13&lt;&gt;"",'P15'!G13,"")</f>
        <v/>
      </c>
      <c r="E568" t="s">
        <v>1562</v>
      </c>
      <c r="F568" t="s">
        <v>1560</v>
      </c>
    </row>
    <row r="569" spans="1:6">
      <c r="A569" t="s">
        <v>1868</v>
      </c>
      <c r="B569">
        <v>1114</v>
      </c>
      <c r="C569" t="s">
        <v>1753</v>
      </c>
      <c r="D569" s="590" t="str">
        <f>IF('P15'!H13&lt;&gt;"",'P15'!H13,"")</f>
        <v/>
      </c>
      <c r="E569" t="s">
        <v>1562</v>
      </c>
      <c r="F569" t="s">
        <v>1560</v>
      </c>
    </row>
    <row r="570" spans="1:6">
      <c r="A570" t="s">
        <v>1868</v>
      </c>
      <c r="B570">
        <v>1115</v>
      </c>
      <c r="C570" t="s">
        <v>1795</v>
      </c>
      <c r="D570" s="590" t="str">
        <f>IF('P15'!I13&lt;&gt;"",'P15'!I13,"")</f>
        <v/>
      </c>
      <c r="E570" t="s">
        <v>1562</v>
      </c>
      <c r="F570" t="s">
        <v>1560</v>
      </c>
    </row>
    <row r="571" spans="1:6">
      <c r="A571" t="s">
        <v>1868</v>
      </c>
      <c r="B571">
        <v>1116</v>
      </c>
      <c r="C571" t="s">
        <v>1796</v>
      </c>
      <c r="D571" s="590" t="str">
        <f>IF('P15'!J13&lt;&gt;"",'P15'!J13,"")</f>
        <v/>
      </c>
      <c r="E571" t="s">
        <v>1562</v>
      </c>
      <c r="F571" t="s">
        <v>1560</v>
      </c>
    </row>
    <row r="572" spans="1:6">
      <c r="A572" t="s">
        <v>1868</v>
      </c>
      <c r="B572">
        <v>1117</v>
      </c>
      <c r="C572" t="s">
        <v>1671</v>
      </c>
      <c r="D572" s="590" t="str">
        <f>IF('P15'!K13&lt;&gt;"",'P15'!K13,"")</f>
        <v/>
      </c>
      <c r="E572" t="s">
        <v>1562</v>
      </c>
      <c r="F572" t="s">
        <v>1560</v>
      </c>
    </row>
    <row r="573" spans="1:6">
      <c r="A573" t="s">
        <v>1868</v>
      </c>
      <c r="B573">
        <v>1118</v>
      </c>
      <c r="C573" t="s">
        <v>1797</v>
      </c>
      <c r="D573" s="590" t="str">
        <f>IF('P15'!L13&lt;&gt;"",'P15'!L13,"")</f>
        <v/>
      </c>
      <c r="E573" t="s">
        <v>1562</v>
      </c>
      <c r="F573" t="s">
        <v>1560</v>
      </c>
    </row>
    <row r="574" spans="1:6">
      <c r="A574" t="s">
        <v>1868</v>
      </c>
      <c r="B574">
        <v>1119</v>
      </c>
      <c r="C574" t="s">
        <v>1798</v>
      </c>
      <c r="D574" s="590" t="str">
        <f>IF('P15'!M13&lt;&gt;"",'P15'!M13,"")</f>
        <v/>
      </c>
      <c r="E574" t="s">
        <v>1562</v>
      </c>
      <c r="F574" t="s">
        <v>1560</v>
      </c>
    </row>
    <row r="575" spans="1:6">
      <c r="A575" t="s">
        <v>1868</v>
      </c>
      <c r="B575">
        <v>1121</v>
      </c>
      <c r="C575" t="s">
        <v>1729</v>
      </c>
      <c r="D575" s="597" t="str">
        <f>IF('P15'!C14&lt;&gt;"",'P15'!C14,"")</f>
        <v/>
      </c>
      <c r="E575" t="s">
        <v>1562</v>
      </c>
      <c r="F575" t="s">
        <v>1869</v>
      </c>
    </row>
    <row r="576" spans="1:6">
      <c r="A576" t="s">
        <v>1868</v>
      </c>
      <c r="B576">
        <v>1122</v>
      </c>
      <c r="C576" t="s">
        <v>1627</v>
      </c>
      <c r="D576" s="597" t="str">
        <f>IF('P15'!D14&lt;&gt;"",'P15'!D14,"")</f>
        <v/>
      </c>
      <c r="E576" t="s">
        <v>1562</v>
      </c>
      <c r="F576" t="s">
        <v>1869</v>
      </c>
    </row>
    <row r="577" spans="1:6">
      <c r="A577" t="s">
        <v>1868</v>
      </c>
      <c r="B577">
        <v>1123</v>
      </c>
      <c r="C577" t="s">
        <v>1730</v>
      </c>
      <c r="D577" s="597" t="str">
        <f>IF('P15'!E14&lt;&gt;"",'P15'!E14,"")</f>
        <v/>
      </c>
      <c r="E577" t="s">
        <v>1562</v>
      </c>
      <c r="F577" t="s">
        <v>1869</v>
      </c>
    </row>
    <row r="578" spans="1:6">
      <c r="A578" t="s">
        <v>1868</v>
      </c>
      <c r="B578">
        <v>1124</v>
      </c>
      <c r="C578" t="s">
        <v>1672</v>
      </c>
      <c r="D578" s="590" t="str">
        <f>IF('P15'!F14&lt;&gt;"",'P15'!F14,"")</f>
        <v/>
      </c>
      <c r="E578" t="s">
        <v>1562</v>
      </c>
      <c r="F578" t="s">
        <v>1560</v>
      </c>
    </row>
    <row r="579" spans="1:6">
      <c r="A579" t="s">
        <v>1868</v>
      </c>
      <c r="B579">
        <v>1125</v>
      </c>
      <c r="C579" t="s">
        <v>1628</v>
      </c>
      <c r="D579" s="590" t="str">
        <f>IF('P15'!G14&lt;&gt;"",'P15'!G14,"")</f>
        <v/>
      </c>
      <c r="E579" t="s">
        <v>1562</v>
      </c>
      <c r="F579" t="s">
        <v>1560</v>
      </c>
    </row>
    <row r="580" spans="1:6">
      <c r="A580" t="s">
        <v>1868</v>
      </c>
      <c r="B580">
        <v>1126</v>
      </c>
      <c r="C580" t="s">
        <v>1754</v>
      </c>
      <c r="D580" s="590" t="str">
        <f>IF('P15'!H14&lt;&gt;"",'P15'!H14,"")</f>
        <v/>
      </c>
      <c r="E580" t="s">
        <v>1562</v>
      </c>
      <c r="F580" t="s">
        <v>1560</v>
      </c>
    </row>
    <row r="581" spans="1:6">
      <c r="A581" t="s">
        <v>1868</v>
      </c>
      <c r="B581">
        <v>1127</v>
      </c>
      <c r="C581" t="s">
        <v>1799</v>
      </c>
      <c r="D581" s="590" t="str">
        <f>IF('P15'!I14&lt;&gt;"",'P15'!I14,"")</f>
        <v/>
      </c>
      <c r="E581" t="s">
        <v>1562</v>
      </c>
      <c r="F581" t="s">
        <v>1560</v>
      </c>
    </row>
    <row r="582" spans="1:6">
      <c r="A582" t="s">
        <v>1868</v>
      </c>
      <c r="B582">
        <v>1128</v>
      </c>
      <c r="C582" t="s">
        <v>1800</v>
      </c>
      <c r="D582" s="590" t="str">
        <f>IF('P15'!J14&lt;&gt;"",'P15'!J14,"")</f>
        <v/>
      </c>
      <c r="E582" t="s">
        <v>1562</v>
      </c>
      <c r="F582" t="s">
        <v>1560</v>
      </c>
    </row>
    <row r="583" spans="1:6">
      <c r="A583" t="s">
        <v>1868</v>
      </c>
      <c r="B583">
        <v>1129</v>
      </c>
      <c r="C583" t="s">
        <v>1673</v>
      </c>
      <c r="D583" s="590" t="str">
        <f>IF('P15'!K14&lt;&gt;"",'P15'!K14,"")</f>
        <v/>
      </c>
      <c r="E583" t="s">
        <v>1562</v>
      </c>
      <c r="F583" t="s">
        <v>1560</v>
      </c>
    </row>
    <row r="584" spans="1:6">
      <c r="A584" t="s">
        <v>1868</v>
      </c>
      <c r="B584">
        <v>1130</v>
      </c>
      <c r="C584" t="s">
        <v>1801</v>
      </c>
      <c r="D584" s="590" t="str">
        <f>IF('P15'!L14&lt;&gt;"",'P15'!L14,"")</f>
        <v/>
      </c>
      <c r="E584" t="s">
        <v>1562</v>
      </c>
      <c r="F584" t="s">
        <v>1560</v>
      </c>
    </row>
    <row r="585" spans="1:6">
      <c r="A585" t="s">
        <v>1868</v>
      </c>
      <c r="B585">
        <v>1131</v>
      </c>
      <c r="C585" t="s">
        <v>1802</v>
      </c>
      <c r="D585" s="590" t="str">
        <f>IF('P15'!M14&lt;&gt;"",'P15'!M14,"")</f>
        <v/>
      </c>
      <c r="E585" t="s">
        <v>1562</v>
      </c>
      <c r="F585" t="s">
        <v>1560</v>
      </c>
    </row>
    <row r="586" spans="1:6">
      <c r="A586" t="s">
        <v>1868</v>
      </c>
      <c r="B586">
        <v>1134</v>
      </c>
      <c r="C586" t="s">
        <v>1755</v>
      </c>
      <c r="D586" s="597" t="str">
        <f>IF('P15'!C15&lt;&gt;"",'P15'!C15,"")</f>
        <v/>
      </c>
      <c r="E586" t="s">
        <v>1562</v>
      </c>
      <c r="F586" t="s">
        <v>1869</v>
      </c>
    </row>
    <row r="587" spans="1:6">
      <c r="A587" t="s">
        <v>1868</v>
      </c>
      <c r="B587">
        <v>1135</v>
      </c>
      <c r="C587" t="s">
        <v>1629</v>
      </c>
      <c r="D587" s="597" t="str">
        <f>IF('P15'!D15&lt;&gt;"",'P15'!D15,"")</f>
        <v/>
      </c>
      <c r="E587" t="s">
        <v>1562</v>
      </c>
      <c r="F587" t="s">
        <v>1869</v>
      </c>
    </row>
    <row r="588" spans="1:6">
      <c r="A588" t="s">
        <v>1868</v>
      </c>
      <c r="B588">
        <v>1136</v>
      </c>
      <c r="C588" t="s">
        <v>1804</v>
      </c>
      <c r="D588" s="597" t="str">
        <f>IF('P15'!E15&lt;&gt;"",'P15'!E15,"")</f>
        <v/>
      </c>
      <c r="E588" t="s">
        <v>1562</v>
      </c>
      <c r="F588" t="s">
        <v>1869</v>
      </c>
    </row>
    <row r="589" spans="1:6">
      <c r="A589" t="s">
        <v>1868</v>
      </c>
      <c r="B589">
        <v>1137</v>
      </c>
      <c r="C589" t="s">
        <v>1578</v>
      </c>
      <c r="D589" s="590" t="str">
        <f>IF('P15'!F15&lt;&gt;"",'P15'!F15,"")</f>
        <v/>
      </c>
      <c r="E589" t="s">
        <v>1562</v>
      </c>
      <c r="F589" t="s">
        <v>1560</v>
      </c>
    </row>
    <row r="590" spans="1:6">
      <c r="A590" t="s">
        <v>1868</v>
      </c>
      <c r="B590">
        <v>1138</v>
      </c>
      <c r="C590" t="s">
        <v>1630</v>
      </c>
      <c r="D590" s="590" t="str">
        <f>IF('P15'!G15&lt;&gt;"",'P15'!G15,"")</f>
        <v/>
      </c>
      <c r="E590" t="s">
        <v>1562</v>
      </c>
      <c r="F590" t="s">
        <v>1560</v>
      </c>
    </row>
    <row r="591" spans="1:6">
      <c r="A591" t="s">
        <v>1868</v>
      </c>
      <c r="B591">
        <v>1139</v>
      </c>
      <c r="C591" t="s">
        <v>1756</v>
      </c>
      <c r="D591" s="590" t="str">
        <f>IF('P15'!H15&lt;&gt;"",'P15'!H15,"")</f>
        <v/>
      </c>
      <c r="E591" t="s">
        <v>1562</v>
      </c>
      <c r="F591" t="s">
        <v>1560</v>
      </c>
    </row>
    <row r="592" spans="1:6">
      <c r="A592" t="s">
        <v>1868</v>
      </c>
      <c r="B592">
        <v>1140</v>
      </c>
      <c r="C592" t="s">
        <v>1805</v>
      </c>
      <c r="D592" s="590" t="str">
        <f>IF('P15'!I15&lt;&gt;"",'P15'!I15,"")</f>
        <v/>
      </c>
      <c r="E592" t="s">
        <v>1562</v>
      </c>
      <c r="F592" t="s">
        <v>1560</v>
      </c>
    </row>
    <row r="593" spans="1:6">
      <c r="A593" t="s">
        <v>1868</v>
      </c>
      <c r="B593">
        <v>1141</v>
      </c>
      <c r="C593" t="s">
        <v>1806</v>
      </c>
      <c r="D593" s="590" t="str">
        <f>IF('P15'!J15&lt;&gt;"",'P15'!J15,"")</f>
        <v/>
      </c>
      <c r="E593" t="s">
        <v>1562</v>
      </c>
      <c r="F593" t="s">
        <v>1560</v>
      </c>
    </row>
    <row r="594" spans="1:6">
      <c r="A594" t="s">
        <v>1868</v>
      </c>
      <c r="B594">
        <v>1142</v>
      </c>
      <c r="C594" t="s">
        <v>1674</v>
      </c>
      <c r="D594" s="590" t="str">
        <f>IF('P15'!K15&lt;&gt;"",'P15'!K15,"")</f>
        <v/>
      </c>
      <c r="E594" t="s">
        <v>1562</v>
      </c>
      <c r="F594" t="s">
        <v>1560</v>
      </c>
    </row>
    <row r="595" spans="1:6">
      <c r="A595" t="s">
        <v>1868</v>
      </c>
      <c r="B595">
        <v>1143</v>
      </c>
      <c r="C595" t="s">
        <v>1807</v>
      </c>
      <c r="D595" s="590" t="str">
        <f>IF('P15'!L15&lt;&gt;"",'P15'!L15,"")</f>
        <v/>
      </c>
      <c r="E595" t="s">
        <v>1562</v>
      </c>
      <c r="F595" t="s">
        <v>1560</v>
      </c>
    </row>
    <row r="596" spans="1:6">
      <c r="A596" t="s">
        <v>1868</v>
      </c>
      <c r="B596">
        <v>1144</v>
      </c>
      <c r="C596" t="s">
        <v>1808</v>
      </c>
      <c r="D596" s="590" t="str">
        <f>IF('P15'!M15&lt;&gt;"",'P15'!M15,"")</f>
        <v/>
      </c>
      <c r="E596" t="s">
        <v>1562</v>
      </c>
      <c r="F596" t="s">
        <v>1560</v>
      </c>
    </row>
    <row r="597" spans="1:6">
      <c r="A597" t="s">
        <v>1868</v>
      </c>
      <c r="B597">
        <v>1147</v>
      </c>
      <c r="C597" t="s">
        <v>1710</v>
      </c>
      <c r="D597" s="597" t="str">
        <f>IF('P15'!C16&lt;&gt;"",'P15'!C16,"")</f>
        <v/>
      </c>
      <c r="E597" t="s">
        <v>1562</v>
      </c>
      <c r="F597" t="s">
        <v>1869</v>
      </c>
    </row>
    <row r="598" spans="1:6">
      <c r="A598" t="s">
        <v>1868</v>
      </c>
      <c r="B598">
        <v>1148</v>
      </c>
      <c r="C598" t="s">
        <v>1631</v>
      </c>
      <c r="D598" s="597" t="str">
        <f>IF('P15'!D16&lt;&gt;"",'P15'!D16,"")</f>
        <v/>
      </c>
      <c r="E598" t="s">
        <v>1562</v>
      </c>
      <c r="F598" t="s">
        <v>1869</v>
      </c>
    </row>
    <row r="599" spans="1:6">
      <c r="A599" t="s">
        <v>1868</v>
      </c>
      <c r="B599">
        <v>1149</v>
      </c>
      <c r="C599" t="s">
        <v>1809</v>
      </c>
      <c r="D599" s="597" t="str">
        <f>IF('P15'!E16&lt;&gt;"",'P15'!E16,"")</f>
        <v/>
      </c>
      <c r="E599" t="s">
        <v>1562</v>
      </c>
      <c r="F599" t="s">
        <v>1869</v>
      </c>
    </row>
    <row r="600" spans="1:6">
      <c r="A600" t="s">
        <v>1868</v>
      </c>
      <c r="B600">
        <v>1150</v>
      </c>
      <c r="C600" t="s">
        <v>1675</v>
      </c>
      <c r="D600" s="590" t="str">
        <f>IF('P15'!F16&lt;&gt;"",'P15'!F16,"")</f>
        <v/>
      </c>
      <c r="E600" t="s">
        <v>1562</v>
      </c>
      <c r="F600" t="s">
        <v>1560</v>
      </c>
    </row>
    <row r="601" spans="1:6">
      <c r="A601" t="s">
        <v>1868</v>
      </c>
      <c r="B601">
        <v>1151</v>
      </c>
      <c r="C601" t="s">
        <v>1632</v>
      </c>
      <c r="D601" s="590" t="str">
        <f>IF('P15'!G16&lt;&gt;"",'P15'!G16,"")</f>
        <v/>
      </c>
      <c r="E601" t="s">
        <v>1562</v>
      </c>
      <c r="F601" t="s">
        <v>1560</v>
      </c>
    </row>
    <row r="602" spans="1:6">
      <c r="A602" t="s">
        <v>1868</v>
      </c>
      <c r="B602">
        <v>1152</v>
      </c>
      <c r="C602" t="s">
        <v>1810</v>
      </c>
      <c r="D602" s="590" t="str">
        <f>IF('P15'!H16&lt;&gt;"",'P15'!H16,"")</f>
        <v/>
      </c>
      <c r="E602" t="s">
        <v>1562</v>
      </c>
      <c r="F602" t="s">
        <v>1560</v>
      </c>
    </row>
    <row r="603" spans="1:6">
      <c r="A603" t="s">
        <v>1868</v>
      </c>
      <c r="B603">
        <v>1153</v>
      </c>
      <c r="C603" t="s">
        <v>1811</v>
      </c>
      <c r="D603" s="590" t="str">
        <f>IF('P15'!I16&lt;&gt;"",'P15'!I16,"")</f>
        <v/>
      </c>
      <c r="E603" t="s">
        <v>1562</v>
      </c>
      <c r="F603" t="s">
        <v>1560</v>
      </c>
    </row>
    <row r="604" spans="1:6">
      <c r="A604" t="s">
        <v>1868</v>
      </c>
      <c r="B604">
        <v>1154</v>
      </c>
      <c r="C604" t="s">
        <v>1812</v>
      </c>
      <c r="D604" s="590" t="str">
        <f>IF('P15'!J16&lt;&gt;"",'P15'!J16,"")</f>
        <v/>
      </c>
      <c r="E604" t="s">
        <v>1562</v>
      </c>
      <c r="F604" t="s">
        <v>1560</v>
      </c>
    </row>
    <row r="605" spans="1:6">
      <c r="A605" t="s">
        <v>1868</v>
      </c>
      <c r="B605">
        <v>1155</v>
      </c>
      <c r="C605" t="s">
        <v>1676</v>
      </c>
      <c r="D605" s="590" t="str">
        <f>IF('P15'!K16&lt;&gt;"",'P15'!K16,"")</f>
        <v/>
      </c>
      <c r="E605" t="s">
        <v>1562</v>
      </c>
      <c r="F605" t="s">
        <v>1560</v>
      </c>
    </row>
    <row r="606" spans="1:6">
      <c r="A606" t="s">
        <v>1868</v>
      </c>
      <c r="B606">
        <v>1156</v>
      </c>
      <c r="C606" t="s">
        <v>1813</v>
      </c>
      <c r="D606" s="590" t="str">
        <f>IF('P15'!L16&lt;&gt;"",'P15'!L16,"")</f>
        <v/>
      </c>
      <c r="E606" t="s">
        <v>1562</v>
      </c>
      <c r="F606" t="s">
        <v>1560</v>
      </c>
    </row>
    <row r="607" spans="1:6">
      <c r="A607" t="s">
        <v>1868</v>
      </c>
      <c r="B607">
        <v>1157</v>
      </c>
      <c r="C607" t="s">
        <v>1814</v>
      </c>
      <c r="D607" s="590" t="str">
        <f>IF('P15'!M16&lt;&gt;"",'P15'!M16,"")</f>
        <v/>
      </c>
      <c r="E607" t="s">
        <v>1562</v>
      </c>
      <c r="F607" t="s">
        <v>1560</v>
      </c>
    </row>
    <row r="608" spans="1:6">
      <c r="A608" t="s">
        <v>1868</v>
      </c>
      <c r="B608">
        <v>1161</v>
      </c>
      <c r="C608" t="s">
        <v>1591</v>
      </c>
      <c r="D608" s="590" t="str">
        <f>IF('P15'!B21&lt;&gt;"",'P15'!B21,"")</f>
        <v/>
      </c>
      <c r="E608" t="s">
        <v>1562</v>
      </c>
      <c r="F608" t="s">
        <v>1560</v>
      </c>
    </row>
    <row r="609" spans="1:6">
      <c r="A609" t="s">
        <v>1868</v>
      </c>
      <c r="B609">
        <v>1163</v>
      </c>
      <c r="C609" t="s">
        <v>1593</v>
      </c>
      <c r="D609" s="590" t="str">
        <f>IF('P15'!B22&lt;&gt;"",'P15'!B22,"")</f>
        <v/>
      </c>
      <c r="E609" t="s">
        <v>1562</v>
      </c>
      <c r="F609" t="s">
        <v>1560</v>
      </c>
    </row>
    <row r="610" spans="1:6">
      <c r="A610" t="s">
        <v>1868</v>
      </c>
      <c r="B610">
        <v>1165</v>
      </c>
      <c r="C610" t="s">
        <v>1758</v>
      </c>
      <c r="D610" s="590" t="str">
        <f>IF('P15'!B23&lt;&gt;"",'P15'!B23,"")</f>
        <v/>
      </c>
      <c r="E610" t="s">
        <v>1562</v>
      </c>
      <c r="F610" t="s">
        <v>1560</v>
      </c>
    </row>
    <row r="611" spans="1:6">
      <c r="A611" t="s">
        <v>1868</v>
      </c>
      <c r="B611">
        <v>1167</v>
      </c>
      <c r="C611" t="s">
        <v>1759</v>
      </c>
      <c r="D611" s="590" t="str">
        <f>IF('P15'!B24&lt;&gt;"",'P15'!B24,"")</f>
        <v/>
      </c>
      <c r="E611" t="s">
        <v>1562</v>
      </c>
      <c r="F611" t="s">
        <v>1560</v>
      </c>
    </row>
    <row r="612" spans="1:6">
      <c r="A612" t="s">
        <v>1870</v>
      </c>
      <c r="B612">
        <v>1171</v>
      </c>
      <c r="C612" t="s">
        <v>1561</v>
      </c>
      <c r="D612" s="590" t="str">
        <f>IF('P16'!B3&lt;&gt;"",'P16'!B3,"")</f>
        <v/>
      </c>
      <c r="E612" t="s">
        <v>1562</v>
      </c>
      <c r="F612" t="s">
        <v>1560</v>
      </c>
    </row>
    <row r="613" spans="1:6">
      <c r="A613" t="s">
        <v>1870</v>
      </c>
      <c r="B613">
        <v>1175</v>
      </c>
      <c r="C613" t="s">
        <v>1871</v>
      </c>
      <c r="D613" s="591" t="str">
        <f>IF('P16'!D4&lt;&gt;"",'P16'!D4,"")</f>
        <v/>
      </c>
      <c r="E613" t="s">
        <v>1562</v>
      </c>
      <c r="F613" t="s">
        <v>1566</v>
      </c>
    </row>
    <row r="614" spans="1:6">
      <c r="A614" t="s">
        <v>1870</v>
      </c>
      <c r="B614">
        <v>1177</v>
      </c>
      <c r="C614" t="s">
        <v>1872</v>
      </c>
      <c r="D614" s="591" t="str">
        <f>IF('P16'!D5&lt;&gt;"",'P16'!D5,"")</f>
        <v/>
      </c>
      <c r="E614" t="s">
        <v>1562</v>
      </c>
      <c r="F614" t="s">
        <v>1566</v>
      </c>
    </row>
    <row r="615" spans="1:6">
      <c r="A615" t="s">
        <v>1870</v>
      </c>
      <c r="B615">
        <v>1179</v>
      </c>
      <c r="C615" t="s">
        <v>1603</v>
      </c>
      <c r="D615" s="590" t="str">
        <f>IF('P16'!B7&lt;&gt;"",'P16'!B7,"")</f>
        <v/>
      </c>
      <c r="E615" t="s">
        <v>1562</v>
      </c>
      <c r="F615" t="s">
        <v>1560</v>
      </c>
    </row>
    <row r="616" spans="1:6">
      <c r="A616" t="s">
        <v>1870</v>
      </c>
      <c r="B616">
        <v>1182</v>
      </c>
      <c r="C616" t="s">
        <v>1873</v>
      </c>
      <c r="D616" s="591" t="str">
        <f>IF('P16'!D8&lt;&gt;"",'P16'!D8,"")</f>
        <v/>
      </c>
      <c r="E616" t="s">
        <v>1562</v>
      </c>
      <c r="F616" t="s">
        <v>1566</v>
      </c>
    </row>
    <row r="617" spans="1:6">
      <c r="A617" t="s">
        <v>1870</v>
      </c>
      <c r="B617">
        <v>1184</v>
      </c>
      <c r="C617" t="s">
        <v>1736</v>
      </c>
      <c r="D617" s="590" t="str">
        <f>IF('P16'!B10&lt;&gt;"",'P16'!B10,"")</f>
        <v/>
      </c>
      <c r="E617" t="s">
        <v>1562</v>
      </c>
      <c r="F617" t="s">
        <v>1560</v>
      </c>
    </row>
    <row r="618" spans="1:6">
      <c r="A618" t="s">
        <v>1870</v>
      </c>
      <c r="B618">
        <v>1187</v>
      </c>
      <c r="C618" t="s">
        <v>1727</v>
      </c>
      <c r="D618" s="593" t="str">
        <f>IF('P16'!E11&lt;&gt;"",'P16'!E11,"")</f>
        <v/>
      </c>
      <c r="E618" t="s">
        <v>1562</v>
      </c>
      <c r="F618" t="s">
        <v>1757</v>
      </c>
    </row>
    <row r="619" spans="1:6">
      <c r="A619" t="s">
        <v>1870</v>
      </c>
      <c r="B619">
        <v>1191</v>
      </c>
      <c r="C619" t="s">
        <v>1789</v>
      </c>
      <c r="D619" s="593" t="str">
        <f>IF('P16'!E12&lt;&gt;"",'P16'!E12,"")</f>
        <v/>
      </c>
      <c r="E619" t="s">
        <v>1562</v>
      </c>
      <c r="F619" t="s">
        <v>1757</v>
      </c>
    </row>
    <row r="620" spans="1:6">
      <c r="A620" t="s">
        <v>1870</v>
      </c>
      <c r="B620">
        <v>1194</v>
      </c>
      <c r="C620" t="s">
        <v>1794</v>
      </c>
      <c r="D620" s="593" t="str">
        <f>IF('P16'!E13&lt;&gt;"",'P16'!E13,"")</f>
        <v/>
      </c>
      <c r="E620" t="s">
        <v>1562</v>
      </c>
      <c r="F620" t="s">
        <v>1757</v>
      </c>
    </row>
    <row r="621" spans="1:6">
      <c r="A621" t="s">
        <v>1870</v>
      </c>
      <c r="B621">
        <v>1197</v>
      </c>
      <c r="C621" t="s">
        <v>1803</v>
      </c>
      <c r="D621" s="590" t="str">
        <f>IF('P16'!B15&lt;&gt;"",'P16'!B15,"")</f>
        <v/>
      </c>
      <c r="E621" t="s">
        <v>1562</v>
      </c>
      <c r="F621" t="s">
        <v>1560</v>
      </c>
    </row>
    <row r="622" spans="1:6">
      <c r="A622" t="s">
        <v>1870</v>
      </c>
      <c r="B622">
        <v>1201</v>
      </c>
      <c r="C622" t="s">
        <v>1874</v>
      </c>
      <c r="D622" s="591" t="str">
        <f>IF('P16'!D16&lt;&gt;"",'P16'!D16,"")</f>
        <v/>
      </c>
      <c r="E622" t="s">
        <v>1562</v>
      </c>
      <c r="F622" t="s">
        <v>1566</v>
      </c>
    </row>
    <row r="623" spans="1:6">
      <c r="A623" t="s">
        <v>1870</v>
      </c>
      <c r="B623">
        <v>1203</v>
      </c>
      <c r="C623" t="s">
        <v>1875</v>
      </c>
      <c r="D623" s="591" t="str">
        <f>IF('P16'!D17&lt;&gt;"",'P16'!D17,"")</f>
        <v/>
      </c>
      <c r="E623" t="s">
        <v>1562</v>
      </c>
      <c r="F623" t="s">
        <v>1566</v>
      </c>
    </row>
    <row r="624" spans="1:6">
      <c r="A624" t="s">
        <v>1876</v>
      </c>
      <c r="B624">
        <v>1204</v>
      </c>
      <c r="C624" t="s">
        <v>1877</v>
      </c>
      <c r="D624" s="590" t="str">
        <f>IF('P17'!A1&lt;&gt;"",'P17'!A1,"")</f>
        <v>　（３）　常勤職員の本俸等（令和8年4月現在）</v>
      </c>
      <c r="E624" t="s">
        <v>1562</v>
      </c>
      <c r="F624" t="s">
        <v>1560</v>
      </c>
    </row>
    <row r="625" spans="1:6">
      <c r="A625" t="s">
        <v>1876</v>
      </c>
      <c r="B625">
        <v>1211</v>
      </c>
      <c r="C625" t="s">
        <v>1561</v>
      </c>
      <c r="D625" s="590" t="str">
        <f>IF('P17'!B3&lt;&gt;"",'P17'!B3,"")</f>
        <v/>
      </c>
      <c r="E625" t="s">
        <v>1562</v>
      </c>
      <c r="F625" t="s">
        <v>1560</v>
      </c>
    </row>
    <row r="626" spans="1:6">
      <c r="A626" t="s">
        <v>1876</v>
      </c>
      <c r="B626">
        <v>1212</v>
      </c>
      <c r="C626" t="s">
        <v>1712</v>
      </c>
      <c r="D626" s="590" t="str">
        <f>IF('P17'!C3&lt;&gt;"",'P17'!C3,"")</f>
        <v/>
      </c>
      <c r="E626" t="s">
        <v>1562</v>
      </c>
      <c r="F626" t="s">
        <v>1560</v>
      </c>
    </row>
    <row r="627" spans="1:6">
      <c r="A627" t="s">
        <v>1876</v>
      </c>
      <c r="B627">
        <v>1213</v>
      </c>
      <c r="C627" t="s">
        <v>1642</v>
      </c>
      <c r="D627" s="590" t="str">
        <f>IF('P17'!D3&lt;&gt;"",'P17'!D3,"")</f>
        <v/>
      </c>
      <c r="E627" t="s">
        <v>1562</v>
      </c>
      <c r="F627" t="s">
        <v>1560</v>
      </c>
    </row>
    <row r="628" spans="1:6">
      <c r="A628" t="s">
        <v>1876</v>
      </c>
      <c r="B628">
        <v>1214</v>
      </c>
      <c r="C628" t="s">
        <v>1878</v>
      </c>
      <c r="D628" s="591" t="str">
        <f>IF('P17'!E3&lt;&gt;"",'P17'!E3,"")</f>
        <v/>
      </c>
      <c r="E628" t="s">
        <v>1562</v>
      </c>
      <c r="F628" t="s">
        <v>1566</v>
      </c>
    </row>
    <row r="629" spans="1:6">
      <c r="A629" t="s">
        <v>1876</v>
      </c>
      <c r="B629">
        <v>1216</v>
      </c>
      <c r="C629" t="s">
        <v>1600</v>
      </c>
      <c r="D629" s="590" t="str">
        <f>IF('P17'!B4&lt;&gt;"",'P17'!B4,"")</f>
        <v/>
      </c>
      <c r="E629" t="s">
        <v>1562</v>
      </c>
      <c r="F629" t="s">
        <v>1560</v>
      </c>
    </row>
    <row r="630" spans="1:6">
      <c r="A630" t="s">
        <v>1876</v>
      </c>
      <c r="B630">
        <v>1217</v>
      </c>
      <c r="C630" t="s">
        <v>1708</v>
      </c>
      <c r="D630" s="590" t="str">
        <f>IF('P17'!C4&lt;&gt;"",'P17'!C4,"")</f>
        <v/>
      </c>
      <c r="E630" t="s">
        <v>1562</v>
      </c>
      <c r="F630" t="s">
        <v>1560</v>
      </c>
    </row>
    <row r="631" spans="1:6">
      <c r="A631" t="s">
        <v>1876</v>
      </c>
      <c r="B631">
        <v>1218</v>
      </c>
      <c r="C631" t="s">
        <v>1607</v>
      </c>
      <c r="D631" s="590" t="str">
        <f>IF('P17'!D4&lt;&gt;"",'P17'!D4,"")</f>
        <v/>
      </c>
      <c r="E631" t="s">
        <v>1562</v>
      </c>
      <c r="F631" t="s">
        <v>1560</v>
      </c>
    </row>
    <row r="632" spans="1:6">
      <c r="A632" t="s">
        <v>1876</v>
      </c>
      <c r="B632">
        <v>1219</v>
      </c>
      <c r="C632" t="s">
        <v>1879</v>
      </c>
      <c r="D632" s="591" t="str">
        <f>IF('P17'!E4&lt;&gt;"",'P17'!E4,"")</f>
        <v/>
      </c>
      <c r="E632" t="s">
        <v>1562</v>
      </c>
      <c r="F632" t="s">
        <v>1566</v>
      </c>
    </row>
    <row r="633" spans="1:6">
      <c r="A633" t="s">
        <v>1876</v>
      </c>
      <c r="B633">
        <v>1232</v>
      </c>
      <c r="C633" t="s">
        <v>1604</v>
      </c>
      <c r="D633" s="593" t="str">
        <f>IF('P17'!B8&lt;&gt;"",'P17'!B8,"")</f>
        <v/>
      </c>
      <c r="E633" t="s">
        <v>1562</v>
      </c>
      <c r="F633" t="s">
        <v>1757</v>
      </c>
    </row>
    <row r="634" spans="1:6">
      <c r="A634" t="s">
        <v>1876</v>
      </c>
      <c r="B634">
        <v>1233</v>
      </c>
      <c r="C634" t="s">
        <v>1723</v>
      </c>
      <c r="D634" s="593" t="str">
        <f>IF('P17'!C8&lt;&gt;"",'P17'!C8,"")</f>
        <v/>
      </c>
      <c r="E634" t="s">
        <v>1562</v>
      </c>
      <c r="F634" t="s">
        <v>1757</v>
      </c>
    </row>
    <row r="635" spans="1:6">
      <c r="A635" t="s">
        <v>1876</v>
      </c>
      <c r="B635">
        <v>1234</v>
      </c>
      <c r="C635" t="s">
        <v>1615</v>
      </c>
      <c r="D635" s="593" t="str">
        <f>IF('P17'!D8&lt;&gt;"",'P17'!D8,"")</f>
        <v/>
      </c>
      <c r="E635" t="s">
        <v>1562</v>
      </c>
      <c r="F635" t="s">
        <v>1757</v>
      </c>
    </row>
    <row r="636" spans="1:6">
      <c r="A636" t="s">
        <v>1876</v>
      </c>
      <c r="B636">
        <v>1235</v>
      </c>
      <c r="C636" t="s">
        <v>1724</v>
      </c>
      <c r="D636" s="593" t="str">
        <f>IF('P17'!E8&lt;&gt;"",'P17'!E8,"")</f>
        <v/>
      </c>
      <c r="E636" t="s">
        <v>1562</v>
      </c>
      <c r="F636" t="s">
        <v>1757</v>
      </c>
    </row>
    <row r="637" spans="1:6">
      <c r="A637" t="s">
        <v>1876</v>
      </c>
      <c r="B637">
        <v>1236</v>
      </c>
      <c r="C637" t="s">
        <v>1605</v>
      </c>
      <c r="D637" s="593" t="str">
        <f>IF('P17'!F8&lt;&gt;"",'P17'!F8,"")</f>
        <v/>
      </c>
      <c r="E637" t="s">
        <v>1562</v>
      </c>
      <c r="F637" t="s">
        <v>1757</v>
      </c>
    </row>
    <row r="638" spans="1:6">
      <c r="A638" t="s">
        <v>1876</v>
      </c>
      <c r="B638">
        <v>1237</v>
      </c>
      <c r="C638" t="s">
        <v>1616</v>
      </c>
      <c r="D638" s="593" t="str">
        <f>IF('P17'!G8&lt;&gt;"",'P17'!G8,"")</f>
        <v/>
      </c>
      <c r="E638" t="s">
        <v>1562</v>
      </c>
      <c r="F638" t="s">
        <v>1757</v>
      </c>
    </row>
    <row r="639" spans="1:6">
      <c r="A639" t="s">
        <v>1876</v>
      </c>
      <c r="B639">
        <v>1238</v>
      </c>
      <c r="C639" t="s">
        <v>1746</v>
      </c>
      <c r="D639" s="591" t="str">
        <f>IF('P17'!H8&lt;&gt;"",'P17'!H8,"")</f>
        <v/>
      </c>
      <c r="E639" t="s">
        <v>1562</v>
      </c>
      <c r="F639" t="s">
        <v>1566</v>
      </c>
    </row>
    <row r="640" spans="1:6">
      <c r="A640" t="s">
        <v>1876</v>
      </c>
      <c r="B640">
        <v>1240</v>
      </c>
      <c r="C640" t="s">
        <v>1775</v>
      </c>
      <c r="D640" s="593" t="str">
        <f>IF('P17'!B9&lt;&gt;"",'P17'!B9,"")</f>
        <v/>
      </c>
      <c r="E640" t="s">
        <v>1562</v>
      </c>
      <c r="F640" t="s">
        <v>1757</v>
      </c>
    </row>
    <row r="641" spans="1:6">
      <c r="A641" t="s">
        <v>1876</v>
      </c>
      <c r="B641">
        <v>1241</v>
      </c>
      <c r="C641" t="s">
        <v>1714</v>
      </c>
      <c r="D641" s="593" t="str">
        <f>IF('P17'!C9&lt;&gt;"",'P17'!C9,"")</f>
        <v/>
      </c>
      <c r="E641" t="s">
        <v>1562</v>
      </c>
      <c r="F641" t="s">
        <v>1757</v>
      </c>
    </row>
    <row r="642" spans="1:6">
      <c r="A642" t="s">
        <v>1876</v>
      </c>
      <c r="B642">
        <v>1242</v>
      </c>
      <c r="C642" t="s">
        <v>1617</v>
      </c>
      <c r="D642" s="593" t="str">
        <f>IF('P17'!D9&lt;&gt;"",'P17'!D9,"")</f>
        <v/>
      </c>
      <c r="E642" t="s">
        <v>1562</v>
      </c>
      <c r="F642" t="s">
        <v>1757</v>
      </c>
    </row>
    <row r="643" spans="1:6">
      <c r="A643" t="s">
        <v>1876</v>
      </c>
      <c r="B643">
        <v>1243</v>
      </c>
      <c r="C643" t="s">
        <v>1747</v>
      </c>
      <c r="D643" s="593" t="str">
        <f>IF('P17'!E9&lt;&gt;"",'P17'!E9,"")</f>
        <v/>
      </c>
      <c r="E643" t="s">
        <v>1562</v>
      </c>
      <c r="F643" t="s">
        <v>1757</v>
      </c>
    </row>
    <row r="644" spans="1:6">
      <c r="A644" t="s">
        <v>1876</v>
      </c>
      <c r="B644">
        <v>1244</v>
      </c>
      <c r="C644" t="s">
        <v>1663</v>
      </c>
      <c r="D644" s="593" t="str">
        <f>IF('P17'!F9&lt;&gt;"",'P17'!F9,"")</f>
        <v/>
      </c>
      <c r="E644" t="s">
        <v>1562</v>
      </c>
      <c r="F644" t="s">
        <v>1757</v>
      </c>
    </row>
    <row r="645" spans="1:6">
      <c r="A645" t="s">
        <v>1876</v>
      </c>
      <c r="B645">
        <v>1245</v>
      </c>
      <c r="C645" t="s">
        <v>1618</v>
      </c>
      <c r="D645" s="593" t="str">
        <f>IF('P17'!G9&lt;&gt;"",'P17'!G9,"")</f>
        <v/>
      </c>
      <c r="E645" t="s">
        <v>1562</v>
      </c>
      <c r="F645" t="s">
        <v>1757</v>
      </c>
    </row>
    <row r="646" spans="1:6">
      <c r="A646" t="s">
        <v>1876</v>
      </c>
      <c r="B646">
        <v>1246</v>
      </c>
      <c r="C646" t="s">
        <v>1748</v>
      </c>
      <c r="D646" s="591" t="str">
        <f>IF('P17'!H9&lt;&gt;"",'P17'!H9,"")</f>
        <v/>
      </c>
      <c r="E646" t="s">
        <v>1562</v>
      </c>
      <c r="F646" t="s">
        <v>1566</v>
      </c>
    </row>
    <row r="647" spans="1:6">
      <c r="A647" t="s">
        <v>1876</v>
      </c>
      <c r="B647">
        <v>1259</v>
      </c>
      <c r="C647" t="s">
        <v>1729</v>
      </c>
      <c r="D647" t="str">
        <f>IF('P17'!C14&lt;&gt;"",'P17'!C14,"")</f>
        <v/>
      </c>
      <c r="E647" t="s">
        <v>1562</v>
      </c>
      <c r="F647" t="s">
        <v>1588</v>
      </c>
    </row>
    <row r="648" spans="1:6">
      <c r="A648" t="s">
        <v>1876</v>
      </c>
      <c r="B648">
        <v>1260</v>
      </c>
      <c r="C648" t="s">
        <v>1627</v>
      </c>
      <c r="D648" t="str">
        <f>IF('P17'!D14&lt;&gt;"",'P17'!D14,"")</f>
        <v/>
      </c>
      <c r="E648" t="s">
        <v>1562</v>
      </c>
      <c r="F648" t="s">
        <v>1588</v>
      </c>
    </row>
    <row r="649" spans="1:6">
      <c r="A649" t="s">
        <v>1876</v>
      </c>
      <c r="B649">
        <v>1261</v>
      </c>
      <c r="C649" t="s">
        <v>1730</v>
      </c>
      <c r="D649" t="str">
        <f>IF('P17'!E14&lt;&gt;"",'P17'!E14,"")</f>
        <v/>
      </c>
      <c r="E649" t="s">
        <v>1562</v>
      </c>
      <c r="F649" t="s">
        <v>1588</v>
      </c>
    </row>
    <row r="650" spans="1:6">
      <c r="A650" t="s">
        <v>1876</v>
      </c>
      <c r="B650">
        <v>1262</v>
      </c>
      <c r="C650" t="s">
        <v>1672</v>
      </c>
      <c r="D650" t="str">
        <f>IF('P17'!F14&lt;&gt;"",'P17'!F14,"")</f>
        <v/>
      </c>
      <c r="E650" t="s">
        <v>1562</v>
      </c>
      <c r="F650" t="s">
        <v>1588</v>
      </c>
    </row>
    <row r="651" spans="1:6">
      <c r="A651" t="s">
        <v>1876</v>
      </c>
      <c r="B651">
        <v>1263</v>
      </c>
      <c r="C651" t="s">
        <v>1628</v>
      </c>
      <c r="D651" t="str">
        <f>IF('P17'!G14&lt;&gt;"",'P17'!G14,"")</f>
        <v/>
      </c>
      <c r="E651" t="s">
        <v>1562</v>
      </c>
      <c r="F651" t="s">
        <v>1588</v>
      </c>
    </row>
    <row r="652" spans="1:6">
      <c r="A652" t="s">
        <v>1876</v>
      </c>
      <c r="B652">
        <v>1264</v>
      </c>
      <c r="C652" t="s">
        <v>1754</v>
      </c>
      <c r="D652" t="str">
        <f>IF('P17'!H14&lt;&gt;"",'P17'!H14,"")</f>
        <v/>
      </c>
      <c r="E652" t="s">
        <v>1562</v>
      </c>
      <c r="F652" t="s">
        <v>1588</v>
      </c>
    </row>
    <row r="653" spans="1:6">
      <c r="A653" t="s">
        <v>1876</v>
      </c>
      <c r="B653">
        <v>1265</v>
      </c>
      <c r="C653" t="s">
        <v>1799</v>
      </c>
      <c r="D653" t="str">
        <f>IF('P17'!I14&lt;&gt;"",'P17'!I14,"")</f>
        <v/>
      </c>
      <c r="E653" t="s">
        <v>1562</v>
      </c>
      <c r="F653" t="s">
        <v>1588</v>
      </c>
    </row>
    <row r="654" spans="1:6">
      <c r="A654" t="s">
        <v>1876</v>
      </c>
      <c r="B654">
        <v>1266</v>
      </c>
      <c r="C654" t="s">
        <v>1800</v>
      </c>
      <c r="D654" t="str">
        <f>IF('P17'!J14&lt;&gt;"",'P17'!J14,"")</f>
        <v/>
      </c>
      <c r="E654" t="s">
        <v>1562</v>
      </c>
      <c r="F654" t="s">
        <v>1588</v>
      </c>
    </row>
    <row r="655" spans="1:6">
      <c r="A655" t="s">
        <v>1876</v>
      </c>
      <c r="B655">
        <v>1268</v>
      </c>
      <c r="C655" t="s">
        <v>1755</v>
      </c>
      <c r="D655" t="str">
        <f>IF('P17'!C15&lt;&gt;"",'P17'!C15,"")</f>
        <v/>
      </c>
      <c r="E655" t="s">
        <v>1562</v>
      </c>
      <c r="F655" t="s">
        <v>1588</v>
      </c>
    </row>
    <row r="656" spans="1:6">
      <c r="A656" t="s">
        <v>1876</v>
      </c>
      <c r="B656">
        <v>1269</v>
      </c>
      <c r="C656" t="s">
        <v>1629</v>
      </c>
      <c r="D656" t="str">
        <f>IF('P17'!D15&lt;&gt;"",'P17'!D15,"")</f>
        <v/>
      </c>
      <c r="E656" t="s">
        <v>1562</v>
      </c>
      <c r="F656" t="s">
        <v>1588</v>
      </c>
    </row>
    <row r="657" spans="1:6">
      <c r="A657" t="s">
        <v>1876</v>
      </c>
      <c r="B657">
        <v>1270</v>
      </c>
      <c r="C657" t="s">
        <v>1804</v>
      </c>
      <c r="D657" t="str">
        <f>IF('P17'!E15&lt;&gt;"",'P17'!E15,"")</f>
        <v/>
      </c>
      <c r="E657" t="s">
        <v>1562</v>
      </c>
      <c r="F657" t="s">
        <v>1588</v>
      </c>
    </row>
    <row r="658" spans="1:6">
      <c r="A658" t="s">
        <v>1876</v>
      </c>
      <c r="B658">
        <v>1271</v>
      </c>
      <c r="C658" t="s">
        <v>1578</v>
      </c>
      <c r="D658" t="str">
        <f>IF('P17'!F15&lt;&gt;"",'P17'!F15,"")</f>
        <v/>
      </c>
      <c r="E658" t="s">
        <v>1562</v>
      </c>
      <c r="F658" t="s">
        <v>1588</v>
      </c>
    </row>
    <row r="659" spans="1:6">
      <c r="A659" t="s">
        <v>1876</v>
      </c>
      <c r="B659">
        <v>1272</v>
      </c>
      <c r="C659" t="s">
        <v>1630</v>
      </c>
      <c r="D659" t="str">
        <f>IF('P17'!G15&lt;&gt;"",'P17'!G15,"")</f>
        <v/>
      </c>
      <c r="E659" t="s">
        <v>1562</v>
      </c>
      <c r="F659" t="s">
        <v>1588</v>
      </c>
    </row>
    <row r="660" spans="1:6">
      <c r="A660" t="s">
        <v>1876</v>
      </c>
      <c r="B660">
        <v>1273</v>
      </c>
      <c r="C660" t="s">
        <v>1756</v>
      </c>
      <c r="D660" t="str">
        <f>IF('P17'!H15&lt;&gt;"",'P17'!H15,"")</f>
        <v/>
      </c>
      <c r="E660" t="s">
        <v>1562</v>
      </c>
      <c r="F660" t="s">
        <v>1588</v>
      </c>
    </row>
    <row r="661" spans="1:6">
      <c r="A661" t="s">
        <v>1876</v>
      </c>
      <c r="B661">
        <v>1274</v>
      </c>
      <c r="C661" t="s">
        <v>1805</v>
      </c>
      <c r="D661" t="str">
        <f>IF('P17'!I15&lt;&gt;"",'P17'!I15,"")</f>
        <v/>
      </c>
      <c r="E661" t="s">
        <v>1562</v>
      </c>
      <c r="F661" t="s">
        <v>1588</v>
      </c>
    </row>
    <row r="662" spans="1:6">
      <c r="A662" t="s">
        <v>1876</v>
      </c>
      <c r="B662">
        <v>1275</v>
      </c>
      <c r="C662" t="s">
        <v>1806</v>
      </c>
      <c r="D662" t="str">
        <f>IF('P17'!J15&lt;&gt;"",'P17'!J15,"")</f>
        <v/>
      </c>
      <c r="E662" t="s">
        <v>1562</v>
      </c>
      <c r="F662" t="s">
        <v>1588</v>
      </c>
    </row>
    <row r="663" spans="1:6">
      <c r="A663" t="s">
        <v>1876</v>
      </c>
      <c r="B663">
        <v>1278</v>
      </c>
      <c r="C663" t="s">
        <v>1585</v>
      </c>
      <c r="D663" s="590" t="str">
        <f>IF('P17'!B19&lt;&gt;"",'P17'!B19,"")</f>
        <v>令和7年度実施</v>
      </c>
      <c r="E663" t="s">
        <v>1562</v>
      </c>
      <c r="F663" t="s">
        <v>1560</v>
      </c>
    </row>
    <row r="664" spans="1:6">
      <c r="A664" t="s">
        <v>1876</v>
      </c>
      <c r="B664">
        <v>1290</v>
      </c>
      <c r="C664" t="s">
        <v>1591</v>
      </c>
      <c r="D664" s="592" t="str">
        <f>IF('P17'!B21&lt;&gt;"",'P17'!B21,"")</f>
        <v/>
      </c>
      <c r="E664" t="s">
        <v>1562</v>
      </c>
      <c r="F664" t="s">
        <v>1584</v>
      </c>
    </row>
    <row r="665" spans="1:6">
      <c r="A665" t="s">
        <v>1876</v>
      </c>
      <c r="B665">
        <v>1291</v>
      </c>
      <c r="C665" t="s">
        <v>1839</v>
      </c>
      <c r="D665" s="590" t="str">
        <f>IF('P17'!C21&lt;&gt;"",'P17'!C21,"")</f>
        <v/>
      </c>
      <c r="E665" t="s">
        <v>1562</v>
      </c>
      <c r="F665" t="s">
        <v>1560</v>
      </c>
    </row>
    <row r="666" spans="1:6">
      <c r="A666" t="s">
        <v>1876</v>
      </c>
      <c r="B666">
        <v>1292</v>
      </c>
      <c r="C666" t="s">
        <v>1646</v>
      </c>
      <c r="D666" s="590" t="str">
        <f>IF('P17'!D21&lt;&gt;"",'P17'!D21,"")</f>
        <v/>
      </c>
      <c r="E666" t="s">
        <v>1562</v>
      </c>
      <c r="F666" t="s">
        <v>1560</v>
      </c>
    </row>
    <row r="667" spans="1:6">
      <c r="A667" t="s">
        <v>1876</v>
      </c>
      <c r="B667">
        <v>1293</v>
      </c>
      <c r="C667" t="s">
        <v>1840</v>
      </c>
      <c r="D667" s="590" t="str">
        <f>IF('P17'!E21&lt;&gt;"",'P17'!E21,"")</f>
        <v/>
      </c>
      <c r="E667" t="s">
        <v>1562</v>
      </c>
      <c r="F667" t="s">
        <v>1560</v>
      </c>
    </row>
    <row r="668" spans="1:6">
      <c r="A668" t="s">
        <v>1876</v>
      </c>
      <c r="B668">
        <v>1294</v>
      </c>
      <c r="C668" t="s">
        <v>1685</v>
      </c>
      <c r="D668" s="590" t="str">
        <f>IF('P17'!F21&lt;&gt;"",'P17'!F21,"")</f>
        <v/>
      </c>
      <c r="E668" t="s">
        <v>1562</v>
      </c>
      <c r="F668" t="s">
        <v>1560</v>
      </c>
    </row>
    <row r="669" spans="1:6">
      <c r="A669" t="s">
        <v>1876</v>
      </c>
      <c r="B669">
        <v>1295</v>
      </c>
      <c r="C669" t="s">
        <v>1647</v>
      </c>
      <c r="D669" s="590" t="str">
        <f>IF('P17'!G21&lt;&gt;"",'P17'!G21,"")</f>
        <v/>
      </c>
      <c r="E669" t="s">
        <v>1562</v>
      </c>
      <c r="F669" t="s">
        <v>1560</v>
      </c>
    </row>
    <row r="670" spans="1:6">
      <c r="A670" t="s">
        <v>1876</v>
      </c>
      <c r="B670">
        <v>1296</v>
      </c>
      <c r="C670" t="s">
        <v>1841</v>
      </c>
      <c r="D670" s="590" t="str">
        <f>IF('P17'!H21&lt;&gt;"",'P17'!H21,"")</f>
        <v/>
      </c>
      <c r="E670" t="s">
        <v>1562</v>
      </c>
      <c r="F670" t="s">
        <v>1560</v>
      </c>
    </row>
    <row r="671" spans="1:6">
      <c r="A671" t="s">
        <v>1876</v>
      </c>
      <c r="B671">
        <v>1297</v>
      </c>
      <c r="C671" t="s">
        <v>1842</v>
      </c>
      <c r="D671" s="590" t="str">
        <f>IF('P17'!I21&lt;&gt;"",'P17'!I21,"")</f>
        <v/>
      </c>
      <c r="E671" t="s">
        <v>1562</v>
      </c>
      <c r="F671" t="s">
        <v>1560</v>
      </c>
    </row>
    <row r="672" spans="1:6">
      <c r="A672" t="s">
        <v>1876</v>
      </c>
      <c r="B672">
        <v>1298</v>
      </c>
      <c r="C672" t="s">
        <v>1843</v>
      </c>
      <c r="D672" s="590" t="str">
        <f>IF('P17'!J21&lt;&gt;"",'P17'!J21,"")</f>
        <v/>
      </c>
      <c r="E672" t="s">
        <v>1562</v>
      </c>
      <c r="F672" t="s">
        <v>1560</v>
      </c>
    </row>
    <row r="673" spans="1:6">
      <c r="A673" t="s">
        <v>1876</v>
      </c>
      <c r="B673">
        <v>1299</v>
      </c>
      <c r="C673" t="s">
        <v>1686</v>
      </c>
      <c r="D673" s="592" t="str">
        <f>IF('P17'!K21&lt;&gt;"",'P17'!K21,"")</f>
        <v/>
      </c>
      <c r="E673" t="s">
        <v>1562</v>
      </c>
      <c r="F673" t="s">
        <v>1584</v>
      </c>
    </row>
    <row r="674" spans="1:6">
      <c r="A674" t="s">
        <v>1876</v>
      </c>
      <c r="B674">
        <v>1300</v>
      </c>
      <c r="C674" t="s">
        <v>1593</v>
      </c>
      <c r="D674" s="592" t="str">
        <f>IF('P17'!B22&lt;&gt;"",'P17'!B22,"")</f>
        <v/>
      </c>
      <c r="E674" t="s">
        <v>1562</v>
      </c>
      <c r="F674" t="s">
        <v>1584</v>
      </c>
    </row>
    <row r="675" spans="1:6">
      <c r="A675" t="s">
        <v>1876</v>
      </c>
      <c r="B675">
        <v>1301</v>
      </c>
      <c r="C675" t="s">
        <v>1846</v>
      </c>
      <c r="D675" s="590" t="str">
        <f>IF('P17'!C22&lt;&gt;"",'P17'!C22,"")</f>
        <v/>
      </c>
      <c r="E675" t="s">
        <v>1562</v>
      </c>
      <c r="F675" t="s">
        <v>1560</v>
      </c>
    </row>
    <row r="676" spans="1:6">
      <c r="A676" t="s">
        <v>1876</v>
      </c>
      <c r="B676">
        <v>1302</v>
      </c>
      <c r="C676" t="s">
        <v>1648</v>
      </c>
      <c r="D676" s="590" t="str">
        <f>IF('P17'!D22&lt;&gt;"",'P17'!D22,"")</f>
        <v/>
      </c>
      <c r="E676" t="s">
        <v>1562</v>
      </c>
      <c r="F676" t="s">
        <v>1560</v>
      </c>
    </row>
    <row r="677" spans="1:6">
      <c r="A677" t="s">
        <v>1876</v>
      </c>
      <c r="B677">
        <v>1303</v>
      </c>
      <c r="C677" t="s">
        <v>1847</v>
      </c>
      <c r="D677" s="590" t="str">
        <f>IF('P17'!E22&lt;&gt;"",'P17'!E22,"")</f>
        <v/>
      </c>
      <c r="E677" t="s">
        <v>1562</v>
      </c>
      <c r="F677" t="s">
        <v>1560</v>
      </c>
    </row>
    <row r="678" spans="1:6">
      <c r="A678" t="s">
        <v>1876</v>
      </c>
      <c r="B678">
        <v>1304</v>
      </c>
      <c r="C678" t="s">
        <v>1848</v>
      </c>
      <c r="D678" s="590" t="str">
        <f>IF('P17'!F22&lt;&gt;"",'P17'!F22,"")</f>
        <v/>
      </c>
      <c r="E678" t="s">
        <v>1562</v>
      </c>
      <c r="F678" t="s">
        <v>1560</v>
      </c>
    </row>
    <row r="679" spans="1:6">
      <c r="A679" t="s">
        <v>1876</v>
      </c>
      <c r="B679">
        <v>1305</v>
      </c>
      <c r="C679" t="s">
        <v>1649</v>
      </c>
      <c r="D679" s="590" t="str">
        <f>IF('P17'!G22&lt;&gt;"",'P17'!G22,"")</f>
        <v/>
      </c>
      <c r="E679" t="s">
        <v>1562</v>
      </c>
      <c r="F679" t="s">
        <v>1560</v>
      </c>
    </row>
    <row r="680" spans="1:6">
      <c r="A680" t="s">
        <v>1876</v>
      </c>
      <c r="B680">
        <v>1306</v>
      </c>
      <c r="C680" t="s">
        <v>1595</v>
      </c>
      <c r="D680" s="590" t="str">
        <f>IF('P17'!H22&lt;&gt;"",'P17'!H22,"")</f>
        <v/>
      </c>
      <c r="E680" t="s">
        <v>1562</v>
      </c>
      <c r="F680" t="s">
        <v>1560</v>
      </c>
    </row>
    <row r="681" spans="1:6">
      <c r="A681" t="s">
        <v>1876</v>
      </c>
      <c r="B681">
        <v>1307</v>
      </c>
      <c r="C681" t="s">
        <v>1849</v>
      </c>
      <c r="D681" s="590" t="str">
        <f>IF('P17'!I22&lt;&gt;"",'P17'!I22,"")</f>
        <v/>
      </c>
      <c r="E681" t="s">
        <v>1562</v>
      </c>
      <c r="F681" t="s">
        <v>1560</v>
      </c>
    </row>
    <row r="682" spans="1:6">
      <c r="A682" t="s">
        <v>1876</v>
      </c>
      <c r="B682">
        <v>1308</v>
      </c>
      <c r="C682" t="s">
        <v>1596</v>
      </c>
      <c r="D682" s="590" t="str">
        <f>IF('P17'!J22&lt;&gt;"",'P17'!J22,"")</f>
        <v/>
      </c>
      <c r="E682" t="s">
        <v>1562</v>
      </c>
      <c r="F682" t="s">
        <v>1560</v>
      </c>
    </row>
    <row r="683" spans="1:6">
      <c r="A683" t="s">
        <v>1876</v>
      </c>
      <c r="B683">
        <v>1309</v>
      </c>
      <c r="C683" t="s">
        <v>1687</v>
      </c>
      <c r="D683" s="592" t="str">
        <f>IF('P17'!K22&lt;&gt;"",'P17'!K22,"")</f>
        <v/>
      </c>
      <c r="E683" t="s">
        <v>1562</v>
      </c>
      <c r="F683" t="s">
        <v>1584</v>
      </c>
    </row>
    <row r="684" spans="1:6">
      <c r="A684" t="s">
        <v>1880</v>
      </c>
      <c r="B684">
        <v>1312</v>
      </c>
      <c r="C684" t="s">
        <v>1719</v>
      </c>
      <c r="D684" s="590" t="str">
        <f>IF('P18'!B2&lt;&gt;"",'P18'!B2,"")</f>
        <v/>
      </c>
      <c r="E684" t="s">
        <v>1562</v>
      </c>
      <c r="F684" t="s">
        <v>1560</v>
      </c>
    </row>
    <row r="685" spans="1:6">
      <c r="A685" t="s">
        <v>1880</v>
      </c>
      <c r="B685">
        <v>1315</v>
      </c>
      <c r="C685" t="s">
        <v>1601</v>
      </c>
      <c r="D685" s="590" t="str">
        <f>IF('P18'!B5&lt;&gt;"",'P18'!B5,"")</f>
        <v/>
      </c>
      <c r="E685" t="s">
        <v>1562</v>
      </c>
      <c r="F685" t="s">
        <v>1560</v>
      </c>
    </row>
    <row r="686" spans="1:6">
      <c r="A686" t="s">
        <v>1880</v>
      </c>
      <c r="B686">
        <v>1317</v>
      </c>
      <c r="C686" t="s">
        <v>1602</v>
      </c>
      <c r="D686" s="590" t="str">
        <f>IF('P18'!B6&lt;&gt;"",'P18'!B6,"")</f>
        <v/>
      </c>
      <c r="E686" t="s">
        <v>1562</v>
      </c>
      <c r="F686" t="s">
        <v>1560</v>
      </c>
    </row>
    <row r="687" spans="1:6">
      <c r="A687" t="s">
        <v>1880</v>
      </c>
      <c r="B687">
        <v>1319</v>
      </c>
      <c r="C687" t="s">
        <v>1603</v>
      </c>
      <c r="D687" s="590" t="str">
        <f>IF('P18'!B7&lt;&gt;"",'P18'!B7,"")</f>
        <v/>
      </c>
      <c r="E687" t="s">
        <v>1562</v>
      </c>
      <c r="F687" t="s">
        <v>1560</v>
      </c>
    </row>
    <row r="688" spans="1:6">
      <c r="A688" t="s">
        <v>1880</v>
      </c>
      <c r="B688">
        <v>1321</v>
      </c>
      <c r="C688" t="s">
        <v>1881</v>
      </c>
      <c r="D688" s="590" t="str">
        <f>IF('P18'!D7&lt;&gt;"",'P18'!D7,"")</f>
        <v/>
      </c>
      <c r="E688" t="s">
        <v>1562</v>
      </c>
      <c r="F688" t="s">
        <v>1560</v>
      </c>
    </row>
    <row r="689" spans="1:6">
      <c r="A689" t="s">
        <v>1880</v>
      </c>
      <c r="B689">
        <v>1324</v>
      </c>
      <c r="C689" t="s">
        <v>1882</v>
      </c>
      <c r="D689" s="590" t="str">
        <f>IF('P18'!C10&lt;&gt;"",'P18'!C10,"")</f>
        <v/>
      </c>
      <c r="E689" t="s">
        <v>1562</v>
      </c>
      <c r="F689" t="s">
        <v>1560</v>
      </c>
    </row>
    <row r="690" spans="1:6">
      <c r="A690" t="s">
        <v>1880</v>
      </c>
      <c r="B690">
        <v>1327</v>
      </c>
      <c r="C690" t="s">
        <v>1709</v>
      </c>
      <c r="D690" s="592" t="str">
        <f>IF('P18'!C13&lt;&gt;"",'P18'!C13,"")</f>
        <v/>
      </c>
      <c r="E690" t="s">
        <v>1562</v>
      </c>
      <c r="F690" t="s">
        <v>1584</v>
      </c>
    </row>
    <row r="691" spans="1:6">
      <c r="A691" t="s">
        <v>1880</v>
      </c>
      <c r="B691">
        <v>1329</v>
      </c>
      <c r="C691" t="s">
        <v>1883</v>
      </c>
      <c r="D691" s="590" t="str">
        <f>IF('P18'!A16&lt;&gt;"",'P18'!A16,"")</f>
        <v>　　　　令和7年度の労務災害発生状況</v>
      </c>
      <c r="E691" t="s">
        <v>1562</v>
      </c>
      <c r="F691" t="s">
        <v>1560</v>
      </c>
    </row>
    <row r="692" spans="1:6">
      <c r="A692" t="s">
        <v>1880</v>
      </c>
      <c r="B692">
        <v>1330</v>
      </c>
      <c r="C692" t="s">
        <v>1582</v>
      </c>
      <c r="D692" t="str">
        <f>IF('P18'!B17&lt;&gt;"",'P18'!B17,"")</f>
        <v/>
      </c>
      <c r="E692" t="s">
        <v>1562</v>
      </c>
      <c r="F692" t="s">
        <v>1588</v>
      </c>
    </row>
    <row r="693" spans="1:6">
      <c r="A693" t="s">
        <v>1880</v>
      </c>
      <c r="B693">
        <v>1336</v>
      </c>
      <c r="C693" t="s">
        <v>1839</v>
      </c>
      <c r="D693" s="591" t="str">
        <f>IF('P18'!C21&lt;&gt;"",'P18'!C21,"")</f>
        <v/>
      </c>
      <c r="E693" t="s">
        <v>1562</v>
      </c>
      <c r="F693" t="s">
        <v>1566</v>
      </c>
    </row>
    <row r="694" spans="1:6">
      <c r="A694" t="s">
        <v>1880</v>
      </c>
      <c r="B694">
        <v>1338</v>
      </c>
      <c r="C694" t="s">
        <v>1840</v>
      </c>
      <c r="D694" s="591" t="str">
        <f>IF('P18'!E21&lt;&gt;"",'P18'!E21,"")</f>
        <v/>
      </c>
      <c r="E694" t="s">
        <v>1562</v>
      </c>
      <c r="F694" t="s">
        <v>1566</v>
      </c>
    </row>
    <row r="695" spans="1:6">
      <c r="A695" t="s">
        <v>1880</v>
      </c>
      <c r="B695">
        <v>1340</v>
      </c>
      <c r="C695" t="s">
        <v>1846</v>
      </c>
      <c r="D695" s="592" t="str">
        <f>IF('P18'!C22&lt;&gt;"",'P18'!C22,"")</f>
        <v/>
      </c>
      <c r="E695" t="s">
        <v>1562</v>
      </c>
      <c r="F695" t="s">
        <v>1584</v>
      </c>
    </row>
    <row r="696" spans="1:6">
      <c r="A696" t="s">
        <v>1880</v>
      </c>
      <c r="B696">
        <v>1342</v>
      </c>
      <c r="C696" t="s">
        <v>1847</v>
      </c>
      <c r="D696" s="592" t="str">
        <f>IF('P18'!E22&lt;&gt;"",'P18'!E22,"")</f>
        <v/>
      </c>
      <c r="E696" t="s">
        <v>1562</v>
      </c>
      <c r="F696" t="s">
        <v>1584</v>
      </c>
    </row>
    <row r="697" spans="1:6">
      <c r="A697" t="s">
        <v>1884</v>
      </c>
      <c r="B697">
        <v>1345</v>
      </c>
      <c r="C697" t="s">
        <v>1853</v>
      </c>
      <c r="D697" s="591" t="str">
        <f>IF('P19'!C2&lt;&gt;"",'P19'!C2,"")</f>
        <v/>
      </c>
      <c r="E697" t="s">
        <v>1562</v>
      </c>
      <c r="F697" t="s">
        <v>1566</v>
      </c>
    </row>
    <row r="698" spans="1:6">
      <c r="A698" t="s">
        <v>1884</v>
      </c>
      <c r="B698">
        <v>1347</v>
      </c>
      <c r="C698" t="s">
        <v>1885</v>
      </c>
      <c r="D698" s="592" t="str">
        <f>IF('P19'!E2&lt;&gt;"",'P19'!E2,"")</f>
        <v/>
      </c>
      <c r="E698" t="s">
        <v>1562</v>
      </c>
      <c r="F698" t="s">
        <v>1584</v>
      </c>
    </row>
    <row r="699" spans="1:6">
      <c r="A699" t="s">
        <v>1884</v>
      </c>
      <c r="B699">
        <v>1349</v>
      </c>
      <c r="C699" t="s">
        <v>1641</v>
      </c>
      <c r="D699" s="592" t="str">
        <f>IF('P19'!G2&lt;&gt;"",'P19'!G2,"")</f>
        <v/>
      </c>
      <c r="E699" t="s">
        <v>1562</v>
      </c>
      <c r="F699" t="s">
        <v>1584</v>
      </c>
    </row>
    <row r="700" spans="1:6">
      <c r="A700" t="s">
        <v>1884</v>
      </c>
      <c r="B700">
        <v>1351</v>
      </c>
      <c r="C700" t="s">
        <v>1601</v>
      </c>
      <c r="D700" s="590" t="str">
        <f>IF('P19'!B5&lt;&gt;"",'P19'!B5,"")</f>
        <v>令和7年度開催</v>
      </c>
      <c r="E700" t="s">
        <v>1562</v>
      </c>
      <c r="F700" t="s">
        <v>1560</v>
      </c>
    </row>
    <row r="701" spans="1:6">
      <c r="A701" t="s">
        <v>1884</v>
      </c>
      <c r="B701">
        <v>1352</v>
      </c>
      <c r="C701" t="s">
        <v>1713</v>
      </c>
      <c r="D701" t="str">
        <f>IF('P19'!C5&lt;&gt;"",'P19'!C5,"")</f>
        <v/>
      </c>
      <c r="E701" t="s">
        <v>1562</v>
      </c>
      <c r="F701" t="s">
        <v>1588</v>
      </c>
    </row>
    <row r="702" spans="1:6">
      <c r="A702" t="s">
        <v>1884</v>
      </c>
      <c r="B702">
        <v>1356</v>
      </c>
      <c r="C702" t="s">
        <v>1723</v>
      </c>
      <c r="D702" s="591" t="str">
        <f>IF('P19'!C8&lt;&gt;"",'P19'!C8,"")</f>
        <v/>
      </c>
      <c r="E702" t="s">
        <v>1562</v>
      </c>
      <c r="F702" t="s">
        <v>1566</v>
      </c>
    </row>
    <row r="703" spans="1:6">
      <c r="A703" t="s">
        <v>1884</v>
      </c>
      <c r="B703">
        <v>1358</v>
      </c>
      <c r="C703" t="s">
        <v>1714</v>
      </c>
      <c r="D703" s="591" t="str">
        <f>IF('P19'!C9&lt;&gt;"",'P19'!C9,"")</f>
        <v/>
      </c>
      <c r="E703" t="s">
        <v>1562</v>
      </c>
      <c r="F703" t="s">
        <v>1566</v>
      </c>
    </row>
    <row r="704" spans="1:6">
      <c r="A704" t="s">
        <v>1884</v>
      </c>
      <c r="B704">
        <v>1360</v>
      </c>
      <c r="C704" t="s">
        <v>1886</v>
      </c>
      <c r="D704" s="590" t="str">
        <f>IF('P19'!A12&lt;&gt;"",'P19'!A12,"")</f>
        <v>　（１）令和7年度の状況</v>
      </c>
      <c r="E704" t="s">
        <v>1562</v>
      </c>
      <c r="F704" t="s">
        <v>1560</v>
      </c>
    </row>
    <row r="705" spans="1:6">
      <c r="A705" t="s">
        <v>1884</v>
      </c>
      <c r="B705">
        <v>1374</v>
      </c>
      <c r="C705" t="s">
        <v>1755</v>
      </c>
      <c r="D705" s="595" t="str">
        <f>IF('P19'!C15&lt;&gt;"",'P19'!C15,"")</f>
        <v/>
      </c>
      <c r="E705" t="s">
        <v>1562</v>
      </c>
      <c r="F705" t="s">
        <v>1766</v>
      </c>
    </row>
    <row r="706" spans="1:6">
      <c r="A706" t="s">
        <v>1884</v>
      </c>
      <c r="B706">
        <v>1375</v>
      </c>
      <c r="C706" t="s">
        <v>1629</v>
      </c>
      <c r="D706" s="595" t="str">
        <f>IF('P19'!D15&lt;&gt;"",'P19'!D15,"")</f>
        <v/>
      </c>
      <c r="E706" t="s">
        <v>1562</v>
      </c>
      <c r="F706" t="s">
        <v>1766</v>
      </c>
    </row>
    <row r="707" spans="1:6">
      <c r="A707" t="s">
        <v>1884</v>
      </c>
      <c r="B707">
        <v>1376</v>
      </c>
      <c r="C707" t="s">
        <v>1804</v>
      </c>
      <c r="D707" s="595" t="str">
        <f>IF('P19'!E15&lt;&gt;"",'P19'!E15,"")</f>
        <v/>
      </c>
      <c r="E707" t="s">
        <v>1562</v>
      </c>
      <c r="F707" t="s">
        <v>1766</v>
      </c>
    </row>
    <row r="708" spans="1:6">
      <c r="A708" t="s">
        <v>1884</v>
      </c>
      <c r="B708">
        <v>1377</v>
      </c>
      <c r="C708" t="s">
        <v>1578</v>
      </c>
      <c r="D708" s="595" t="str">
        <f>IF('P19'!F15&lt;&gt;"",'P19'!F15,"")</f>
        <v/>
      </c>
      <c r="E708" t="s">
        <v>1562</v>
      </c>
      <c r="F708" t="s">
        <v>1766</v>
      </c>
    </row>
    <row r="709" spans="1:6">
      <c r="A709" t="s">
        <v>1884</v>
      </c>
      <c r="B709">
        <v>1378</v>
      </c>
      <c r="C709" t="s">
        <v>1630</v>
      </c>
      <c r="D709" s="595" t="str">
        <f>IF('P19'!G15&lt;&gt;"",'P19'!G15,"")</f>
        <v/>
      </c>
      <c r="E709" t="s">
        <v>1562</v>
      </c>
      <c r="F709" t="s">
        <v>1766</v>
      </c>
    </row>
    <row r="710" spans="1:6">
      <c r="A710" t="s">
        <v>1884</v>
      </c>
      <c r="B710">
        <v>1379</v>
      </c>
      <c r="C710" t="s">
        <v>1756</v>
      </c>
      <c r="D710" s="595" t="str">
        <f>IF('P19'!H15&lt;&gt;"",'P19'!H15,"")</f>
        <v/>
      </c>
      <c r="E710" t="s">
        <v>1562</v>
      </c>
      <c r="F710" t="s">
        <v>1766</v>
      </c>
    </row>
    <row r="711" spans="1:6">
      <c r="A711" t="s">
        <v>1884</v>
      </c>
      <c r="B711">
        <v>1380</v>
      </c>
      <c r="C711" t="s">
        <v>1805</v>
      </c>
      <c r="D711" s="595" t="str">
        <f>IF('P19'!I15&lt;&gt;"",'P19'!I15,"")</f>
        <v/>
      </c>
      <c r="E711" t="s">
        <v>1562</v>
      </c>
      <c r="F711" t="s">
        <v>1766</v>
      </c>
    </row>
    <row r="712" spans="1:6">
      <c r="A712" t="s">
        <v>1884</v>
      </c>
      <c r="B712">
        <v>1381</v>
      </c>
      <c r="C712" t="s">
        <v>1806</v>
      </c>
      <c r="D712" s="595" t="str">
        <f>IF('P19'!J15&lt;&gt;"",'P19'!J15,"")</f>
        <v/>
      </c>
      <c r="E712" t="s">
        <v>1562</v>
      </c>
      <c r="F712" t="s">
        <v>1766</v>
      </c>
    </row>
    <row r="713" spans="1:6">
      <c r="A713" t="s">
        <v>1884</v>
      </c>
      <c r="B713">
        <v>1382</v>
      </c>
      <c r="C713" t="s">
        <v>1674</v>
      </c>
      <c r="D713" s="595" t="str">
        <f>IF('P19'!K15&lt;&gt;"",'P19'!K15,"")</f>
        <v/>
      </c>
      <c r="E713" t="s">
        <v>1562</v>
      </c>
      <c r="F713" t="s">
        <v>1766</v>
      </c>
    </row>
    <row r="714" spans="1:6">
      <c r="A714" t="s">
        <v>1884</v>
      </c>
      <c r="B714">
        <v>1383</v>
      </c>
      <c r="C714" t="s">
        <v>1807</v>
      </c>
      <c r="D714" s="595" t="str">
        <f>IF('P19'!L15&lt;&gt;"",'P19'!L15,"")</f>
        <v/>
      </c>
      <c r="E714" t="s">
        <v>1562</v>
      </c>
      <c r="F714" t="s">
        <v>1766</v>
      </c>
    </row>
    <row r="715" spans="1:6">
      <c r="A715" t="s">
        <v>1884</v>
      </c>
      <c r="B715">
        <v>1385</v>
      </c>
      <c r="C715" t="s">
        <v>1710</v>
      </c>
      <c r="D715" s="595" t="str">
        <f>IF('P19'!C16&lt;&gt;"",'P19'!C16,"")</f>
        <v/>
      </c>
      <c r="E715" t="s">
        <v>1562</v>
      </c>
      <c r="F715" t="s">
        <v>1766</v>
      </c>
    </row>
    <row r="716" spans="1:6">
      <c r="A716" t="s">
        <v>1884</v>
      </c>
      <c r="B716">
        <v>1386</v>
      </c>
      <c r="C716" t="s">
        <v>1631</v>
      </c>
      <c r="D716" s="595" t="str">
        <f>IF('P19'!D16&lt;&gt;"",'P19'!D16,"")</f>
        <v/>
      </c>
      <c r="E716" t="s">
        <v>1562</v>
      </c>
      <c r="F716" t="s">
        <v>1766</v>
      </c>
    </row>
    <row r="717" spans="1:6">
      <c r="A717" t="s">
        <v>1884</v>
      </c>
      <c r="B717">
        <v>1387</v>
      </c>
      <c r="C717" t="s">
        <v>1809</v>
      </c>
      <c r="D717" s="595" t="str">
        <f>IF('P19'!E16&lt;&gt;"",'P19'!E16,"")</f>
        <v/>
      </c>
      <c r="E717" t="s">
        <v>1562</v>
      </c>
      <c r="F717" t="s">
        <v>1766</v>
      </c>
    </row>
    <row r="718" spans="1:6">
      <c r="A718" t="s">
        <v>1884</v>
      </c>
      <c r="B718">
        <v>1388</v>
      </c>
      <c r="C718" t="s">
        <v>1675</v>
      </c>
      <c r="D718" s="595" t="str">
        <f>IF('P19'!F16&lt;&gt;"",'P19'!F16,"")</f>
        <v/>
      </c>
      <c r="E718" t="s">
        <v>1562</v>
      </c>
      <c r="F718" t="s">
        <v>1766</v>
      </c>
    </row>
    <row r="719" spans="1:6">
      <c r="A719" t="s">
        <v>1884</v>
      </c>
      <c r="B719">
        <v>1389</v>
      </c>
      <c r="C719" t="s">
        <v>1632</v>
      </c>
      <c r="D719" s="595" t="str">
        <f>IF('P19'!G16&lt;&gt;"",'P19'!G16,"")</f>
        <v/>
      </c>
      <c r="E719" t="s">
        <v>1562</v>
      </c>
      <c r="F719" t="s">
        <v>1766</v>
      </c>
    </row>
    <row r="720" spans="1:6">
      <c r="A720" t="s">
        <v>1884</v>
      </c>
      <c r="B720">
        <v>1390</v>
      </c>
      <c r="C720" t="s">
        <v>1810</v>
      </c>
      <c r="D720" s="595" t="str">
        <f>IF('P19'!H16&lt;&gt;"",'P19'!H16,"")</f>
        <v/>
      </c>
      <c r="E720" t="s">
        <v>1562</v>
      </c>
      <c r="F720" t="s">
        <v>1766</v>
      </c>
    </row>
    <row r="721" spans="1:6">
      <c r="A721" t="s">
        <v>1884</v>
      </c>
      <c r="B721">
        <v>1391</v>
      </c>
      <c r="C721" t="s">
        <v>1811</v>
      </c>
      <c r="D721" s="595" t="str">
        <f>IF('P19'!I16&lt;&gt;"",'P19'!I16,"")</f>
        <v/>
      </c>
      <c r="E721" t="s">
        <v>1562</v>
      </c>
      <c r="F721" t="s">
        <v>1766</v>
      </c>
    </row>
    <row r="722" spans="1:6">
      <c r="A722" t="s">
        <v>1884</v>
      </c>
      <c r="B722">
        <v>1392</v>
      </c>
      <c r="C722" t="s">
        <v>1812</v>
      </c>
      <c r="D722" s="595" t="str">
        <f>IF('P19'!J16&lt;&gt;"",'P19'!J16,"")</f>
        <v/>
      </c>
      <c r="E722" t="s">
        <v>1562</v>
      </c>
      <c r="F722" t="s">
        <v>1766</v>
      </c>
    </row>
    <row r="723" spans="1:6">
      <c r="A723" t="s">
        <v>1884</v>
      </c>
      <c r="B723">
        <v>1393</v>
      </c>
      <c r="C723" t="s">
        <v>1676</v>
      </c>
      <c r="D723" s="595" t="str">
        <f>IF('P19'!K16&lt;&gt;"",'P19'!K16,"")</f>
        <v/>
      </c>
      <c r="E723" t="s">
        <v>1562</v>
      </c>
      <c r="F723" t="s">
        <v>1766</v>
      </c>
    </row>
    <row r="724" spans="1:6">
      <c r="A724" t="s">
        <v>1884</v>
      </c>
      <c r="B724">
        <v>1394</v>
      </c>
      <c r="C724" t="s">
        <v>1813</v>
      </c>
      <c r="D724" s="595" t="str">
        <f>IF('P19'!L16&lt;&gt;"",'P19'!L16,"")</f>
        <v/>
      </c>
      <c r="E724" t="s">
        <v>1562</v>
      </c>
      <c r="F724" t="s">
        <v>1766</v>
      </c>
    </row>
    <row r="725" spans="1:6">
      <c r="A725" t="s">
        <v>1884</v>
      </c>
      <c r="B725">
        <v>1396</v>
      </c>
      <c r="C725" t="s">
        <v>1585</v>
      </c>
      <c r="D725" s="590" t="str">
        <f>IF('P19'!B19&lt;&gt;"",'P19'!B19,"")</f>
        <v/>
      </c>
      <c r="E725" t="s">
        <v>1562</v>
      </c>
      <c r="F725" t="s">
        <v>1560</v>
      </c>
    </row>
    <row r="726" spans="1:6">
      <c r="A726" t="s">
        <v>1887</v>
      </c>
      <c r="B726">
        <v>1399</v>
      </c>
      <c r="C726" t="s">
        <v>1640</v>
      </c>
      <c r="D726" s="591" t="str">
        <f>IF('P20'!D2&lt;&gt;"",'P20'!D2,"")</f>
        <v/>
      </c>
      <c r="E726" t="s">
        <v>1562</v>
      </c>
      <c r="F726" t="s">
        <v>1566</v>
      </c>
    </row>
    <row r="727" spans="1:6">
      <c r="A727" t="s">
        <v>1887</v>
      </c>
      <c r="B727">
        <v>1402</v>
      </c>
      <c r="C727" t="s">
        <v>1713</v>
      </c>
      <c r="D727" t="str">
        <f>IF('P20'!C5&lt;&gt;"",'P20'!C5,"")</f>
        <v/>
      </c>
      <c r="E727" t="s">
        <v>1562</v>
      </c>
      <c r="F727" t="s">
        <v>1588</v>
      </c>
    </row>
    <row r="728" spans="1:6">
      <c r="A728" t="s">
        <v>1887</v>
      </c>
      <c r="B728">
        <v>1405</v>
      </c>
      <c r="C728" t="s">
        <v>1740</v>
      </c>
      <c r="D728" t="str">
        <f>IF('P20'!C6&lt;&gt;"",'P20'!C6,"")</f>
        <v/>
      </c>
      <c r="E728" t="s">
        <v>1562</v>
      </c>
      <c r="F728" t="s">
        <v>1588</v>
      </c>
    </row>
    <row r="729" spans="1:6">
      <c r="A729" t="s">
        <v>1887</v>
      </c>
      <c r="B729">
        <v>1408</v>
      </c>
      <c r="C729" t="s">
        <v>1743</v>
      </c>
      <c r="D729" t="str">
        <f>IF('P20'!C7&lt;&gt;"",'P20'!C7,"")</f>
        <v/>
      </c>
      <c r="E729" t="s">
        <v>1562</v>
      </c>
      <c r="F729" t="s">
        <v>1588</v>
      </c>
    </row>
    <row r="730" spans="1:6">
      <c r="A730" t="s">
        <v>1887</v>
      </c>
      <c r="B730">
        <v>1411</v>
      </c>
      <c r="C730" t="s">
        <v>1723</v>
      </c>
      <c r="D730" t="str">
        <f>IF('P20'!C8&lt;&gt;"",'P20'!C8,"")</f>
        <v/>
      </c>
      <c r="E730" t="s">
        <v>1562</v>
      </c>
      <c r="F730" t="s">
        <v>1588</v>
      </c>
    </row>
    <row r="731" spans="1:6">
      <c r="A731" t="s">
        <v>1887</v>
      </c>
      <c r="B731">
        <v>1416</v>
      </c>
      <c r="C731" t="s">
        <v>1701</v>
      </c>
      <c r="D731" s="590" t="str">
        <f>IF('P20'!B13&lt;&gt;"",'P20'!B13,"")</f>
        <v/>
      </c>
      <c r="E731" t="s">
        <v>1562</v>
      </c>
      <c r="F731" t="s">
        <v>1560</v>
      </c>
    </row>
    <row r="732" spans="1:6">
      <c r="A732" t="s">
        <v>1887</v>
      </c>
      <c r="B732">
        <v>1418</v>
      </c>
      <c r="C732" t="s">
        <v>1728</v>
      </c>
      <c r="D732" s="590" t="str">
        <f>IF('P20'!B14&lt;&gt;"",'P20'!B14,"")</f>
        <v/>
      </c>
      <c r="E732" t="s">
        <v>1562</v>
      </c>
      <c r="F732" t="s">
        <v>1560</v>
      </c>
    </row>
    <row r="733" spans="1:6">
      <c r="A733" t="s">
        <v>1887</v>
      </c>
      <c r="B733">
        <v>1420</v>
      </c>
      <c r="C733" t="s">
        <v>1803</v>
      </c>
      <c r="D733" s="590" t="str">
        <f>IF('P20'!B15&lt;&gt;"",'P20'!B15,"")</f>
        <v/>
      </c>
      <c r="E733" t="s">
        <v>1562</v>
      </c>
      <c r="F733" t="s">
        <v>1560</v>
      </c>
    </row>
    <row r="734" spans="1:6">
      <c r="A734" t="s">
        <v>1887</v>
      </c>
      <c r="B734">
        <v>1424</v>
      </c>
      <c r="C734" t="s">
        <v>1635</v>
      </c>
      <c r="D734" s="591" t="str">
        <f>IF('P20'!D18&lt;&gt;"",'P20'!D18,"")</f>
        <v/>
      </c>
      <c r="E734" t="s">
        <v>1562</v>
      </c>
      <c r="F734" t="s">
        <v>1566</v>
      </c>
    </row>
    <row r="735" spans="1:6">
      <c r="A735" t="s">
        <v>1888</v>
      </c>
      <c r="B735">
        <v>1428</v>
      </c>
      <c r="C735" t="s">
        <v>1561</v>
      </c>
      <c r="D735" s="591" t="str">
        <f>IF('P21'!B3&lt;&gt;"",'P21'!B3,"")</f>
        <v/>
      </c>
      <c r="E735" t="s">
        <v>1562</v>
      </c>
      <c r="F735" t="s">
        <v>1566</v>
      </c>
    </row>
    <row r="736" spans="1:6">
      <c r="A736" t="s">
        <v>1888</v>
      </c>
      <c r="B736">
        <v>1430</v>
      </c>
      <c r="C736" t="s">
        <v>1708</v>
      </c>
      <c r="D736" s="591" t="str">
        <f>IF('P21'!C4&lt;&gt;"",'P21'!C4,"")</f>
        <v/>
      </c>
      <c r="E736" t="s">
        <v>1562</v>
      </c>
      <c r="F736" t="s">
        <v>1566</v>
      </c>
    </row>
    <row r="737" spans="1:6">
      <c r="A737" t="s">
        <v>1888</v>
      </c>
      <c r="B737">
        <v>1433</v>
      </c>
      <c r="C737" t="s">
        <v>1713</v>
      </c>
      <c r="D737" s="591" t="str">
        <f>IF('P21'!C5&lt;&gt;"",'P21'!C5,"")</f>
        <v/>
      </c>
      <c r="E737" t="s">
        <v>1562</v>
      </c>
      <c r="F737" t="s">
        <v>1566</v>
      </c>
    </row>
    <row r="738" spans="1:6">
      <c r="A738" t="s">
        <v>1888</v>
      </c>
      <c r="B738">
        <v>1435</v>
      </c>
      <c r="C738" t="s">
        <v>1740</v>
      </c>
      <c r="D738" s="591" t="str">
        <f>IF('P21'!C6&lt;&gt;"",'P21'!C6,"")</f>
        <v/>
      </c>
      <c r="E738" t="s">
        <v>1562</v>
      </c>
      <c r="F738" t="s">
        <v>1566</v>
      </c>
    </row>
    <row r="739" spans="1:6">
      <c r="A739" t="s">
        <v>1888</v>
      </c>
      <c r="B739">
        <v>1438</v>
      </c>
      <c r="C739" t="s">
        <v>1736</v>
      </c>
      <c r="D739" s="590" t="str">
        <f>IF('P21'!B10&lt;&gt;"",'P21'!B10,"")</f>
        <v/>
      </c>
      <c r="E739" t="s">
        <v>1562</v>
      </c>
      <c r="F739" t="s">
        <v>1560</v>
      </c>
    </row>
    <row r="740" spans="1:6">
      <c r="A740" t="s">
        <v>1888</v>
      </c>
      <c r="B740">
        <v>1441</v>
      </c>
      <c r="C740" t="s">
        <v>1889</v>
      </c>
      <c r="D740" s="591" t="str">
        <f>IF('P21'!B12&lt;&gt;"",'P21'!B12,"")</f>
        <v/>
      </c>
      <c r="E740" t="s">
        <v>1562</v>
      </c>
      <c r="F740" t="s">
        <v>1566</v>
      </c>
    </row>
    <row r="741" spans="1:6">
      <c r="A741" t="s">
        <v>1890</v>
      </c>
      <c r="B741">
        <v>1445</v>
      </c>
      <c r="C741" t="s">
        <v>1561</v>
      </c>
      <c r="D741" s="590" t="str">
        <f>IF('P22'!B3&lt;&gt;"",'P22'!B3,"")</f>
        <v/>
      </c>
      <c r="E741" t="s">
        <v>1562</v>
      </c>
      <c r="F741" t="s">
        <v>1560</v>
      </c>
    </row>
    <row r="742" spans="1:6">
      <c r="A742" t="s">
        <v>1890</v>
      </c>
      <c r="B742">
        <v>1448</v>
      </c>
      <c r="C742" t="s">
        <v>1601</v>
      </c>
      <c r="D742" s="590" t="str">
        <f>IF('P22'!B5&lt;&gt;"",'P22'!B5,"")</f>
        <v/>
      </c>
      <c r="E742" t="s">
        <v>1562</v>
      </c>
      <c r="F742" t="s">
        <v>1560</v>
      </c>
    </row>
    <row r="743" spans="1:6">
      <c r="A743" t="s">
        <v>1890</v>
      </c>
      <c r="B743">
        <v>1450</v>
      </c>
      <c r="C743" t="s">
        <v>1602</v>
      </c>
      <c r="D743" s="590" t="str">
        <f>IF('P22'!B6&lt;&gt;"",'P22'!B6,"")</f>
        <v/>
      </c>
      <c r="E743" t="s">
        <v>1562</v>
      </c>
      <c r="F743" t="s">
        <v>1560</v>
      </c>
    </row>
    <row r="744" spans="1:6">
      <c r="A744" t="s">
        <v>1890</v>
      </c>
      <c r="B744">
        <v>1452</v>
      </c>
      <c r="C744" t="s">
        <v>1603</v>
      </c>
      <c r="D744" s="590" t="str">
        <f>IF('P22'!B7&lt;&gt;"",'P22'!B7,"")</f>
        <v/>
      </c>
      <c r="E744" t="s">
        <v>1562</v>
      </c>
      <c r="F744" t="s">
        <v>1560</v>
      </c>
    </row>
    <row r="745" spans="1:6">
      <c r="A745" t="s">
        <v>1890</v>
      </c>
      <c r="B745">
        <v>1454</v>
      </c>
      <c r="C745" t="s">
        <v>1604</v>
      </c>
      <c r="D745" s="590" t="str">
        <f>IF('P22'!B8&lt;&gt;"",'P22'!B8,"")</f>
        <v/>
      </c>
      <c r="E745" t="s">
        <v>1562</v>
      </c>
      <c r="F745" t="s">
        <v>1560</v>
      </c>
    </row>
    <row r="746" spans="1:6">
      <c r="A746" t="s">
        <v>1890</v>
      </c>
      <c r="B746">
        <v>1457</v>
      </c>
      <c r="C746" t="s">
        <v>1891</v>
      </c>
      <c r="D746" s="590" t="str">
        <f>IF('P22'!E9&lt;&gt;"",'P22'!E9,"")</f>
        <v/>
      </c>
      <c r="E746" t="s">
        <v>1562</v>
      </c>
      <c r="F746" t="s">
        <v>1560</v>
      </c>
    </row>
    <row r="747" spans="1:6">
      <c r="A747" t="s">
        <v>1890</v>
      </c>
      <c r="B747">
        <v>1459</v>
      </c>
      <c r="C747" t="s">
        <v>1725</v>
      </c>
      <c r="D747" s="590" t="str">
        <f>IF('P22'!B11&lt;&gt;"",'P22'!B11,"")</f>
        <v/>
      </c>
      <c r="E747" t="s">
        <v>1562</v>
      </c>
      <c r="F747" t="s">
        <v>1560</v>
      </c>
    </row>
    <row r="748" spans="1:6">
      <c r="A748" t="s">
        <v>1890</v>
      </c>
      <c r="B748">
        <v>1462</v>
      </c>
      <c r="C748" t="s">
        <v>1892</v>
      </c>
      <c r="D748" s="590" t="str">
        <f>IF('P22'!E12&lt;&gt;"",'P22'!E12,"")</f>
        <v/>
      </c>
      <c r="E748" t="s">
        <v>1562</v>
      </c>
      <c r="F748" t="s">
        <v>1560</v>
      </c>
    </row>
    <row r="749" spans="1:6">
      <c r="A749" t="s">
        <v>1890</v>
      </c>
      <c r="B749">
        <v>1464</v>
      </c>
      <c r="C749" t="s">
        <v>1728</v>
      </c>
      <c r="D749" s="590" t="str">
        <f>IF('P22'!B14&lt;&gt;"",'P22'!B14,"")</f>
        <v/>
      </c>
      <c r="E749" t="s">
        <v>1562</v>
      </c>
      <c r="F749" t="s">
        <v>1560</v>
      </c>
    </row>
    <row r="750" spans="1:6">
      <c r="A750" t="s">
        <v>1890</v>
      </c>
      <c r="B750">
        <v>1467</v>
      </c>
      <c r="C750" t="s">
        <v>1716</v>
      </c>
      <c r="D750" s="590" t="str">
        <f>IF('P22'!B16&lt;&gt;"",'P22'!B16,"")</f>
        <v/>
      </c>
      <c r="E750" t="s">
        <v>1562</v>
      </c>
      <c r="F750" t="s">
        <v>1560</v>
      </c>
    </row>
    <row r="751" spans="1:6">
      <c r="A751" t="s">
        <v>1890</v>
      </c>
      <c r="B751">
        <v>1470</v>
      </c>
      <c r="C751" t="s">
        <v>1583</v>
      </c>
      <c r="D751" s="590" t="str">
        <f>IF('P22'!B18&lt;&gt;"",'P22'!B18,"")</f>
        <v/>
      </c>
      <c r="E751" t="s">
        <v>1562</v>
      </c>
      <c r="F751" t="s">
        <v>1560</v>
      </c>
    </row>
    <row r="752" spans="1:6">
      <c r="A752" t="s">
        <v>1893</v>
      </c>
      <c r="B752">
        <v>1474</v>
      </c>
      <c r="C752" t="s">
        <v>1894</v>
      </c>
      <c r="D752" s="590" t="str">
        <f>IF('P23'!H3&lt;&gt;"",'P23'!H3,"")</f>
        <v/>
      </c>
      <c r="E752" t="s">
        <v>1562</v>
      </c>
      <c r="F752" t="s">
        <v>1560</v>
      </c>
    </row>
    <row r="753" spans="1:6">
      <c r="A753" t="s">
        <v>1893</v>
      </c>
      <c r="B753">
        <v>1477</v>
      </c>
      <c r="C753" t="s">
        <v>1739</v>
      </c>
      <c r="D753" s="590" t="str">
        <f>IF('P23'!H5&lt;&gt;"",'P23'!H5,"")</f>
        <v/>
      </c>
      <c r="E753" t="s">
        <v>1562</v>
      </c>
      <c r="F753" t="s">
        <v>1560</v>
      </c>
    </row>
    <row r="754" spans="1:6">
      <c r="A754" t="s">
        <v>1893</v>
      </c>
      <c r="B754">
        <v>1481</v>
      </c>
      <c r="C754" t="s">
        <v>1748</v>
      </c>
      <c r="D754" s="590" t="str">
        <f>IF('P23'!H9&lt;&gt;"",'P23'!H9,"")</f>
        <v/>
      </c>
      <c r="E754" t="s">
        <v>1562</v>
      </c>
      <c r="F754" t="s">
        <v>1560</v>
      </c>
    </row>
    <row r="755" spans="1:6">
      <c r="A755" t="s">
        <v>1893</v>
      </c>
      <c r="B755">
        <v>1484</v>
      </c>
      <c r="C755" t="s">
        <v>1751</v>
      </c>
      <c r="D755" s="590" t="str">
        <f>IF('P23'!H11&lt;&gt;"",'P23'!H11,"")</f>
        <v/>
      </c>
      <c r="E755" t="s">
        <v>1562</v>
      </c>
      <c r="F755" t="s">
        <v>1560</v>
      </c>
    </row>
    <row r="756" spans="1:6">
      <c r="A756" t="s">
        <v>1893</v>
      </c>
      <c r="B756">
        <v>1487</v>
      </c>
      <c r="C756" t="s">
        <v>1753</v>
      </c>
      <c r="D756" s="590" t="str">
        <f>IF('P23'!H13&lt;&gt;"",'P23'!H13,"")</f>
        <v/>
      </c>
      <c r="E756" t="s">
        <v>1562</v>
      </c>
      <c r="F756" t="s">
        <v>1560</v>
      </c>
    </row>
    <row r="757" spans="1:6">
      <c r="A757" t="s">
        <v>1893</v>
      </c>
      <c r="B757">
        <v>1491</v>
      </c>
      <c r="C757" t="s">
        <v>1815</v>
      </c>
      <c r="D757" s="590" t="str">
        <f>IF('P23'!H17&lt;&gt;"",'P23'!H17,"")</f>
        <v/>
      </c>
      <c r="E757" t="s">
        <v>1562</v>
      </c>
      <c r="F757" t="s">
        <v>1560</v>
      </c>
    </row>
    <row r="758" spans="1:6">
      <c r="A758" t="s">
        <v>1895</v>
      </c>
      <c r="B758">
        <v>1496</v>
      </c>
      <c r="C758" t="s">
        <v>1600</v>
      </c>
      <c r="D758" s="590" t="str">
        <f>IF('P24'!B4&lt;&gt;"",'P24'!B4,"")</f>
        <v/>
      </c>
      <c r="E758" t="s">
        <v>1562</v>
      </c>
      <c r="F758" t="s">
        <v>1560</v>
      </c>
    </row>
    <row r="759" spans="1:6">
      <c r="A759" t="s">
        <v>1895</v>
      </c>
      <c r="B759">
        <v>1500</v>
      </c>
      <c r="C759" t="s">
        <v>1603</v>
      </c>
      <c r="D759" s="592" t="str">
        <f>IF('P24'!B7&lt;&gt;"",'P24'!B7,"")</f>
        <v/>
      </c>
      <c r="E759" t="s">
        <v>1562</v>
      </c>
      <c r="F759" t="s">
        <v>1584</v>
      </c>
    </row>
    <row r="760" spans="1:6">
      <c r="A760" t="s">
        <v>1895</v>
      </c>
      <c r="B760">
        <v>1502</v>
      </c>
      <c r="C760" t="s">
        <v>1736</v>
      </c>
      <c r="D760" s="590" t="str">
        <f>IF('P24'!B10&lt;&gt;"",'P24'!B10,"")</f>
        <v/>
      </c>
      <c r="E760" t="s">
        <v>1562</v>
      </c>
      <c r="F760" t="s">
        <v>1560</v>
      </c>
    </row>
    <row r="761" spans="1:6">
      <c r="A761" t="s">
        <v>1895</v>
      </c>
      <c r="B761">
        <v>1505</v>
      </c>
      <c r="C761" t="s">
        <v>1896</v>
      </c>
      <c r="D761" s="590" t="str">
        <f>IF('P24'!B11&lt;&gt;"",'P24'!B11,"")</f>
        <v/>
      </c>
      <c r="E761" t="s">
        <v>1562</v>
      </c>
      <c r="F761" t="s">
        <v>1560</v>
      </c>
    </row>
    <row r="762" spans="1:6">
      <c r="A762" t="s">
        <v>1895</v>
      </c>
      <c r="B762">
        <v>1507</v>
      </c>
      <c r="C762" t="s">
        <v>1727</v>
      </c>
      <c r="D762" t="str">
        <f>IF('P24'!E11&lt;&gt;"",'P24'!E11,"")</f>
        <v/>
      </c>
      <c r="E762" t="s">
        <v>1562</v>
      </c>
      <c r="F762" t="s">
        <v>1563</v>
      </c>
    </row>
    <row r="763" spans="1:6">
      <c r="A763" t="s">
        <v>1895</v>
      </c>
      <c r="B763">
        <v>1511</v>
      </c>
      <c r="C763" t="s">
        <v>1728</v>
      </c>
      <c r="D763" s="590" t="str">
        <f>IF('P24'!B14&lt;&gt;"",'P24'!B14,"")</f>
        <v/>
      </c>
      <c r="E763" t="s">
        <v>1562</v>
      </c>
      <c r="F763" t="s">
        <v>1560</v>
      </c>
    </row>
    <row r="764" spans="1:6">
      <c r="A764" t="s">
        <v>1895</v>
      </c>
      <c r="B764">
        <v>1514</v>
      </c>
      <c r="C764" t="s">
        <v>1803</v>
      </c>
      <c r="D764" s="592" t="str">
        <f>IF('P24'!B15&lt;&gt;"",'P24'!B15,"")</f>
        <v/>
      </c>
      <c r="E764" t="s">
        <v>1562</v>
      </c>
      <c r="F764" t="s">
        <v>1584</v>
      </c>
    </row>
    <row r="765" spans="1:6">
      <c r="A765" t="s">
        <v>1895</v>
      </c>
      <c r="B765">
        <v>1516</v>
      </c>
      <c r="C765" t="s">
        <v>1629</v>
      </c>
      <c r="D765" s="590" t="str">
        <f>IF('P24'!D15&lt;&gt;"",'P24'!D15,"")</f>
        <v/>
      </c>
      <c r="E765" t="s">
        <v>1562</v>
      </c>
      <c r="F765" t="s">
        <v>1560</v>
      </c>
    </row>
    <row r="766" spans="1:6">
      <c r="A766" t="s">
        <v>1895</v>
      </c>
      <c r="B766">
        <v>1520</v>
      </c>
      <c r="C766" t="s">
        <v>1585</v>
      </c>
      <c r="D766" s="590" t="str">
        <f>IF('P24'!B19&lt;&gt;"",'P24'!B19,"")</f>
        <v/>
      </c>
      <c r="E766" t="s">
        <v>1562</v>
      </c>
      <c r="F766" t="s">
        <v>1560</v>
      </c>
    </row>
    <row r="767" spans="1:6">
      <c r="A767" t="s">
        <v>1895</v>
      </c>
      <c r="B767">
        <v>1523</v>
      </c>
      <c r="C767" t="s">
        <v>1587</v>
      </c>
      <c r="D767" s="592" t="str">
        <f>IF('P24'!B20&lt;&gt;"",'P24'!B20,"")</f>
        <v/>
      </c>
      <c r="E767" t="s">
        <v>1562</v>
      </c>
      <c r="F767" t="s">
        <v>1584</v>
      </c>
    </row>
    <row r="768" spans="1:6">
      <c r="A768" t="s">
        <v>1895</v>
      </c>
      <c r="B768">
        <v>1526</v>
      </c>
      <c r="C768" t="s">
        <v>1758</v>
      </c>
      <c r="D768" t="str">
        <f>IF('P24'!B23&lt;&gt;"",'P24'!B23,"")</f>
        <v/>
      </c>
      <c r="E768" t="s">
        <v>1562</v>
      </c>
      <c r="F768" t="s">
        <v>1897</v>
      </c>
    </row>
    <row r="769" spans="1:6">
      <c r="A769" t="s">
        <v>1895</v>
      </c>
      <c r="B769">
        <v>1528</v>
      </c>
      <c r="C769" t="s">
        <v>1650</v>
      </c>
      <c r="D769" t="str">
        <f>IF('P24'!D23&lt;&gt;"",'P24'!D23,"")</f>
        <v/>
      </c>
      <c r="E769" t="s">
        <v>1562</v>
      </c>
      <c r="F769" t="s">
        <v>1897</v>
      </c>
    </row>
    <row r="770" spans="1:6">
      <c r="A770" t="s">
        <v>1895</v>
      </c>
      <c r="B770">
        <v>1532</v>
      </c>
      <c r="C770" t="s">
        <v>1705</v>
      </c>
      <c r="D770" s="592" t="str">
        <f>IF('P24'!B25&lt;&gt;"",'P24'!B25,"")</f>
        <v/>
      </c>
      <c r="E770" t="s">
        <v>1562</v>
      </c>
      <c r="F770" t="s">
        <v>1584</v>
      </c>
    </row>
    <row r="771" spans="1:6">
      <c r="A771" t="s">
        <v>1895</v>
      </c>
      <c r="B771">
        <v>1533</v>
      </c>
      <c r="C771" t="s">
        <v>1760</v>
      </c>
      <c r="D771" s="590" t="str">
        <f>IF('P24'!B26&lt;&gt;"",'P24'!B26,"")</f>
        <v/>
      </c>
      <c r="E771" t="s">
        <v>1562</v>
      </c>
      <c r="F771" t="s">
        <v>1560</v>
      </c>
    </row>
    <row r="772" spans="1:6">
      <c r="A772" t="s">
        <v>1898</v>
      </c>
      <c r="B772">
        <v>1536</v>
      </c>
      <c r="C772" t="s">
        <v>1719</v>
      </c>
      <c r="D772" s="590" t="str">
        <f>IF('P25'!B2&lt;&gt;"",'P25'!B2,"")</f>
        <v/>
      </c>
      <c r="E772" t="s">
        <v>1562</v>
      </c>
      <c r="F772" t="s">
        <v>1560</v>
      </c>
    </row>
    <row r="773" spans="1:6">
      <c r="A773" t="s">
        <v>1898</v>
      </c>
      <c r="B773">
        <v>1540</v>
      </c>
      <c r="C773" t="s">
        <v>1601</v>
      </c>
      <c r="D773" s="592" t="str">
        <f>IF('P25'!B5&lt;&gt;"",'P25'!B5,"")</f>
        <v/>
      </c>
      <c r="E773" t="s">
        <v>1562</v>
      </c>
      <c r="F773" t="s">
        <v>1584</v>
      </c>
    </row>
    <row r="774" spans="1:6">
      <c r="A774" t="s">
        <v>1898</v>
      </c>
      <c r="B774">
        <v>1542</v>
      </c>
      <c r="C774" t="s">
        <v>1609</v>
      </c>
      <c r="D774" s="592" t="str">
        <f>IF('P25'!D5&lt;&gt;"",'P25'!D5,"")</f>
        <v/>
      </c>
      <c r="E774" t="s">
        <v>1562</v>
      </c>
      <c r="F774" t="s">
        <v>1584</v>
      </c>
    </row>
    <row r="775" spans="1:6">
      <c r="A775" t="s">
        <v>1898</v>
      </c>
      <c r="B775">
        <v>1543</v>
      </c>
      <c r="C775" t="s">
        <v>1602</v>
      </c>
      <c r="D775" s="590" t="str">
        <f>IF('P25'!B6&lt;&gt;"",'P25'!B6,"")</f>
        <v/>
      </c>
      <c r="E775" t="s">
        <v>1562</v>
      </c>
      <c r="F775" t="s">
        <v>1560</v>
      </c>
    </row>
    <row r="776" spans="1:6">
      <c r="A776" t="s">
        <v>1898</v>
      </c>
      <c r="B776">
        <v>1547</v>
      </c>
      <c r="C776" t="s">
        <v>1775</v>
      </c>
      <c r="D776" s="592" t="str">
        <f>IF('P25'!B9&lt;&gt;"",'P25'!B9,"")</f>
        <v/>
      </c>
      <c r="E776" t="s">
        <v>1562</v>
      </c>
      <c r="F776" t="s">
        <v>1584</v>
      </c>
    </row>
    <row r="777" spans="1:6">
      <c r="A777" t="s">
        <v>1898</v>
      </c>
      <c r="B777">
        <v>1548</v>
      </c>
      <c r="C777" t="s">
        <v>1736</v>
      </c>
      <c r="D777" s="590" t="str">
        <f>IF('P25'!B10&lt;&gt;"",'P25'!B10,"")</f>
        <v/>
      </c>
      <c r="E777" t="s">
        <v>1562</v>
      </c>
      <c r="F777" t="s">
        <v>1560</v>
      </c>
    </row>
    <row r="778" spans="1:6">
      <c r="A778" t="s">
        <v>1898</v>
      </c>
      <c r="B778">
        <v>1551</v>
      </c>
      <c r="C778" t="s">
        <v>1701</v>
      </c>
      <c r="D778" s="590" t="str">
        <f>IF('P25'!B13&lt;&gt;"",'P25'!B13,"")</f>
        <v/>
      </c>
      <c r="E778" t="s">
        <v>1562</v>
      </c>
      <c r="F778" t="s">
        <v>1560</v>
      </c>
    </row>
    <row r="779" spans="1:6">
      <c r="A779" t="s">
        <v>1898</v>
      </c>
      <c r="B779">
        <v>1559</v>
      </c>
      <c r="C779" t="s">
        <v>1583</v>
      </c>
      <c r="D779" s="592" t="str">
        <f>IF('P25'!B18&lt;&gt;"",'P25'!B18,"")</f>
        <v/>
      </c>
      <c r="E779" t="s">
        <v>1562</v>
      </c>
      <c r="F779" t="s">
        <v>1584</v>
      </c>
    </row>
    <row r="780" spans="1:6">
      <c r="A780" t="s">
        <v>1898</v>
      </c>
      <c r="B780">
        <v>1560</v>
      </c>
      <c r="C780" t="s">
        <v>1820</v>
      </c>
      <c r="D780" s="591" t="str">
        <f>IF('P25'!C18&lt;&gt;"",'P25'!C18,"")</f>
        <v/>
      </c>
      <c r="E780" t="s">
        <v>1562</v>
      </c>
      <c r="F780" t="s">
        <v>1566</v>
      </c>
    </row>
    <row r="781" spans="1:6">
      <c r="A781" t="s">
        <v>1898</v>
      </c>
      <c r="B781">
        <v>1561</v>
      </c>
      <c r="C781" t="s">
        <v>1635</v>
      </c>
      <c r="D781" s="591" t="str">
        <f>IF('P25'!D18&lt;&gt;"",'P25'!D18,"")</f>
        <v/>
      </c>
      <c r="E781" t="s">
        <v>1562</v>
      </c>
      <c r="F781" t="s">
        <v>1566</v>
      </c>
    </row>
    <row r="782" spans="1:6">
      <c r="A782" t="s">
        <v>1898</v>
      </c>
      <c r="B782">
        <v>1563</v>
      </c>
      <c r="C782" t="s">
        <v>1591</v>
      </c>
      <c r="D782" s="590" t="str">
        <f>IF('P25'!B21&lt;&gt;"",'P25'!B21,"")</f>
        <v/>
      </c>
      <c r="E782" t="s">
        <v>1562</v>
      </c>
      <c r="F782" t="s">
        <v>1560</v>
      </c>
    </row>
    <row r="783" spans="1:6">
      <c r="A783" t="s">
        <v>1898</v>
      </c>
      <c r="B783">
        <v>1566</v>
      </c>
      <c r="C783" t="s">
        <v>1899</v>
      </c>
      <c r="D783" s="591" t="str">
        <f>IF('P25'!C22&lt;&gt;"",'P25'!C22,"")</f>
        <v/>
      </c>
      <c r="E783" t="s">
        <v>1562</v>
      </c>
      <c r="F783" t="s">
        <v>1566</v>
      </c>
    </row>
    <row r="784" spans="1:6">
      <c r="A784" t="s">
        <v>1898</v>
      </c>
      <c r="B784">
        <v>1569</v>
      </c>
      <c r="C784" t="s">
        <v>1900</v>
      </c>
      <c r="D784" s="591" t="str">
        <f>IF('P25'!B25&lt;&gt;"",'P25'!B25,"")</f>
        <v/>
      </c>
      <c r="E784" t="s">
        <v>1562</v>
      </c>
      <c r="F784" t="s">
        <v>1566</v>
      </c>
    </row>
    <row r="785" spans="1:6">
      <c r="A785" t="s">
        <v>1901</v>
      </c>
      <c r="B785">
        <v>1571</v>
      </c>
      <c r="C785" t="s">
        <v>1719</v>
      </c>
      <c r="D785" s="590" t="str">
        <f>IF('P26'!B2&lt;&gt;"",'P26'!B2,"")</f>
        <v/>
      </c>
      <c r="E785" t="s">
        <v>1562</v>
      </c>
      <c r="F785" t="s">
        <v>1560</v>
      </c>
    </row>
    <row r="786" spans="1:6">
      <c r="A786" t="s">
        <v>1901</v>
      </c>
      <c r="B786">
        <v>1574</v>
      </c>
      <c r="C786" t="s">
        <v>1601</v>
      </c>
      <c r="D786" s="590" t="str">
        <f>IF('P26'!B5&lt;&gt;"",'P26'!B5,"")</f>
        <v/>
      </c>
      <c r="E786" t="s">
        <v>1562</v>
      </c>
      <c r="F786" t="s">
        <v>1560</v>
      </c>
    </row>
    <row r="787" spans="1:6">
      <c r="A787" t="s">
        <v>1901</v>
      </c>
      <c r="B787">
        <v>1577</v>
      </c>
      <c r="C787" t="s">
        <v>1602</v>
      </c>
      <c r="D787" s="590" t="str">
        <f>IF('P26'!B6&lt;&gt;"",'P26'!B6,"")</f>
        <v/>
      </c>
      <c r="E787" t="s">
        <v>1562</v>
      </c>
      <c r="F787" t="s">
        <v>1560</v>
      </c>
    </row>
    <row r="788" spans="1:6">
      <c r="A788" t="s">
        <v>1901</v>
      </c>
      <c r="B788">
        <v>1579</v>
      </c>
      <c r="C788" t="s">
        <v>1902</v>
      </c>
      <c r="D788" s="590" t="str">
        <f>IF('P26'!C7&lt;&gt;"",'P26'!C7,"")</f>
        <v/>
      </c>
      <c r="E788" t="s">
        <v>1562</v>
      </c>
      <c r="F788" t="s">
        <v>1560</v>
      </c>
    </row>
    <row r="789" spans="1:6">
      <c r="A789" t="s">
        <v>1901</v>
      </c>
      <c r="B789">
        <v>1591</v>
      </c>
      <c r="C789" t="s">
        <v>1788</v>
      </c>
      <c r="D789" s="595" t="str">
        <f>IF('P26'!B12&lt;&gt;"",'P26'!B12,"")</f>
        <v/>
      </c>
      <c r="E789" t="s">
        <v>1562</v>
      </c>
      <c r="F789" t="s">
        <v>1766</v>
      </c>
    </row>
    <row r="790" spans="1:6">
      <c r="A790" t="s">
        <v>1901</v>
      </c>
      <c r="B790">
        <v>1593</v>
      </c>
      <c r="C790" t="s">
        <v>1623</v>
      </c>
      <c r="D790" s="595" t="str">
        <f>IF('P26'!D12&lt;&gt;"",'P26'!D12,"")</f>
        <v/>
      </c>
      <c r="E790" t="s">
        <v>1562</v>
      </c>
      <c r="F790" t="s">
        <v>1766</v>
      </c>
    </row>
    <row r="791" spans="1:6">
      <c r="A791" t="s">
        <v>1901</v>
      </c>
      <c r="B791">
        <v>1595</v>
      </c>
      <c r="C791" t="s">
        <v>1669</v>
      </c>
      <c r="D791" s="595" t="str">
        <f>IF('P26'!F12&lt;&gt;"",'P26'!F12,"")</f>
        <v/>
      </c>
      <c r="E791" t="s">
        <v>1562</v>
      </c>
      <c r="F791" t="s">
        <v>1766</v>
      </c>
    </row>
    <row r="792" spans="1:6">
      <c r="A792" t="s">
        <v>1901</v>
      </c>
      <c r="B792">
        <v>1597</v>
      </c>
      <c r="C792" t="s">
        <v>1752</v>
      </c>
      <c r="D792" s="595" t="str">
        <f>IF('P26'!H12&lt;&gt;"",'P26'!H12,"")</f>
        <v/>
      </c>
      <c r="E792" t="s">
        <v>1562</v>
      </c>
      <c r="F792" t="s">
        <v>1766</v>
      </c>
    </row>
    <row r="793" spans="1:6">
      <c r="A793" t="s">
        <v>1901</v>
      </c>
      <c r="B793">
        <v>1599</v>
      </c>
      <c r="C793" t="s">
        <v>1791</v>
      </c>
      <c r="D793" s="595" t="str">
        <f>IF('P26'!J12&lt;&gt;"",'P26'!J12,"")</f>
        <v/>
      </c>
      <c r="E793" t="s">
        <v>1562</v>
      </c>
      <c r="F793" t="s">
        <v>1766</v>
      </c>
    </row>
    <row r="794" spans="1:6">
      <c r="A794" t="s">
        <v>1901</v>
      </c>
      <c r="B794">
        <v>1601</v>
      </c>
      <c r="C794" t="s">
        <v>1792</v>
      </c>
      <c r="D794" s="595" t="str">
        <f>IF('P26'!L12&lt;&gt;"",'P26'!L12,"")</f>
        <v/>
      </c>
      <c r="E794" t="s">
        <v>1562</v>
      </c>
      <c r="F794" t="s">
        <v>1766</v>
      </c>
    </row>
    <row r="795" spans="1:6">
      <c r="A795" t="s">
        <v>1901</v>
      </c>
      <c r="B795">
        <v>1603</v>
      </c>
      <c r="C795" t="s">
        <v>1701</v>
      </c>
      <c r="D795" s="595" t="str">
        <f>IF('P26'!B13&lt;&gt;"",'P26'!B13,"")</f>
        <v/>
      </c>
      <c r="E795" t="s">
        <v>1562</v>
      </c>
      <c r="F795" t="s">
        <v>1766</v>
      </c>
    </row>
    <row r="796" spans="1:6">
      <c r="A796" t="s">
        <v>1901</v>
      </c>
      <c r="B796">
        <v>1605</v>
      </c>
      <c r="C796" t="s">
        <v>1625</v>
      </c>
      <c r="D796" s="595" t="str">
        <f>IF('P26'!D13&lt;&gt;"",'P26'!D13,"")</f>
        <v/>
      </c>
      <c r="E796" t="s">
        <v>1562</v>
      </c>
      <c r="F796" t="s">
        <v>1766</v>
      </c>
    </row>
    <row r="797" spans="1:6">
      <c r="A797" t="s">
        <v>1901</v>
      </c>
      <c r="B797">
        <v>1607</v>
      </c>
      <c r="C797" t="s">
        <v>1573</v>
      </c>
      <c r="D797" s="595" t="str">
        <f>IF('P26'!F13&lt;&gt;"",'P26'!F13,"")</f>
        <v/>
      </c>
      <c r="E797" t="s">
        <v>1562</v>
      </c>
      <c r="F797" t="s">
        <v>1766</v>
      </c>
    </row>
    <row r="798" spans="1:6">
      <c r="A798" t="s">
        <v>1901</v>
      </c>
      <c r="B798">
        <v>1609</v>
      </c>
      <c r="C798" t="s">
        <v>1753</v>
      </c>
      <c r="D798" s="595" t="str">
        <f>IF('P26'!H13&lt;&gt;"",'P26'!H13,"")</f>
        <v/>
      </c>
      <c r="E798" t="s">
        <v>1562</v>
      </c>
      <c r="F798" t="s">
        <v>1766</v>
      </c>
    </row>
    <row r="799" spans="1:6">
      <c r="A799" t="s">
        <v>1901</v>
      </c>
      <c r="B799">
        <v>1611</v>
      </c>
      <c r="C799" t="s">
        <v>1796</v>
      </c>
      <c r="D799" s="595" t="str">
        <f>IF('P26'!J13&lt;&gt;"",'P26'!J13,"")</f>
        <v/>
      </c>
      <c r="E799" t="s">
        <v>1562</v>
      </c>
      <c r="F799" t="s">
        <v>1766</v>
      </c>
    </row>
    <row r="800" spans="1:6">
      <c r="A800" t="s">
        <v>1901</v>
      </c>
      <c r="B800">
        <v>1613</v>
      </c>
      <c r="C800" t="s">
        <v>1797</v>
      </c>
      <c r="D800" s="595" t="str">
        <f>IF('P26'!L13&lt;&gt;"",'P26'!L13,"")</f>
        <v/>
      </c>
      <c r="E800" t="s">
        <v>1562</v>
      </c>
      <c r="F800" t="s">
        <v>1766</v>
      </c>
    </row>
    <row r="801" spans="1:6">
      <c r="A801" t="s">
        <v>1901</v>
      </c>
      <c r="B801">
        <v>1620</v>
      </c>
      <c r="C801" t="s">
        <v>1903</v>
      </c>
      <c r="D801" s="590" t="str">
        <f>IF('P26'!B18&lt;&gt;"",'P26'!B18,"")</f>
        <v/>
      </c>
      <c r="E801" t="s">
        <v>1562</v>
      </c>
      <c r="F801" t="s">
        <v>1560</v>
      </c>
    </row>
    <row r="802" spans="1:6">
      <c r="A802" t="s">
        <v>1901</v>
      </c>
      <c r="B802">
        <v>1621</v>
      </c>
      <c r="C802" t="s">
        <v>1679</v>
      </c>
      <c r="D802" s="595" t="str">
        <f>IF('P26'!F18&lt;&gt;"",'P26'!F18,"")</f>
        <v/>
      </c>
      <c r="E802" t="s">
        <v>1562</v>
      </c>
      <c r="F802" t="s">
        <v>1766</v>
      </c>
    </row>
    <row r="803" spans="1:6">
      <c r="A803" t="s">
        <v>1901</v>
      </c>
      <c r="B803">
        <v>1622</v>
      </c>
      <c r="C803" t="s">
        <v>1904</v>
      </c>
      <c r="D803" s="590" t="str">
        <f>IF('P26'!G18&lt;&gt;"",'P26'!G18,"")</f>
        <v/>
      </c>
      <c r="E803" t="s">
        <v>1562</v>
      </c>
      <c r="F803" t="s">
        <v>1560</v>
      </c>
    </row>
    <row r="804" spans="1:6">
      <c r="A804" t="s">
        <v>1901</v>
      </c>
      <c r="B804">
        <v>1623</v>
      </c>
      <c r="C804" t="s">
        <v>1905</v>
      </c>
      <c r="D804" s="590" t="str">
        <f>IF('P26'!B19&lt;&gt;"",'P26'!B19,"")</f>
        <v/>
      </c>
      <c r="E804" t="s">
        <v>1562</v>
      </c>
      <c r="F804" t="s">
        <v>1560</v>
      </c>
    </row>
    <row r="805" spans="1:6">
      <c r="A805" t="s">
        <v>1901</v>
      </c>
      <c r="B805">
        <v>1624</v>
      </c>
      <c r="C805" t="s">
        <v>1681</v>
      </c>
      <c r="D805" s="595" t="str">
        <f>IF('P26'!F19&lt;&gt;"",'P26'!F19,"")</f>
        <v/>
      </c>
      <c r="E805" t="s">
        <v>1562</v>
      </c>
      <c r="F805" t="s">
        <v>1766</v>
      </c>
    </row>
    <row r="806" spans="1:6">
      <c r="A806" t="s">
        <v>1901</v>
      </c>
      <c r="B806">
        <v>1625</v>
      </c>
      <c r="C806" t="s">
        <v>1906</v>
      </c>
      <c r="D806" s="590" t="str">
        <f>IF('P26'!G19&lt;&gt;"",'P26'!G19,"")</f>
        <v/>
      </c>
      <c r="E806" t="s">
        <v>1562</v>
      </c>
      <c r="F806" t="s">
        <v>1560</v>
      </c>
    </row>
    <row r="807" spans="1:6">
      <c r="A807" t="s">
        <v>1901</v>
      </c>
      <c r="B807">
        <v>1626</v>
      </c>
      <c r="C807" t="s">
        <v>1907</v>
      </c>
      <c r="D807" s="590" t="str">
        <f>IF('P26'!B20&lt;&gt;"",'P26'!B20,"")</f>
        <v/>
      </c>
      <c r="E807" t="s">
        <v>1562</v>
      </c>
      <c r="F807" t="s">
        <v>1560</v>
      </c>
    </row>
    <row r="808" spans="1:6">
      <c r="A808" t="s">
        <v>1901</v>
      </c>
      <c r="B808">
        <v>1627</v>
      </c>
      <c r="C808" t="s">
        <v>1683</v>
      </c>
      <c r="D808" s="595" t="str">
        <f>IF('P26'!F20&lt;&gt;"",'P26'!F20,"")</f>
        <v/>
      </c>
      <c r="E808" t="s">
        <v>1562</v>
      </c>
      <c r="F808" t="s">
        <v>1766</v>
      </c>
    </row>
    <row r="809" spans="1:6">
      <c r="A809" t="s">
        <v>1901</v>
      </c>
      <c r="B809">
        <v>1628</v>
      </c>
      <c r="C809" t="s">
        <v>1908</v>
      </c>
      <c r="D809" s="590" t="str">
        <f>IF('P26'!G20&lt;&gt;"",'P26'!G20,"")</f>
        <v/>
      </c>
      <c r="E809" t="s">
        <v>1562</v>
      </c>
      <c r="F809" t="s">
        <v>1560</v>
      </c>
    </row>
    <row r="810" spans="1:6">
      <c r="A810" t="s">
        <v>1901</v>
      </c>
      <c r="B810">
        <v>1629</v>
      </c>
      <c r="C810" t="s">
        <v>1909</v>
      </c>
      <c r="D810" s="590" t="str">
        <f>IF('P26'!B21&lt;&gt;"",'P26'!B21,"")</f>
        <v/>
      </c>
      <c r="E810" t="s">
        <v>1562</v>
      </c>
      <c r="F810" t="s">
        <v>1560</v>
      </c>
    </row>
    <row r="811" spans="1:6">
      <c r="A811" t="s">
        <v>1901</v>
      </c>
      <c r="B811">
        <v>1630</v>
      </c>
      <c r="C811" t="s">
        <v>1685</v>
      </c>
      <c r="D811" s="595" t="str">
        <f>IF('P26'!F21&lt;&gt;"",'P26'!F21,"")</f>
        <v/>
      </c>
      <c r="E811" t="s">
        <v>1562</v>
      </c>
      <c r="F811" t="s">
        <v>1766</v>
      </c>
    </row>
    <row r="812" spans="1:6">
      <c r="A812" t="s">
        <v>1901</v>
      </c>
      <c r="B812">
        <v>1631</v>
      </c>
      <c r="C812" t="s">
        <v>1910</v>
      </c>
      <c r="D812" s="590" t="str">
        <f>IF('P26'!G21&lt;&gt;"",'P26'!G21,"")</f>
        <v/>
      </c>
      <c r="E812" t="s">
        <v>1562</v>
      </c>
      <c r="F812" t="s">
        <v>1560</v>
      </c>
    </row>
    <row r="813" spans="1:6">
      <c r="A813" t="s">
        <v>1901</v>
      </c>
      <c r="B813">
        <v>1632</v>
      </c>
      <c r="C813" t="s">
        <v>1911</v>
      </c>
      <c r="D813" s="590" t="str">
        <f>IF('P26'!B22&lt;&gt;"",'P26'!B22,"")</f>
        <v/>
      </c>
      <c r="E813" t="s">
        <v>1562</v>
      </c>
      <c r="F813" t="s">
        <v>1560</v>
      </c>
    </row>
    <row r="814" spans="1:6">
      <c r="A814" t="s">
        <v>1901</v>
      </c>
      <c r="B814">
        <v>1633</v>
      </c>
      <c r="C814" t="s">
        <v>1848</v>
      </c>
      <c r="D814" s="595" t="str">
        <f>IF('P26'!F22&lt;&gt;"",'P26'!F22,"")</f>
        <v/>
      </c>
      <c r="E814" t="s">
        <v>1562</v>
      </c>
      <c r="F814" t="s">
        <v>1766</v>
      </c>
    </row>
    <row r="815" spans="1:6">
      <c r="A815" t="s">
        <v>1901</v>
      </c>
      <c r="B815">
        <v>1634</v>
      </c>
      <c r="C815" t="s">
        <v>1912</v>
      </c>
      <c r="D815" s="590" t="str">
        <f>IF('P26'!G22&lt;&gt;"",'P26'!G22,"")</f>
        <v/>
      </c>
      <c r="E815" t="s">
        <v>1562</v>
      </c>
      <c r="F815" t="s">
        <v>1560</v>
      </c>
    </row>
    <row r="816" spans="1:6">
      <c r="A816" t="s">
        <v>1901</v>
      </c>
      <c r="B816">
        <v>1635</v>
      </c>
      <c r="C816" t="s">
        <v>1913</v>
      </c>
      <c r="D816" s="590" t="str">
        <f>IF('P26'!B23&lt;&gt;"",'P26'!B23,"")</f>
        <v/>
      </c>
      <c r="E816" t="s">
        <v>1562</v>
      </c>
      <c r="F816" t="s">
        <v>1560</v>
      </c>
    </row>
    <row r="817" spans="1:6">
      <c r="A817" t="s">
        <v>1901</v>
      </c>
      <c r="B817">
        <v>1636</v>
      </c>
      <c r="C817" t="s">
        <v>1688</v>
      </c>
      <c r="D817" s="595" t="str">
        <f>IF('P26'!F23&lt;&gt;"",'P26'!F23,"")</f>
        <v/>
      </c>
      <c r="E817" t="s">
        <v>1562</v>
      </c>
      <c r="F817" t="s">
        <v>1766</v>
      </c>
    </row>
    <row r="818" spans="1:6">
      <c r="A818" t="s">
        <v>1901</v>
      </c>
      <c r="B818">
        <v>1637</v>
      </c>
      <c r="C818" t="s">
        <v>1914</v>
      </c>
      <c r="D818" s="590" t="str">
        <f>IF('P26'!G23&lt;&gt;"",'P26'!G23,"")</f>
        <v/>
      </c>
      <c r="E818" t="s">
        <v>1562</v>
      </c>
      <c r="F818" t="s">
        <v>1560</v>
      </c>
    </row>
    <row r="819" spans="1:6">
      <c r="A819" t="s">
        <v>1901</v>
      </c>
      <c r="B819">
        <v>1638</v>
      </c>
      <c r="C819" t="s">
        <v>1915</v>
      </c>
      <c r="D819" s="590" t="str">
        <f>IF('P26'!B24&lt;&gt;"",'P26'!B24,"")</f>
        <v/>
      </c>
      <c r="E819" t="s">
        <v>1562</v>
      </c>
      <c r="F819" t="s">
        <v>1560</v>
      </c>
    </row>
    <row r="820" spans="1:6">
      <c r="A820" t="s">
        <v>1901</v>
      </c>
      <c r="B820">
        <v>1639</v>
      </c>
      <c r="C820" t="s">
        <v>1691</v>
      </c>
      <c r="D820" s="595" t="str">
        <f>IF('P26'!F24&lt;&gt;"",'P26'!F24,"")</f>
        <v/>
      </c>
      <c r="E820" t="s">
        <v>1562</v>
      </c>
      <c r="F820" t="s">
        <v>1766</v>
      </c>
    </row>
    <row r="821" spans="1:6">
      <c r="A821" t="s">
        <v>1901</v>
      </c>
      <c r="B821">
        <v>1640</v>
      </c>
      <c r="C821" t="s">
        <v>1916</v>
      </c>
      <c r="D821" s="590" t="str">
        <f>IF('P26'!G24&lt;&gt;"",'P26'!G24,"")</f>
        <v/>
      </c>
      <c r="E821" t="s">
        <v>1562</v>
      </c>
      <c r="F821" t="s">
        <v>1560</v>
      </c>
    </row>
    <row r="822" spans="1:6">
      <c r="A822" t="s">
        <v>1901</v>
      </c>
      <c r="B822">
        <v>1641</v>
      </c>
      <c r="C822" t="s">
        <v>1900</v>
      </c>
      <c r="D822" s="590" t="str">
        <f>IF('P26'!B25&lt;&gt;"",'P26'!B25,"")</f>
        <v/>
      </c>
      <c r="E822" t="s">
        <v>1562</v>
      </c>
      <c r="F822" t="s">
        <v>1560</v>
      </c>
    </row>
    <row r="823" spans="1:6">
      <c r="A823" t="s">
        <v>1901</v>
      </c>
      <c r="B823">
        <v>1642</v>
      </c>
      <c r="C823" t="s">
        <v>1693</v>
      </c>
      <c r="D823" s="595" t="str">
        <f>IF('P26'!F25&lt;&gt;"",'P26'!F25,"")</f>
        <v/>
      </c>
      <c r="E823" t="s">
        <v>1562</v>
      </c>
      <c r="F823" t="s">
        <v>1766</v>
      </c>
    </row>
    <row r="824" spans="1:6">
      <c r="A824" t="s">
        <v>1901</v>
      </c>
      <c r="B824">
        <v>1643</v>
      </c>
      <c r="C824" t="s">
        <v>1917</v>
      </c>
      <c r="D824" s="590" t="str">
        <f>IF('P26'!G25&lt;&gt;"",'P26'!G25,"")</f>
        <v/>
      </c>
      <c r="E824" t="s">
        <v>1562</v>
      </c>
      <c r="F824" t="s">
        <v>1560</v>
      </c>
    </row>
    <row r="825" spans="1:6">
      <c r="A825" t="s">
        <v>1901</v>
      </c>
      <c r="B825">
        <v>1644</v>
      </c>
      <c r="C825" t="s">
        <v>1918</v>
      </c>
      <c r="D825" s="590" t="str">
        <f>IF('P26'!B26&lt;&gt;"",'P26'!B26,"")</f>
        <v/>
      </c>
      <c r="E825" t="s">
        <v>1562</v>
      </c>
      <c r="F825" t="s">
        <v>1560</v>
      </c>
    </row>
    <row r="826" spans="1:6">
      <c r="A826" t="s">
        <v>1901</v>
      </c>
      <c r="B826">
        <v>1645</v>
      </c>
      <c r="C826" t="s">
        <v>1919</v>
      </c>
      <c r="D826" s="595" t="str">
        <f>IF('P26'!F26&lt;&gt;"",'P26'!F26,"")</f>
        <v/>
      </c>
      <c r="E826" t="s">
        <v>1562</v>
      </c>
      <c r="F826" t="s">
        <v>1766</v>
      </c>
    </row>
    <row r="827" spans="1:6">
      <c r="A827" t="s">
        <v>1901</v>
      </c>
      <c r="B827">
        <v>1646</v>
      </c>
      <c r="C827" t="s">
        <v>1920</v>
      </c>
      <c r="D827" s="590" t="str">
        <f>IF('P26'!G26&lt;&gt;"",'P26'!G26,"")</f>
        <v/>
      </c>
      <c r="E827" t="s">
        <v>1562</v>
      </c>
      <c r="F827" t="s">
        <v>1560</v>
      </c>
    </row>
    <row r="828" spans="1:6">
      <c r="A828" t="s">
        <v>1901</v>
      </c>
      <c r="B828">
        <v>1647</v>
      </c>
      <c r="C828" t="s">
        <v>1921</v>
      </c>
      <c r="D828" s="590" t="str">
        <f>IF('P26'!B27&lt;&gt;"",'P26'!B27,"")</f>
        <v/>
      </c>
      <c r="E828" t="s">
        <v>1562</v>
      </c>
      <c r="F828" t="s">
        <v>1560</v>
      </c>
    </row>
    <row r="829" spans="1:6">
      <c r="A829" t="s">
        <v>1901</v>
      </c>
      <c r="B829">
        <v>1648</v>
      </c>
      <c r="C829" t="s">
        <v>1922</v>
      </c>
      <c r="D829" s="595" t="str">
        <f>IF('P26'!F27&lt;&gt;"",'P26'!F27,"")</f>
        <v/>
      </c>
      <c r="E829" t="s">
        <v>1562</v>
      </c>
      <c r="F829" t="s">
        <v>1766</v>
      </c>
    </row>
    <row r="830" spans="1:6">
      <c r="A830" t="s">
        <v>1901</v>
      </c>
      <c r="B830">
        <v>1649</v>
      </c>
      <c r="C830" t="s">
        <v>1923</v>
      </c>
      <c r="D830" s="590" t="str">
        <f>IF('P26'!G27&lt;&gt;"",'P26'!G27,"")</f>
        <v/>
      </c>
      <c r="E830" t="s">
        <v>1562</v>
      </c>
      <c r="F830" t="s">
        <v>1560</v>
      </c>
    </row>
    <row r="831" spans="1:6">
      <c r="A831" t="s">
        <v>1924</v>
      </c>
      <c r="B831">
        <v>1650</v>
      </c>
      <c r="C831" t="s">
        <v>1877</v>
      </c>
      <c r="D831" s="590" t="str">
        <f>IF('P27'!A1&lt;&gt;"",'P27'!A1,"")</f>
        <v>　２　避難訓練等の実施状況（令和7年4月～令和8年3月）</v>
      </c>
      <c r="E831" t="s">
        <v>1562</v>
      </c>
      <c r="F831" t="s">
        <v>1560</v>
      </c>
    </row>
    <row r="832" spans="1:6">
      <c r="A832" t="s">
        <v>1924</v>
      </c>
      <c r="B832">
        <v>1665</v>
      </c>
      <c r="C832" t="s">
        <v>1712</v>
      </c>
      <c r="D832" s="590" t="str">
        <f>IF('P27'!C3&lt;&gt;"",'P27'!C3,"")</f>
        <v/>
      </c>
      <c r="E832" t="s">
        <v>1562</v>
      </c>
      <c r="F832" t="s">
        <v>1560</v>
      </c>
    </row>
    <row r="833" spans="1:6">
      <c r="A833" t="s">
        <v>1924</v>
      </c>
      <c r="B833">
        <v>1666</v>
      </c>
      <c r="C833" t="s">
        <v>1642</v>
      </c>
      <c r="D833" s="590" t="str">
        <f>IF('P27'!D3&lt;&gt;"",'P27'!D3,"")</f>
        <v/>
      </c>
      <c r="E833" t="s">
        <v>1562</v>
      </c>
      <c r="F833" t="s">
        <v>1560</v>
      </c>
    </row>
    <row r="834" spans="1:6">
      <c r="A834" t="s">
        <v>1924</v>
      </c>
      <c r="B834">
        <v>1667</v>
      </c>
      <c r="C834" t="s">
        <v>1925</v>
      </c>
      <c r="D834" s="590" t="str">
        <f>IF('P27'!E3&lt;&gt;"",'P27'!E3,"")</f>
        <v/>
      </c>
      <c r="E834" t="s">
        <v>1562</v>
      </c>
      <c r="F834" t="s">
        <v>1560</v>
      </c>
    </row>
    <row r="835" spans="1:6">
      <c r="A835" t="s">
        <v>1924</v>
      </c>
      <c r="B835">
        <v>1668</v>
      </c>
      <c r="C835" t="s">
        <v>1653</v>
      </c>
      <c r="D835" s="590" t="str">
        <f>IF('P27'!F3&lt;&gt;"",'P27'!F3,"")</f>
        <v/>
      </c>
      <c r="E835" t="s">
        <v>1562</v>
      </c>
      <c r="F835" t="s">
        <v>1560</v>
      </c>
    </row>
    <row r="836" spans="1:6">
      <c r="A836" t="s">
        <v>1924</v>
      </c>
      <c r="B836">
        <v>1669</v>
      </c>
      <c r="C836" t="s">
        <v>1643</v>
      </c>
      <c r="D836" s="590" t="str">
        <f>IF('P27'!G3&lt;&gt;"",'P27'!G3,"")</f>
        <v/>
      </c>
      <c r="E836" t="s">
        <v>1562</v>
      </c>
      <c r="F836" t="s">
        <v>1560</v>
      </c>
    </row>
    <row r="837" spans="1:6">
      <c r="A837" t="s">
        <v>1924</v>
      </c>
      <c r="B837">
        <v>1670</v>
      </c>
      <c r="C837" t="s">
        <v>1894</v>
      </c>
      <c r="D837" s="590" t="str">
        <f>IF('P27'!H3&lt;&gt;"",'P27'!H3,"")</f>
        <v/>
      </c>
      <c r="E837" t="s">
        <v>1562</v>
      </c>
      <c r="F837" t="s">
        <v>1560</v>
      </c>
    </row>
    <row r="838" spans="1:6">
      <c r="A838" t="s">
        <v>1924</v>
      </c>
      <c r="B838">
        <v>1671</v>
      </c>
      <c r="C838" t="s">
        <v>1926</v>
      </c>
      <c r="D838" s="590" t="str">
        <f>IF('P27'!I3&lt;&gt;"",'P27'!I3,"")</f>
        <v/>
      </c>
      <c r="E838" t="s">
        <v>1562</v>
      </c>
      <c r="F838" t="s">
        <v>1560</v>
      </c>
    </row>
    <row r="839" spans="1:6">
      <c r="A839" t="s">
        <v>1924</v>
      </c>
      <c r="B839">
        <v>1672</v>
      </c>
      <c r="C839" t="s">
        <v>1927</v>
      </c>
      <c r="D839" s="590" t="str">
        <f>IF('P27'!J3&lt;&gt;"",'P27'!J3,"")</f>
        <v/>
      </c>
      <c r="E839" t="s">
        <v>1562</v>
      </c>
      <c r="F839" t="s">
        <v>1560</v>
      </c>
    </row>
    <row r="840" spans="1:6">
      <c r="A840" t="s">
        <v>1924</v>
      </c>
      <c r="B840">
        <v>1673</v>
      </c>
      <c r="C840" t="s">
        <v>1654</v>
      </c>
      <c r="D840" s="590" t="str">
        <f>IF('P27'!K3&lt;&gt;"",'P27'!K3,"")</f>
        <v/>
      </c>
      <c r="E840" t="s">
        <v>1562</v>
      </c>
      <c r="F840" t="s">
        <v>1560</v>
      </c>
    </row>
    <row r="841" spans="1:6">
      <c r="A841" t="s">
        <v>1924</v>
      </c>
      <c r="B841">
        <v>1674</v>
      </c>
      <c r="C841" t="s">
        <v>1928</v>
      </c>
      <c r="D841" s="590" t="str">
        <f>IF('P27'!L3&lt;&gt;"",'P27'!L3,"")</f>
        <v/>
      </c>
      <c r="E841" t="s">
        <v>1562</v>
      </c>
      <c r="F841" t="s">
        <v>1560</v>
      </c>
    </row>
    <row r="842" spans="1:6">
      <c r="A842" t="s">
        <v>1924</v>
      </c>
      <c r="B842">
        <v>1675</v>
      </c>
      <c r="C842" t="s">
        <v>1929</v>
      </c>
      <c r="D842" s="590" t="str">
        <f>IF('P27'!M3&lt;&gt;"",'P27'!M3,"")</f>
        <v/>
      </c>
      <c r="E842" t="s">
        <v>1562</v>
      </c>
      <c r="F842" t="s">
        <v>1560</v>
      </c>
    </row>
    <row r="843" spans="1:6">
      <c r="A843" t="s">
        <v>1924</v>
      </c>
      <c r="B843">
        <v>1676</v>
      </c>
      <c r="C843" t="s">
        <v>1930</v>
      </c>
      <c r="D843" s="590" t="str">
        <f>IF('P27'!N3&lt;&gt;"",'P27'!N3,"")</f>
        <v/>
      </c>
      <c r="E843" t="s">
        <v>1562</v>
      </c>
      <c r="F843" t="s">
        <v>1560</v>
      </c>
    </row>
    <row r="844" spans="1:6">
      <c r="A844" t="s">
        <v>1924</v>
      </c>
      <c r="B844">
        <v>1677</v>
      </c>
      <c r="C844" t="s">
        <v>1931</v>
      </c>
      <c r="D844" s="590" t="str">
        <f>IF('P27'!O3&lt;&gt;"",'P27'!O3,"")</f>
        <v/>
      </c>
      <c r="E844" t="s">
        <v>1562</v>
      </c>
      <c r="F844" t="s">
        <v>1560</v>
      </c>
    </row>
    <row r="845" spans="1:6">
      <c r="A845" t="s">
        <v>1924</v>
      </c>
      <c r="B845">
        <v>1680</v>
      </c>
      <c r="C845" t="s">
        <v>1708</v>
      </c>
      <c r="D845" s="590" t="str">
        <f>IF('P27'!C4&lt;&gt;"",'P27'!C4,"")</f>
        <v/>
      </c>
      <c r="E845" t="s">
        <v>1562</v>
      </c>
      <c r="F845" t="s">
        <v>1560</v>
      </c>
    </row>
    <row r="846" spans="1:6">
      <c r="A846" t="s">
        <v>1924</v>
      </c>
      <c r="B846">
        <v>1681</v>
      </c>
      <c r="C846" t="s">
        <v>1607</v>
      </c>
      <c r="D846" s="590" t="str">
        <f>IF('P27'!D4&lt;&gt;"",'P27'!D4,"")</f>
        <v/>
      </c>
      <c r="E846" t="s">
        <v>1562</v>
      </c>
      <c r="F846" t="s">
        <v>1560</v>
      </c>
    </row>
    <row r="847" spans="1:6">
      <c r="A847" t="s">
        <v>1924</v>
      </c>
      <c r="B847">
        <v>1682</v>
      </c>
      <c r="C847" t="s">
        <v>1932</v>
      </c>
      <c r="D847" s="590" t="str">
        <f>IF('P27'!E4&lt;&gt;"",'P27'!E4,"")</f>
        <v/>
      </c>
      <c r="E847" t="s">
        <v>1562</v>
      </c>
      <c r="F847" t="s">
        <v>1560</v>
      </c>
    </row>
    <row r="848" spans="1:6">
      <c r="A848" t="s">
        <v>1924</v>
      </c>
      <c r="B848">
        <v>1683</v>
      </c>
      <c r="C848" t="s">
        <v>1655</v>
      </c>
      <c r="D848" s="590" t="str">
        <f>IF('P27'!F4&lt;&gt;"",'P27'!F4,"")</f>
        <v/>
      </c>
      <c r="E848" t="s">
        <v>1562</v>
      </c>
      <c r="F848" t="s">
        <v>1560</v>
      </c>
    </row>
    <row r="849" spans="1:6">
      <c r="A849" t="s">
        <v>1924</v>
      </c>
      <c r="B849">
        <v>1684</v>
      </c>
      <c r="C849" t="s">
        <v>1608</v>
      </c>
      <c r="D849" s="590" t="str">
        <f>IF('P27'!G4&lt;&gt;"",'P27'!G4,"")</f>
        <v/>
      </c>
      <c r="E849" t="s">
        <v>1562</v>
      </c>
      <c r="F849" t="s">
        <v>1560</v>
      </c>
    </row>
    <row r="850" spans="1:6">
      <c r="A850" t="s">
        <v>1924</v>
      </c>
      <c r="B850">
        <v>1685</v>
      </c>
      <c r="C850" t="s">
        <v>1933</v>
      </c>
      <c r="D850" s="590" t="str">
        <f>IF('P27'!H4&lt;&gt;"",'P27'!H4,"")</f>
        <v/>
      </c>
      <c r="E850" t="s">
        <v>1562</v>
      </c>
      <c r="F850" t="s">
        <v>1560</v>
      </c>
    </row>
    <row r="851" spans="1:6">
      <c r="A851" t="s">
        <v>1924</v>
      </c>
      <c r="B851">
        <v>1686</v>
      </c>
      <c r="C851" t="s">
        <v>1934</v>
      </c>
      <c r="D851" s="590" t="str">
        <f>IF('P27'!I4&lt;&gt;"",'P27'!I4,"")</f>
        <v/>
      </c>
      <c r="E851" t="s">
        <v>1562</v>
      </c>
      <c r="F851" t="s">
        <v>1560</v>
      </c>
    </row>
    <row r="852" spans="1:6">
      <c r="A852" t="s">
        <v>1924</v>
      </c>
      <c r="B852">
        <v>1687</v>
      </c>
      <c r="C852" t="s">
        <v>1935</v>
      </c>
      <c r="D852" s="590" t="str">
        <f>IF('P27'!J4&lt;&gt;"",'P27'!J4,"")</f>
        <v/>
      </c>
      <c r="E852" t="s">
        <v>1562</v>
      </c>
      <c r="F852" t="s">
        <v>1560</v>
      </c>
    </row>
    <row r="853" spans="1:6">
      <c r="A853" t="s">
        <v>1924</v>
      </c>
      <c r="B853">
        <v>1688</v>
      </c>
      <c r="C853" t="s">
        <v>1936</v>
      </c>
      <c r="D853" s="590" t="str">
        <f>IF('P27'!K4&lt;&gt;"",'P27'!K4,"")</f>
        <v/>
      </c>
      <c r="E853" t="s">
        <v>1562</v>
      </c>
      <c r="F853" t="s">
        <v>1560</v>
      </c>
    </row>
    <row r="854" spans="1:6">
      <c r="A854" t="s">
        <v>1924</v>
      </c>
      <c r="B854">
        <v>1689</v>
      </c>
      <c r="C854" t="s">
        <v>1937</v>
      </c>
      <c r="D854" s="590" t="str">
        <f>IF('P27'!L4&lt;&gt;"",'P27'!L4,"")</f>
        <v/>
      </c>
      <c r="E854" t="s">
        <v>1562</v>
      </c>
      <c r="F854" t="s">
        <v>1560</v>
      </c>
    </row>
    <row r="855" spans="1:6">
      <c r="A855" t="s">
        <v>1924</v>
      </c>
      <c r="B855">
        <v>1690</v>
      </c>
      <c r="C855" t="s">
        <v>1938</v>
      </c>
      <c r="D855" s="590" t="str">
        <f>IF('P27'!M4&lt;&gt;"",'P27'!M4,"")</f>
        <v/>
      </c>
      <c r="E855" t="s">
        <v>1562</v>
      </c>
      <c r="F855" t="s">
        <v>1560</v>
      </c>
    </row>
    <row r="856" spans="1:6">
      <c r="A856" t="s">
        <v>1924</v>
      </c>
      <c r="B856">
        <v>1691</v>
      </c>
      <c r="C856" t="s">
        <v>1939</v>
      </c>
      <c r="D856" s="590" t="str">
        <f>IF('P27'!N4&lt;&gt;"",'P27'!N4,"")</f>
        <v/>
      </c>
      <c r="E856" t="s">
        <v>1562</v>
      </c>
      <c r="F856" t="s">
        <v>1560</v>
      </c>
    </row>
    <row r="857" spans="1:6">
      <c r="A857" t="s">
        <v>1924</v>
      </c>
      <c r="B857">
        <v>1692</v>
      </c>
      <c r="C857" t="s">
        <v>1940</v>
      </c>
      <c r="D857" s="590" t="str">
        <f>IF('P27'!O4&lt;&gt;"",'P27'!O4,"")</f>
        <v/>
      </c>
      <c r="E857" t="s">
        <v>1562</v>
      </c>
      <c r="F857" t="s">
        <v>1560</v>
      </c>
    </row>
    <row r="858" spans="1:6">
      <c r="A858" t="s">
        <v>1924</v>
      </c>
      <c r="B858">
        <v>1695</v>
      </c>
      <c r="C858" t="s">
        <v>1713</v>
      </c>
      <c r="D858" s="590" t="str">
        <f>IF('P27'!C5&lt;&gt;"",'P27'!C5,"")</f>
        <v/>
      </c>
      <c r="E858" t="s">
        <v>1562</v>
      </c>
      <c r="F858" t="s">
        <v>1560</v>
      </c>
    </row>
    <row r="859" spans="1:6">
      <c r="A859" t="s">
        <v>1924</v>
      </c>
      <c r="B859">
        <v>1696</v>
      </c>
      <c r="C859" t="s">
        <v>1609</v>
      </c>
      <c r="D859" s="590" t="str">
        <f>IF('P27'!D5&lt;&gt;"",'P27'!D5,"")</f>
        <v/>
      </c>
      <c r="E859" t="s">
        <v>1562</v>
      </c>
      <c r="F859" t="s">
        <v>1560</v>
      </c>
    </row>
    <row r="860" spans="1:6">
      <c r="A860" t="s">
        <v>1924</v>
      </c>
      <c r="B860">
        <v>1697</v>
      </c>
      <c r="C860" t="s">
        <v>1722</v>
      </c>
      <c r="D860" s="590" t="str">
        <f>IF('P27'!E5&lt;&gt;"",'P27'!E5,"")</f>
        <v/>
      </c>
      <c r="E860" t="s">
        <v>1562</v>
      </c>
      <c r="F860" t="s">
        <v>1560</v>
      </c>
    </row>
    <row r="861" spans="1:6">
      <c r="A861" t="s">
        <v>1924</v>
      </c>
      <c r="B861">
        <v>1698</v>
      </c>
      <c r="C861" t="s">
        <v>1656</v>
      </c>
      <c r="D861" s="590" t="str">
        <f>IF('P27'!F5&lt;&gt;"",'P27'!F5,"")</f>
        <v/>
      </c>
      <c r="E861" t="s">
        <v>1562</v>
      </c>
      <c r="F861" t="s">
        <v>1560</v>
      </c>
    </row>
    <row r="862" spans="1:6">
      <c r="A862" t="s">
        <v>1924</v>
      </c>
      <c r="B862">
        <v>1699</v>
      </c>
      <c r="C862" t="s">
        <v>1610</v>
      </c>
      <c r="D862" s="590" t="str">
        <f>IF('P27'!G5&lt;&gt;"",'P27'!G5,"")</f>
        <v/>
      </c>
      <c r="E862" t="s">
        <v>1562</v>
      </c>
      <c r="F862" t="s">
        <v>1560</v>
      </c>
    </row>
    <row r="863" spans="1:6">
      <c r="A863" t="s">
        <v>1924</v>
      </c>
      <c r="B863">
        <v>1700</v>
      </c>
      <c r="C863" t="s">
        <v>1739</v>
      </c>
      <c r="D863" s="590" t="str">
        <f>IF('P27'!H5&lt;&gt;"",'P27'!H5,"")</f>
        <v/>
      </c>
      <c r="E863" t="s">
        <v>1562</v>
      </c>
      <c r="F863" t="s">
        <v>1560</v>
      </c>
    </row>
    <row r="864" spans="1:6">
      <c r="A864" t="s">
        <v>1924</v>
      </c>
      <c r="B864">
        <v>1701</v>
      </c>
      <c r="C864" t="s">
        <v>1941</v>
      </c>
      <c r="D864" s="590" t="str">
        <f>IF('P27'!I5&lt;&gt;"",'P27'!I5,"")</f>
        <v/>
      </c>
      <c r="E864" t="s">
        <v>1562</v>
      </c>
      <c r="F864" t="s">
        <v>1560</v>
      </c>
    </row>
    <row r="865" spans="1:6">
      <c r="A865" t="s">
        <v>1924</v>
      </c>
      <c r="B865">
        <v>1702</v>
      </c>
      <c r="C865" t="s">
        <v>1942</v>
      </c>
      <c r="D865" s="590" t="str">
        <f>IF('P27'!J5&lt;&gt;"",'P27'!J5,"")</f>
        <v/>
      </c>
      <c r="E865" t="s">
        <v>1562</v>
      </c>
      <c r="F865" t="s">
        <v>1560</v>
      </c>
    </row>
    <row r="866" spans="1:6">
      <c r="A866" t="s">
        <v>1924</v>
      </c>
      <c r="B866">
        <v>1703</v>
      </c>
      <c r="C866" t="s">
        <v>1657</v>
      </c>
      <c r="D866" s="590" t="str">
        <f>IF('P27'!K5&lt;&gt;"",'P27'!K5,"")</f>
        <v/>
      </c>
      <c r="E866" t="s">
        <v>1562</v>
      </c>
      <c r="F866" t="s">
        <v>1560</v>
      </c>
    </row>
    <row r="867" spans="1:6">
      <c r="A867" t="s">
        <v>1924</v>
      </c>
      <c r="B867">
        <v>1704</v>
      </c>
      <c r="C867" t="s">
        <v>1943</v>
      </c>
      <c r="D867" s="590" t="str">
        <f>IF('P27'!L5&lt;&gt;"",'P27'!L5,"")</f>
        <v/>
      </c>
      <c r="E867" t="s">
        <v>1562</v>
      </c>
      <c r="F867" t="s">
        <v>1560</v>
      </c>
    </row>
    <row r="868" spans="1:6">
      <c r="A868" t="s">
        <v>1924</v>
      </c>
      <c r="B868">
        <v>1705</v>
      </c>
      <c r="C868" t="s">
        <v>1944</v>
      </c>
      <c r="D868" s="590" t="str">
        <f>IF('P27'!M5&lt;&gt;"",'P27'!M5,"")</f>
        <v/>
      </c>
      <c r="E868" t="s">
        <v>1562</v>
      </c>
      <c r="F868" t="s">
        <v>1560</v>
      </c>
    </row>
    <row r="869" spans="1:6">
      <c r="A869" t="s">
        <v>1924</v>
      </c>
      <c r="B869">
        <v>1706</v>
      </c>
      <c r="C869" t="s">
        <v>1945</v>
      </c>
      <c r="D869" s="590" t="str">
        <f>IF('P27'!N5&lt;&gt;"",'P27'!N5,"")</f>
        <v/>
      </c>
      <c r="E869" t="s">
        <v>1562</v>
      </c>
      <c r="F869" t="s">
        <v>1560</v>
      </c>
    </row>
    <row r="870" spans="1:6">
      <c r="A870" t="s">
        <v>1924</v>
      </c>
      <c r="B870">
        <v>1707</v>
      </c>
      <c r="C870" t="s">
        <v>1946</v>
      </c>
      <c r="D870" s="590" t="str">
        <f>IF('P27'!O5&lt;&gt;"",'P27'!O5,"")</f>
        <v/>
      </c>
      <c r="E870" t="s">
        <v>1562</v>
      </c>
      <c r="F870" t="s">
        <v>1560</v>
      </c>
    </row>
    <row r="871" spans="1:6">
      <c r="A871" t="s">
        <v>1924</v>
      </c>
      <c r="B871">
        <v>1710</v>
      </c>
      <c r="C871" t="s">
        <v>1740</v>
      </c>
      <c r="D871" s="590" t="str">
        <f>IF('P27'!C6&lt;&gt;"",'P27'!C6,"")</f>
        <v/>
      </c>
      <c r="E871" t="s">
        <v>1562</v>
      </c>
      <c r="F871" t="s">
        <v>1560</v>
      </c>
    </row>
    <row r="872" spans="1:6">
      <c r="A872" t="s">
        <v>1924</v>
      </c>
      <c r="B872">
        <v>1711</v>
      </c>
      <c r="C872" t="s">
        <v>1611</v>
      </c>
      <c r="D872" s="590" t="str">
        <f>IF('P27'!D6&lt;&gt;"",'P27'!D6,"")</f>
        <v/>
      </c>
      <c r="E872" t="s">
        <v>1562</v>
      </c>
      <c r="F872" t="s">
        <v>1560</v>
      </c>
    </row>
    <row r="873" spans="1:6">
      <c r="A873" t="s">
        <v>1924</v>
      </c>
      <c r="B873">
        <v>1712</v>
      </c>
      <c r="C873" t="s">
        <v>1741</v>
      </c>
      <c r="D873" s="590" t="str">
        <f>IF('P27'!E6&lt;&gt;"",'P27'!E6,"")</f>
        <v/>
      </c>
      <c r="E873" t="s">
        <v>1562</v>
      </c>
      <c r="F873" t="s">
        <v>1560</v>
      </c>
    </row>
    <row r="874" spans="1:6">
      <c r="A874" t="s">
        <v>1924</v>
      </c>
      <c r="B874">
        <v>1713</v>
      </c>
      <c r="C874" t="s">
        <v>1658</v>
      </c>
      <c r="D874" s="590" t="str">
        <f>IF('P27'!F6&lt;&gt;"",'P27'!F6,"")</f>
        <v/>
      </c>
      <c r="E874" t="s">
        <v>1562</v>
      </c>
      <c r="F874" t="s">
        <v>1560</v>
      </c>
    </row>
    <row r="875" spans="1:6">
      <c r="A875" t="s">
        <v>1924</v>
      </c>
      <c r="B875">
        <v>1714</v>
      </c>
      <c r="C875" t="s">
        <v>1612</v>
      </c>
      <c r="D875" s="590" t="str">
        <f>IF('P27'!G6&lt;&gt;"",'P27'!G6,"")</f>
        <v/>
      </c>
      <c r="E875" t="s">
        <v>1562</v>
      </c>
      <c r="F875" t="s">
        <v>1560</v>
      </c>
    </row>
    <row r="876" spans="1:6">
      <c r="A876" t="s">
        <v>1924</v>
      </c>
      <c r="B876">
        <v>1715</v>
      </c>
      <c r="C876" t="s">
        <v>1742</v>
      </c>
      <c r="D876" s="590" t="str">
        <f>IF('P27'!H6&lt;&gt;"",'P27'!H6,"")</f>
        <v/>
      </c>
      <c r="E876" t="s">
        <v>1562</v>
      </c>
      <c r="F876" t="s">
        <v>1560</v>
      </c>
    </row>
    <row r="877" spans="1:6">
      <c r="A877" t="s">
        <v>1924</v>
      </c>
      <c r="B877">
        <v>1716</v>
      </c>
      <c r="C877" t="s">
        <v>1947</v>
      </c>
      <c r="D877" s="590" t="str">
        <f>IF('P27'!I6&lt;&gt;"",'P27'!I6,"")</f>
        <v/>
      </c>
      <c r="E877" t="s">
        <v>1562</v>
      </c>
      <c r="F877" t="s">
        <v>1560</v>
      </c>
    </row>
    <row r="878" spans="1:6">
      <c r="A878" t="s">
        <v>1924</v>
      </c>
      <c r="B878">
        <v>1717</v>
      </c>
      <c r="C878" t="s">
        <v>1948</v>
      </c>
      <c r="D878" s="590" t="str">
        <f>IF('P27'!J6&lt;&gt;"",'P27'!J6,"")</f>
        <v/>
      </c>
      <c r="E878" t="s">
        <v>1562</v>
      </c>
      <c r="F878" t="s">
        <v>1560</v>
      </c>
    </row>
    <row r="879" spans="1:6">
      <c r="A879" t="s">
        <v>1924</v>
      </c>
      <c r="B879">
        <v>1718</v>
      </c>
      <c r="C879" t="s">
        <v>1659</v>
      </c>
      <c r="D879" s="590" t="str">
        <f>IF('P27'!K6&lt;&gt;"",'P27'!K6,"")</f>
        <v/>
      </c>
      <c r="E879" t="s">
        <v>1562</v>
      </c>
      <c r="F879" t="s">
        <v>1560</v>
      </c>
    </row>
    <row r="880" spans="1:6">
      <c r="A880" t="s">
        <v>1924</v>
      </c>
      <c r="B880">
        <v>1719</v>
      </c>
      <c r="C880" t="s">
        <v>1949</v>
      </c>
      <c r="D880" s="590" t="str">
        <f>IF('P27'!L6&lt;&gt;"",'P27'!L6,"")</f>
        <v/>
      </c>
      <c r="E880" t="s">
        <v>1562</v>
      </c>
      <c r="F880" t="s">
        <v>1560</v>
      </c>
    </row>
    <row r="881" spans="1:6">
      <c r="A881" t="s">
        <v>1924</v>
      </c>
      <c r="B881">
        <v>1720</v>
      </c>
      <c r="C881" t="s">
        <v>1950</v>
      </c>
      <c r="D881" s="590" t="str">
        <f>IF('P27'!M6&lt;&gt;"",'P27'!M6,"")</f>
        <v/>
      </c>
      <c r="E881" t="s">
        <v>1562</v>
      </c>
      <c r="F881" t="s">
        <v>1560</v>
      </c>
    </row>
    <row r="882" spans="1:6">
      <c r="A882" t="s">
        <v>1924</v>
      </c>
      <c r="B882">
        <v>1721</v>
      </c>
      <c r="C882" t="s">
        <v>1951</v>
      </c>
      <c r="D882" s="590" t="str">
        <f>IF('P27'!N6&lt;&gt;"",'P27'!N6,"")</f>
        <v/>
      </c>
      <c r="E882" t="s">
        <v>1562</v>
      </c>
      <c r="F882" t="s">
        <v>1560</v>
      </c>
    </row>
    <row r="883" spans="1:6">
      <c r="A883" t="s">
        <v>1924</v>
      </c>
      <c r="B883">
        <v>1722</v>
      </c>
      <c r="C883" t="s">
        <v>1952</v>
      </c>
      <c r="D883" s="590" t="str">
        <f>IF('P27'!O6&lt;&gt;"",'P27'!O6,"")</f>
        <v/>
      </c>
      <c r="E883" t="s">
        <v>1562</v>
      </c>
      <c r="F883" t="s">
        <v>1560</v>
      </c>
    </row>
    <row r="884" spans="1:6">
      <c r="A884" t="s">
        <v>1924</v>
      </c>
      <c r="B884">
        <v>1725</v>
      </c>
      <c r="C884" t="s">
        <v>1743</v>
      </c>
      <c r="D884" s="590" t="str">
        <f>IF('P27'!C7&lt;&gt;"",'P27'!C7,"")</f>
        <v/>
      </c>
      <c r="E884" t="s">
        <v>1562</v>
      </c>
      <c r="F884" t="s">
        <v>1560</v>
      </c>
    </row>
    <row r="885" spans="1:6">
      <c r="A885" t="s">
        <v>1924</v>
      </c>
      <c r="B885">
        <v>1726</v>
      </c>
      <c r="C885" t="s">
        <v>1613</v>
      </c>
      <c r="D885" s="590" t="str">
        <f>IF('P27'!D7&lt;&gt;"",'P27'!D7,"")</f>
        <v/>
      </c>
      <c r="E885" t="s">
        <v>1562</v>
      </c>
      <c r="F885" t="s">
        <v>1560</v>
      </c>
    </row>
    <row r="886" spans="1:6">
      <c r="A886" t="s">
        <v>1924</v>
      </c>
      <c r="B886">
        <v>1727</v>
      </c>
      <c r="C886" t="s">
        <v>1744</v>
      </c>
      <c r="D886" s="590" t="str">
        <f>IF('P27'!E7&lt;&gt;"",'P27'!E7,"")</f>
        <v/>
      </c>
      <c r="E886" t="s">
        <v>1562</v>
      </c>
      <c r="F886" t="s">
        <v>1560</v>
      </c>
    </row>
    <row r="887" spans="1:6">
      <c r="A887" t="s">
        <v>1924</v>
      </c>
      <c r="B887">
        <v>1728</v>
      </c>
      <c r="C887" t="s">
        <v>1660</v>
      </c>
      <c r="D887" s="590" t="str">
        <f>IF('P27'!F7&lt;&gt;"",'P27'!F7,"")</f>
        <v/>
      </c>
      <c r="E887" t="s">
        <v>1562</v>
      </c>
      <c r="F887" t="s">
        <v>1560</v>
      </c>
    </row>
    <row r="888" spans="1:6">
      <c r="A888" t="s">
        <v>1924</v>
      </c>
      <c r="B888">
        <v>1729</v>
      </c>
      <c r="C888" t="s">
        <v>1614</v>
      </c>
      <c r="D888" s="590" t="str">
        <f>IF('P27'!G7&lt;&gt;"",'P27'!G7,"")</f>
        <v/>
      </c>
      <c r="E888" t="s">
        <v>1562</v>
      </c>
      <c r="F888" t="s">
        <v>1560</v>
      </c>
    </row>
    <row r="889" spans="1:6">
      <c r="A889" t="s">
        <v>1924</v>
      </c>
      <c r="B889">
        <v>1730</v>
      </c>
      <c r="C889" t="s">
        <v>1745</v>
      </c>
      <c r="D889" s="590" t="str">
        <f>IF('P27'!H7&lt;&gt;"",'P27'!H7,"")</f>
        <v/>
      </c>
      <c r="E889" t="s">
        <v>1562</v>
      </c>
      <c r="F889" t="s">
        <v>1560</v>
      </c>
    </row>
    <row r="890" spans="1:6">
      <c r="A890" t="s">
        <v>1924</v>
      </c>
      <c r="B890">
        <v>1731</v>
      </c>
      <c r="C890" t="s">
        <v>1767</v>
      </c>
      <c r="D890" s="590" t="str">
        <f>IF('P27'!I7&lt;&gt;"",'P27'!I7,"")</f>
        <v/>
      </c>
      <c r="E890" t="s">
        <v>1562</v>
      </c>
      <c r="F890" t="s">
        <v>1560</v>
      </c>
    </row>
    <row r="891" spans="1:6">
      <c r="A891" t="s">
        <v>1924</v>
      </c>
      <c r="B891">
        <v>1732</v>
      </c>
      <c r="C891" t="s">
        <v>1768</v>
      </c>
      <c r="D891" s="590" t="str">
        <f>IF('P27'!J7&lt;&gt;"",'P27'!J7,"")</f>
        <v/>
      </c>
      <c r="E891" t="s">
        <v>1562</v>
      </c>
      <c r="F891" t="s">
        <v>1560</v>
      </c>
    </row>
    <row r="892" spans="1:6">
      <c r="A892" t="s">
        <v>1924</v>
      </c>
      <c r="B892">
        <v>1733</v>
      </c>
      <c r="C892" t="s">
        <v>1661</v>
      </c>
      <c r="D892" s="590" t="str">
        <f>IF('P27'!K7&lt;&gt;"",'P27'!K7,"")</f>
        <v/>
      </c>
      <c r="E892" t="s">
        <v>1562</v>
      </c>
      <c r="F892" t="s">
        <v>1560</v>
      </c>
    </row>
    <row r="893" spans="1:6">
      <c r="A893" t="s">
        <v>1924</v>
      </c>
      <c r="B893">
        <v>1734</v>
      </c>
      <c r="C893" t="s">
        <v>1769</v>
      </c>
      <c r="D893" s="590" t="str">
        <f>IF('P27'!L7&lt;&gt;"",'P27'!L7,"")</f>
        <v/>
      </c>
      <c r="E893" t="s">
        <v>1562</v>
      </c>
      <c r="F893" t="s">
        <v>1560</v>
      </c>
    </row>
    <row r="894" spans="1:6">
      <c r="A894" t="s">
        <v>1924</v>
      </c>
      <c r="B894">
        <v>1735</v>
      </c>
      <c r="C894" t="s">
        <v>1770</v>
      </c>
      <c r="D894" s="590" t="str">
        <f>IF('P27'!M7&lt;&gt;"",'P27'!M7,"")</f>
        <v/>
      </c>
      <c r="E894" t="s">
        <v>1562</v>
      </c>
      <c r="F894" t="s">
        <v>1560</v>
      </c>
    </row>
    <row r="895" spans="1:6">
      <c r="A895" t="s">
        <v>1924</v>
      </c>
      <c r="B895">
        <v>1736</v>
      </c>
      <c r="C895" t="s">
        <v>1953</v>
      </c>
      <c r="D895" s="590" t="str">
        <f>IF('P27'!N7&lt;&gt;"",'P27'!N7,"")</f>
        <v/>
      </c>
      <c r="E895" t="s">
        <v>1562</v>
      </c>
      <c r="F895" t="s">
        <v>1560</v>
      </c>
    </row>
    <row r="896" spans="1:6">
      <c r="A896" t="s">
        <v>1924</v>
      </c>
      <c r="B896">
        <v>1737</v>
      </c>
      <c r="C896" t="s">
        <v>1954</v>
      </c>
      <c r="D896" s="590" t="str">
        <f>IF('P27'!O7&lt;&gt;"",'P27'!O7,"")</f>
        <v/>
      </c>
      <c r="E896" t="s">
        <v>1562</v>
      </c>
      <c r="F896" t="s">
        <v>1560</v>
      </c>
    </row>
    <row r="897" spans="1:6">
      <c r="A897" t="s">
        <v>1924</v>
      </c>
      <c r="B897">
        <v>1740</v>
      </c>
      <c r="C897" t="s">
        <v>1723</v>
      </c>
      <c r="D897" s="590" t="str">
        <f>IF('P27'!C8&lt;&gt;"",'P27'!C8,"")</f>
        <v/>
      </c>
      <c r="E897" t="s">
        <v>1562</v>
      </c>
      <c r="F897" t="s">
        <v>1560</v>
      </c>
    </row>
    <row r="898" spans="1:6">
      <c r="A898" t="s">
        <v>1924</v>
      </c>
      <c r="B898">
        <v>1741</v>
      </c>
      <c r="C898" t="s">
        <v>1615</v>
      </c>
      <c r="D898" s="590" t="str">
        <f>IF('P27'!D8&lt;&gt;"",'P27'!D8,"")</f>
        <v/>
      </c>
      <c r="E898" t="s">
        <v>1562</v>
      </c>
      <c r="F898" t="s">
        <v>1560</v>
      </c>
    </row>
    <row r="899" spans="1:6">
      <c r="A899" t="s">
        <v>1924</v>
      </c>
      <c r="B899">
        <v>1742</v>
      </c>
      <c r="C899" t="s">
        <v>1724</v>
      </c>
      <c r="D899" s="590" t="str">
        <f>IF('P27'!E8&lt;&gt;"",'P27'!E8,"")</f>
        <v/>
      </c>
      <c r="E899" t="s">
        <v>1562</v>
      </c>
      <c r="F899" t="s">
        <v>1560</v>
      </c>
    </row>
    <row r="900" spans="1:6">
      <c r="A900" t="s">
        <v>1924</v>
      </c>
      <c r="B900">
        <v>1743</v>
      </c>
      <c r="C900" t="s">
        <v>1605</v>
      </c>
      <c r="D900" s="590" t="str">
        <f>IF('P27'!F8&lt;&gt;"",'P27'!F8,"")</f>
        <v/>
      </c>
      <c r="E900" t="s">
        <v>1562</v>
      </c>
      <c r="F900" t="s">
        <v>1560</v>
      </c>
    </row>
    <row r="901" spans="1:6">
      <c r="A901" t="s">
        <v>1924</v>
      </c>
      <c r="B901">
        <v>1744</v>
      </c>
      <c r="C901" t="s">
        <v>1616</v>
      </c>
      <c r="D901" s="590" t="str">
        <f>IF('P27'!G8&lt;&gt;"",'P27'!G8,"")</f>
        <v/>
      </c>
      <c r="E901" t="s">
        <v>1562</v>
      </c>
      <c r="F901" t="s">
        <v>1560</v>
      </c>
    </row>
    <row r="902" spans="1:6">
      <c r="A902" t="s">
        <v>1924</v>
      </c>
      <c r="B902">
        <v>1745</v>
      </c>
      <c r="C902" t="s">
        <v>1746</v>
      </c>
      <c r="D902" s="590" t="str">
        <f>IF('P27'!H8&lt;&gt;"",'P27'!H8,"")</f>
        <v/>
      </c>
      <c r="E902" t="s">
        <v>1562</v>
      </c>
      <c r="F902" t="s">
        <v>1560</v>
      </c>
    </row>
    <row r="903" spans="1:6">
      <c r="A903" t="s">
        <v>1924</v>
      </c>
      <c r="B903">
        <v>1746</v>
      </c>
      <c r="C903" t="s">
        <v>1771</v>
      </c>
      <c r="D903" s="590" t="str">
        <f>IF('P27'!I8&lt;&gt;"",'P27'!I8,"")</f>
        <v/>
      </c>
      <c r="E903" t="s">
        <v>1562</v>
      </c>
      <c r="F903" t="s">
        <v>1560</v>
      </c>
    </row>
    <row r="904" spans="1:6">
      <c r="A904" t="s">
        <v>1924</v>
      </c>
      <c r="B904">
        <v>1747</v>
      </c>
      <c r="C904" t="s">
        <v>1772</v>
      </c>
      <c r="D904" s="590" t="str">
        <f>IF('P27'!J8&lt;&gt;"",'P27'!J8,"")</f>
        <v/>
      </c>
      <c r="E904" t="s">
        <v>1562</v>
      </c>
      <c r="F904" t="s">
        <v>1560</v>
      </c>
    </row>
    <row r="905" spans="1:6">
      <c r="A905" t="s">
        <v>1924</v>
      </c>
      <c r="B905">
        <v>1748</v>
      </c>
      <c r="C905" t="s">
        <v>1662</v>
      </c>
      <c r="D905" s="590" t="str">
        <f>IF('P27'!K8&lt;&gt;"",'P27'!K8,"")</f>
        <v/>
      </c>
      <c r="E905" t="s">
        <v>1562</v>
      </c>
      <c r="F905" t="s">
        <v>1560</v>
      </c>
    </row>
    <row r="906" spans="1:6">
      <c r="A906" t="s">
        <v>1924</v>
      </c>
      <c r="B906">
        <v>1749</v>
      </c>
      <c r="C906" t="s">
        <v>1773</v>
      </c>
      <c r="D906" s="590" t="str">
        <f>IF('P27'!L8&lt;&gt;"",'P27'!L8,"")</f>
        <v/>
      </c>
      <c r="E906" t="s">
        <v>1562</v>
      </c>
      <c r="F906" t="s">
        <v>1560</v>
      </c>
    </row>
    <row r="907" spans="1:6">
      <c r="A907" t="s">
        <v>1924</v>
      </c>
      <c r="B907">
        <v>1750</v>
      </c>
      <c r="C907" t="s">
        <v>1774</v>
      </c>
      <c r="D907" s="590" t="str">
        <f>IF('P27'!M8&lt;&gt;"",'P27'!M8,"")</f>
        <v/>
      </c>
      <c r="E907" t="s">
        <v>1562</v>
      </c>
      <c r="F907" t="s">
        <v>1560</v>
      </c>
    </row>
    <row r="908" spans="1:6">
      <c r="A908" t="s">
        <v>1924</v>
      </c>
      <c r="B908">
        <v>1751</v>
      </c>
      <c r="C908" t="s">
        <v>1955</v>
      </c>
      <c r="D908" s="590" t="str">
        <f>IF('P27'!N8&lt;&gt;"",'P27'!N8,"")</f>
        <v/>
      </c>
      <c r="E908" t="s">
        <v>1562</v>
      </c>
      <c r="F908" t="s">
        <v>1560</v>
      </c>
    </row>
    <row r="909" spans="1:6">
      <c r="A909" t="s">
        <v>1924</v>
      </c>
      <c r="B909">
        <v>1752</v>
      </c>
      <c r="C909" t="s">
        <v>1956</v>
      </c>
      <c r="D909" s="590" t="str">
        <f>IF('P27'!O8&lt;&gt;"",'P27'!O8,"")</f>
        <v/>
      </c>
      <c r="E909" t="s">
        <v>1562</v>
      </c>
      <c r="F909" t="s">
        <v>1560</v>
      </c>
    </row>
    <row r="910" spans="1:6">
      <c r="A910" t="s">
        <v>1924</v>
      </c>
      <c r="B910">
        <v>1754</v>
      </c>
      <c r="C910" t="s">
        <v>1714</v>
      </c>
      <c r="D910" s="590" t="str">
        <f>IF('P27'!C9&lt;&gt;"",'P27'!C9,"")</f>
        <v/>
      </c>
      <c r="E910" t="s">
        <v>1562</v>
      </c>
      <c r="F910" t="s">
        <v>1560</v>
      </c>
    </row>
    <row r="911" spans="1:6">
      <c r="A911" t="s">
        <v>1924</v>
      </c>
      <c r="B911">
        <v>1755</v>
      </c>
      <c r="C911" t="s">
        <v>1617</v>
      </c>
      <c r="D911" s="590" t="str">
        <f>IF('P27'!D9&lt;&gt;"",'P27'!D9,"")</f>
        <v/>
      </c>
      <c r="E911" t="s">
        <v>1562</v>
      </c>
      <c r="F911" t="s">
        <v>1560</v>
      </c>
    </row>
    <row r="912" spans="1:6">
      <c r="A912" t="s">
        <v>1924</v>
      </c>
      <c r="B912">
        <v>1756</v>
      </c>
      <c r="C912" t="s">
        <v>1747</v>
      </c>
      <c r="D912" s="590" t="str">
        <f>IF('P27'!E9&lt;&gt;"",'P27'!E9,"")</f>
        <v/>
      </c>
      <c r="E912" t="s">
        <v>1562</v>
      </c>
      <c r="F912" t="s">
        <v>1560</v>
      </c>
    </row>
    <row r="913" spans="1:6">
      <c r="A913" t="s">
        <v>1924</v>
      </c>
      <c r="B913">
        <v>1757</v>
      </c>
      <c r="C913" t="s">
        <v>1663</v>
      </c>
      <c r="D913" s="590" t="str">
        <f>IF('P27'!F9&lt;&gt;"",'P27'!F9,"")</f>
        <v/>
      </c>
      <c r="E913" t="s">
        <v>1562</v>
      </c>
      <c r="F913" t="s">
        <v>1560</v>
      </c>
    </row>
    <row r="914" spans="1:6">
      <c r="A914" t="s">
        <v>1924</v>
      </c>
      <c r="B914">
        <v>1758</v>
      </c>
      <c r="C914" t="s">
        <v>1618</v>
      </c>
      <c r="D914" s="590" t="str">
        <f>IF('P27'!G9&lt;&gt;"",'P27'!G9,"")</f>
        <v/>
      </c>
      <c r="E914" t="s">
        <v>1562</v>
      </c>
      <c r="F914" t="s">
        <v>1560</v>
      </c>
    </row>
    <row r="915" spans="1:6">
      <c r="A915" t="s">
        <v>1924</v>
      </c>
      <c r="B915">
        <v>1759</v>
      </c>
      <c r="C915" t="s">
        <v>1748</v>
      </c>
      <c r="D915" s="590" t="str">
        <f>IF('P27'!H9&lt;&gt;"",'P27'!H9,"")</f>
        <v/>
      </c>
      <c r="E915" t="s">
        <v>1562</v>
      </c>
      <c r="F915" t="s">
        <v>1560</v>
      </c>
    </row>
    <row r="916" spans="1:6">
      <c r="A916" t="s">
        <v>1924</v>
      </c>
      <c r="B916">
        <v>1760</v>
      </c>
      <c r="C916" t="s">
        <v>1776</v>
      </c>
      <c r="D916" s="590" t="str">
        <f>IF('P27'!I9&lt;&gt;"",'P27'!I9,"")</f>
        <v/>
      </c>
      <c r="E916" t="s">
        <v>1562</v>
      </c>
      <c r="F916" t="s">
        <v>1560</v>
      </c>
    </row>
    <row r="917" spans="1:6">
      <c r="A917" t="s">
        <v>1924</v>
      </c>
      <c r="B917">
        <v>1761</v>
      </c>
      <c r="C917" t="s">
        <v>1777</v>
      </c>
      <c r="D917" s="590" t="str">
        <f>IF('P27'!J9&lt;&gt;"",'P27'!J9,"")</f>
        <v/>
      </c>
      <c r="E917" t="s">
        <v>1562</v>
      </c>
      <c r="F917" t="s">
        <v>1560</v>
      </c>
    </row>
    <row r="918" spans="1:6">
      <c r="A918" t="s">
        <v>1924</v>
      </c>
      <c r="B918">
        <v>1762</v>
      </c>
      <c r="C918" t="s">
        <v>1664</v>
      </c>
      <c r="D918" s="590" t="str">
        <f>IF('P27'!K9&lt;&gt;"",'P27'!K9,"")</f>
        <v/>
      </c>
      <c r="E918" t="s">
        <v>1562</v>
      </c>
      <c r="F918" t="s">
        <v>1560</v>
      </c>
    </row>
    <row r="919" spans="1:6">
      <c r="A919" t="s">
        <v>1924</v>
      </c>
      <c r="B919">
        <v>1763</v>
      </c>
      <c r="C919" t="s">
        <v>1778</v>
      </c>
      <c r="D919" s="590" t="str">
        <f>IF('P27'!L9&lt;&gt;"",'P27'!L9,"")</f>
        <v/>
      </c>
      <c r="E919" t="s">
        <v>1562</v>
      </c>
      <c r="F919" t="s">
        <v>1560</v>
      </c>
    </row>
    <row r="920" spans="1:6">
      <c r="A920" t="s">
        <v>1924</v>
      </c>
      <c r="B920">
        <v>1764</v>
      </c>
      <c r="C920" t="s">
        <v>1779</v>
      </c>
      <c r="D920" s="590" t="str">
        <f>IF('P27'!M9&lt;&gt;"",'P27'!M9,"")</f>
        <v/>
      </c>
      <c r="E920" t="s">
        <v>1562</v>
      </c>
      <c r="F920" t="s">
        <v>1560</v>
      </c>
    </row>
    <row r="921" spans="1:6">
      <c r="A921" t="s">
        <v>1924</v>
      </c>
      <c r="B921">
        <v>1765</v>
      </c>
      <c r="C921" t="s">
        <v>1957</v>
      </c>
      <c r="D921" s="590" t="str">
        <f>IF('P27'!N9&lt;&gt;"",'P27'!N9,"")</f>
        <v/>
      </c>
      <c r="E921" t="s">
        <v>1562</v>
      </c>
      <c r="F921" t="s">
        <v>1560</v>
      </c>
    </row>
    <row r="922" spans="1:6">
      <c r="A922" t="s">
        <v>1924</v>
      </c>
      <c r="B922">
        <v>1766</v>
      </c>
      <c r="C922" t="s">
        <v>1958</v>
      </c>
      <c r="D922" s="590" t="str">
        <f>IF('P27'!O9&lt;&gt;"",'P27'!O9,"")</f>
        <v/>
      </c>
      <c r="E922" t="s">
        <v>1562</v>
      </c>
      <c r="F922" t="s">
        <v>1560</v>
      </c>
    </row>
    <row r="923" spans="1:6">
      <c r="A923" t="s">
        <v>1924</v>
      </c>
      <c r="B923">
        <v>1770</v>
      </c>
      <c r="C923" t="s">
        <v>1728</v>
      </c>
      <c r="D923" s="590" t="str">
        <f>IF('P27'!B14&lt;&gt;"",'P27'!B14,"")</f>
        <v/>
      </c>
      <c r="E923" t="s">
        <v>1562</v>
      </c>
      <c r="F923" t="s">
        <v>1560</v>
      </c>
    </row>
    <row r="924" spans="1:6">
      <c r="A924" t="s">
        <v>1924</v>
      </c>
      <c r="B924">
        <v>1773</v>
      </c>
      <c r="C924" t="s">
        <v>1582</v>
      </c>
      <c r="D924" s="590" t="str">
        <f>IF('P27'!B17&lt;&gt;"",'P27'!B17,"")</f>
        <v/>
      </c>
      <c r="E924" t="s">
        <v>1562</v>
      </c>
      <c r="F924" t="s">
        <v>1560</v>
      </c>
    </row>
    <row r="925" spans="1:6">
      <c r="A925" t="s">
        <v>1924</v>
      </c>
      <c r="B925">
        <v>1776</v>
      </c>
      <c r="C925" t="s">
        <v>1587</v>
      </c>
      <c r="D925" s="590" t="str">
        <f>IF('P27'!B20&lt;&gt;"",'P27'!B20,"")</f>
        <v/>
      </c>
      <c r="E925" t="s">
        <v>1562</v>
      </c>
      <c r="F925" t="s">
        <v>1560</v>
      </c>
    </row>
    <row r="926" spans="1:6">
      <c r="A926" t="s">
        <v>1959</v>
      </c>
      <c r="B926">
        <v>1781</v>
      </c>
      <c r="C926" t="s">
        <v>1561</v>
      </c>
      <c r="D926" s="592" t="str">
        <f>IF('P28'!B3&lt;&gt;"",'P28'!B3,"")</f>
        <v/>
      </c>
      <c r="E926" t="s">
        <v>1562</v>
      </c>
      <c r="F926" t="s">
        <v>1584</v>
      </c>
    </row>
    <row r="927" spans="1:6">
      <c r="A927" t="s">
        <v>1959</v>
      </c>
      <c r="B927">
        <v>1783</v>
      </c>
      <c r="C927" t="s">
        <v>1602</v>
      </c>
      <c r="D927" s="590" t="str">
        <f>IF('P28'!B6&lt;&gt;"",'P28'!B6,"")</f>
        <v/>
      </c>
      <c r="E927" t="s">
        <v>1562</v>
      </c>
      <c r="F927" t="s">
        <v>1560</v>
      </c>
    </row>
    <row r="928" spans="1:6">
      <c r="A928" t="s">
        <v>1959</v>
      </c>
      <c r="B928">
        <v>1785</v>
      </c>
      <c r="C928" t="s">
        <v>1603</v>
      </c>
      <c r="D928" s="590" t="str">
        <f>IF('P28'!B7&lt;&gt;"",'P28'!B7,"")</f>
        <v/>
      </c>
      <c r="E928" t="s">
        <v>1562</v>
      </c>
      <c r="F928" t="s">
        <v>1560</v>
      </c>
    </row>
    <row r="929" spans="1:6">
      <c r="A929" t="s">
        <v>1959</v>
      </c>
      <c r="B929">
        <v>1787</v>
      </c>
      <c r="C929" t="s">
        <v>1604</v>
      </c>
      <c r="D929" s="590" t="str">
        <f>IF('P28'!B8&lt;&gt;"",'P28'!B8,"")</f>
        <v/>
      </c>
      <c r="E929" t="s">
        <v>1562</v>
      </c>
      <c r="F929" t="s">
        <v>1560</v>
      </c>
    </row>
    <row r="930" spans="1:6">
      <c r="A930" t="s">
        <v>1959</v>
      </c>
      <c r="B930">
        <v>1789</v>
      </c>
      <c r="C930" t="s">
        <v>1775</v>
      </c>
      <c r="D930" s="590" t="str">
        <f>IF('P28'!B9&lt;&gt;"",'P28'!B9,"")</f>
        <v/>
      </c>
      <c r="E930" t="s">
        <v>1562</v>
      </c>
      <c r="F930" t="s">
        <v>1560</v>
      </c>
    </row>
    <row r="931" spans="1:6">
      <c r="A931" t="s">
        <v>1959</v>
      </c>
      <c r="B931">
        <v>1791</v>
      </c>
      <c r="C931" t="s">
        <v>1736</v>
      </c>
      <c r="D931" s="590" t="str">
        <f>IF('P28'!B10&lt;&gt;"",'P28'!B10,"")</f>
        <v/>
      </c>
      <c r="E931" t="s">
        <v>1562</v>
      </c>
      <c r="F931" t="s">
        <v>1560</v>
      </c>
    </row>
    <row r="932" spans="1:6">
      <c r="A932" t="s">
        <v>1959</v>
      </c>
      <c r="B932">
        <v>1797</v>
      </c>
      <c r="C932" t="s">
        <v>1803</v>
      </c>
      <c r="D932" s="592" t="str">
        <f>IF('P28'!B15&lt;&gt;"",'P28'!B15,"")</f>
        <v/>
      </c>
      <c r="E932" t="s">
        <v>1562</v>
      </c>
      <c r="F932" t="s">
        <v>1584</v>
      </c>
    </row>
    <row r="933" spans="1:6">
      <c r="A933" t="s">
        <v>1959</v>
      </c>
      <c r="B933">
        <v>1799</v>
      </c>
      <c r="C933" t="s">
        <v>1716</v>
      </c>
      <c r="D933" s="592" t="str">
        <f>IF('P28'!B16&lt;&gt;"",'P28'!B16,"")</f>
        <v/>
      </c>
      <c r="E933" t="s">
        <v>1562</v>
      </c>
      <c r="F933" t="s">
        <v>1584</v>
      </c>
    </row>
    <row r="934" spans="1:6">
      <c r="A934" t="s">
        <v>1959</v>
      </c>
      <c r="B934">
        <v>1801</v>
      </c>
      <c r="C934" t="s">
        <v>1582</v>
      </c>
      <c r="D934" s="592" t="str">
        <f>IF('P28'!B17&lt;&gt;"",'P28'!B17,"")</f>
        <v/>
      </c>
      <c r="E934" t="s">
        <v>1562</v>
      </c>
      <c r="F934" t="s">
        <v>1584</v>
      </c>
    </row>
    <row r="935" spans="1:6">
      <c r="A935" t="s">
        <v>1959</v>
      </c>
      <c r="B935">
        <v>1803</v>
      </c>
      <c r="C935" t="s">
        <v>1585</v>
      </c>
      <c r="D935" s="590" t="str">
        <f>IF('P28'!B19&lt;&gt;"",'P28'!B19,"")</f>
        <v/>
      </c>
      <c r="E935" t="s">
        <v>1562</v>
      </c>
      <c r="F935" t="s">
        <v>1560</v>
      </c>
    </row>
    <row r="936" spans="1:6">
      <c r="A936" t="s">
        <v>1959</v>
      </c>
      <c r="B936">
        <v>1806</v>
      </c>
      <c r="C936" t="s">
        <v>1733</v>
      </c>
      <c r="D936" s="591" t="str">
        <f>IF('P28'!C20&lt;&gt;"",'P28'!C20,"")</f>
        <v/>
      </c>
      <c r="E936" t="s">
        <v>1562</v>
      </c>
      <c r="F936" t="s">
        <v>1566</v>
      </c>
    </row>
    <row r="937" spans="1:6">
      <c r="A937" t="s">
        <v>1959</v>
      </c>
      <c r="B937">
        <v>1808</v>
      </c>
      <c r="C937" t="s">
        <v>1758</v>
      </c>
      <c r="D937" s="590" t="str">
        <f>IF('P28'!B23&lt;&gt;"",'P28'!B23,"")</f>
        <v/>
      </c>
      <c r="E937" t="s">
        <v>1562</v>
      </c>
      <c r="F937" t="s">
        <v>1560</v>
      </c>
    </row>
    <row r="938" spans="1:6">
      <c r="A938" t="s">
        <v>1959</v>
      </c>
      <c r="B938">
        <v>1811</v>
      </c>
      <c r="C938" t="s">
        <v>1960</v>
      </c>
      <c r="D938" s="591" t="str">
        <f>IF('P28'!C24&lt;&gt;"",'P28'!C24,"")</f>
        <v/>
      </c>
      <c r="E938" t="s">
        <v>1562</v>
      </c>
      <c r="F938" t="s">
        <v>1566</v>
      </c>
    </row>
    <row r="939" spans="1:6">
      <c r="A939" t="s">
        <v>1959</v>
      </c>
      <c r="B939">
        <v>1812</v>
      </c>
      <c r="C939" t="s">
        <v>1705</v>
      </c>
      <c r="D939" s="590" t="str">
        <f>IF('P28'!B25&lt;&gt;"",'P28'!B25,"")</f>
        <v/>
      </c>
      <c r="E939" t="s">
        <v>1562</v>
      </c>
      <c r="F939" t="s">
        <v>1560</v>
      </c>
    </row>
    <row r="940" spans="1:6">
      <c r="A940" t="s">
        <v>1959</v>
      </c>
      <c r="B940">
        <v>1814</v>
      </c>
      <c r="C940" t="s">
        <v>1760</v>
      </c>
      <c r="D940" s="590" t="str">
        <f>IF('P28'!B26&lt;&gt;"",'P28'!B26,"")</f>
        <v/>
      </c>
      <c r="E940" t="s">
        <v>1562</v>
      </c>
      <c r="F940" t="s">
        <v>1560</v>
      </c>
    </row>
    <row r="941" spans="1:6">
      <c r="A941" t="s">
        <v>1959</v>
      </c>
      <c r="B941">
        <v>1817</v>
      </c>
      <c r="C941" t="s">
        <v>1961</v>
      </c>
      <c r="D941" s="591" t="str">
        <f>IF('P28'!C27&lt;&gt;"",'P28'!C27,"")</f>
        <v/>
      </c>
      <c r="E941" t="s">
        <v>1562</v>
      </c>
      <c r="F941" t="s">
        <v>1566</v>
      </c>
    </row>
    <row r="942" spans="1:6">
      <c r="A942" t="s">
        <v>1962</v>
      </c>
      <c r="B942">
        <v>1820</v>
      </c>
      <c r="C942" t="s">
        <v>1561</v>
      </c>
      <c r="D942" s="592" t="str">
        <f>IF('P29'!B3&lt;&gt;"",'P29'!B3,"")</f>
        <v/>
      </c>
      <c r="E942" t="s">
        <v>1562</v>
      </c>
      <c r="F942" t="s">
        <v>1584</v>
      </c>
    </row>
    <row r="943" spans="1:6">
      <c r="A943" t="s">
        <v>1962</v>
      </c>
      <c r="B943">
        <v>1822</v>
      </c>
      <c r="C943" t="s">
        <v>1601</v>
      </c>
      <c r="D943" s="590" t="str">
        <f>IF('P29'!B5&lt;&gt;"",'P29'!B5,"")</f>
        <v/>
      </c>
      <c r="E943" t="s">
        <v>1562</v>
      </c>
      <c r="F943" t="s">
        <v>1560</v>
      </c>
    </row>
    <row r="944" spans="1:6">
      <c r="A944" t="s">
        <v>1962</v>
      </c>
      <c r="B944">
        <v>1826</v>
      </c>
      <c r="C944" t="s">
        <v>1963</v>
      </c>
      <c r="D944" s="591" t="str">
        <f>IF('P29'!B8&lt;&gt;"",'P29'!B8,"")</f>
        <v/>
      </c>
      <c r="E944" t="s">
        <v>1562</v>
      </c>
      <c r="F944" t="s">
        <v>1566</v>
      </c>
    </row>
    <row r="945" spans="1:6">
      <c r="A945" t="s">
        <v>1962</v>
      </c>
      <c r="B945">
        <v>1827</v>
      </c>
      <c r="C945" t="s">
        <v>1615</v>
      </c>
      <c r="D945" s="591" t="str">
        <f>IF('P29'!D8&lt;&gt;"",'P29'!D8,"")</f>
        <v/>
      </c>
      <c r="E945" t="s">
        <v>1562</v>
      </c>
      <c r="F945" t="s">
        <v>1566</v>
      </c>
    </row>
    <row r="946" spans="1:6">
      <c r="A946" t="s">
        <v>1962</v>
      </c>
      <c r="B946">
        <v>1829</v>
      </c>
      <c r="C946" t="s">
        <v>1725</v>
      </c>
      <c r="D946" s="590" t="str">
        <f>IF('P29'!B11&lt;&gt;"",'P29'!B11,"")</f>
        <v/>
      </c>
      <c r="E946" t="s">
        <v>1562</v>
      </c>
      <c r="F946" t="s">
        <v>1560</v>
      </c>
    </row>
    <row r="947" spans="1:6">
      <c r="A947" t="s">
        <v>1962</v>
      </c>
      <c r="B947">
        <v>1832</v>
      </c>
      <c r="C947" t="s">
        <v>1728</v>
      </c>
      <c r="D947" s="590" t="str">
        <f>IF('P29'!B14&lt;&gt;"",'P29'!B14,"")</f>
        <v/>
      </c>
      <c r="E947" t="s">
        <v>1562</v>
      </c>
      <c r="F947" t="s">
        <v>1560</v>
      </c>
    </row>
    <row r="948" spans="1:6">
      <c r="A948" t="s">
        <v>1962</v>
      </c>
      <c r="B948">
        <v>1835</v>
      </c>
      <c r="C948" t="s">
        <v>1582</v>
      </c>
      <c r="D948" s="590" t="str">
        <f>IF('P29'!B17&lt;&gt;"",'P29'!B17,"")</f>
        <v/>
      </c>
      <c r="E948" t="s">
        <v>1562</v>
      </c>
      <c r="F948" t="s">
        <v>1560</v>
      </c>
    </row>
    <row r="949" spans="1:6">
      <c r="A949" t="s">
        <v>1962</v>
      </c>
      <c r="B949">
        <v>1837</v>
      </c>
      <c r="C949" t="s">
        <v>1583</v>
      </c>
      <c r="D949" s="590" t="str">
        <f>IF('P29'!B18&lt;&gt;"",'P29'!B18,"")</f>
        <v/>
      </c>
      <c r="E949" t="s">
        <v>1562</v>
      </c>
      <c r="F949" t="s">
        <v>1560</v>
      </c>
    </row>
    <row r="950" spans="1:6">
      <c r="A950" t="s">
        <v>1962</v>
      </c>
      <c r="B950">
        <v>1839</v>
      </c>
      <c r="C950" t="s">
        <v>1585</v>
      </c>
      <c r="D950" s="590" t="str">
        <f>IF('P29'!B19&lt;&gt;"",'P29'!B19,"")</f>
        <v/>
      </c>
      <c r="E950" t="s">
        <v>1562</v>
      </c>
      <c r="F950" t="s">
        <v>1560</v>
      </c>
    </row>
    <row r="951" spans="1:6">
      <c r="A951" t="s">
        <v>1962</v>
      </c>
      <c r="B951">
        <v>1841</v>
      </c>
      <c r="C951" t="s">
        <v>1587</v>
      </c>
      <c r="D951" s="590" t="str">
        <f>IF('P29'!B20&lt;&gt;"",'P29'!B20,"")</f>
        <v/>
      </c>
      <c r="E951" t="s">
        <v>1562</v>
      </c>
      <c r="F951" t="s">
        <v>1560</v>
      </c>
    </row>
    <row r="952" spans="1:6">
      <c r="A952" t="s">
        <v>1962</v>
      </c>
      <c r="B952">
        <v>1843</v>
      </c>
      <c r="C952" t="s">
        <v>1591</v>
      </c>
      <c r="D952" s="590" t="str">
        <f>IF('P29'!B21&lt;&gt;"",'P29'!B21,"")</f>
        <v/>
      </c>
      <c r="E952" t="s">
        <v>1562</v>
      </c>
      <c r="F952" t="s">
        <v>1560</v>
      </c>
    </row>
    <row r="953" spans="1:6">
      <c r="A953" t="s">
        <v>1964</v>
      </c>
      <c r="B953">
        <v>1846</v>
      </c>
      <c r="C953" t="s">
        <v>1719</v>
      </c>
      <c r="D953" s="590" t="str">
        <f>IF('P30'!B2&lt;&gt;"",'P30'!B2,"")</f>
        <v/>
      </c>
      <c r="E953" t="s">
        <v>1562</v>
      </c>
      <c r="F953" t="s">
        <v>1560</v>
      </c>
    </row>
    <row r="954" spans="1:6">
      <c r="A954" t="s">
        <v>1964</v>
      </c>
      <c r="B954">
        <v>1849</v>
      </c>
      <c r="C954" t="s">
        <v>1601</v>
      </c>
      <c r="D954" s="590" t="str">
        <f>IF('P30'!B5&lt;&gt;"",'P30'!B5,"")</f>
        <v/>
      </c>
      <c r="E954" t="s">
        <v>1562</v>
      </c>
      <c r="F954" t="s">
        <v>1560</v>
      </c>
    </row>
    <row r="955" spans="1:6">
      <c r="A955" t="s">
        <v>1964</v>
      </c>
      <c r="B955">
        <v>1853</v>
      </c>
      <c r="C955" t="s">
        <v>1965</v>
      </c>
      <c r="D955" s="591" t="str">
        <f>IF('P30'!B9&lt;&gt;"",'P30'!B9,"")</f>
        <v/>
      </c>
      <c r="E955" t="s">
        <v>1562</v>
      </c>
      <c r="F955" t="s">
        <v>1566</v>
      </c>
    </row>
    <row r="956" spans="1:6">
      <c r="A956" t="s">
        <v>1966</v>
      </c>
      <c r="B956">
        <v>1856</v>
      </c>
      <c r="C956" t="s">
        <v>1967</v>
      </c>
      <c r="D956" s="590" t="str">
        <f>IF('P31'!G1&lt;&gt;"",'P31'!G1,"")</f>
        <v/>
      </c>
      <c r="E956" t="s">
        <v>1562</v>
      </c>
      <c r="F956" t="s">
        <v>1560</v>
      </c>
    </row>
    <row r="957" spans="1:6">
      <c r="A957" t="s">
        <v>1966</v>
      </c>
      <c r="B957">
        <v>1857</v>
      </c>
      <c r="C957" t="s">
        <v>1719</v>
      </c>
      <c r="D957" s="590" t="str">
        <f>IF('P31'!B2&lt;&gt;"",'P31'!B2,"")</f>
        <v>　耐震化の状況（令和8年4月1日現在）</v>
      </c>
      <c r="E957" t="s">
        <v>1562</v>
      </c>
      <c r="F957" t="s">
        <v>1560</v>
      </c>
    </row>
    <row r="958" spans="1:6">
      <c r="A958" t="s">
        <v>1966</v>
      </c>
      <c r="B958">
        <v>1860</v>
      </c>
      <c r="C958" t="s">
        <v>1968</v>
      </c>
      <c r="D958" s="590" t="str">
        <f>IF('P31'!F4&lt;&gt;"",'P31'!F4,"")</f>
        <v/>
      </c>
      <c r="E958" t="s">
        <v>1562</v>
      </c>
      <c r="F958" t="s">
        <v>1560</v>
      </c>
    </row>
    <row r="959" spans="1:6">
      <c r="A959" t="s">
        <v>1966</v>
      </c>
      <c r="B959">
        <v>1862</v>
      </c>
      <c r="C959" t="s">
        <v>1969</v>
      </c>
      <c r="D959" s="590" t="str">
        <f>IF('P31'!F5&lt;&gt;"",'P31'!F5,"")</f>
        <v/>
      </c>
      <c r="E959" t="s">
        <v>1562</v>
      </c>
      <c r="F959" t="s">
        <v>1560</v>
      </c>
    </row>
    <row r="960" spans="1:6">
      <c r="A960" t="s">
        <v>1966</v>
      </c>
      <c r="B960">
        <v>1866</v>
      </c>
      <c r="C960" t="s">
        <v>1970</v>
      </c>
      <c r="D960" s="590" t="str">
        <f>IF('P31'!E9&lt;&gt;"",'P31'!E9,"")</f>
        <v/>
      </c>
      <c r="E960" t="s">
        <v>1562</v>
      </c>
      <c r="F960" t="s">
        <v>1560</v>
      </c>
    </row>
    <row r="961" spans="1:6">
      <c r="A961" t="s">
        <v>1966</v>
      </c>
      <c r="B961">
        <v>1868</v>
      </c>
      <c r="C961" t="s">
        <v>1971</v>
      </c>
      <c r="D961" s="590" t="str">
        <f>IF('P31'!E10&lt;&gt;"",'P31'!E10,"")</f>
        <v/>
      </c>
      <c r="E961" t="s">
        <v>1562</v>
      </c>
      <c r="F961" t="s">
        <v>1560</v>
      </c>
    </row>
    <row r="962" spans="1:6">
      <c r="A962" t="s">
        <v>1966</v>
      </c>
      <c r="B962">
        <v>1871</v>
      </c>
      <c r="C962" t="s">
        <v>1668</v>
      </c>
      <c r="D962" s="590" t="str">
        <f>IF('P31'!K11&lt;&gt;"",'P31'!K11,"")</f>
        <v/>
      </c>
      <c r="E962" t="s">
        <v>1562</v>
      </c>
      <c r="F962" t="s">
        <v>1560</v>
      </c>
    </row>
    <row r="963" spans="1:6">
      <c r="A963" t="s">
        <v>1966</v>
      </c>
      <c r="B963">
        <v>1873</v>
      </c>
      <c r="C963" t="s">
        <v>1787</v>
      </c>
      <c r="D963" s="590" t="str">
        <f>IF('P31'!M11&lt;&gt;"",'P31'!M11,"")</f>
        <v/>
      </c>
      <c r="E963" t="s">
        <v>1562</v>
      </c>
      <c r="F963" t="s">
        <v>1560</v>
      </c>
    </row>
    <row r="964" spans="1:6">
      <c r="A964" t="s">
        <v>1966</v>
      </c>
      <c r="B964">
        <v>1876</v>
      </c>
      <c r="C964" t="s">
        <v>1972</v>
      </c>
      <c r="D964" s="590" t="str">
        <f>IF('P31'!R11&lt;&gt;"",'P31'!R11,"")</f>
        <v/>
      </c>
      <c r="E964" t="s">
        <v>1562</v>
      </c>
      <c r="F964" t="s">
        <v>1560</v>
      </c>
    </row>
    <row r="965" spans="1:6">
      <c r="A965" t="s">
        <v>1966</v>
      </c>
      <c r="B965">
        <v>1879</v>
      </c>
      <c r="C965" t="s">
        <v>1973</v>
      </c>
      <c r="D965" s="590" t="str">
        <f>IF('P31'!F14&lt;&gt;"",'P31'!F14,"")</f>
        <v/>
      </c>
      <c r="E965" t="s">
        <v>1562</v>
      </c>
      <c r="F965" t="s">
        <v>1560</v>
      </c>
    </row>
    <row r="966" spans="1:6">
      <c r="A966" t="s">
        <v>1966</v>
      </c>
      <c r="B966">
        <v>1882</v>
      </c>
      <c r="C966" t="s">
        <v>1974</v>
      </c>
      <c r="D966" s="590" t="str">
        <f>IF('P31'!F15&lt;&gt;"",'P31'!F15,"")</f>
        <v/>
      </c>
      <c r="E966" t="s">
        <v>1562</v>
      </c>
      <c r="F966" t="s">
        <v>1560</v>
      </c>
    </row>
    <row r="967" spans="1:6">
      <c r="A967" t="s">
        <v>1966</v>
      </c>
      <c r="B967">
        <v>1885</v>
      </c>
      <c r="C967" t="s">
        <v>1674</v>
      </c>
      <c r="D967" s="590" t="str">
        <f>IF('P31'!K15&lt;&gt;"",'P31'!K15,"")</f>
        <v/>
      </c>
      <c r="E967" t="s">
        <v>1562</v>
      </c>
      <c r="F967" t="s">
        <v>1560</v>
      </c>
    </row>
    <row r="968" spans="1:6">
      <c r="A968" t="s">
        <v>1966</v>
      </c>
      <c r="B968">
        <v>1887</v>
      </c>
      <c r="C968" t="s">
        <v>1808</v>
      </c>
      <c r="D968" s="590" t="str">
        <f>IF('P31'!M15&lt;&gt;"",'P31'!M15,"")</f>
        <v/>
      </c>
      <c r="E968" t="s">
        <v>1562</v>
      </c>
      <c r="F968" t="s">
        <v>1560</v>
      </c>
    </row>
    <row r="969" spans="1:6">
      <c r="A969" t="s">
        <v>1966</v>
      </c>
      <c r="B969">
        <v>1890</v>
      </c>
      <c r="C969" t="s">
        <v>1975</v>
      </c>
      <c r="D969" s="590" t="str">
        <f>IF('P31'!F16&lt;&gt;"",'P31'!F16,"")</f>
        <v/>
      </c>
      <c r="E969" t="s">
        <v>1562</v>
      </c>
      <c r="F969" t="s">
        <v>1560</v>
      </c>
    </row>
    <row r="970" spans="1:6">
      <c r="A970" t="s">
        <v>1966</v>
      </c>
      <c r="B970">
        <v>1893</v>
      </c>
      <c r="C970" t="s">
        <v>1676</v>
      </c>
      <c r="D970" s="590" t="str">
        <f>IF('P31'!K16&lt;&gt;"",'P31'!K16,"")</f>
        <v/>
      </c>
      <c r="E970" t="s">
        <v>1562</v>
      </c>
      <c r="F970" t="s">
        <v>1560</v>
      </c>
    </row>
    <row r="971" spans="1:6">
      <c r="A971" t="s">
        <v>1966</v>
      </c>
      <c r="B971">
        <v>1895</v>
      </c>
      <c r="C971" t="s">
        <v>1814</v>
      </c>
      <c r="D971" s="590" t="str">
        <f>IF('P31'!M16&lt;&gt;"",'P31'!M16,"")</f>
        <v/>
      </c>
      <c r="E971" t="s">
        <v>1562</v>
      </c>
      <c r="F971" t="s">
        <v>1560</v>
      </c>
    </row>
    <row r="972" spans="1:6">
      <c r="A972" t="s">
        <v>1966</v>
      </c>
      <c r="B972">
        <v>1898</v>
      </c>
      <c r="C972" t="s">
        <v>1976</v>
      </c>
      <c r="D972" s="590" t="str">
        <f>IF('P31'!F17&lt;&gt;"",'P31'!F17,"")</f>
        <v/>
      </c>
      <c r="E972" t="s">
        <v>1562</v>
      </c>
      <c r="F972" t="s">
        <v>1560</v>
      </c>
    </row>
    <row r="973" spans="1:6">
      <c r="A973" t="s">
        <v>1966</v>
      </c>
      <c r="B973">
        <v>1901</v>
      </c>
      <c r="C973" t="s">
        <v>1678</v>
      </c>
      <c r="D973" s="590" t="str">
        <f>IF('P31'!K17&lt;&gt;"",'P31'!K17,"")</f>
        <v/>
      </c>
      <c r="E973" t="s">
        <v>1562</v>
      </c>
      <c r="F973" t="s">
        <v>1560</v>
      </c>
    </row>
    <row r="974" spans="1:6">
      <c r="A974" t="s">
        <v>1966</v>
      </c>
      <c r="B974">
        <v>1903</v>
      </c>
      <c r="C974" t="s">
        <v>1819</v>
      </c>
      <c r="D974" s="590" t="str">
        <f>IF('P31'!M17&lt;&gt;"",'P31'!M17,"")</f>
        <v/>
      </c>
      <c r="E974" t="s">
        <v>1562</v>
      </c>
      <c r="F974" t="s">
        <v>1560</v>
      </c>
    </row>
    <row r="975" spans="1:6">
      <c r="A975" t="s">
        <v>1966</v>
      </c>
      <c r="B975">
        <v>1906</v>
      </c>
      <c r="C975" t="s">
        <v>1977</v>
      </c>
      <c r="D975" s="590" t="str">
        <f>IF('P31'!D18&lt;&gt;"",'P31'!D18,"")</f>
        <v/>
      </c>
      <c r="E975" t="s">
        <v>1562</v>
      </c>
      <c r="F975" t="s">
        <v>1560</v>
      </c>
    </row>
    <row r="976" spans="1:6">
      <c r="A976" t="s">
        <v>1966</v>
      </c>
      <c r="B976">
        <v>1909</v>
      </c>
      <c r="C976" t="s">
        <v>1978</v>
      </c>
      <c r="D976" s="590" t="str">
        <f>IF('P31'!E22&lt;&gt;"",'P31'!E22,"")</f>
        <v/>
      </c>
      <c r="E976" t="s">
        <v>1562</v>
      </c>
      <c r="F976" t="s">
        <v>1560</v>
      </c>
    </row>
    <row r="977" spans="1:6">
      <c r="A977" t="s">
        <v>1966</v>
      </c>
      <c r="B977">
        <v>1911</v>
      </c>
      <c r="C977" t="s">
        <v>1979</v>
      </c>
      <c r="D977" s="590" t="str">
        <f>IF('P31'!E23&lt;&gt;"",'P31'!E23,"")</f>
        <v/>
      </c>
      <c r="E977" t="s">
        <v>1562</v>
      </c>
      <c r="F977" t="s">
        <v>1560</v>
      </c>
    </row>
    <row r="978" spans="1:6">
      <c r="A978" t="s">
        <v>1966</v>
      </c>
      <c r="B978">
        <v>1914</v>
      </c>
      <c r="C978" t="s">
        <v>1980</v>
      </c>
      <c r="D978" s="590" t="str">
        <f>IF('P31'!E24&lt;&gt;"",'P31'!E24,"")</f>
        <v/>
      </c>
      <c r="E978" t="s">
        <v>1562</v>
      </c>
      <c r="F978" t="s">
        <v>1560</v>
      </c>
    </row>
    <row r="979" spans="1:6">
      <c r="A979" t="s">
        <v>1966</v>
      </c>
      <c r="B979">
        <v>1917</v>
      </c>
      <c r="C979" t="s">
        <v>1981</v>
      </c>
      <c r="D979" s="590" t="str">
        <f>IF('P31'!E25&lt;&gt;"",'P31'!E25,"")</f>
        <v/>
      </c>
      <c r="E979" t="s">
        <v>1562</v>
      </c>
      <c r="F979" t="s">
        <v>1560</v>
      </c>
    </row>
    <row r="980" spans="1:6">
      <c r="A980" t="s">
        <v>1966</v>
      </c>
      <c r="B980">
        <v>1920</v>
      </c>
      <c r="C980" t="s">
        <v>1982</v>
      </c>
      <c r="D980" s="590" t="str">
        <f>IF('P31'!B29&lt;&gt;"",'P31'!B29,"")</f>
        <v/>
      </c>
      <c r="E980" t="s">
        <v>1562</v>
      </c>
      <c r="F980" t="s">
        <v>1560</v>
      </c>
    </row>
    <row r="981" spans="1:6">
      <c r="A981" t="s">
        <v>1983</v>
      </c>
      <c r="B981">
        <v>1923</v>
      </c>
      <c r="C981" t="s">
        <v>1558</v>
      </c>
      <c r="D981" s="591" t="str">
        <f>IF('P32'!C1&lt;&gt;"",'P32'!C1,"")</f>
        <v/>
      </c>
      <c r="E981" t="s">
        <v>1562</v>
      </c>
      <c r="F981" t="s">
        <v>1566</v>
      </c>
    </row>
    <row r="982" spans="1:6">
      <c r="A982" t="s">
        <v>1983</v>
      </c>
      <c r="B982">
        <v>1925</v>
      </c>
      <c r="C982" t="s">
        <v>1853</v>
      </c>
      <c r="D982" s="591" t="str">
        <f>IF('P32'!C2&lt;&gt;"",'P32'!C2,"")</f>
        <v/>
      </c>
      <c r="E982" t="s">
        <v>1562</v>
      </c>
      <c r="F982" t="s">
        <v>1566</v>
      </c>
    </row>
    <row r="983" spans="1:6">
      <c r="A983" t="s">
        <v>1983</v>
      </c>
      <c r="B983">
        <v>1930</v>
      </c>
      <c r="C983" t="s">
        <v>1602</v>
      </c>
      <c r="D983" s="591" t="str">
        <f>IF('P32'!B6&lt;&gt;"",'P32'!B6,"")</f>
        <v/>
      </c>
      <c r="E983" t="s">
        <v>1562</v>
      </c>
      <c r="F983" t="s">
        <v>1566</v>
      </c>
    </row>
    <row r="984" spans="1:6">
      <c r="A984" t="s">
        <v>1983</v>
      </c>
      <c r="B984">
        <v>1932</v>
      </c>
      <c r="C984" t="s">
        <v>1775</v>
      </c>
      <c r="D984" s="591" t="str">
        <f>IF('P32'!B9&lt;&gt;"",'P32'!B9,"")</f>
        <v/>
      </c>
      <c r="E984" t="s">
        <v>1562</v>
      </c>
      <c r="F984" t="s">
        <v>1566</v>
      </c>
    </row>
    <row r="985" spans="1:6">
      <c r="A985" t="s">
        <v>1984</v>
      </c>
      <c r="B985">
        <v>1934</v>
      </c>
      <c r="C985" t="s">
        <v>1719</v>
      </c>
      <c r="D985" s="590" t="str">
        <f>IF('P33'!B2&lt;&gt;"",'P33'!B2,"")</f>
        <v/>
      </c>
      <c r="E985" t="s">
        <v>1562</v>
      </c>
      <c r="F985" t="s">
        <v>1560</v>
      </c>
    </row>
    <row r="986" spans="1:6">
      <c r="A986" t="s">
        <v>1984</v>
      </c>
      <c r="B986">
        <v>1936</v>
      </c>
      <c r="C986" t="s">
        <v>1561</v>
      </c>
      <c r="D986" s="590" t="str">
        <f>IF('P33'!B3&lt;&gt;"",'P33'!B3,"")</f>
        <v/>
      </c>
      <c r="E986" t="s">
        <v>1562</v>
      </c>
      <c r="F986" t="s">
        <v>1560</v>
      </c>
    </row>
    <row r="987" spans="1:6">
      <c r="A987" t="s">
        <v>1984</v>
      </c>
      <c r="B987">
        <v>1938</v>
      </c>
      <c r="C987" t="s">
        <v>1600</v>
      </c>
      <c r="D987" s="590" t="str">
        <f>IF('P33'!B4&lt;&gt;"",'P33'!B4,"")</f>
        <v/>
      </c>
      <c r="E987" t="s">
        <v>1562</v>
      </c>
      <c r="F987" t="s">
        <v>1560</v>
      </c>
    </row>
    <row r="988" spans="1:6">
      <c r="A988" t="s">
        <v>1984</v>
      </c>
      <c r="B988">
        <v>1940</v>
      </c>
      <c r="C988" t="s">
        <v>1601</v>
      </c>
      <c r="D988" s="590" t="str">
        <f>IF('P33'!B5&lt;&gt;"",'P33'!B5,"")</f>
        <v/>
      </c>
      <c r="E988" t="s">
        <v>1562</v>
      </c>
      <c r="F988" t="s">
        <v>1560</v>
      </c>
    </row>
    <row r="989" spans="1:6">
      <c r="A989" t="s">
        <v>1984</v>
      </c>
      <c r="B989">
        <v>1942</v>
      </c>
      <c r="C989" t="s">
        <v>1740</v>
      </c>
      <c r="D989" s="591" t="str">
        <f>IF('P33'!C6&lt;&gt;"",'P33'!C6,"")</f>
        <v/>
      </c>
      <c r="E989" t="s">
        <v>1562</v>
      </c>
      <c r="F989" t="s">
        <v>1566</v>
      </c>
    </row>
    <row r="990" spans="1:6">
      <c r="A990" t="s">
        <v>1984</v>
      </c>
      <c r="B990">
        <v>1946</v>
      </c>
      <c r="C990" t="s">
        <v>1568</v>
      </c>
      <c r="D990" s="591" t="str">
        <f>IF('P33'!C10&lt;&gt;"",'P33'!C10,"")</f>
        <v/>
      </c>
      <c r="E990" t="s">
        <v>1562</v>
      </c>
      <c r="F990" t="s">
        <v>1566</v>
      </c>
    </row>
    <row r="991" spans="1:6">
      <c r="A991" t="s">
        <v>1984</v>
      </c>
      <c r="B991">
        <v>1948</v>
      </c>
      <c r="C991" t="s">
        <v>1726</v>
      </c>
      <c r="D991" s="591" t="str">
        <f>IF('P33'!C11&lt;&gt;"",'P33'!C11,"")</f>
        <v/>
      </c>
      <c r="E991" t="s">
        <v>1562</v>
      </c>
      <c r="F991" t="s">
        <v>1566</v>
      </c>
    </row>
    <row r="992" spans="1:6">
      <c r="A992" t="s">
        <v>1984</v>
      </c>
      <c r="B992">
        <v>1950</v>
      </c>
      <c r="C992" t="s">
        <v>1737</v>
      </c>
      <c r="D992" s="591" t="str">
        <f>IF('P33'!C12&lt;&gt;"",'P33'!C12,"")</f>
        <v/>
      </c>
      <c r="E992" t="s">
        <v>1562</v>
      </c>
      <c r="F992" t="s">
        <v>1566</v>
      </c>
    </row>
    <row r="993" spans="1:6">
      <c r="A993" t="s">
        <v>1984</v>
      </c>
      <c r="B993">
        <v>1952</v>
      </c>
      <c r="C993" t="s">
        <v>1709</v>
      </c>
      <c r="D993" s="591" t="str">
        <f>IF('P33'!C13&lt;&gt;"",'P33'!C13,"")</f>
        <v/>
      </c>
      <c r="E993" t="s">
        <v>1562</v>
      </c>
      <c r="F993" t="s">
        <v>1566</v>
      </c>
    </row>
    <row r="994" spans="1:6">
      <c r="A994" t="s">
        <v>1984</v>
      </c>
      <c r="B994">
        <v>1955</v>
      </c>
      <c r="C994" t="s">
        <v>1710</v>
      </c>
      <c r="D994" s="591" t="str">
        <f>IF('P33'!C16&lt;&gt;"",'P33'!C16,"")</f>
        <v/>
      </c>
      <c r="E994" t="s">
        <v>1562</v>
      </c>
      <c r="F994" t="s">
        <v>1566</v>
      </c>
    </row>
    <row r="995" spans="1:6">
      <c r="A995" t="s">
        <v>1984</v>
      </c>
      <c r="B995">
        <v>1957</v>
      </c>
      <c r="C995" t="s">
        <v>1731</v>
      </c>
      <c r="D995" s="591" t="str">
        <f>IF('P33'!C17&lt;&gt;"",'P33'!C17,"")</f>
        <v/>
      </c>
      <c r="E995" t="s">
        <v>1562</v>
      </c>
      <c r="F995" t="s">
        <v>1566</v>
      </c>
    </row>
    <row r="996" spans="1:6">
      <c r="A996" t="s">
        <v>1984</v>
      </c>
      <c r="B996">
        <v>1959</v>
      </c>
      <c r="C996" t="s">
        <v>1820</v>
      </c>
      <c r="D996" s="591" t="str">
        <f>IF('P33'!C18&lt;&gt;"",'P33'!C18,"")</f>
        <v/>
      </c>
      <c r="E996" t="s">
        <v>1562</v>
      </c>
      <c r="F996" t="s">
        <v>1566</v>
      </c>
    </row>
    <row r="997" spans="1:6">
      <c r="A997" t="s">
        <v>1985</v>
      </c>
      <c r="B997">
        <v>1960</v>
      </c>
      <c r="C997" t="s">
        <v>1877</v>
      </c>
      <c r="D997" s="590" t="str">
        <f>IF('P34'!A1&lt;&gt;"",'P34'!A1,"")</f>
        <v>　（３）令和7年度ケース会議の開催状況</v>
      </c>
      <c r="E997" t="s">
        <v>1562</v>
      </c>
      <c r="F997" t="s">
        <v>1560</v>
      </c>
    </row>
    <row r="998" spans="1:6">
      <c r="A998" t="s">
        <v>1985</v>
      </c>
      <c r="B998">
        <v>1962</v>
      </c>
      <c r="C998" t="s">
        <v>1719</v>
      </c>
      <c r="D998" s="597" t="str">
        <f>IF('P34'!B2&lt;&gt;"",'P34'!B2,"")</f>
        <v/>
      </c>
      <c r="E998" t="s">
        <v>1562</v>
      </c>
      <c r="F998" t="s">
        <v>1869</v>
      </c>
    </row>
    <row r="999" spans="1:6">
      <c r="A999" t="s">
        <v>1985</v>
      </c>
      <c r="B999">
        <v>1965</v>
      </c>
      <c r="C999" t="s">
        <v>1561</v>
      </c>
      <c r="D999" s="597" t="str">
        <f>IF('P34'!B3&lt;&gt;"",'P34'!B3,"")</f>
        <v/>
      </c>
      <c r="E999" t="s">
        <v>1562</v>
      </c>
      <c r="F999" t="s">
        <v>1869</v>
      </c>
    </row>
    <row r="1000" spans="1:6">
      <c r="A1000" t="s">
        <v>1985</v>
      </c>
      <c r="B1000">
        <v>1967</v>
      </c>
      <c r="C1000" t="s">
        <v>1986</v>
      </c>
      <c r="D1000" s="590" t="str">
        <f>IF('P34'!A5&lt;&gt;"",'P34'!A5,"")</f>
        <v>　（４）入所施設において、３か月以上入院している入所者数（令和8年４月１日現在）</v>
      </c>
      <c r="E1000" t="s">
        <v>1562</v>
      </c>
      <c r="F1000" t="s">
        <v>1560</v>
      </c>
    </row>
    <row r="1001" spans="1:6">
      <c r="A1001" t="s">
        <v>1985</v>
      </c>
      <c r="B1001">
        <v>1969</v>
      </c>
      <c r="C1001" t="s">
        <v>1602</v>
      </c>
      <c r="D1001" s="597" t="str">
        <f>IF('P34'!B6&lt;&gt;"",'P34'!B6,"")</f>
        <v/>
      </c>
      <c r="E1001" t="s">
        <v>1562</v>
      </c>
      <c r="F1001" t="s">
        <v>1869</v>
      </c>
    </row>
    <row r="1002" spans="1:6">
      <c r="A1002" t="s">
        <v>1985</v>
      </c>
      <c r="B1002">
        <v>1973</v>
      </c>
      <c r="C1002" t="s">
        <v>1736</v>
      </c>
      <c r="D1002" s="590" t="str">
        <f>IF('P34'!B10&lt;&gt;"",'P34'!B10,"")</f>
        <v/>
      </c>
      <c r="E1002" t="s">
        <v>1562</v>
      </c>
      <c r="F1002" t="s">
        <v>1560</v>
      </c>
    </row>
    <row r="1003" spans="1:6">
      <c r="A1003" t="s">
        <v>1985</v>
      </c>
      <c r="B1003">
        <v>1977</v>
      </c>
      <c r="C1003" t="s">
        <v>1709</v>
      </c>
      <c r="D1003" s="591" t="str">
        <f>IF('P34'!C13&lt;&gt;"",'P34'!C13,"")</f>
        <v/>
      </c>
      <c r="E1003" t="s">
        <v>1562</v>
      </c>
      <c r="F1003" t="s">
        <v>1566</v>
      </c>
    </row>
    <row r="1004" spans="1:6">
      <c r="A1004" t="s">
        <v>1985</v>
      </c>
      <c r="B1004">
        <v>1979</v>
      </c>
      <c r="C1004" t="s">
        <v>1729</v>
      </c>
      <c r="D1004" s="591" t="str">
        <f>IF('P34'!C14&lt;&gt;"",'P34'!C14,"")</f>
        <v/>
      </c>
      <c r="E1004" t="s">
        <v>1562</v>
      </c>
      <c r="F1004" t="s">
        <v>1566</v>
      </c>
    </row>
    <row r="1005" spans="1:6">
      <c r="A1005" t="s">
        <v>1985</v>
      </c>
      <c r="B1005">
        <v>1982</v>
      </c>
      <c r="C1005" t="s">
        <v>1583</v>
      </c>
      <c r="D1005" s="590" t="str">
        <f>IF('P34'!B18&lt;&gt;"",'P34'!B18,"")</f>
        <v/>
      </c>
      <c r="E1005" t="s">
        <v>1562</v>
      </c>
      <c r="F1005" t="s">
        <v>1560</v>
      </c>
    </row>
    <row r="1006" spans="1:6">
      <c r="A1006" t="s">
        <v>1985</v>
      </c>
      <c r="B1006">
        <v>1985</v>
      </c>
      <c r="C1006" t="s">
        <v>1591</v>
      </c>
      <c r="D1006" s="590" t="str">
        <f>IF('P34'!B21&lt;&gt;"",'P34'!B21,"")</f>
        <v/>
      </c>
      <c r="E1006" t="s">
        <v>1562</v>
      </c>
      <c r="F1006" t="s">
        <v>1560</v>
      </c>
    </row>
    <row r="1007" spans="1:6">
      <c r="A1007" t="s">
        <v>1985</v>
      </c>
      <c r="B1007">
        <v>1989</v>
      </c>
      <c r="C1007" t="s">
        <v>1960</v>
      </c>
      <c r="D1007" s="591" t="str">
        <f>IF('P34'!C24&lt;&gt;"",'P34'!C24,"")</f>
        <v/>
      </c>
      <c r="E1007" t="s">
        <v>1562</v>
      </c>
      <c r="F1007" t="s">
        <v>1566</v>
      </c>
    </row>
    <row r="1008" spans="1:6">
      <c r="A1008" t="s">
        <v>1987</v>
      </c>
      <c r="B1008">
        <v>1994</v>
      </c>
      <c r="C1008" t="s">
        <v>1932</v>
      </c>
      <c r="D1008" s="590" t="str">
        <f>IF('P35'!E4&lt;&gt;"",'P35'!E4,"")</f>
        <v>（令和8年3月31日現在）</v>
      </c>
      <c r="E1008" t="s">
        <v>1562</v>
      </c>
      <c r="F1008" t="s">
        <v>1560</v>
      </c>
    </row>
    <row r="1009" spans="1:6">
      <c r="A1009" t="s">
        <v>1987</v>
      </c>
      <c r="B1009">
        <v>1999</v>
      </c>
      <c r="C1009" t="s">
        <v>1740</v>
      </c>
      <c r="D1009" s="595" t="str">
        <f>IF('P35'!C6&lt;&gt;"",'P35'!C6,"")</f>
        <v/>
      </c>
      <c r="E1009" t="s">
        <v>1562</v>
      </c>
      <c r="F1009" t="s">
        <v>1766</v>
      </c>
    </row>
    <row r="1010" spans="1:6">
      <c r="A1010" t="s">
        <v>1987</v>
      </c>
      <c r="B1010">
        <v>2000</v>
      </c>
      <c r="C1010" t="s">
        <v>1611</v>
      </c>
      <c r="D1010" s="595" t="str">
        <f>IF('P35'!D6&lt;&gt;"",'P35'!D6,"")</f>
        <v/>
      </c>
      <c r="E1010" t="s">
        <v>1562</v>
      </c>
      <c r="F1010" t="s">
        <v>1766</v>
      </c>
    </row>
    <row r="1011" spans="1:6">
      <c r="A1011" t="s">
        <v>1987</v>
      </c>
      <c r="B1011">
        <v>2001</v>
      </c>
      <c r="C1011" t="s">
        <v>1741</v>
      </c>
      <c r="D1011" s="595" t="str">
        <f>IF('P35'!E6&lt;&gt;"",'P35'!E6,"")</f>
        <v/>
      </c>
      <c r="E1011" t="s">
        <v>1562</v>
      </c>
      <c r="F1011" t="s">
        <v>1766</v>
      </c>
    </row>
    <row r="1012" spans="1:6">
      <c r="A1012" t="s">
        <v>1987</v>
      </c>
      <c r="B1012">
        <v>2003</v>
      </c>
      <c r="C1012" t="s">
        <v>1743</v>
      </c>
      <c r="D1012" s="595" t="str">
        <f>IF('P35'!C7&lt;&gt;"",'P35'!C7,"")</f>
        <v/>
      </c>
      <c r="E1012" t="s">
        <v>1562</v>
      </c>
      <c r="F1012" t="s">
        <v>1766</v>
      </c>
    </row>
    <row r="1013" spans="1:6">
      <c r="A1013" t="s">
        <v>1987</v>
      </c>
      <c r="B1013">
        <v>2004</v>
      </c>
      <c r="C1013" t="s">
        <v>1613</v>
      </c>
      <c r="D1013" s="595" t="str">
        <f>IF('P35'!D7&lt;&gt;"",'P35'!D7,"")</f>
        <v/>
      </c>
      <c r="E1013" t="s">
        <v>1562</v>
      </c>
      <c r="F1013" t="s">
        <v>1766</v>
      </c>
    </row>
    <row r="1014" spans="1:6">
      <c r="A1014" t="s">
        <v>1987</v>
      </c>
      <c r="B1014">
        <v>2005</v>
      </c>
      <c r="C1014" t="s">
        <v>1744</v>
      </c>
      <c r="D1014" s="595" t="str">
        <f>IF('P35'!E7&lt;&gt;"",'P35'!E7,"")</f>
        <v/>
      </c>
      <c r="E1014" t="s">
        <v>1562</v>
      </c>
      <c r="F1014" t="s">
        <v>1766</v>
      </c>
    </row>
    <row r="1015" spans="1:6">
      <c r="A1015" t="s">
        <v>1987</v>
      </c>
      <c r="B1015">
        <v>2007</v>
      </c>
      <c r="C1015" t="s">
        <v>1723</v>
      </c>
      <c r="D1015" s="595" t="str">
        <f>IF('P35'!C8&lt;&gt;"",'P35'!C8,"")</f>
        <v/>
      </c>
      <c r="E1015" t="s">
        <v>1562</v>
      </c>
      <c r="F1015" t="s">
        <v>1766</v>
      </c>
    </row>
    <row r="1016" spans="1:6">
      <c r="A1016" t="s">
        <v>1987</v>
      </c>
      <c r="B1016">
        <v>2008</v>
      </c>
      <c r="C1016" t="s">
        <v>1615</v>
      </c>
      <c r="D1016" s="595" t="str">
        <f>IF('P35'!D8&lt;&gt;"",'P35'!D8,"")</f>
        <v/>
      </c>
      <c r="E1016" t="s">
        <v>1562</v>
      </c>
      <c r="F1016" t="s">
        <v>1766</v>
      </c>
    </row>
    <row r="1017" spans="1:6">
      <c r="A1017" t="s">
        <v>1987</v>
      </c>
      <c r="B1017">
        <v>2009</v>
      </c>
      <c r="C1017" t="s">
        <v>1724</v>
      </c>
      <c r="D1017" s="595" t="str">
        <f>IF('P35'!E8&lt;&gt;"",'P35'!E8,"")</f>
        <v/>
      </c>
      <c r="E1017" t="s">
        <v>1562</v>
      </c>
      <c r="F1017" t="s">
        <v>1766</v>
      </c>
    </row>
    <row r="1018" spans="1:6">
      <c r="A1018" t="s">
        <v>1987</v>
      </c>
      <c r="B1018">
        <v>2011</v>
      </c>
      <c r="C1018" t="s">
        <v>1714</v>
      </c>
      <c r="D1018" s="595" t="str">
        <f>IF('P35'!C9&lt;&gt;"",'P35'!C9,"")</f>
        <v/>
      </c>
      <c r="E1018" t="s">
        <v>1562</v>
      </c>
      <c r="F1018" t="s">
        <v>1766</v>
      </c>
    </row>
    <row r="1019" spans="1:6">
      <c r="A1019" t="s">
        <v>1987</v>
      </c>
      <c r="B1019">
        <v>2012</v>
      </c>
      <c r="C1019" t="s">
        <v>1617</v>
      </c>
      <c r="D1019" s="595" t="str">
        <f>IF('P35'!D9&lt;&gt;"",'P35'!D9,"")</f>
        <v/>
      </c>
      <c r="E1019" t="s">
        <v>1562</v>
      </c>
      <c r="F1019" t="s">
        <v>1766</v>
      </c>
    </row>
    <row r="1020" spans="1:6">
      <c r="A1020" t="s">
        <v>1987</v>
      </c>
      <c r="B1020">
        <v>2013</v>
      </c>
      <c r="C1020" t="s">
        <v>1747</v>
      </c>
      <c r="D1020" s="595" t="str">
        <f>IF('P35'!E9&lt;&gt;"",'P35'!E9,"")</f>
        <v/>
      </c>
      <c r="E1020" t="s">
        <v>1562</v>
      </c>
      <c r="F1020" t="s">
        <v>1766</v>
      </c>
    </row>
    <row r="1021" spans="1:6">
      <c r="A1021" t="s">
        <v>1987</v>
      </c>
      <c r="B1021">
        <v>2015</v>
      </c>
      <c r="C1021" t="s">
        <v>1568</v>
      </c>
      <c r="D1021" s="595" t="str">
        <f>IF('P35'!C10&lt;&gt;"",'P35'!C10,"")</f>
        <v/>
      </c>
      <c r="E1021" t="s">
        <v>1562</v>
      </c>
      <c r="F1021" t="s">
        <v>1766</v>
      </c>
    </row>
    <row r="1022" spans="1:6">
      <c r="A1022" t="s">
        <v>1987</v>
      </c>
      <c r="B1022">
        <v>2016</v>
      </c>
      <c r="C1022" t="s">
        <v>1619</v>
      </c>
      <c r="D1022" s="595" t="str">
        <f>IF('P35'!D10&lt;&gt;"",'P35'!D10,"")</f>
        <v/>
      </c>
      <c r="E1022" t="s">
        <v>1562</v>
      </c>
      <c r="F1022" t="s">
        <v>1766</v>
      </c>
    </row>
    <row r="1023" spans="1:6">
      <c r="A1023" t="s">
        <v>1987</v>
      </c>
      <c r="B1023">
        <v>2017</v>
      </c>
      <c r="C1023" t="s">
        <v>1749</v>
      </c>
      <c r="D1023" s="595" t="str">
        <f>IF('P35'!E10&lt;&gt;"",'P35'!E10,"")</f>
        <v/>
      </c>
      <c r="E1023" t="s">
        <v>1562</v>
      </c>
      <c r="F1023" t="s">
        <v>1766</v>
      </c>
    </row>
    <row r="1024" spans="1:6">
      <c r="A1024" t="s">
        <v>1987</v>
      </c>
      <c r="B1024">
        <v>2019</v>
      </c>
      <c r="C1024" t="s">
        <v>1726</v>
      </c>
      <c r="D1024" s="595" t="str">
        <f>IF('P35'!C11&lt;&gt;"",'P35'!C11,"")</f>
        <v/>
      </c>
      <c r="E1024" t="s">
        <v>1562</v>
      </c>
      <c r="F1024" t="s">
        <v>1766</v>
      </c>
    </row>
    <row r="1025" spans="1:6">
      <c r="A1025" t="s">
        <v>1987</v>
      </c>
      <c r="B1025">
        <v>2020</v>
      </c>
      <c r="C1025" t="s">
        <v>1621</v>
      </c>
      <c r="D1025" s="595" t="str">
        <f>IF('P35'!D11&lt;&gt;"",'P35'!D11,"")</f>
        <v/>
      </c>
      <c r="E1025" t="s">
        <v>1562</v>
      </c>
      <c r="F1025" t="s">
        <v>1766</v>
      </c>
    </row>
    <row r="1026" spans="1:6">
      <c r="A1026" t="s">
        <v>1987</v>
      </c>
      <c r="B1026">
        <v>2021</v>
      </c>
      <c r="C1026" t="s">
        <v>1727</v>
      </c>
      <c r="D1026" s="595" t="str">
        <f>IF('P35'!E11&lt;&gt;"",'P35'!E11,"")</f>
        <v/>
      </c>
      <c r="E1026" t="s">
        <v>1562</v>
      </c>
      <c r="F1026" t="s">
        <v>1766</v>
      </c>
    </row>
    <row r="1027" spans="1:6">
      <c r="A1027" t="s">
        <v>1987</v>
      </c>
      <c r="B1027">
        <v>2023</v>
      </c>
      <c r="C1027" t="s">
        <v>1737</v>
      </c>
      <c r="D1027" s="595" t="str">
        <f>IF('P35'!C12&lt;&gt;"",'P35'!C12,"")</f>
        <v/>
      </c>
      <c r="E1027" t="s">
        <v>1562</v>
      </c>
      <c r="F1027" t="s">
        <v>1766</v>
      </c>
    </row>
    <row r="1028" spans="1:6">
      <c r="A1028" t="s">
        <v>1987</v>
      </c>
      <c r="B1028">
        <v>2024</v>
      </c>
      <c r="C1028" t="s">
        <v>1623</v>
      </c>
      <c r="D1028" s="595" t="str">
        <f>IF('P35'!D12&lt;&gt;"",'P35'!D12,"")</f>
        <v/>
      </c>
      <c r="E1028" t="s">
        <v>1562</v>
      </c>
      <c r="F1028" t="s">
        <v>1766</v>
      </c>
    </row>
    <row r="1029" spans="1:6">
      <c r="A1029" t="s">
        <v>1987</v>
      </c>
      <c r="B1029">
        <v>2025</v>
      </c>
      <c r="C1029" t="s">
        <v>1789</v>
      </c>
      <c r="D1029" s="595" t="str">
        <f>IF('P35'!E12&lt;&gt;"",'P35'!E12,"")</f>
        <v/>
      </c>
      <c r="E1029" t="s">
        <v>1562</v>
      </c>
      <c r="F1029" t="s">
        <v>1766</v>
      </c>
    </row>
    <row r="1030" spans="1:6">
      <c r="A1030" t="s">
        <v>1987</v>
      </c>
      <c r="B1030">
        <v>2027</v>
      </c>
      <c r="C1030" t="s">
        <v>1709</v>
      </c>
      <c r="D1030" s="595" t="str">
        <f>IF('P35'!C13&lt;&gt;"",'P35'!C13,"")</f>
        <v/>
      </c>
      <c r="E1030" t="s">
        <v>1562</v>
      </c>
      <c r="F1030" t="s">
        <v>1766</v>
      </c>
    </row>
    <row r="1031" spans="1:6">
      <c r="A1031" t="s">
        <v>1987</v>
      </c>
      <c r="B1031">
        <v>2028</v>
      </c>
      <c r="C1031" t="s">
        <v>1625</v>
      </c>
      <c r="D1031" s="595" t="str">
        <f>IF('P35'!D13&lt;&gt;"",'P35'!D13,"")</f>
        <v/>
      </c>
      <c r="E1031" t="s">
        <v>1562</v>
      </c>
      <c r="F1031" t="s">
        <v>1766</v>
      </c>
    </row>
    <row r="1032" spans="1:6">
      <c r="A1032" t="s">
        <v>1987</v>
      </c>
      <c r="B1032">
        <v>2029</v>
      </c>
      <c r="C1032" t="s">
        <v>1794</v>
      </c>
      <c r="D1032" s="595" t="str">
        <f>IF('P35'!E13&lt;&gt;"",'P35'!E13,"")</f>
        <v/>
      </c>
      <c r="E1032" t="s">
        <v>1562</v>
      </c>
      <c r="F1032" t="s">
        <v>1766</v>
      </c>
    </row>
    <row r="1033" spans="1:6">
      <c r="A1033" t="s">
        <v>1987</v>
      </c>
      <c r="B1033">
        <v>2031</v>
      </c>
      <c r="C1033" t="s">
        <v>1729</v>
      </c>
      <c r="D1033" s="598" t="str">
        <f>IF('P35'!C14&lt;&gt;"",'P35'!C14,"")</f>
        <v/>
      </c>
      <c r="E1033" t="s">
        <v>1562</v>
      </c>
      <c r="F1033" t="s">
        <v>1988</v>
      </c>
    </row>
    <row r="1034" spans="1:6">
      <c r="A1034" t="s">
        <v>1987</v>
      </c>
      <c r="B1034">
        <v>2032</v>
      </c>
      <c r="C1034" t="s">
        <v>1627</v>
      </c>
      <c r="D1034" s="598" t="str">
        <f>IF('P35'!D14&lt;&gt;"",'P35'!D14,"")</f>
        <v/>
      </c>
      <c r="E1034" t="s">
        <v>1562</v>
      </c>
      <c r="F1034" t="s">
        <v>1988</v>
      </c>
    </row>
    <row r="1035" spans="1:6">
      <c r="A1035" t="s">
        <v>1987</v>
      </c>
      <c r="B1035">
        <v>2033</v>
      </c>
      <c r="C1035" t="s">
        <v>1730</v>
      </c>
      <c r="D1035" s="597" t="str">
        <f>IF('P35'!E14&lt;&gt;"",'P35'!E14,"")</f>
        <v/>
      </c>
      <c r="E1035" t="s">
        <v>1562</v>
      </c>
      <c r="F1035" t="s">
        <v>1869</v>
      </c>
    </row>
    <row r="1036" spans="1:6">
      <c r="A1036" t="s">
        <v>1989</v>
      </c>
      <c r="B1036">
        <v>2034</v>
      </c>
      <c r="C1036" t="s">
        <v>1877</v>
      </c>
      <c r="D1036" s="590" t="str">
        <f>IF('P36'!A1&lt;&gt;"",'P36'!A1,"")</f>
        <v>　　　イ  令和7年度入所者の在籍状況及び理由別入退所状況</v>
      </c>
      <c r="E1036" t="s">
        <v>1562</v>
      </c>
      <c r="F1036" t="s">
        <v>1560</v>
      </c>
    </row>
    <row r="1037" spans="1:6">
      <c r="A1037" t="s">
        <v>1989</v>
      </c>
      <c r="B1037">
        <v>2064</v>
      </c>
      <c r="C1037" t="s">
        <v>1564</v>
      </c>
      <c r="D1037" s="590" t="str">
        <f>IF('P36'!A6&lt;&gt;"",'P36'!A6,"")</f>
        <v>令和7年４月</v>
      </c>
      <c r="E1037" t="s">
        <v>1562</v>
      </c>
      <c r="F1037" t="s">
        <v>1560</v>
      </c>
    </row>
    <row r="1038" spans="1:6">
      <c r="A1038" t="s">
        <v>1989</v>
      </c>
      <c r="B1038">
        <v>2065</v>
      </c>
      <c r="C1038" t="s">
        <v>1602</v>
      </c>
      <c r="D1038" t="str">
        <f>IF('P36'!B6&lt;&gt;"",'P36'!B6,"")</f>
        <v/>
      </c>
      <c r="E1038" t="s">
        <v>1562</v>
      </c>
      <c r="F1038" t="s">
        <v>1588</v>
      </c>
    </row>
    <row r="1039" spans="1:6">
      <c r="A1039" t="s">
        <v>1989</v>
      </c>
      <c r="B1039">
        <v>2066</v>
      </c>
      <c r="C1039" t="s">
        <v>1740</v>
      </c>
      <c r="D1039" t="str">
        <f>IF('P36'!C6&lt;&gt;"",'P36'!C6,"")</f>
        <v/>
      </c>
      <c r="E1039" t="s">
        <v>1562</v>
      </c>
      <c r="F1039" t="s">
        <v>1588</v>
      </c>
    </row>
    <row r="1040" spans="1:6">
      <c r="A1040" t="s">
        <v>1989</v>
      </c>
      <c r="B1040">
        <v>2067</v>
      </c>
      <c r="C1040" t="s">
        <v>1611</v>
      </c>
      <c r="D1040" t="str">
        <f>IF('P36'!D6&lt;&gt;"",'P36'!D6,"")</f>
        <v/>
      </c>
      <c r="E1040" t="s">
        <v>1562</v>
      </c>
      <c r="F1040" t="s">
        <v>1588</v>
      </c>
    </row>
    <row r="1041" spans="1:6">
      <c r="A1041" t="s">
        <v>1989</v>
      </c>
      <c r="B1041">
        <v>2068</v>
      </c>
      <c r="C1041" t="s">
        <v>1741</v>
      </c>
      <c r="D1041" t="str">
        <f>IF('P36'!E6&lt;&gt;"",'P36'!E6,"")</f>
        <v/>
      </c>
      <c r="E1041" t="s">
        <v>1562</v>
      </c>
      <c r="F1041" t="s">
        <v>1588</v>
      </c>
    </row>
    <row r="1042" spans="1:6">
      <c r="A1042" t="s">
        <v>1989</v>
      </c>
      <c r="B1042">
        <v>2069</v>
      </c>
      <c r="C1042" t="s">
        <v>1658</v>
      </c>
      <c r="D1042" t="str">
        <f>IF('P36'!F6&lt;&gt;"",'P36'!F6,"")</f>
        <v/>
      </c>
      <c r="E1042" t="s">
        <v>1562</v>
      </c>
      <c r="F1042" t="s">
        <v>1588</v>
      </c>
    </row>
    <row r="1043" spans="1:6">
      <c r="A1043" t="s">
        <v>1989</v>
      </c>
      <c r="B1043">
        <v>2070</v>
      </c>
      <c r="C1043" t="s">
        <v>1612</v>
      </c>
      <c r="D1043" t="str">
        <f>IF('P36'!G6&lt;&gt;"",'P36'!G6,"")</f>
        <v/>
      </c>
      <c r="E1043" t="s">
        <v>1562</v>
      </c>
      <c r="F1043" t="s">
        <v>1588</v>
      </c>
    </row>
    <row r="1044" spans="1:6">
      <c r="A1044" t="s">
        <v>1989</v>
      </c>
      <c r="B1044">
        <v>2071</v>
      </c>
      <c r="C1044" t="s">
        <v>1742</v>
      </c>
      <c r="D1044" t="str">
        <f>IF('P36'!H6&lt;&gt;"",'P36'!H6,"")</f>
        <v/>
      </c>
      <c r="E1044" t="s">
        <v>1562</v>
      </c>
      <c r="F1044" t="s">
        <v>1588</v>
      </c>
    </row>
    <row r="1045" spans="1:6">
      <c r="A1045" t="s">
        <v>1989</v>
      </c>
      <c r="B1045">
        <v>2072</v>
      </c>
      <c r="C1045" t="s">
        <v>1947</v>
      </c>
      <c r="D1045" t="str">
        <f>IF('P36'!I6&lt;&gt;"",'P36'!I6,"")</f>
        <v/>
      </c>
      <c r="E1045" t="s">
        <v>1562</v>
      </c>
      <c r="F1045" t="s">
        <v>1588</v>
      </c>
    </row>
    <row r="1046" spans="1:6">
      <c r="A1046" t="s">
        <v>1989</v>
      </c>
      <c r="B1046">
        <v>2073</v>
      </c>
      <c r="C1046" t="s">
        <v>1948</v>
      </c>
      <c r="D1046" t="str">
        <f>IF('P36'!J6&lt;&gt;"",'P36'!J6,"")</f>
        <v/>
      </c>
      <c r="E1046" t="s">
        <v>1562</v>
      </c>
      <c r="F1046" t="s">
        <v>1588</v>
      </c>
    </row>
    <row r="1047" spans="1:6">
      <c r="A1047" t="s">
        <v>1989</v>
      </c>
      <c r="B1047">
        <v>2074</v>
      </c>
      <c r="C1047" t="s">
        <v>1659</v>
      </c>
      <c r="D1047" t="str">
        <f>IF('P36'!K6&lt;&gt;"",'P36'!K6,"")</f>
        <v/>
      </c>
      <c r="E1047" t="s">
        <v>1562</v>
      </c>
      <c r="F1047" t="s">
        <v>1588</v>
      </c>
    </row>
    <row r="1048" spans="1:6">
      <c r="A1048" t="s">
        <v>1989</v>
      </c>
      <c r="B1048">
        <v>2075</v>
      </c>
      <c r="C1048" t="s">
        <v>1949</v>
      </c>
      <c r="D1048" t="str">
        <f>IF('P36'!L6&lt;&gt;"",'P36'!L6,"")</f>
        <v/>
      </c>
      <c r="E1048" t="s">
        <v>1562</v>
      </c>
      <c r="F1048" t="s">
        <v>1588</v>
      </c>
    </row>
    <row r="1049" spans="1:6">
      <c r="A1049" t="s">
        <v>1989</v>
      </c>
      <c r="B1049">
        <v>2076</v>
      </c>
      <c r="C1049" t="s">
        <v>1950</v>
      </c>
      <c r="D1049" t="str">
        <f>IF('P36'!M6&lt;&gt;"",'P36'!M6,"")</f>
        <v/>
      </c>
      <c r="E1049" t="s">
        <v>1562</v>
      </c>
      <c r="F1049" t="s">
        <v>1588</v>
      </c>
    </row>
    <row r="1050" spans="1:6">
      <c r="A1050" t="s">
        <v>1989</v>
      </c>
      <c r="B1050">
        <v>2077</v>
      </c>
      <c r="C1050" t="s">
        <v>1951</v>
      </c>
      <c r="D1050" t="str">
        <f>IF('P36'!N6&lt;&gt;"",'P36'!N6,"")</f>
        <v/>
      </c>
      <c r="E1050" t="s">
        <v>1562</v>
      </c>
      <c r="F1050" t="s">
        <v>1588</v>
      </c>
    </row>
    <row r="1051" spans="1:6">
      <c r="A1051" t="s">
        <v>1989</v>
      </c>
      <c r="B1051">
        <v>2078</v>
      </c>
      <c r="C1051" t="s">
        <v>1952</v>
      </c>
      <c r="D1051" t="str">
        <f>IF('P36'!O6&lt;&gt;"",'P36'!O6,"")</f>
        <v/>
      </c>
      <c r="E1051" t="s">
        <v>1562</v>
      </c>
      <c r="F1051" t="s">
        <v>1588</v>
      </c>
    </row>
    <row r="1052" spans="1:6">
      <c r="A1052" t="s">
        <v>1989</v>
      </c>
      <c r="B1052">
        <v>2079</v>
      </c>
      <c r="C1052" t="s">
        <v>1707</v>
      </c>
      <c r="D1052" t="str">
        <f>IF('P36'!P6&lt;&gt;"",'P36'!P6,"")</f>
        <v/>
      </c>
      <c r="E1052" t="s">
        <v>1562</v>
      </c>
      <c r="F1052" t="s">
        <v>1588</v>
      </c>
    </row>
    <row r="1053" spans="1:6">
      <c r="A1053" t="s">
        <v>1989</v>
      </c>
      <c r="B1053">
        <v>2080</v>
      </c>
      <c r="C1053" t="s">
        <v>1990</v>
      </c>
      <c r="D1053" t="str">
        <f>IF('P36'!Q6&lt;&gt;"",'P36'!Q6,"")</f>
        <v/>
      </c>
      <c r="E1053" t="s">
        <v>1562</v>
      </c>
      <c r="F1053" t="s">
        <v>1588</v>
      </c>
    </row>
    <row r="1054" spans="1:6">
      <c r="A1054" t="s">
        <v>1989</v>
      </c>
      <c r="B1054">
        <v>2082</v>
      </c>
      <c r="C1054" t="s">
        <v>1603</v>
      </c>
      <c r="D1054" t="str">
        <f>IF('P36'!B7&lt;&gt;"",'P36'!B7,"")</f>
        <v/>
      </c>
      <c r="E1054" t="s">
        <v>1562</v>
      </c>
      <c r="F1054" t="s">
        <v>1588</v>
      </c>
    </row>
    <row r="1055" spans="1:6">
      <c r="A1055" t="s">
        <v>1989</v>
      </c>
      <c r="B1055">
        <v>2083</v>
      </c>
      <c r="C1055" t="s">
        <v>1743</v>
      </c>
      <c r="D1055" t="str">
        <f>IF('P36'!C7&lt;&gt;"",'P36'!C7,"")</f>
        <v/>
      </c>
      <c r="E1055" t="s">
        <v>1562</v>
      </c>
      <c r="F1055" t="s">
        <v>1588</v>
      </c>
    </row>
    <row r="1056" spans="1:6">
      <c r="A1056" t="s">
        <v>1989</v>
      </c>
      <c r="B1056">
        <v>2084</v>
      </c>
      <c r="C1056" t="s">
        <v>1613</v>
      </c>
      <c r="D1056" t="str">
        <f>IF('P36'!D7&lt;&gt;"",'P36'!D7,"")</f>
        <v/>
      </c>
      <c r="E1056" t="s">
        <v>1562</v>
      </c>
      <c r="F1056" t="s">
        <v>1588</v>
      </c>
    </row>
    <row r="1057" spans="1:6">
      <c r="A1057" t="s">
        <v>1989</v>
      </c>
      <c r="B1057">
        <v>2085</v>
      </c>
      <c r="C1057" t="s">
        <v>1744</v>
      </c>
      <c r="D1057" t="str">
        <f>IF('P36'!E7&lt;&gt;"",'P36'!E7,"")</f>
        <v/>
      </c>
      <c r="E1057" t="s">
        <v>1562</v>
      </c>
      <c r="F1057" t="s">
        <v>1588</v>
      </c>
    </row>
    <row r="1058" spans="1:6">
      <c r="A1058" t="s">
        <v>1989</v>
      </c>
      <c r="B1058">
        <v>2086</v>
      </c>
      <c r="C1058" t="s">
        <v>1660</v>
      </c>
      <c r="D1058" t="str">
        <f>IF('P36'!F7&lt;&gt;"",'P36'!F7,"")</f>
        <v/>
      </c>
      <c r="E1058" t="s">
        <v>1562</v>
      </c>
      <c r="F1058" t="s">
        <v>1588</v>
      </c>
    </row>
    <row r="1059" spans="1:6">
      <c r="A1059" t="s">
        <v>1989</v>
      </c>
      <c r="B1059">
        <v>2087</v>
      </c>
      <c r="C1059" t="s">
        <v>1614</v>
      </c>
      <c r="D1059" t="str">
        <f>IF('P36'!G7&lt;&gt;"",'P36'!G7,"")</f>
        <v/>
      </c>
      <c r="E1059" t="s">
        <v>1562</v>
      </c>
      <c r="F1059" t="s">
        <v>1588</v>
      </c>
    </row>
    <row r="1060" spans="1:6">
      <c r="A1060" t="s">
        <v>1989</v>
      </c>
      <c r="B1060">
        <v>2088</v>
      </c>
      <c r="C1060" t="s">
        <v>1745</v>
      </c>
      <c r="D1060" t="str">
        <f>IF('P36'!H7&lt;&gt;"",'P36'!H7,"")</f>
        <v/>
      </c>
      <c r="E1060" t="s">
        <v>1562</v>
      </c>
      <c r="F1060" t="s">
        <v>1588</v>
      </c>
    </row>
    <row r="1061" spans="1:6">
      <c r="A1061" t="s">
        <v>1989</v>
      </c>
      <c r="B1061">
        <v>2089</v>
      </c>
      <c r="C1061" t="s">
        <v>1767</v>
      </c>
      <c r="D1061" t="str">
        <f>IF('P36'!I7&lt;&gt;"",'P36'!I7,"")</f>
        <v/>
      </c>
      <c r="E1061" t="s">
        <v>1562</v>
      </c>
      <c r="F1061" t="s">
        <v>1588</v>
      </c>
    </row>
    <row r="1062" spans="1:6">
      <c r="A1062" t="s">
        <v>1989</v>
      </c>
      <c r="B1062">
        <v>2090</v>
      </c>
      <c r="C1062" t="s">
        <v>1768</v>
      </c>
      <c r="D1062" t="str">
        <f>IF('P36'!J7&lt;&gt;"",'P36'!J7,"")</f>
        <v/>
      </c>
      <c r="E1062" t="s">
        <v>1562</v>
      </c>
      <c r="F1062" t="s">
        <v>1588</v>
      </c>
    </row>
    <row r="1063" spans="1:6">
      <c r="A1063" t="s">
        <v>1989</v>
      </c>
      <c r="B1063">
        <v>2091</v>
      </c>
      <c r="C1063" t="s">
        <v>1661</v>
      </c>
      <c r="D1063" t="str">
        <f>IF('P36'!K7&lt;&gt;"",'P36'!K7,"")</f>
        <v/>
      </c>
      <c r="E1063" t="s">
        <v>1562</v>
      </c>
      <c r="F1063" t="s">
        <v>1588</v>
      </c>
    </row>
    <row r="1064" spans="1:6">
      <c r="A1064" t="s">
        <v>1989</v>
      </c>
      <c r="B1064">
        <v>2092</v>
      </c>
      <c r="C1064" t="s">
        <v>1769</v>
      </c>
      <c r="D1064" t="str">
        <f>IF('P36'!L7&lt;&gt;"",'P36'!L7,"")</f>
        <v/>
      </c>
      <c r="E1064" t="s">
        <v>1562</v>
      </c>
      <c r="F1064" t="s">
        <v>1588</v>
      </c>
    </row>
    <row r="1065" spans="1:6">
      <c r="A1065" t="s">
        <v>1989</v>
      </c>
      <c r="B1065">
        <v>2093</v>
      </c>
      <c r="C1065" t="s">
        <v>1770</v>
      </c>
      <c r="D1065" t="str">
        <f>IF('P36'!M7&lt;&gt;"",'P36'!M7,"")</f>
        <v/>
      </c>
      <c r="E1065" t="s">
        <v>1562</v>
      </c>
      <c r="F1065" t="s">
        <v>1588</v>
      </c>
    </row>
    <row r="1066" spans="1:6">
      <c r="A1066" t="s">
        <v>1989</v>
      </c>
      <c r="B1066">
        <v>2094</v>
      </c>
      <c r="C1066" t="s">
        <v>1953</v>
      </c>
      <c r="D1066" t="str">
        <f>IF('P36'!N7&lt;&gt;"",'P36'!N7,"")</f>
        <v/>
      </c>
      <c r="E1066" t="s">
        <v>1562</v>
      </c>
      <c r="F1066" t="s">
        <v>1588</v>
      </c>
    </row>
    <row r="1067" spans="1:6">
      <c r="A1067" t="s">
        <v>1989</v>
      </c>
      <c r="B1067">
        <v>2095</v>
      </c>
      <c r="C1067" t="s">
        <v>1954</v>
      </c>
      <c r="D1067" t="str">
        <f>IF('P36'!O7&lt;&gt;"",'P36'!O7,"")</f>
        <v/>
      </c>
      <c r="E1067" t="s">
        <v>1562</v>
      </c>
      <c r="F1067" t="s">
        <v>1588</v>
      </c>
    </row>
    <row r="1068" spans="1:6">
      <c r="A1068" t="s">
        <v>1989</v>
      </c>
      <c r="B1068">
        <v>2096</v>
      </c>
      <c r="C1068" t="s">
        <v>1711</v>
      </c>
      <c r="D1068" t="str">
        <f>IF('P36'!P7&lt;&gt;"",'P36'!P7,"")</f>
        <v/>
      </c>
      <c r="E1068" t="s">
        <v>1562</v>
      </c>
      <c r="F1068" t="s">
        <v>1588</v>
      </c>
    </row>
    <row r="1069" spans="1:6">
      <c r="A1069" t="s">
        <v>1989</v>
      </c>
      <c r="B1069">
        <v>2097</v>
      </c>
      <c r="C1069" t="s">
        <v>1991</v>
      </c>
      <c r="D1069" t="str">
        <f>IF('P36'!Q7&lt;&gt;"",'P36'!Q7,"")</f>
        <v/>
      </c>
      <c r="E1069" t="s">
        <v>1562</v>
      </c>
      <c r="F1069" t="s">
        <v>1588</v>
      </c>
    </row>
    <row r="1070" spans="1:6">
      <c r="A1070" t="s">
        <v>1989</v>
      </c>
      <c r="B1070">
        <v>2099</v>
      </c>
      <c r="C1070" t="s">
        <v>1604</v>
      </c>
      <c r="D1070" t="str">
        <f>IF('P36'!B8&lt;&gt;"",'P36'!B8,"")</f>
        <v/>
      </c>
      <c r="E1070" t="s">
        <v>1562</v>
      </c>
      <c r="F1070" t="s">
        <v>1588</v>
      </c>
    </row>
    <row r="1071" spans="1:6">
      <c r="A1071" t="s">
        <v>1989</v>
      </c>
      <c r="B1071">
        <v>2100</v>
      </c>
      <c r="C1071" t="s">
        <v>1723</v>
      </c>
      <c r="D1071" t="str">
        <f>IF('P36'!C8&lt;&gt;"",'P36'!C8,"")</f>
        <v/>
      </c>
      <c r="E1071" t="s">
        <v>1562</v>
      </c>
      <c r="F1071" t="s">
        <v>1588</v>
      </c>
    </row>
    <row r="1072" spans="1:6">
      <c r="A1072" t="s">
        <v>1989</v>
      </c>
      <c r="B1072">
        <v>2101</v>
      </c>
      <c r="C1072" t="s">
        <v>1615</v>
      </c>
      <c r="D1072" t="str">
        <f>IF('P36'!D8&lt;&gt;"",'P36'!D8,"")</f>
        <v/>
      </c>
      <c r="E1072" t="s">
        <v>1562</v>
      </c>
      <c r="F1072" t="s">
        <v>1588</v>
      </c>
    </row>
    <row r="1073" spans="1:6">
      <c r="A1073" t="s">
        <v>1989</v>
      </c>
      <c r="B1073">
        <v>2102</v>
      </c>
      <c r="C1073" t="s">
        <v>1724</v>
      </c>
      <c r="D1073" t="str">
        <f>IF('P36'!E8&lt;&gt;"",'P36'!E8,"")</f>
        <v/>
      </c>
      <c r="E1073" t="s">
        <v>1562</v>
      </c>
      <c r="F1073" t="s">
        <v>1588</v>
      </c>
    </row>
    <row r="1074" spans="1:6">
      <c r="A1074" t="s">
        <v>1989</v>
      </c>
      <c r="B1074">
        <v>2103</v>
      </c>
      <c r="C1074" t="s">
        <v>1605</v>
      </c>
      <c r="D1074" t="str">
        <f>IF('P36'!F8&lt;&gt;"",'P36'!F8,"")</f>
        <v/>
      </c>
      <c r="E1074" t="s">
        <v>1562</v>
      </c>
      <c r="F1074" t="s">
        <v>1588</v>
      </c>
    </row>
    <row r="1075" spans="1:6">
      <c r="A1075" t="s">
        <v>1989</v>
      </c>
      <c r="B1075">
        <v>2104</v>
      </c>
      <c r="C1075" t="s">
        <v>1616</v>
      </c>
      <c r="D1075" t="str">
        <f>IF('P36'!G8&lt;&gt;"",'P36'!G8,"")</f>
        <v/>
      </c>
      <c r="E1075" t="s">
        <v>1562</v>
      </c>
      <c r="F1075" t="s">
        <v>1588</v>
      </c>
    </row>
    <row r="1076" spans="1:6">
      <c r="A1076" t="s">
        <v>1989</v>
      </c>
      <c r="B1076">
        <v>2105</v>
      </c>
      <c r="C1076" t="s">
        <v>1746</v>
      </c>
      <c r="D1076" t="str">
        <f>IF('P36'!H8&lt;&gt;"",'P36'!H8,"")</f>
        <v/>
      </c>
      <c r="E1076" t="s">
        <v>1562</v>
      </c>
      <c r="F1076" t="s">
        <v>1588</v>
      </c>
    </row>
    <row r="1077" spans="1:6">
      <c r="A1077" t="s">
        <v>1989</v>
      </c>
      <c r="B1077">
        <v>2106</v>
      </c>
      <c r="C1077" t="s">
        <v>1771</v>
      </c>
      <c r="D1077" t="str">
        <f>IF('P36'!I8&lt;&gt;"",'P36'!I8,"")</f>
        <v/>
      </c>
      <c r="E1077" t="s">
        <v>1562</v>
      </c>
      <c r="F1077" t="s">
        <v>1588</v>
      </c>
    </row>
    <row r="1078" spans="1:6">
      <c r="A1078" t="s">
        <v>1989</v>
      </c>
      <c r="B1078">
        <v>2107</v>
      </c>
      <c r="C1078" t="s">
        <v>1772</v>
      </c>
      <c r="D1078" t="str">
        <f>IF('P36'!J8&lt;&gt;"",'P36'!J8,"")</f>
        <v/>
      </c>
      <c r="E1078" t="s">
        <v>1562</v>
      </c>
      <c r="F1078" t="s">
        <v>1588</v>
      </c>
    </row>
    <row r="1079" spans="1:6">
      <c r="A1079" t="s">
        <v>1989</v>
      </c>
      <c r="B1079">
        <v>2108</v>
      </c>
      <c r="C1079" t="s">
        <v>1662</v>
      </c>
      <c r="D1079" t="str">
        <f>IF('P36'!K8&lt;&gt;"",'P36'!K8,"")</f>
        <v/>
      </c>
      <c r="E1079" t="s">
        <v>1562</v>
      </c>
      <c r="F1079" t="s">
        <v>1588</v>
      </c>
    </row>
    <row r="1080" spans="1:6">
      <c r="A1080" t="s">
        <v>1989</v>
      </c>
      <c r="B1080">
        <v>2109</v>
      </c>
      <c r="C1080" t="s">
        <v>1773</v>
      </c>
      <c r="D1080" t="str">
        <f>IF('P36'!L8&lt;&gt;"",'P36'!L8,"")</f>
        <v/>
      </c>
      <c r="E1080" t="s">
        <v>1562</v>
      </c>
      <c r="F1080" t="s">
        <v>1588</v>
      </c>
    </row>
    <row r="1081" spans="1:6">
      <c r="A1081" t="s">
        <v>1989</v>
      </c>
      <c r="B1081">
        <v>2110</v>
      </c>
      <c r="C1081" t="s">
        <v>1774</v>
      </c>
      <c r="D1081" t="str">
        <f>IF('P36'!M8&lt;&gt;"",'P36'!M8,"")</f>
        <v/>
      </c>
      <c r="E1081" t="s">
        <v>1562</v>
      </c>
      <c r="F1081" t="s">
        <v>1588</v>
      </c>
    </row>
    <row r="1082" spans="1:6">
      <c r="A1082" t="s">
        <v>1989</v>
      </c>
      <c r="B1082">
        <v>2111</v>
      </c>
      <c r="C1082" t="s">
        <v>1955</v>
      </c>
      <c r="D1082" t="str">
        <f>IF('P36'!N8&lt;&gt;"",'P36'!N8,"")</f>
        <v/>
      </c>
      <c r="E1082" t="s">
        <v>1562</v>
      </c>
      <c r="F1082" t="s">
        <v>1588</v>
      </c>
    </row>
    <row r="1083" spans="1:6">
      <c r="A1083" t="s">
        <v>1989</v>
      </c>
      <c r="B1083">
        <v>2112</v>
      </c>
      <c r="C1083" t="s">
        <v>1956</v>
      </c>
      <c r="D1083" t="str">
        <f>IF('P36'!O8&lt;&gt;"",'P36'!O8,"")</f>
        <v/>
      </c>
      <c r="E1083" t="s">
        <v>1562</v>
      </c>
      <c r="F1083" t="s">
        <v>1588</v>
      </c>
    </row>
    <row r="1084" spans="1:6">
      <c r="A1084" t="s">
        <v>1989</v>
      </c>
      <c r="B1084">
        <v>2113</v>
      </c>
      <c r="C1084" t="s">
        <v>1718</v>
      </c>
      <c r="D1084" t="str">
        <f>IF('P36'!P8&lt;&gt;"",'P36'!P8,"")</f>
        <v/>
      </c>
      <c r="E1084" t="s">
        <v>1562</v>
      </c>
      <c r="F1084" t="s">
        <v>1588</v>
      </c>
    </row>
    <row r="1085" spans="1:6">
      <c r="A1085" t="s">
        <v>1989</v>
      </c>
      <c r="B1085">
        <v>2114</v>
      </c>
      <c r="C1085" t="s">
        <v>1992</v>
      </c>
      <c r="D1085" t="str">
        <f>IF('P36'!Q8&lt;&gt;"",'P36'!Q8,"")</f>
        <v/>
      </c>
      <c r="E1085" t="s">
        <v>1562</v>
      </c>
      <c r="F1085" t="s">
        <v>1588</v>
      </c>
    </row>
    <row r="1086" spans="1:6">
      <c r="A1086" t="s">
        <v>1989</v>
      </c>
      <c r="B1086">
        <v>2116</v>
      </c>
      <c r="C1086" t="s">
        <v>1775</v>
      </c>
      <c r="D1086" t="str">
        <f>IF('P36'!B9&lt;&gt;"",'P36'!B9,"")</f>
        <v/>
      </c>
      <c r="E1086" t="s">
        <v>1562</v>
      </c>
      <c r="F1086" t="s">
        <v>1588</v>
      </c>
    </row>
    <row r="1087" spans="1:6">
      <c r="A1087" t="s">
        <v>1989</v>
      </c>
      <c r="B1087">
        <v>2117</v>
      </c>
      <c r="C1087" t="s">
        <v>1714</v>
      </c>
      <c r="D1087" t="str">
        <f>IF('P36'!C9&lt;&gt;"",'P36'!C9,"")</f>
        <v/>
      </c>
      <c r="E1087" t="s">
        <v>1562</v>
      </c>
      <c r="F1087" t="s">
        <v>1588</v>
      </c>
    </row>
    <row r="1088" spans="1:6">
      <c r="A1088" t="s">
        <v>1989</v>
      </c>
      <c r="B1088">
        <v>2118</v>
      </c>
      <c r="C1088" t="s">
        <v>1617</v>
      </c>
      <c r="D1088" t="str">
        <f>IF('P36'!D9&lt;&gt;"",'P36'!D9,"")</f>
        <v/>
      </c>
      <c r="E1088" t="s">
        <v>1562</v>
      </c>
      <c r="F1088" t="s">
        <v>1588</v>
      </c>
    </row>
    <row r="1089" spans="1:6">
      <c r="A1089" t="s">
        <v>1989</v>
      </c>
      <c r="B1089">
        <v>2119</v>
      </c>
      <c r="C1089" t="s">
        <v>1747</v>
      </c>
      <c r="D1089" t="str">
        <f>IF('P36'!E9&lt;&gt;"",'P36'!E9,"")</f>
        <v/>
      </c>
      <c r="E1089" t="s">
        <v>1562</v>
      </c>
      <c r="F1089" t="s">
        <v>1588</v>
      </c>
    </row>
    <row r="1090" spans="1:6">
      <c r="A1090" t="s">
        <v>1989</v>
      </c>
      <c r="B1090">
        <v>2120</v>
      </c>
      <c r="C1090" t="s">
        <v>1663</v>
      </c>
      <c r="D1090" t="str">
        <f>IF('P36'!F9&lt;&gt;"",'P36'!F9,"")</f>
        <v/>
      </c>
      <c r="E1090" t="s">
        <v>1562</v>
      </c>
      <c r="F1090" t="s">
        <v>1588</v>
      </c>
    </row>
    <row r="1091" spans="1:6">
      <c r="A1091" t="s">
        <v>1989</v>
      </c>
      <c r="B1091">
        <v>2121</v>
      </c>
      <c r="C1091" t="s">
        <v>1618</v>
      </c>
      <c r="D1091" t="str">
        <f>IF('P36'!G9&lt;&gt;"",'P36'!G9,"")</f>
        <v/>
      </c>
      <c r="E1091" t="s">
        <v>1562</v>
      </c>
      <c r="F1091" t="s">
        <v>1588</v>
      </c>
    </row>
    <row r="1092" spans="1:6">
      <c r="A1092" t="s">
        <v>1989</v>
      </c>
      <c r="B1092">
        <v>2122</v>
      </c>
      <c r="C1092" t="s">
        <v>1748</v>
      </c>
      <c r="D1092" t="str">
        <f>IF('P36'!H9&lt;&gt;"",'P36'!H9,"")</f>
        <v/>
      </c>
      <c r="E1092" t="s">
        <v>1562</v>
      </c>
      <c r="F1092" t="s">
        <v>1588</v>
      </c>
    </row>
    <row r="1093" spans="1:6">
      <c r="A1093" t="s">
        <v>1989</v>
      </c>
      <c r="B1093">
        <v>2123</v>
      </c>
      <c r="C1093" t="s">
        <v>1776</v>
      </c>
      <c r="D1093" t="str">
        <f>IF('P36'!I9&lt;&gt;"",'P36'!I9,"")</f>
        <v/>
      </c>
      <c r="E1093" t="s">
        <v>1562</v>
      </c>
      <c r="F1093" t="s">
        <v>1588</v>
      </c>
    </row>
    <row r="1094" spans="1:6">
      <c r="A1094" t="s">
        <v>1989</v>
      </c>
      <c r="B1094">
        <v>2124</v>
      </c>
      <c r="C1094" t="s">
        <v>1777</v>
      </c>
      <c r="D1094" t="str">
        <f>IF('P36'!J9&lt;&gt;"",'P36'!J9,"")</f>
        <v/>
      </c>
      <c r="E1094" t="s">
        <v>1562</v>
      </c>
      <c r="F1094" t="s">
        <v>1588</v>
      </c>
    </row>
    <row r="1095" spans="1:6">
      <c r="A1095" t="s">
        <v>1989</v>
      </c>
      <c r="B1095">
        <v>2125</v>
      </c>
      <c r="C1095" t="s">
        <v>1664</v>
      </c>
      <c r="D1095" t="str">
        <f>IF('P36'!K9&lt;&gt;"",'P36'!K9,"")</f>
        <v/>
      </c>
      <c r="E1095" t="s">
        <v>1562</v>
      </c>
      <c r="F1095" t="s">
        <v>1588</v>
      </c>
    </row>
    <row r="1096" spans="1:6">
      <c r="A1096" t="s">
        <v>1989</v>
      </c>
      <c r="B1096">
        <v>2126</v>
      </c>
      <c r="C1096" t="s">
        <v>1778</v>
      </c>
      <c r="D1096" t="str">
        <f>IF('P36'!L9&lt;&gt;"",'P36'!L9,"")</f>
        <v/>
      </c>
      <c r="E1096" t="s">
        <v>1562</v>
      </c>
      <c r="F1096" t="s">
        <v>1588</v>
      </c>
    </row>
    <row r="1097" spans="1:6">
      <c r="A1097" t="s">
        <v>1989</v>
      </c>
      <c r="B1097">
        <v>2127</v>
      </c>
      <c r="C1097" t="s">
        <v>1779</v>
      </c>
      <c r="D1097" t="str">
        <f>IF('P36'!M9&lt;&gt;"",'P36'!M9,"")</f>
        <v/>
      </c>
      <c r="E1097" t="s">
        <v>1562</v>
      </c>
      <c r="F1097" t="s">
        <v>1588</v>
      </c>
    </row>
    <row r="1098" spans="1:6">
      <c r="A1098" t="s">
        <v>1989</v>
      </c>
      <c r="B1098">
        <v>2128</v>
      </c>
      <c r="C1098" t="s">
        <v>1957</v>
      </c>
      <c r="D1098" t="str">
        <f>IF('P36'!N9&lt;&gt;"",'P36'!N9,"")</f>
        <v/>
      </c>
      <c r="E1098" t="s">
        <v>1562</v>
      </c>
      <c r="F1098" t="s">
        <v>1588</v>
      </c>
    </row>
    <row r="1099" spans="1:6">
      <c r="A1099" t="s">
        <v>1989</v>
      </c>
      <c r="B1099">
        <v>2129</v>
      </c>
      <c r="C1099" t="s">
        <v>1958</v>
      </c>
      <c r="D1099" t="str">
        <f>IF('P36'!O9&lt;&gt;"",'P36'!O9,"")</f>
        <v/>
      </c>
      <c r="E1099" t="s">
        <v>1562</v>
      </c>
      <c r="F1099" t="s">
        <v>1588</v>
      </c>
    </row>
    <row r="1100" spans="1:6">
      <c r="A1100" t="s">
        <v>1989</v>
      </c>
      <c r="B1100">
        <v>2130</v>
      </c>
      <c r="C1100" t="s">
        <v>1721</v>
      </c>
      <c r="D1100" t="str">
        <f>IF('P36'!P9&lt;&gt;"",'P36'!P9,"")</f>
        <v/>
      </c>
      <c r="E1100" t="s">
        <v>1562</v>
      </c>
      <c r="F1100" t="s">
        <v>1588</v>
      </c>
    </row>
    <row r="1101" spans="1:6">
      <c r="A1101" t="s">
        <v>1989</v>
      </c>
      <c r="B1101">
        <v>2131</v>
      </c>
      <c r="C1101" t="s">
        <v>1993</v>
      </c>
      <c r="D1101" t="str">
        <f>IF('P36'!Q9&lt;&gt;"",'P36'!Q9,"")</f>
        <v/>
      </c>
      <c r="E1101" t="s">
        <v>1562</v>
      </c>
      <c r="F1101" t="s">
        <v>1588</v>
      </c>
    </row>
    <row r="1102" spans="1:6">
      <c r="A1102" t="s">
        <v>1989</v>
      </c>
      <c r="B1102">
        <v>2133</v>
      </c>
      <c r="C1102" t="s">
        <v>1736</v>
      </c>
      <c r="D1102" t="str">
        <f>IF('P36'!B10&lt;&gt;"",'P36'!B10,"")</f>
        <v/>
      </c>
      <c r="E1102" t="s">
        <v>1562</v>
      </c>
      <c r="F1102" t="s">
        <v>1588</v>
      </c>
    </row>
    <row r="1103" spans="1:6">
      <c r="A1103" t="s">
        <v>1989</v>
      </c>
      <c r="B1103">
        <v>2134</v>
      </c>
      <c r="C1103" t="s">
        <v>1568</v>
      </c>
      <c r="D1103" t="str">
        <f>IF('P36'!C10&lt;&gt;"",'P36'!C10,"")</f>
        <v/>
      </c>
      <c r="E1103" t="s">
        <v>1562</v>
      </c>
      <c r="F1103" t="s">
        <v>1588</v>
      </c>
    </row>
    <row r="1104" spans="1:6">
      <c r="A1104" t="s">
        <v>1989</v>
      </c>
      <c r="B1104">
        <v>2135</v>
      </c>
      <c r="C1104" t="s">
        <v>1619</v>
      </c>
      <c r="D1104" t="str">
        <f>IF('P36'!D10&lt;&gt;"",'P36'!D10,"")</f>
        <v/>
      </c>
      <c r="E1104" t="s">
        <v>1562</v>
      </c>
      <c r="F1104" t="s">
        <v>1588</v>
      </c>
    </row>
    <row r="1105" spans="1:6">
      <c r="A1105" t="s">
        <v>1989</v>
      </c>
      <c r="B1105">
        <v>2136</v>
      </c>
      <c r="C1105" t="s">
        <v>1749</v>
      </c>
      <c r="D1105" t="str">
        <f>IF('P36'!E10&lt;&gt;"",'P36'!E10,"")</f>
        <v/>
      </c>
      <c r="E1105" t="s">
        <v>1562</v>
      </c>
      <c r="F1105" t="s">
        <v>1588</v>
      </c>
    </row>
    <row r="1106" spans="1:6">
      <c r="A1106" t="s">
        <v>1989</v>
      </c>
      <c r="B1106">
        <v>2137</v>
      </c>
      <c r="C1106" t="s">
        <v>1665</v>
      </c>
      <c r="D1106" t="str">
        <f>IF('P36'!F10&lt;&gt;"",'P36'!F10,"")</f>
        <v/>
      </c>
      <c r="E1106" t="s">
        <v>1562</v>
      </c>
      <c r="F1106" t="s">
        <v>1588</v>
      </c>
    </row>
    <row r="1107" spans="1:6">
      <c r="A1107" t="s">
        <v>1989</v>
      </c>
      <c r="B1107">
        <v>2138</v>
      </c>
      <c r="C1107" t="s">
        <v>1620</v>
      </c>
      <c r="D1107" t="str">
        <f>IF('P36'!G10&lt;&gt;"",'P36'!G10,"")</f>
        <v/>
      </c>
      <c r="E1107" t="s">
        <v>1562</v>
      </c>
      <c r="F1107" t="s">
        <v>1588</v>
      </c>
    </row>
    <row r="1108" spans="1:6">
      <c r="A1108" t="s">
        <v>1989</v>
      </c>
      <c r="B1108">
        <v>2139</v>
      </c>
      <c r="C1108" t="s">
        <v>1750</v>
      </c>
      <c r="D1108" t="str">
        <f>IF('P36'!H10&lt;&gt;"",'P36'!H10,"")</f>
        <v/>
      </c>
      <c r="E1108" t="s">
        <v>1562</v>
      </c>
      <c r="F1108" t="s">
        <v>1588</v>
      </c>
    </row>
    <row r="1109" spans="1:6">
      <c r="A1109" t="s">
        <v>1989</v>
      </c>
      <c r="B1109">
        <v>2140</v>
      </c>
      <c r="C1109" t="s">
        <v>1780</v>
      </c>
      <c r="D1109" t="str">
        <f>IF('P36'!I10&lt;&gt;"",'P36'!I10,"")</f>
        <v/>
      </c>
      <c r="E1109" t="s">
        <v>1562</v>
      </c>
      <c r="F1109" t="s">
        <v>1588</v>
      </c>
    </row>
    <row r="1110" spans="1:6">
      <c r="A1110" t="s">
        <v>1989</v>
      </c>
      <c r="B1110">
        <v>2141</v>
      </c>
      <c r="C1110" t="s">
        <v>1781</v>
      </c>
      <c r="D1110" t="str">
        <f>IF('P36'!J10&lt;&gt;"",'P36'!J10,"")</f>
        <v/>
      </c>
      <c r="E1110" t="s">
        <v>1562</v>
      </c>
      <c r="F1110" t="s">
        <v>1588</v>
      </c>
    </row>
    <row r="1111" spans="1:6">
      <c r="A1111" t="s">
        <v>1989</v>
      </c>
      <c r="B1111">
        <v>2142</v>
      </c>
      <c r="C1111" t="s">
        <v>1666</v>
      </c>
      <c r="D1111" t="str">
        <f>IF('P36'!K10&lt;&gt;"",'P36'!K10,"")</f>
        <v/>
      </c>
      <c r="E1111" t="s">
        <v>1562</v>
      </c>
      <c r="F1111" t="s">
        <v>1588</v>
      </c>
    </row>
    <row r="1112" spans="1:6">
      <c r="A1112" t="s">
        <v>1989</v>
      </c>
      <c r="B1112">
        <v>2143</v>
      </c>
      <c r="C1112" t="s">
        <v>1782</v>
      </c>
      <c r="D1112" t="str">
        <f>IF('P36'!L10&lt;&gt;"",'P36'!L10,"")</f>
        <v/>
      </c>
      <c r="E1112" t="s">
        <v>1562</v>
      </c>
      <c r="F1112" t="s">
        <v>1588</v>
      </c>
    </row>
    <row r="1113" spans="1:6">
      <c r="A1113" t="s">
        <v>1989</v>
      </c>
      <c r="B1113">
        <v>2144</v>
      </c>
      <c r="C1113" t="s">
        <v>1783</v>
      </c>
      <c r="D1113" t="str">
        <f>IF('P36'!M10&lt;&gt;"",'P36'!M10,"")</f>
        <v/>
      </c>
      <c r="E1113" t="s">
        <v>1562</v>
      </c>
      <c r="F1113" t="s">
        <v>1588</v>
      </c>
    </row>
    <row r="1114" spans="1:6">
      <c r="A1114" t="s">
        <v>1989</v>
      </c>
      <c r="B1114">
        <v>2145</v>
      </c>
      <c r="C1114" t="s">
        <v>1994</v>
      </c>
      <c r="D1114" t="str">
        <f>IF('P36'!N10&lt;&gt;"",'P36'!N10,"")</f>
        <v/>
      </c>
      <c r="E1114" t="s">
        <v>1562</v>
      </c>
      <c r="F1114" t="s">
        <v>1588</v>
      </c>
    </row>
    <row r="1115" spans="1:6">
      <c r="A1115" t="s">
        <v>1989</v>
      </c>
      <c r="B1115">
        <v>2146</v>
      </c>
      <c r="C1115" t="s">
        <v>1995</v>
      </c>
      <c r="D1115" t="str">
        <f>IF('P36'!O10&lt;&gt;"",'P36'!O10,"")</f>
        <v/>
      </c>
      <c r="E1115" t="s">
        <v>1562</v>
      </c>
      <c r="F1115" t="s">
        <v>1588</v>
      </c>
    </row>
    <row r="1116" spans="1:6">
      <c r="A1116" t="s">
        <v>1989</v>
      </c>
      <c r="B1116">
        <v>2147</v>
      </c>
      <c r="C1116" t="s">
        <v>1735</v>
      </c>
      <c r="D1116" t="str">
        <f>IF('P36'!P10&lt;&gt;"",'P36'!P10,"")</f>
        <v/>
      </c>
      <c r="E1116" t="s">
        <v>1562</v>
      </c>
      <c r="F1116" t="s">
        <v>1588</v>
      </c>
    </row>
    <row r="1117" spans="1:6">
      <c r="A1117" t="s">
        <v>1989</v>
      </c>
      <c r="B1117">
        <v>2148</v>
      </c>
      <c r="C1117" t="s">
        <v>1996</v>
      </c>
      <c r="D1117" t="str">
        <f>IF('P36'!Q10&lt;&gt;"",'P36'!Q10,"")</f>
        <v/>
      </c>
      <c r="E1117" t="s">
        <v>1562</v>
      </c>
      <c r="F1117" t="s">
        <v>1588</v>
      </c>
    </row>
    <row r="1118" spans="1:6">
      <c r="A1118" t="s">
        <v>1989</v>
      </c>
      <c r="B1118">
        <v>2150</v>
      </c>
      <c r="C1118" t="s">
        <v>1725</v>
      </c>
      <c r="D1118" t="str">
        <f>IF('P36'!B11&lt;&gt;"",'P36'!B11,"")</f>
        <v/>
      </c>
      <c r="E1118" t="s">
        <v>1562</v>
      </c>
      <c r="F1118" t="s">
        <v>1588</v>
      </c>
    </row>
    <row r="1119" spans="1:6">
      <c r="A1119" t="s">
        <v>1989</v>
      </c>
      <c r="B1119">
        <v>2151</v>
      </c>
      <c r="C1119" t="s">
        <v>1726</v>
      </c>
      <c r="D1119" t="str">
        <f>IF('P36'!C11&lt;&gt;"",'P36'!C11,"")</f>
        <v/>
      </c>
      <c r="E1119" t="s">
        <v>1562</v>
      </c>
      <c r="F1119" t="s">
        <v>1588</v>
      </c>
    </row>
    <row r="1120" spans="1:6">
      <c r="A1120" t="s">
        <v>1989</v>
      </c>
      <c r="B1120">
        <v>2152</v>
      </c>
      <c r="C1120" t="s">
        <v>1621</v>
      </c>
      <c r="D1120" t="str">
        <f>IF('P36'!D11&lt;&gt;"",'P36'!D11,"")</f>
        <v/>
      </c>
      <c r="E1120" t="s">
        <v>1562</v>
      </c>
      <c r="F1120" t="s">
        <v>1588</v>
      </c>
    </row>
    <row r="1121" spans="1:6">
      <c r="A1121" t="s">
        <v>1989</v>
      </c>
      <c r="B1121">
        <v>2153</v>
      </c>
      <c r="C1121" t="s">
        <v>1727</v>
      </c>
      <c r="D1121" t="str">
        <f>IF('P36'!E11&lt;&gt;"",'P36'!E11,"")</f>
        <v/>
      </c>
      <c r="E1121" t="s">
        <v>1562</v>
      </c>
      <c r="F1121" t="s">
        <v>1588</v>
      </c>
    </row>
    <row r="1122" spans="1:6">
      <c r="A1122" t="s">
        <v>1989</v>
      </c>
      <c r="B1122">
        <v>2154</v>
      </c>
      <c r="C1122" t="s">
        <v>1667</v>
      </c>
      <c r="D1122" t="str">
        <f>IF('P36'!F11&lt;&gt;"",'P36'!F11,"")</f>
        <v/>
      </c>
      <c r="E1122" t="s">
        <v>1562</v>
      </c>
      <c r="F1122" t="s">
        <v>1588</v>
      </c>
    </row>
    <row r="1123" spans="1:6">
      <c r="A1123" t="s">
        <v>1989</v>
      </c>
      <c r="B1123">
        <v>2155</v>
      </c>
      <c r="C1123" t="s">
        <v>1622</v>
      </c>
      <c r="D1123" t="str">
        <f>IF('P36'!G11&lt;&gt;"",'P36'!G11,"")</f>
        <v/>
      </c>
      <c r="E1123" t="s">
        <v>1562</v>
      </c>
      <c r="F1123" t="s">
        <v>1588</v>
      </c>
    </row>
    <row r="1124" spans="1:6">
      <c r="A1124" t="s">
        <v>1989</v>
      </c>
      <c r="B1124">
        <v>2156</v>
      </c>
      <c r="C1124" t="s">
        <v>1751</v>
      </c>
      <c r="D1124" t="str">
        <f>IF('P36'!H11&lt;&gt;"",'P36'!H11,"")</f>
        <v/>
      </c>
      <c r="E1124" t="s">
        <v>1562</v>
      </c>
      <c r="F1124" t="s">
        <v>1588</v>
      </c>
    </row>
    <row r="1125" spans="1:6">
      <c r="A1125" t="s">
        <v>1989</v>
      </c>
      <c r="B1125">
        <v>2157</v>
      </c>
      <c r="C1125" t="s">
        <v>1784</v>
      </c>
      <c r="D1125" t="str">
        <f>IF('P36'!I11&lt;&gt;"",'P36'!I11,"")</f>
        <v/>
      </c>
      <c r="E1125" t="s">
        <v>1562</v>
      </c>
      <c r="F1125" t="s">
        <v>1588</v>
      </c>
    </row>
    <row r="1126" spans="1:6">
      <c r="A1126" t="s">
        <v>1989</v>
      </c>
      <c r="B1126">
        <v>2158</v>
      </c>
      <c r="C1126" t="s">
        <v>1785</v>
      </c>
      <c r="D1126" t="str">
        <f>IF('P36'!J11&lt;&gt;"",'P36'!J11,"")</f>
        <v/>
      </c>
      <c r="E1126" t="s">
        <v>1562</v>
      </c>
      <c r="F1126" t="s">
        <v>1588</v>
      </c>
    </row>
    <row r="1127" spans="1:6">
      <c r="A1127" t="s">
        <v>1989</v>
      </c>
      <c r="B1127">
        <v>2159</v>
      </c>
      <c r="C1127" t="s">
        <v>1668</v>
      </c>
      <c r="D1127" t="str">
        <f>IF('P36'!K11&lt;&gt;"",'P36'!K11,"")</f>
        <v/>
      </c>
      <c r="E1127" t="s">
        <v>1562</v>
      </c>
      <c r="F1127" t="s">
        <v>1588</v>
      </c>
    </row>
    <row r="1128" spans="1:6">
      <c r="A1128" t="s">
        <v>1989</v>
      </c>
      <c r="B1128">
        <v>2160</v>
      </c>
      <c r="C1128" t="s">
        <v>1786</v>
      </c>
      <c r="D1128" t="str">
        <f>IF('P36'!L11&lt;&gt;"",'P36'!L11,"")</f>
        <v/>
      </c>
      <c r="E1128" t="s">
        <v>1562</v>
      </c>
      <c r="F1128" t="s">
        <v>1588</v>
      </c>
    </row>
    <row r="1129" spans="1:6">
      <c r="A1129" t="s">
        <v>1989</v>
      </c>
      <c r="B1129">
        <v>2161</v>
      </c>
      <c r="C1129" t="s">
        <v>1787</v>
      </c>
      <c r="D1129" t="str">
        <f>IF('P36'!M11&lt;&gt;"",'P36'!M11,"")</f>
        <v/>
      </c>
      <c r="E1129" t="s">
        <v>1562</v>
      </c>
      <c r="F1129" t="s">
        <v>1588</v>
      </c>
    </row>
    <row r="1130" spans="1:6">
      <c r="A1130" t="s">
        <v>1989</v>
      </c>
      <c r="B1130">
        <v>2162</v>
      </c>
      <c r="C1130" t="s">
        <v>1997</v>
      </c>
      <c r="D1130" t="str">
        <f>IF('P36'!N11&lt;&gt;"",'P36'!N11,"")</f>
        <v/>
      </c>
      <c r="E1130" t="s">
        <v>1562</v>
      </c>
      <c r="F1130" t="s">
        <v>1588</v>
      </c>
    </row>
    <row r="1131" spans="1:6">
      <c r="A1131" t="s">
        <v>1989</v>
      </c>
      <c r="B1131">
        <v>2163</v>
      </c>
      <c r="C1131" t="s">
        <v>1998</v>
      </c>
      <c r="D1131" t="str">
        <f>IF('P36'!O11&lt;&gt;"",'P36'!O11,"")</f>
        <v/>
      </c>
      <c r="E1131" t="s">
        <v>1562</v>
      </c>
      <c r="F1131" t="s">
        <v>1588</v>
      </c>
    </row>
    <row r="1132" spans="1:6">
      <c r="A1132" t="s">
        <v>1989</v>
      </c>
      <c r="B1132">
        <v>2164</v>
      </c>
      <c r="C1132" t="s">
        <v>1738</v>
      </c>
      <c r="D1132" t="str">
        <f>IF('P36'!P11&lt;&gt;"",'P36'!P11,"")</f>
        <v/>
      </c>
      <c r="E1132" t="s">
        <v>1562</v>
      </c>
      <c r="F1132" t="s">
        <v>1588</v>
      </c>
    </row>
    <row r="1133" spans="1:6">
      <c r="A1133" t="s">
        <v>1989</v>
      </c>
      <c r="B1133">
        <v>2165</v>
      </c>
      <c r="C1133" t="s">
        <v>1999</v>
      </c>
      <c r="D1133" t="str">
        <f>IF('P36'!Q11&lt;&gt;"",'P36'!Q11,"")</f>
        <v/>
      </c>
      <c r="E1133" t="s">
        <v>1562</v>
      </c>
      <c r="F1133" t="s">
        <v>1588</v>
      </c>
    </row>
    <row r="1134" spans="1:6">
      <c r="A1134" t="s">
        <v>1989</v>
      </c>
      <c r="B1134">
        <v>2167</v>
      </c>
      <c r="C1134" t="s">
        <v>1788</v>
      </c>
      <c r="D1134" t="str">
        <f>IF('P36'!B12&lt;&gt;"",'P36'!B12,"")</f>
        <v/>
      </c>
      <c r="E1134" t="s">
        <v>1562</v>
      </c>
      <c r="F1134" t="s">
        <v>1588</v>
      </c>
    </row>
    <row r="1135" spans="1:6">
      <c r="A1135" t="s">
        <v>1989</v>
      </c>
      <c r="B1135">
        <v>2168</v>
      </c>
      <c r="C1135" t="s">
        <v>1737</v>
      </c>
      <c r="D1135" t="str">
        <f>IF('P36'!C12&lt;&gt;"",'P36'!C12,"")</f>
        <v/>
      </c>
      <c r="E1135" t="s">
        <v>1562</v>
      </c>
      <c r="F1135" t="s">
        <v>1588</v>
      </c>
    </row>
    <row r="1136" spans="1:6">
      <c r="A1136" t="s">
        <v>1989</v>
      </c>
      <c r="B1136">
        <v>2169</v>
      </c>
      <c r="C1136" t="s">
        <v>1623</v>
      </c>
      <c r="D1136" t="str">
        <f>IF('P36'!D12&lt;&gt;"",'P36'!D12,"")</f>
        <v/>
      </c>
      <c r="E1136" t="s">
        <v>1562</v>
      </c>
      <c r="F1136" t="s">
        <v>1588</v>
      </c>
    </row>
    <row r="1137" spans="1:6">
      <c r="A1137" t="s">
        <v>1989</v>
      </c>
      <c r="B1137">
        <v>2170</v>
      </c>
      <c r="C1137" t="s">
        <v>1789</v>
      </c>
      <c r="D1137" t="str">
        <f>IF('P36'!E12&lt;&gt;"",'P36'!E12,"")</f>
        <v/>
      </c>
      <c r="E1137" t="s">
        <v>1562</v>
      </c>
      <c r="F1137" t="s">
        <v>1588</v>
      </c>
    </row>
    <row r="1138" spans="1:6">
      <c r="A1138" t="s">
        <v>1989</v>
      </c>
      <c r="B1138">
        <v>2171</v>
      </c>
      <c r="C1138" t="s">
        <v>1669</v>
      </c>
      <c r="D1138" t="str">
        <f>IF('P36'!F12&lt;&gt;"",'P36'!F12,"")</f>
        <v/>
      </c>
      <c r="E1138" t="s">
        <v>1562</v>
      </c>
      <c r="F1138" t="s">
        <v>1588</v>
      </c>
    </row>
    <row r="1139" spans="1:6">
      <c r="A1139" t="s">
        <v>1989</v>
      </c>
      <c r="B1139">
        <v>2172</v>
      </c>
      <c r="C1139" t="s">
        <v>1624</v>
      </c>
      <c r="D1139" t="str">
        <f>IF('P36'!G12&lt;&gt;"",'P36'!G12,"")</f>
        <v/>
      </c>
      <c r="E1139" t="s">
        <v>1562</v>
      </c>
      <c r="F1139" t="s">
        <v>1588</v>
      </c>
    </row>
    <row r="1140" spans="1:6">
      <c r="A1140" t="s">
        <v>1989</v>
      </c>
      <c r="B1140">
        <v>2173</v>
      </c>
      <c r="C1140" t="s">
        <v>1752</v>
      </c>
      <c r="D1140" t="str">
        <f>IF('P36'!H12&lt;&gt;"",'P36'!H12,"")</f>
        <v/>
      </c>
      <c r="E1140" t="s">
        <v>1562</v>
      </c>
      <c r="F1140" t="s">
        <v>1588</v>
      </c>
    </row>
    <row r="1141" spans="1:6">
      <c r="A1141" t="s">
        <v>1989</v>
      </c>
      <c r="B1141">
        <v>2174</v>
      </c>
      <c r="C1141" t="s">
        <v>1790</v>
      </c>
      <c r="D1141" t="str">
        <f>IF('P36'!I12&lt;&gt;"",'P36'!I12,"")</f>
        <v/>
      </c>
      <c r="E1141" t="s">
        <v>1562</v>
      </c>
      <c r="F1141" t="s">
        <v>1588</v>
      </c>
    </row>
    <row r="1142" spans="1:6">
      <c r="A1142" t="s">
        <v>1989</v>
      </c>
      <c r="B1142">
        <v>2175</v>
      </c>
      <c r="C1142" t="s">
        <v>1791</v>
      </c>
      <c r="D1142" t="str">
        <f>IF('P36'!J12&lt;&gt;"",'P36'!J12,"")</f>
        <v/>
      </c>
      <c r="E1142" t="s">
        <v>1562</v>
      </c>
      <c r="F1142" t="s">
        <v>1588</v>
      </c>
    </row>
    <row r="1143" spans="1:6">
      <c r="A1143" t="s">
        <v>1989</v>
      </c>
      <c r="B1143">
        <v>2176</v>
      </c>
      <c r="C1143" t="s">
        <v>1670</v>
      </c>
      <c r="D1143" t="str">
        <f>IF('P36'!K12&lt;&gt;"",'P36'!K12,"")</f>
        <v/>
      </c>
      <c r="E1143" t="s">
        <v>1562</v>
      </c>
      <c r="F1143" t="s">
        <v>1588</v>
      </c>
    </row>
    <row r="1144" spans="1:6">
      <c r="A1144" t="s">
        <v>1989</v>
      </c>
      <c r="B1144">
        <v>2177</v>
      </c>
      <c r="C1144" t="s">
        <v>1792</v>
      </c>
      <c r="D1144" t="str">
        <f>IF('P36'!L12&lt;&gt;"",'P36'!L12,"")</f>
        <v/>
      </c>
      <c r="E1144" t="s">
        <v>1562</v>
      </c>
      <c r="F1144" t="s">
        <v>1588</v>
      </c>
    </row>
    <row r="1145" spans="1:6">
      <c r="A1145" t="s">
        <v>1989</v>
      </c>
      <c r="B1145">
        <v>2178</v>
      </c>
      <c r="C1145" t="s">
        <v>1793</v>
      </c>
      <c r="D1145" t="str">
        <f>IF('P36'!M12&lt;&gt;"",'P36'!M12,"")</f>
        <v/>
      </c>
      <c r="E1145" t="s">
        <v>1562</v>
      </c>
      <c r="F1145" t="s">
        <v>1588</v>
      </c>
    </row>
    <row r="1146" spans="1:6">
      <c r="A1146" t="s">
        <v>1989</v>
      </c>
      <c r="B1146">
        <v>2179</v>
      </c>
      <c r="C1146" t="s">
        <v>2000</v>
      </c>
      <c r="D1146" t="str">
        <f>IF('P36'!N12&lt;&gt;"",'P36'!N12,"")</f>
        <v/>
      </c>
      <c r="E1146" t="s">
        <v>1562</v>
      </c>
      <c r="F1146" t="s">
        <v>1588</v>
      </c>
    </row>
    <row r="1147" spans="1:6">
      <c r="A1147" t="s">
        <v>1989</v>
      </c>
      <c r="B1147">
        <v>2180</v>
      </c>
      <c r="C1147" t="s">
        <v>2001</v>
      </c>
      <c r="D1147" t="str">
        <f>IF('P36'!O12&lt;&gt;"",'P36'!O12,"")</f>
        <v/>
      </c>
      <c r="E1147" t="s">
        <v>1562</v>
      </c>
      <c r="F1147" t="s">
        <v>1588</v>
      </c>
    </row>
    <row r="1148" spans="1:6">
      <c r="A1148" t="s">
        <v>1989</v>
      </c>
      <c r="B1148">
        <v>2181</v>
      </c>
      <c r="C1148" t="s">
        <v>1762</v>
      </c>
      <c r="D1148" t="str">
        <f>IF('P36'!P12&lt;&gt;"",'P36'!P12,"")</f>
        <v/>
      </c>
      <c r="E1148" t="s">
        <v>1562</v>
      </c>
      <c r="F1148" t="s">
        <v>1588</v>
      </c>
    </row>
    <row r="1149" spans="1:6">
      <c r="A1149" t="s">
        <v>1989</v>
      </c>
      <c r="B1149">
        <v>2182</v>
      </c>
      <c r="C1149" t="s">
        <v>2002</v>
      </c>
      <c r="D1149" t="str">
        <f>IF('P36'!Q12&lt;&gt;"",'P36'!Q12,"")</f>
        <v/>
      </c>
      <c r="E1149" t="s">
        <v>1562</v>
      </c>
      <c r="F1149" t="s">
        <v>1588</v>
      </c>
    </row>
    <row r="1150" spans="1:6">
      <c r="A1150" t="s">
        <v>1989</v>
      </c>
      <c r="B1150">
        <v>2184</v>
      </c>
      <c r="C1150" t="s">
        <v>1701</v>
      </c>
      <c r="D1150" t="str">
        <f>IF('P36'!B13&lt;&gt;"",'P36'!B13,"")</f>
        <v/>
      </c>
      <c r="E1150" t="s">
        <v>1562</v>
      </c>
      <c r="F1150" t="s">
        <v>1588</v>
      </c>
    </row>
    <row r="1151" spans="1:6">
      <c r="A1151" t="s">
        <v>1989</v>
      </c>
      <c r="B1151">
        <v>2185</v>
      </c>
      <c r="C1151" t="s">
        <v>1709</v>
      </c>
      <c r="D1151" t="str">
        <f>IF('P36'!C13&lt;&gt;"",'P36'!C13,"")</f>
        <v/>
      </c>
      <c r="E1151" t="s">
        <v>1562</v>
      </c>
      <c r="F1151" t="s">
        <v>1588</v>
      </c>
    </row>
    <row r="1152" spans="1:6">
      <c r="A1152" t="s">
        <v>1989</v>
      </c>
      <c r="B1152">
        <v>2186</v>
      </c>
      <c r="C1152" t="s">
        <v>1625</v>
      </c>
      <c r="D1152" t="str">
        <f>IF('P36'!D13&lt;&gt;"",'P36'!D13,"")</f>
        <v/>
      </c>
      <c r="E1152" t="s">
        <v>1562</v>
      </c>
      <c r="F1152" t="s">
        <v>1588</v>
      </c>
    </row>
    <row r="1153" spans="1:6">
      <c r="A1153" t="s">
        <v>1989</v>
      </c>
      <c r="B1153">
        <v>2187</v>
      </c>
      <c r="C1153" t="s">
        <v>1794</v>
      </c>
      <c r="D1153" t="str">
        <f>IF('P36'!E13&lt;&gt;"",'P36'!E13,"")</f>
        <v/>
      </c>
      <c r="E1153" t="s">
        <v>1562</v>
      </c>
      <c r="F1153" t="s">
        <v>1588</v>
      </c>
    </row>
    <row r="1154" spans="1:6">
      <c r="A1154" t="s">
        <v>1989</v>
      </c>
      <c r="B1154">
        <v>2188</v>
      </c>
      <c r="C1154" t="s">
        <v>1573</v>
      </c>
      <c r="D1154" t="str">
        <f>IF('P36'!F13&lt;&gt;"",'P36'!F13,"")</f>
        <v/>
      </c>
      <c r="E1154" t="s">
        <v>1562</v>
      </c>
      <c r="F1154" t="s">
        <v>1588</v>
      </c>
    </row>
    <row r="1155" spans="1:6">
      <c r="A1155" t="s">
        <v>1989</v>
      </c>
      <c r="B1155">
        <v>2189</v>
      </c>
      <c r="C1155" t="s">
        <v>1626</v>
      </c>
      <c r="D1155" t="str">
        <f>IF('P36'!G13&lt;&gt;"",'P36'!G13,"")</f>
        <v/>
      </c>
      <c r="E1155" t="s">
        <v>1562</v>
      </c>
      <c r="F1155" t="s">
        <v>1588</v>
      </c>
    </row>
    <row r="1156" spans="1:6">
      <c r="A1156" t="s">
        <v>1989</v>
      </c>
      <c r="B1156">
        <v>2190</v>
      </c>
      <c r="C1156" t="s">
        <v>1753</v>
      </c>
      <c r="D1156" t="str">
        <f>IF('P36'!H13&lt;&gt;"",'P36'!H13,"")</f>
        <v/>
      </c>
      <c r="E1156" t="s">
        <v>1562</v>
      </c>
      <c r="F1156" t="s">
        <v>1588</v>
      </c>
    </row>
    <row r="1157" spans="1:6">
      <c r="A1157" t="s">
        <v>1989</v>
      </c>
      <c r="B1157">
        <v>2191</v>
      </c>
      <c r="C1157" t="s">
        <v>1795</v>
      </c>
      <c r="D1157" t="str">
        <f>IF('P36'!I13&lt;&gt;"",'P36'!I13,"")</f>
        <v/>
      </c>
      <c r="E1157" t="s">
        <v>1562</v>
      </c>
      <c r="F1157" t="s">
        <v>1588</v>
      </c>
    </row>
    <row r="1158" spans="1:6">
      <c r="A1158" t="s">
        <v>1989</v>
      </c>
      <c r="B1158">
        <v>2192</v>
      </c>
      <c r="C1158" t="s">
        <v>1796</v>
      </c>
      <c r="D1158" t="str">
        <f>IF('P36'!J13&lt;&gt;"",'P36'!J13,"")</f>
        <v/>
      </c>
      <c r="E1158" t="s">
        <v>1562</v>
      </c>
      <c r="F1158" t="s">
        <v>1588</v>
      </c>
    </row>
    <row r="1159" spans="1:6">
      <c r="A1159" t="s">
        <v>1989</v>
      </c>
      <c r="B1159">
        <v>2193</v>
      </c>
      <c r="C1159" t="s">
        <v>1671</v>
      </c>
      <c r="D1159" t="str">
        <f>IF('P36'!K13&lt;&gt;"",'P36'!K13,"")</f>
        <v/>
      </c>
      <c r="E1159" t="s">
        <v>1562</v>
      </c>
      <c r="F1159" t="s">
        <v>1588</v>
      </c>
    </row>
    <row r="1160" spans="1:6">
      <c r="A1160" t="s">
        <v>1989</v>
      </c>
      <c r="B1160">
        <v>2194</v>
      </c>
      <c r="C1160" t="s">
        <v>1797</v>
      </c>
      <c r="D1160" t="str">
        <f>IF('P36'!L13&lt;&gt;"",'P36'!L13,"")</f>
        <v/>
      </c>
      <c r="E1160" t="s">
        <v>1562</v>
      </c>
      <c r="F1160" t="s">
        <v>1588</v>
      </c>
    </row>
    <row r="1161" spans="1:6">
      <c r="A1161" t="s">
        <v>1989</v>
      </c>
      <c r="B1161">
        <v>2195</v>
      </c>
      <c r="C1161" t="s">
        <v>1798</v>
      </c>
      <c r="D1161" t="str">
        <f>IF('P36'!M13&lt;&gt;"",'P36'!M13,"")</f>
        <v/>
      </c>
      <c r="E1161" t="s">
        <v>1562</v>
      </c>
      <c r="F1161" t="s">
        <v>1588</v>
      </c>
    </row>
    <row r="1162" spans="1:6">
      <c r="A1162" t="s">
        <v>1989</v>
      </c>
      <c r="B1162">
        <v>2196</v>
      </c>
      <c r="C1162" t="s">
        <v>2003</v>
      </c>
      <c r="D1162" t="str">
        <f>IF('P36'!N13&lt;&gt;"",'P36'!N13,"")</f>
        <v/>
      </c>
      <c r="E1162" t="s">
        <v>1562</v>
      </c>
      <c r="F1162" t="s">
        <v>1588</v>
      </c>
    </row>
    <row r="1163" spans="1:6">
      <c r="A1163" t="s">
        <v>1989</v>
      </c>
      <c r="B1163">
        <v>2197</v>
      </c>
      <c r="C1163" t="s">
        <v>2004</v>
      </c>
      <c r="D1163" t="str">
        <f>IF('P36'!O13&lt;&gt;"",'P36'!O13,"")</f>
        <v/>
      </c>
      <c r="E1163" t="s">
        <v>1562</v>
      </c>
      <c r="F1163" t="s">
        <v>1588</v>
      </c>
    </row>
    <row r="1164" spans="1:6">
      <c r="A1164" t="s">
        <v>1989</v>
      </c>
      <c r="B1164">
        <v>2198</v>
      </c>
      <c r="C1164" t="s">
        <v>1852</v>
      </c>
      <c r="D1164" t="str">
        <f>IF('P36'!P13&lt;&gt;"",'P36'!P13,"")</f>
        <v/>
      </c>
      <c r="E1164" t="s">
        <v>1562</v>
      </c>
      <c r="F1164" t="s">
        <v>1588</v>
      </c>
    </row>
    <row r="1165" spans="1:6">
      <c r="A1165" t="s">
        <v>1989</v>
      </c>
      <c r="B1165">
        <v>2199</v>
      </c>
      <c r="C1165" t="s">
        <v>2005</v>
      </c>
      <c r="D1165" t="str">
        <f>IF('P36'!Q13&lt;&gt;"",'P36'!Q13,"")</f>
        <v/>
      </c>
      <c r="E1165" t="s">
        <v>1562</v>
      </c>
      <c r="F1165" t="s">
        <v>1588</v>
      </c>
    </row>
    <row r="1166" spans="1:6">
      <c r="A1166" t="s">
        <v>1989</v>
      </c>
      <c r="B1166">
        <v>2201</v>
      </c>
      <c r="C1166" t="s">
        <v>1728</v>
      </c>
      <c r="D1166" t="str">
        <f>IF('P36'!B14&lt;&gt;"",'P36'!B14,"")</f>
        <v/>
      </c>
      <c r="E1166" t="s">
        <v>1562</v>
      </c>
      <c r="F1166" t="s">
        <v>1588</v>
      </c>
    </row>
    <row r="1167" spans="1:6">
      <c r="A1167" t="s">
        <v>1989</v>
      </c>
      <c r="B1167">
        <v>2202</v>
      </c>
      <c r="C1167" t="s">
        <v>1729</v>
      </c>
      <c r="D1167" t="str">
        <f>IF('P36'!C14&lt;&gt;"",'P36'!C14,"")</f>
        <v/>
      </c>
      <c r="E1167" t="s">
        <v>1562</v>
      </c>
      <c r="F1167" t="s">
        <v>1588</v>
      </c>
    </row>
    <row r="1168" spans="1:6">
      <c r="A1168" t="s">
        <v>1989</v>
      </c>
      <c r="B1168">
        <v>2203</v>
      </c>
      <c r="C1168" t="s">
        <v>1627</v>
      </c>
      <c r="D1168" t="str">
        <f>IF('P36'!D14&lt;&gt;"",'P36'!D14,"")</f>
        <v/>
      </c>
      <c r="E1168" t="s">
        <v>1562</v>
      </c>
      <c r="F1168" t="s">
        <v>1588</v>
      </c>
    </row>
    <row r="1169" spans="1:6">
      <c r="A1169" t="s">
        <v>1989</v>
      </c>
      <c r="B1169">
        <v>2204</v>
      </c>
      <c r="C1169" t="s">
        <v>1730</v>
      </c>
      <c r="D1169" t="str">
        <f>IF('P36'!E14&lt;&gt;"",'P36'!E14,"")</f>
        <v/>
      </c>
      <c r="E1169" t="s">
        <v>1562</v>
      </c>
      <c r="F1169" t="s">
        <v>1588</v>
      </c>
    </row>
    <row r="1170" spans="1:6">
      <c r="A1170" t="s">
        <v>1989</v>
      </c>
      <c r="B1170">
        <v>2205</v>
      </c>
      <c r="C1170" t="s">
        <v>1672</v>
      </c>
      <c r="D1170" t="str">
        <f>IF('P36'!F14&lt;&gt;"",'P36'!F14,"")</f>
        <v/>
      </c>
      <c r="E1170" t="s">
        <v>1562</v>
      </c>
      <c r="F1170" t="s">
        <v>1588</v>
      </c>
    </row>
    <row r="1171" spans="1:6">
      <c r="A1171" t="s">
        <v>1989</v>
      </c>
      <c r="B1171">
        <v>2206</v>
      </c>
      <c r="C1171" t="s">
        <v>1628</v>
      </c>
      <c r="D1171" t="str">
        <f>IF('P36'!G14&lt;&gt;"",'P36'!G14,"")</f>
        <v/>
      </c>
      <c r="E1171" t="s">
        <v>1562</v>
      </c>
      <c r="F1171" t="s">
        <v>1588</v>
      </c>
    </row>
    <row r="1172" spans="1:6">
      <c r="A1172" t="s">
        <v>1989</v>
      </c>
      <c r="B1172">
        <v>2207</v>
      </c>
      <c r="C1172" t="s">
        <v>1754</v>
      </c>
      <c r="D1172" t="str">
        <f>IF('P36'!H14&lt;&gt;"",'P36'!H14,"")</f>
        <v/>
      </c>
      <c r="E1172" t="s">
        <v>1562</v>
      </c>
      <c r="F1172" t="s">
        <v>1588</v>
      </c>
    </row>
    <row r="1173" spans="1:6">
      <c r="A1173" t="s">
        <v>1989</v>
      </c>
      <c r="B1173">
        <v>2208</v>
      </c>
      <c r="C1173" t="s">
        <v>1799</v>
      </c>
      <c r="D1173" t="str">
        <f>IF('P36'!I14&lt;&gt;"",'P36'!I14,"")</f>
        <v/>
      </c>
      <c r="E1173" t="s">
        <v>1562</v>
      </c>
      <c r="F1173" t="s">
        <v>1588</v>
      </c>
    </row>
    <row r="1174" spans="1:6">
      <c r="A1174" t="s">
        <v>1989</v>
      </c>
      <c r="B1174">
        <v>2209</v>
      </c>
      <c r="C1174" t="s">
        <v>1800</v>
      </c>
      <c r="D1174" t="str">
        <f>IF('P36'!J14&lt;&gt;"",'P36'!J14,"")</f>
        <v/>
      </c>
      <c r="E1174" t="s">
        <v>1562</v>
      </c>
      <c r="F1174" t="s">
        <v>1588</v>
      </c>
    </row>
    <row r="1175" spans="1:6">
      <c r="A1175" t="s">
        <v>1989</v>
      </c>
      <c r="B1175">
        <v>2210</v>
      </c>
      <c r="C1175" t="s">
        <v>1673</v>
      </c>
      <c r="D1175" t="str">
        <f>IF('P36'!K14&lt;&gt;"",'P36'!K14,"")</f>
        <v/>
      </c>
      <c r="E1175" t="s">
        <v>1562</v>
      </c>
      <c r="F1175" t="s">
        <v>1588</v>
      </c>
    </row>
    <row r="1176" spans="1:6">
      <c r="A1176" t="s">
        <v>1989</v>
      </c>
      <c r="B1176">
        <v>2211</v>
      </c>
      <c r="C1176" t="s">
        <v>1801</v>
      </c>
      <c r="D1176" t="str">
        <f>IF('P36'!L14&lt;&gt;"",'P36'!L14,"")</f>
        <v/>
      </c>
      <c r="E1176" t="s">
        <v>1562</v>
      </c>
      <c r="F1176" t="s">
        <v>1588</v>
      </c>
    </row>
    <row r="1177" spans="1:6">
      <c r="A1177" t="s">
        <v>1989</v>
      </c>
      <c r="B1177">
        <v>2212</v>
      </c>
      <c r="C1177" t="s">
        <v>1802</v>
      </c>
      <c r="D1177" t="str">
        <f>IF('P36'!M14&lt;&gt;"",'P36'!M14,"")</f>
        <v/>
      </c>
      <c r="E1177" t="s">
        <v>1562</v>
      </c>
      <c r="F1177" t="s">
        <v>1588</v>
      </c>
    </row>
    <row r="1178" spans="1:6">
      <c r="A1178" t="s">
        <v>1989</v>
      </c>
      <c r="B1178">
        <v>2213</v>
      </c>
      <c r="C1178" t="s">
        <v>2006</v>
      </c>
      <c r="D1178" t="str">
        <f>IF('P36'!N14&lt;&gt;"",'P36'!N14,"")</f>
        <v/>
      </c>
      <c r="E1178" t="s">
        <v>1562</v>
      </c>
      <c r="F1178" t="s">
        <v>1588</v>
      </c>
    </row>
    <row r="1179" spans="1:6">
      <c r="A1179" t="s">
        <v>1989</v>
      </c>
      <c r="B1179">
        <v>2214</v>
      </c>
      <c r="C1179" t="s">
        <v>2007</v>
      </c>
      <c r="D1179" t="str">
        <f>IF('P36'!O14&lt;&gt;"",'P36'!O14,"")</f>
        <v/>
      </c>
      <c r="E1179" t="s">
        <v>1562</v>
      </c>
      <c r="F1179" t="s">
        <v>1588</v>
      </c>
    </row>
    <row r="1180" spans="1:6">
      <c r="A1180" t="s">
        <v>1989</v>
      </c>
      <c r="B1180">
        <v>2215</v>
      </c>
      <c r="C1180" t="s">
        <v>1866</v>
      </c>
      <c r="D1180" t="str">
        <f>IF('P36'!P14&lt;&gt;"",'P36'!P14,"")</f>
        <v/>
      </c>
      <c r="E1180" t="s">
        <v>1562</v>
      </c>
      <c r="F1180" t="s">
        <v>1588</v>
      </c>
    </row>
    <row r="1181" spans="1:6">
      <c r="A1181" t="s">
        <v>1989</v>
      </c>
      <c r="B1181">
        <v>2216</v>
      </c>
      <c r="C1181" t="s">
        <v>2008</v>
      </c>
      <c r="D1181" t="str">
        <f>IF('P36'!Q14&lt;&gt;"",'P36'!Q14,"")</f>
        <v/>
      </c>
      <c r="E1181" t="s">
        <v>1562</v>
      </c>
      <c r="F1181" t="s">
        <v>1588</v>
      </c>
    </row>
    <row r="1182" spans="1:6">
      <c r="A1182" t="s">
        <v>1989</v>
      </c>
      <c r="B1182">
        <v>2217</v>
      </c>
      <c r="C1182" t="s">
        <v>2009</v>
      </c>
      <c r="D1182" s="590" t="str">
        <f>IF('P36'!A15&lt;&gt;"",'P36'!A15,"")</f>
        <v>令和8年１月</v>
      </c>
      <c r="E1182" t="s">
        <v>1562</v>
      </c>
      <c r="F1182" t="s">
        <v>1560</v>
      </c>
    </row>
    <row r="1183" spans="1:6">
      <c r="A1183" t="s">
        <v>1989</v>
      </c>
      <c r="B1183">
        <v>2218</v>
      </c>
      <c r="C1183" t="s">
        <v>1803</v>
      </c>
      <c r="D1183" t="str">
        <f>IF('P36'!B15&lt;&gt;"",'P36'!B15,"")</f>
        <v/>
      </c>
      <c r="E1183" t="s">
        <v>1562</v>
      </c>
      <c r="F1183" t="s">
        <v>1588</v>
      </c>
    </row>
    <row r="1184" spans="1:6">
      <c r="A1184" t="s">
        <v>1989</v>
      </c>
      <c r="B1184">
        <v>2219</v>
      </c>
      <c r="C1184" t="s">
        <v>1755</v>
      </c>
      <c r="D1184" t="str">
        <f>IF('P36'!C15&lt;&gt;"",'P36'!C15,"")</f>
        <v/>
      </c>
      <c r="E1184" t="s">
        <v>1562</v>
      </c>
      <c r="F1184" t="s">
        <v>1588</v>
      </c>
    </row>
    <row r="1185" spans="1:6">
      <c r="A1185" t="s">
        <v>1989</v>
      </c>
      <c r="B1185">
        <v>2220</v>
      </c>
      <c r="C1185" t="s">
        <v>1629</v>
      </c>
      <c r="D1185" t="str">
        <f>IF('P36'!D15&lt;&gt;"",'P36'!D15,"")</f>
        <v/>
      </c>
      <c r="E1185" t="s">
        <v>1562</v>
      </c>
      <c r="F1185" t="s">
        <v>1588</v>
      </c>
    </row>
    <row r="1186" spans="1:6">
      <c r="A1186" t="s">
        <v>1989</v>
      </c>
      <c r="B1186">
        <v>2221</v>
      </c>
      <c r="C1186" t="s">
        <v>1804</v>
      </c>
      <c r="D1186" t="str">
        <f>IF('P36'!E15&lt;&gt;"",'P36'!E15,"")</f>
        <v/>
      </c>
      <c r="E1186" t="s">
        <v>1562</v>
      </c>
      <c r="F1186" t="s">
        <v>1588</v>
      </c>
    </row>
    <row r="1187" spans="1:6">
      <c r="A1187" t="s">
        <v>1989</v>
      </c>
      <c r="B1187">
        <v>2222</v>
      </c>
      <c r="C1187" t="s">
        <v>1578</v>
      </c>
      <c r="D1187" t="str">
        <f>IF('P36'!F15&lt;&gt;"",'P36'!F15,"")</f>
        <v/>
      </c>
      <c r="E1187" t="s">
        <v>1562</v>
      </c>
      <c r="F1187" t="s">
        <v>1588</v>
      </c>
    </row>
    <row r="1188" spans="1:6">
      <c r="A1188" t="s">
        <v>1989</v>
      </c>
      <c r="B1188">
        <v>2223</v>
      </c>
      <c r="C1188" t="s">
        <v>1630</v>
      </c>
      <c r="D1188" t="str">
        <f>IF('P36'!G15&lt;&gt;"",'P36'!G15,"")</f>
        <v/>
      </c>
      <c r="E1188" t="s">
        <v>1562</v>
      </c>
      <c r="F1188" t="s">
        <v>1588</v>
      </c>
    </row>
    <row r="1189" spans="1:6">
      <c r="A1189" t="s">
        <v>1989</v>
      </c>
      <c r="B1189">
        <v>2224</v>
      </c>
      <c r="C1189" t="s">
        <v>1756</v>
      </c>
      <c r="D1189" t="str">
        <f>IF('P36'!H15&lt;&gt;"",'P36'!H15,"")</f>
        <v/>
      </c>
      <c r="E1189" t="s">
        <v>1562</v>
      </c>
      <c r="F1189" t="s">
        <v>1588</v>
      </c>
    </row>
    <row r="1190" spans="1:6">
      <c r="A1190" t="s">
        <v>1989</v>
      </c>
      <c r="B1190">
        <v>2225</v>
      </c>
      <c r="C1190" t="s">
        <v>1805</v>
      </c>
      <c r="D1190" t="str">
        <f>IF('P36'!I15&lt;&gt;"",'P36'!I15,"")</f>
        <v/>
      </c>
      <c r="E1190" t="s">
        <v>1562</v>
      </c>
      <c r="F1190" t="s">
        <v>1588</v>
      </c>
    </row>
    <row r="1191" spans="1:6">
      <c r="A1191" t="s">
        <v>1989</v>
      </c>
      <c r="B1191">
        <v>2226</v>
      </c>
      <c r="C1191" t="s">
        <v>1806</v>
      </c>
      <c r="D1191" t="str">
        <f>IF('P36'!J15&lt;&gt;"",'P36'!J15,"")</f>
        <v/>
      </c>
      <c r="E1191" t="s">
        <v>1562</v>
      </c>
      <c r="F1191" t="s">
        <v>1588</v>
      </c>
    </row>
    <row r="1192" spans="1:6">
      <c r="A1192" t="s">
        <v>1989</v>
      </c>
      <c r="B1192">
        <v>2227</v>
      </c>
      <c r="C1192" t="s">
        <v>1674</v>
      </c>
      <c r="D1192" t="str">
        <f>IF('P36'!K15&lt;&gt;"",'P36'!K15,"")</f>
        <v/>
      </c>
      <c r="E1192" t="s">
        <v>1562</v>
      </c>
      <c r="F1192" t="s">
        <v>1588</v>
      </c>
    </row>
    <row r="1193" spans="1:6">
      <c r="A1193" t="s">
        <v>1989</v>
      </c>
      <c r="B1193">
        <v>2228</v>
      </c>
      <c r="C1193" t="s">
        <v>1807</v>
      </c>
      <c r="D1193" t="str">
        <f>IF('P36'!L15&lt;&gt;"",'P36'!L15,"")</f>
        <v/>
      </c>
      <c r="E1193" t="s">
        <v>1562</v>
      </c>
      <c r="F1193" t="s">
        <v>1588</v>
      </c>
    </row>
    <row r="1194" spans="1:6">
      <c r="A1194" t="s">
        <v>1989</v>
      </c>
      <c r="B1194">
        <v>2229</v>
      </c>
      <c r="C1194" t="s">
        <v>1808</v>
      </c>
      <c r="D1194" t="str">
        <f>IF('P36'!M15&lt;&gt;"",'P36'!M15,"")</f>
        <v/>
      </c>
      <c r="E1194" t="s">
        <v>1562</v>
      </c>
      <c r="F1194" t="s">
        <v>1588</v>
      </c>
    </row>
    <row r="1195" spans="1:6">
      <c r="A1195" t="s">
        <v>1989</v>
      </c>
      <c r="B1195">
        <v>2230</v>
      </c>
      <c r="C1195" t="s">
        <v>2010</v>
      </c>
      <c r="D1195" t="str">
        <f>IF('P36'!N15&lt;&gt;"",'P36'!N15,"")</f>
        <v/>
      </c>
      <c r="E1195" t="s">
        <v>1562</v>
      </c>
      <c r="F1195" t="s">
        <v>1588</v>
      </c>
    </row>
    <row r="1196" spans="1:6">
      <c r="A1196" t="s">
        <v>1989</v>
      </c>
      <c r="B1196">
        <v>2231</v>
      </c>
      <c r="C1196" t="s">
        <v>2011</v>
      </c>
      <c r="D1196" t="str">
        <f>IF('P36'!O15&lt;&gt;"",'P36'!O15,"")</f>
        <v/>
      </c>
      <c r="E1196" t="s">
        <v>1562</v>
      </c>
      <c r="F1196" t="s">
        <v>1588</v>
      </c>
    </row>
    <row r="1197" spans="1:6">
      <c r="A1197" t="s">
        <v>1989</v>
      </c>
      <c r="B1197">
        <v>2232</v>
      </c>
      <c r="C1197" t="s">
        <v>1868</v>
      </c>
      <c r="D1197" t="str">
        <f>IF('P36'!P15&lt;&gt;"",'P36'!P15,"")</f>
        <v/>
      </c>
      <c r="E1197" t="s">
        <v>1562</v>
      </c>
      <c r="F1197" t="s">
        <v>1588</v>
      </c>
    </row>
    <row r="1198" spans="1:6">
      <c r="A1198" t="s">
        <v>1989</v>
      </c>
      <c r="B1198">
        <v>2233</v>
      </c>
      <c r="C1198" t="s">
        <v>2012</v>
      </c>
      <c r="D1198" t="str">
        <f>IF('P36'!Q15&lt;&gt;"",'P36'!Q15,"")</f>
        <v/>
      </c>
      <c r="E1198" t="s">
        <v>1562</v>
      </c>
      <c r="F1198" t="s">
        <v>1588</v>
      </c>
    </row>
    <row r="1199" spans="1:6">
      <c r="A1199" t="s">
        <v>1989</v>
      </c>
      <c r="B1199">
        <v>2235</v>
      </c>
      <c r="C1199" t="s">
        <v>1716</v>
      </c>
      <c r="D1199" t="str">
        <f>IF('P36'!B16&lt;&gt;"",'P36'!B16,"")</f>
        <v/>
      </c>
      <c r="E1199" t="s">
        <v>1562</v>
      </c>
      <c r="F1199" t="s">
        <v>1588</v>
      </c>
    </row>
    <row r="1200" spans="1:6">
      <c r="A1200" t="s">
        <v>1989</v>
      </c>
      <c r="B1200">
        <v>2236</v>
      </c>
      <c r="C1200" t="s">
        <v>1710</v>
      </c>
      <c r="D1200" t="str">
        <f>IF('P36'!C16&lt;&gt;"",'P36'!C16,"")</f>
        <v/>
      </c>
      <c r="E1200" t="s">
        <v>1562</v>
      </c>
      <c r="F1200" t="s">
        <v>1588</v>
      </c>
    </row>
    <row r="1201" spans="1:6">
      <c r="A1201" t="s">
        <v>1989</v>
      </c>
      <c r="B1201">
        <v>2237</v>
      </c>
      <c r="C1201" t="s">
        <v>1631</v>
      </c>
      <c r="D1201" t="str">
        <f>IF('P36'!D16&lt;&gt;"",'P36'!D16,"")</f>
        <v/>
      </c>
      <c r="E1201" t="s">
        <v>1562</v>
      </c>
      <c r="F1201" t="s">
        <v>1588</v>
      </c>
    </row>
    <row r="1202" spans="1:6">
      <c r="A1202" t="s">
        <v>1989</v>
      </c>
      <c r="B1202">
        <v>2238</v>
      </c>
      <c r="C1202" t="s">
        <v>1809</v>
      </c>
      <c r="D1202" t="str">
        <f>IF('P36'!E16&lt;&gt;"",'P36'!E16,"")</f>
        <v/>
      </c>
      <c r="E1202" t="s">
        <v>1562</v>
      </c>
      <c r="F1202" t="s">
        <v>1588</v>
      </c>
    </row>
    <row r="1203" spans="1:6">
      <c r="A1203" t="s">
        <v>1989</v>
      </c>
      <c r="B1203">
        <v>2239</v>
      </c>
      <c r="C1203" t="s">
        <v>1675</v>
      </c>
      <c r="D1203" t="str">
        <f>IF('P36'!F16&lt;&gt;"",'P36'!F16,"")</f>
        <v/>
      </c>
      <c r="E1203" t="s">
        <v>1562</v>
      </c>
      <c r="F1203" t="s">
        <v>1588</v>
      </c>
    </row>
    <row r="1204" spans="1:6">
      <c r="A1204" t="s">
        <v>1989</v>
      </c>
      <c r="B1204">
        <v>2240</v>
      </c>
      <c r="C1204" t="s">
        <v>1632</v>
      </c>
      <c r="D1204" t="str">
        <f>IF('P36'!G16&lt;&gt;"",'P36'!G16,"")</f>
        <v/>
      </c>
      <c r="E1204" t="s">
        <v>1562</v>
      </c>
      <c r="F1204" t="s">
        <v>1588</v>
      </c>
    </row>
    <row r="1205" spans="1:6">
      <c r="A1205" t="s">
        <v>1989</v>
      </c>
      <c r="B1205">
        <v>2241</v>
      </c>
      <c r="C1205" t="s">
        <v>1810</v>
      </c>
      <c r="D1205" t="str">
        <f>IF('P36'!H16&lt;&gt;"",'P36'!H16,"")</f>
        <v/>
      </c>
      <c r="E1205" t="s">
        <v>1562</v>
      </c>
      <c r="F1205" t="s">
        <v>1588</v>
      </c>
    </row>
    <row r="1206" spans="1:6">
      <c r="A1206" t="s">
        <v>1989</v>
      </c>
      <c r="B1206">
        <v>2242</v>
      </c>
      <c r="C1206" t="s">
        <v>1811</v>
      </c>
      <c r="D1206" t="str">
        <f>IF('P36'!I16&lt;&gt;"",'P36'!I16,"")</f>
        <v/>
      </c>
      <c r="E1206" t="s">
        <v>1562</v>
      </c>
      <c r="F1206" t="s">
        <v>1588</v>
      </c>
    </row>
    <row r="1207" spans="1:6">
      <c r="A1207" t="s">
        <v>1989</v>
      </c>
      <c r="B1207">
        <v>2243</v>
      </c>
      <c r="C1207" t="s">
        <v>1812</v>
      </c>
      <c r="D1207" t="str">
        <f>IF('P36'!J16&lt;&gt;"",'P36'!J16,"")</f>
        <v/>
      </c>
      <c r="E1207" t="s">
        <v>1562</v>
      </c>
      <c r="F1207" t="s">
        <v>1588</v>
      </c>
    </row>
    <row r="1208" spans="1:6">
      <c r="A1208" t="s">
        <v>1989</v>
      </c>
      <c r="B1208">
        <v>2244</v>
      </c>
      <c r="C1208" t="s">
        <v>1676</v>
      </c>
      <c r="D1208" t="str">
        <f>IF('P36'!K16&lt;&gt;"",'P36'!K16,"")</f>
        <v/>
      </c>
      <c r="E1208" t="s">
        <v>1562</v>
      </c>
      <c r="F1208" t="s">
        <v>1588</v>
      </c>
    </row>
    <row r="1209" spans="1:6">
      <c r="A1209" t="s">
        <v>1989</v>
      </c>
      <c r="B1209">
        <v>2245</v>
      </c>
      <c r="C1209" t="s">
        <v>1813</v>
      </c>
      <c r="D1209" t="str">
        <f>IF('P36'!L16&lt;&gt;"",'P36'!L16,"")</f>
        <v/>
      </c>
      <c r="E1209" t="s">
        <v>1562</v>
      </c>
      <c r="F1209" t="s">
        <v>1588</v>
      </c>
    </row>
    <row r="1210" spans="1:6">
      <c r="A1210" t="s">
        <v>1989</v>
      </c>
      <c r="B1210">
        <v>2246</v>
      </c>
      <c r="C1210" t="s">
        <v>1814</v>
      </c>
      <c r="D1210" t="str">
        <f>IF('P36'!M16&lt;&gt;"",'P36'!M16,"")</f>
        <v/>
      </c>
      <c r="E1210" t="s">
        <v>1562</v>
      </c>
      <c r="F1210" t="s">
        <v>1588</v>
      </c>
    </row>
    <row r="1211" spans="1:6">
      <c r="A1211" t="s">
        <v>1989</v>
      </c>
      <c r="B1211">
        <v>2247</v>
      </c>
      <c r="C1211" t="s">
        <v>2013</v>
      </c>
      <c r="D1211" t="str">
        <f>IF('P36'!N16&lt;&gt;"",'P36'!N16,"")</f>
        <v/>
      </c>
      <c r="E1211" t="s">
        <v>1562</v>
      </c>
      <c r="F1211" t="s">
        <v>1588</v>
      </c>
    </row>
    <row r="1212" spans="1:6">
      <c r="A1212" t="s">
        <v>1989</v>
      </c>
      <c r="B1212">
        <v>2248</v>
      </c>
      <c r="C1212" t="s">
        <v>2014</v>
      </c>
      <c r="D1212" t="str">
        <f>IF('P36'!O16&lt;&gt;"",'P36'!O16,"")</f>
        <v/>
      </c>
      <c r="E1212" t="s">
        <v>1562</v>
      </c>
      <c r="F1212" t="s">
        <v>1588</v>
      </c>
    </row>
    <row r="1213" spans="1:6">
      <c r="A1213" t="s">
        <v>1989</v>
      </c>
      <c r="B1213">
        <v>2249</v>
      </c>
      <c r="C1213" t="s">
        <v>1870</v>
      </c>
      <c r="D1213" t="str">
        <f>IF('P36'!P16&lt;&gt;"",'P36'!P16,"")</f>
        <v/>
      </c>
      <c r="E1213" t="s">
        <v>1562</v>
      </c>
      <c r="F1213" t="s">
        <v>1588</v>
      </c>
    </row>
    <row r="1214" spans="1:6">
      <c r="A1214" t="s">
        <v>1989</v>
      </c>
      <c r="B1214">
        <v>2250</v>
      </c>
      <c r="C1214" t="s">
        <v>2015</v>
      </c>
      <c r="D1214" t="str">
        <f>IF('P36'!Q16&lt;&gt;"",'P36'!Q16,"")</f>
        <v/>
      </c>
      <c r="E1214" t="s">
        <v>1562</v>
      </c>
      <c r="F1214" t="s">
        <v>1588</v>
      </c>
    </row>
    <row r="1215" spans="1:6">
      <c r="A1215" t="s">
        <v>1989</v>
      </c>
      <c r="B1215">
        <v>2252</v>
      </c>
      <c r="C1215" t="s">
        <v>1582</v>
      </c>
      <c r="D1215" t="str">
        <f>IF('P36'!B17&lt;&gt;"",'P36'!B17,"")</f>
        <v/>
      </c>
      <c r="E1215" t="s">
        <v>1562</v>
      </c>
      <c r="F1215" t="s">
        <v>1588</v>
      </c>
    </row>
    <row r="1216" spans="1:6">
      <c r="A1216" t="s">
        <v>1989</v>
      </c>
      <c r="B1216">
        <v>2253</v>
      </c>
      <c r="C1216" t="s">
        <v>1731</v>
      </c>
      <c r="D1216" t="str">
        <f>IF('P36'!C17&lt;&gt;"",'P36'!C17,"")</f>
        <v/>
      </c>
      <c r="E1216" t="s">
        <v>1562</v>
      </c>
      <c r="F1216" t="s">
        <v>1588</v>
      </c>
    </row>
    <row r="1217" spans="1:6">
      <c r="A1217" t="s">
        <v>1989</v>
      </c>
      <c r="B1217">
        <v>2254</v>
      </c>
      <c r="C1217" t="s">
        <v>1633</v>
      </c>
      <c r="D1217" t="str">
        <f>IF('P36'!D17&lt;&gt;"",'P36'!D17,"")</f>
        <v/>
      </c>
      <c r="E1217" t="s">
        <v>1562</v>
      </c>
      <c r="F1217" t="s">
        <v>1588</v>
      </c>
    </row>
    <row r="1218" spans="1:6">
      <c r="A1218" t="s">
        <v>1989</v>
      </c>
      <c r="B1218">
        <v>2255</v>
      </c>
      <c r="C1218" t="s">
        <v>1732</v>
      </c>
      <c r="D1218" t="str">
        <f>IF('P36'!E17&lt;&gt;"",'P36'!E17,"")</f>
        <v/>
      </c>
      <c r="E1218" t="s">
        <v>1562</v>
      </c>
      <c r="F1218" t="s">
        <v>1588</v>
      </c>
    </row>
    <row r="1219" spans="1:6">
      <c r="A1219" t="s">
        <v>1989</v>
      </c>
      <c r="B1219">
        <v>2256</v>
      </c>
      <c r="C1219" t="s">
        <v>1677</v>
      </c>
      <c r="D1219" t="str">
        <f>IF('P36'!F17&lt;&gt;"",'P36'!F17,"")</f>
        <v/>
      </c>
      <c r="E1219" t="s">
        <v>1562</v>
      </c>
      <c r="F1219" t="s">
        <v>1588</v>
      </c>
    </row>
    <row r="1220" spans="1:6">
      <c r="A1220" t="s">
        <v>1989</v>
      </c>
      <c r="B1220">
        <v>2257</v>
      </c>
      <c r="C1220" t="s">
        <v>1634</v>
      </c>
      <c r="D1220" t="str">
        <f>IF('P36'!G17&lt;&gt;"",'P36'!G17,"")</f>
        <v/>
      </c>
      <c r="E1220" t="s">
        <v>1562</v>
      </c>
      <c r="F1220" t="s">
        <v>1588</v>
      </c>
    </row>
    <row r="1221" spans="1:6">
      <c r="A1221" t="s">
        <v>1989</v>
      </c>
      <c r="B1221">
        <v>2258</v>
      </c>
      <c r="C1221" t="s">
        <v>1815</v>
      </c>
      <c r="D1221" t="str">
        <f>IF('P36'!H17&lt;&gt;"",'P36'!H17,"")</f>
        <v/>
      </c>
      <c r="E1221" t="s">
        <v>1562</v>
      </c>
      <c r="F1221" t="s">
        <v>1588</v>
      </c>
    </row>
    <row r="1222" spans="1:6">
      <c r="A1222" t="s">
        <v>1989</v>
      </c>
      <c r="B1222">
        <v>2259</v>
      </c>
      <c r="C1222" t="s">
        <v>1816</v>
      </c>
      <c r="D1222" t="str">
        <f>IF('P36'!I17&lt;&gt;"",'P36'!I17,"")</f>
        <v/>
      </c>
      <c r="E1222" t="s">
        <v>1562</v>
      </c>
      <c r="F1222" t="s">
        <v>1588</v>
      </c>
    </row>
    <row r="1223" spans="1:6">
      <c r="A1223" t="s">
        <v>1989</v>
      </c>
      <c r="B1223">
        <v>2260</v>
      </c>
      <c r="C1223" t="s">
        <v>1817</v>
      </c>
      <c r="D1223" t="str">
        <f>IF('P36'!J17&lt;&gt;"",'P36'!J17,"")</f>
        <v/>
      </c>
      <c r="E1223" t="s">
        <v>1562</v>
      </c>
      <c r="F1223" t="s">
        <v>1588</v>
      </c>
    </row>
    <row r="1224" spans="1:6">
      <c r="A1224" t="s">
        <v>1989</v>
      </c>
      <c r="B1224">
        <v>2261</v>
      </c>
      <c r="C1224" t="s">
        <v>1678</v>
      </c>
      <c r="D1224" t="str">
        <f>IF('P36'!K17&lt;&gt;"",'P36'!K17,"")</f>
        <v/>
      </c>
      <c r="E1224" t="s">
        <v>1562</v>
      </c>
      <c r="F1224" t="s">
        <v>1588</v>
      </c>
    </row>
    <row r="1225" spans="1:6">
      <c r="A1225" t="s">
        <v>1989</v>
      </c>
      <c r="B1225">
        <v>2262</v>
      </c>
      <c r="C1225" t="s">
        <v>1818</v>
      </c>
      <c r="D1225" t="str">
        <f>IF('P36'!L17&lt;&gt;"",'P36'!L17,"")</f>
        <v/>
      </c>
      <c r="E1225" t="s">
        <v>1562</v>
      </c>
      <c r="F1225" t="s">
        <v>1588</v>
      </c>
    </row>
    <row r="1226" spans="1:6">
      <c r="A1226" t="s">
        <v>1989</v>
      </c>
      <c r="B1226">
        <v>2263</v>
      </c>
      <c r="C1226" t="s">
        <v>1819</v>
      </c>
      <c r="D1226" t="str">
        <f>IF('P36'!M17&lt;&gt;"",'P36'!M17,"")</f>
        <v/>
      </c>
      <c r="E1226" t="s">
        <v>1562</v>
      </c>
      <c r="F1226" t="s">
        <v>1588</v>
      </c>
    </row>
    <row r="1227" spans="1:6">
      <c r="A1227" t="s">
        <v>1989</v>
      </c>
      <c r="B1227">
        <v>2264</v>
      </c>
      <c r="C1227" t="s">
        <v>2016</v>
      </c>
      <c r="D1227" t="str">
        <f>IF('P36'!N17&lt;&gt;"",'P36'!N17,"")</f>
        <v/>
      </c>
      <c r="E1227" t="s">
        <v>1562</v>
      </c>
      <c r="F1227" t="s">
        <v>1588</v>
      </c>
    </row>
    <row r="1228" spans="1:6">
      <c r="A1228" t="s">
        <v>1989</v>
      </c>
      <c r="B1228">
        <v>2265</v>
      </c>
      <c r="C1228" t="s">
        <v>2017</v>
      </c>
      <c r="D1228" t="str">
        <f>IF('P36'!O17&lt;&gt;"",'P36'!O17,"")</f>
        <v/>
      </c>
      <c r="E1228" t="s">
        <v>1562</v>
      </c>
      <c r="F1228" t="s">
        <v>1588</v>
      </c>
    </row>
    <row r="1229" spans="1:6">
      <c r="A1229" t="s">
        <v>1989</v>
      </c>
      <c r="B1229">
        <v>2266</v>
      </c>
      <c r="C1229" t="s">
        <v>1876</v>
      </c>
      <c r="D1229" t="str">
        <f>IF('P36'!P17&lt;&gt;"",'P36'!P17,"")</f>
        <v/>
      </c>
      <c r="E1229" t="s">
        <v>1562</v>
      </c>
      <c r="F1229" t="s">
        <v>1588</v>
      </c>
    </row>
    <row r="1230" spans="1:6">
      <c r="A1230" t="s">
        <v>1989</v>
      </c>
      <c r="B1230">
        <v>2267</v>
      </c>
      <c r="C1230" t="s">
        <v>2018</v>
      </c>
      <c r="D1230" t="str">
        <f>IF('P36'!Q17&lt;&gt;"",'P36'!Q17,"")</f>
        <v/>
      </c>
      <c r="E1230" t="s">
        <v>1562</v>
      </c>
      <c r="F1230" t="s">
        <v>1588</v>
      </c>
    </row>
    <row r="1231" spans="1:6">
      <c r="A1231" t="s">
        <v>1989</v>
      </c>
      <c r="B1231">
        <v>2269</v>
      </c>
      <c r="C1231" t="s">
        <v>1583</v>
      </c>
      <c r="D1231" t="str">
        <f>IF('P36'!B18&lt;&gt;"",'P36'!B18,"")</f>
        <v/>
      </c>
      <c r="E1231" t="s">
        <v>1562</v>
      </c>
      <c r="F1231" t="s">
        <v>1588</v>
      </c>
    </row>
    <row r="1232" spans="1:6">
      <c r="A1232" t="s">
        <v>1989</v>
      </c>
      <c r="B1232">
        <v>2270</v>
      </c>
      <c r="C1232" t="s">
        <v>1820</v>
      </c>
      <c r="D1232" t="str">
        <f>IF('P36'!C18&lt;&gt;"",'P36'!C18,"")</f>
        <v/>
      </c>
      <c r="E1232" t="s">
        <v>1562</v>
      </c>
      <c r="F1232" t="s">
        <v>1588</v>
      </c>
    </row>
    <row r="1233" spans="1:6">
      <c r="A1233" t="s">
        <v>1989</v>
      </c>
      <c r="B1233">
        <v>2271</v>
      </c>
      <c r="C1233" t="s">
        <v>1635</v>
      </c>
      <c r="D1233" t="str">
        <f>IF('P36'!D18&lt;&gt;"",'P36'!D18,"")</f>
        <v/>
      </c>
      <c r="E1233" t="s">
        <v>1562</v>
      </c>
      <c r="F1233" t="s">
        <v>1588</v>
      </c>
    </row>
    <row r="1234" spans="1:6">
      <c r="A1234" t="s">
        <v>1989</v>
      </c>
      <c r="B1234">
        <v>2272</v>
      </c>
      <c r="C1234" t="s">
        <v>1821</v>
      </c>
      <c r="D1234" t="str">
        <f>IF('P36'!E18&lt;&gt;"",'P36'!E18,"")</f>
        <v/>
      </c>
      <c r="E1234" t="s">
        <v>1562</v>
      </c>
      <c r="F1234" t="s">
        <v>1588</v>
      </c>
    </row>
    <row r="1235" spans="1:6">
      <c r="A1235" t="s">
        <v>1989</v>
      </c>
      <c r="B1235">
        <v>2273</v>
      </c>
      <c r="C1235" t="s">
        <v>1679</v>
      </c>
      <c r="D1235" t="str">
        <f>IF('P36'!F18&lt;&gt;"",'P36'!F18,"")</f>
        <v/>
      </c>
      <c r="E1235" t="s">
        <v>1562</v>
      </c>
      <c r="F1235" t="s">
        <v>1588</v>
      </c>
    </row>
    <row r="1236" spans="1:6">
      <c r="A1236" t="s">
        <v>1989</v>
      </c>
      <c r="B1236">
        <v>2274</v>
      </c>
      <c r="C1236" t="s">
        <v>1636</v>
      </c>
      <c r="D1236" t="str">
        <f>IF('P36'!G18&lt;&gt;"",'P36'!G18,"")</f>
        <v/>
      </c>
      <c r="E1236" t="s">
        <v>1562</v>
      </c>
      <c r="F1236" t="s">
        <v>1588</v>
      </c>
    </row>
    <row r="1237" spans="1:6">
      <c r="A1237" t="s">
        <v>1989</v>
      </c>
      <c r="B1237">
        <v>2275</v>
      </c>
      <c r="C1237" t="s">
        <v>1822</v>
      </c>
      <c r="D1237" t="str">
        <f>IF('P36'!H18&lt;&gt;"",'P36'!H18,"")</f>
        <v/>
      </c>
      <c r="E1237" t="s">
        <v>1562</v>
      </c>
      <c r="F1237" t="s">
        <v>1588</v>
      </c>
    </row>
    <row r="1238" spans="1:6">
      <c r="A1238" t="s">
        <v>1989</v>
      </c>
      <c r="B1238">
        <v>2276</v>
      </c>
      <c r="C1238" t="s">
        <v>1823</v>
      </c>
      <c r="D1238" t="str">
        <f>IF('P36'!I18&lt;&gt;"",'P36'!I18,"")</f>
        <v/>
      </c>
      <c r="E1238" t="s">
        <v>1562</v>
      </c>
      <c r="F1238" t="s">
        <v>1588</v>
      </c>
    </row>
    <row r="1239" spans="1:6">
      <c r="A1239" t="s">
        <v>1989</v>
      </c>
      <c r="B1239">
        <v>2277</v>
      </c>
      <c r="C1239" t="s">
        <v>1824</v>
      </c>
      <c r="D1239" t="str">
        <f>IF('P36'!J18&lt;&gt;"",'P36'!J18,"")</f>
        <v/>
      </c>
      <c r="E1239" t="s">
        <v>1562</v>
      </c>
      <c r="F1239" t="s">
        <v>1588</v>
      </c>
    </row>
    <row r="1240" spans="1:6">
      <c r="A1240" t="s">
        <v>1989</v>
      </c>
      <c r="B1240">
        <v>2278</v>
      </c>
      <c r="C1240" t="s">
        <v>1680</v>
      </c>
      <c r="D1240" t="str">
        <f>IF('P36'!K18&lt;&gt;"",'P36'!K18,"")</f>
        <v/>
      </c>
      <c r="E1240" t="s">
        <v>1562</v>
      </c>
      <c r="F1240" t="s">
        <v>1588</v>
      </c>
    </row>
    <row r="1241" spans="1:6">
      <c r="A1241" t="s">
        <v>1989</v>
      </c>
      <c r="B1241">
        <v>2279</v>
      </c>
      <c r="C1241" t="s">
        <v>1825</v>
      </c>
      <c r="D1241" t="str">
        <f>IF('P36'!L18&lt;&gt;"",'P36'!L18,"")</f>
        <v/>
      </c>
      <c r="E1241" t="s">
        <v>1562</v>
      </c>
      <c r="F1241" t="s">
        <v>1588</v>
      </c>
    </row>
    <row r="1242" spans="1:6">
      <c r="A1242" t="s">
        <v>1989</v>
      </c>
      <c r="B1242">
        <v>2280</v>
      </c>
      <c r="C1242" t="s">
        <v>1826</v>
      </c>
      <c r="D1242" t="str">
        <f>IF('P36'!M18&lt;&gt;"",'P36'!M18,"")</f>
        <v/>
      </c>
      <c r="E1242" t="s">
        <v>1562</v>
      </c>
      <c r="F1242" t="s">
        <v>1588</v>
      </c>
    </row>
    <row r="1243" spans="1:6">
      <c r="A1243" t="s">
        <v>1989</v>
      </c>
      <c r="B1243">
        <v>2281</v>
      </c>
      <c r="C1243" t="s">
        <v>2019</v>
      </c>
      <c r="D1243" t="str">
        <f>IF('P36'!N18&lt;&gt;"",'P36'!N18,"")</f>
        <v/>
      </c>
      <c r="E1243" t="s">
        <v>1562</v>
      </c>
      <c r="F1243" t="s">
        <v>1588</v>
      </c>
    </row>
    <row r="1244" spans="1:6">
      <c r="A1244" t="s">
        <v>1989</v>
      </c>
      <c r="B1244">
        <v>2282</v>
      </c>
      <c r="C1244" t="s">
        <v>2020</v>
      </c>
      <c r="D1244" t="str">
        <f>IF('P36'!O18&lt;&gt;"",'P36'!O18,"")</f>
        <v/>
      </c>
      <c r="E1244" t="s">
        <v>1562</v>
      </c>
      <c r="F1244" t="s">
        <v>1588</v>
      </c>
    </row>
    <row r="1245" spans="1:6">
      <c r="A1245" t="s">
        <v>1989</v>
      </c>
      <c r="B1245">
        <v>2283</v>
      </c>
      <c r="C1245" t="s">
        <v>1880</v>
      </c>
      <c r="D1245" t="str">
        <f>IF('P36'!P18&lt;&gt;"",'P36'!P18,"")</f>
        <v/>
      </c>
      <c r="E1245" t="s">
        <v>1562</v>
      </c>
      <c r="F1245" t="s">
        <v>1588</v>
      </c>
    </row>
    <row r="1246" spans="1:6">
      <c r="A1246" t="s">
        <v>1989</v>
      </c>
      <c r="B1246">
        <v>2284</v>
      </c>
      <c r="C1246" t="s">
        <v>2021</v>
      </c>
      <c r="D1246" t="str">
        <f>IF('P36'!Q18&lt;&gt;"",'P36'!Q18,"")</f>
        <v/>
      </c>
      <c r="E1246" t="s">
        <v>1562</v>
      </c>
      <c r="F1246" t="s">
        <v>1588</v>
      </c>
    </row>
    <row r="1247" spans="1:6">
      <c r="A1247" t="s">
        <v>2022</v>
      </c>
      <c r="B1247">
        <v>2285</v>
      </c>
      <c r="C1247" t="s">
        <v>1877</v>
      </c>
      <c r="D1247" s="590" t="str">
        <f>IF('P37'!A1&lt;&gt;"",'P37'!A1,"")</f>
        <v>　　　ウ  令和7年度通所事業利用者の状況</v>
      </c>
      <c r="E1247" t="s">
        <v>1562</v>
      </c>
      <c r="F1247" t="s">
        <v>1560</v>
      </c>
    </row>
    <row r="1248" spans="1:6">
      <c r="A1248" t="s">
        <v>2022</v>
      </c>
      <c r="B1248">
        <v>2295</v>
      </c>
      <c r="C1248" t="s">
        <v>1986</v>
      </c>
      <c r="D1248" s="590" t="str">
        <f>IF('P37'!A5&lt;&gt;"",'P37'!A5,"")</f>
        <v>令和7年４月</v>
      </c>
      <c r="E1248" t="s">
        <v>1562</v>
      </c>
      <c r="F1248" t="s">
        <v>1560</v>
      </c>
    </row>
    <row r="1249" spans="1:6">
      <c r="A1249" t="s">
        <v>2022</v>
      </c>
      <c r="B1249">
        <v>2296</v>
      </c>
      <c r="C1249" t="s">
        <v>1601</v>
      </c>
      <c r="D1249" t="str">
        <f>IF('P37'!B5&lt;&gt;"",'P37'!B5,"")</f>
        <v/>
      </c>
      <c r="E1249" t="s">
        <v>1562</v>
      </c>
      <c r="F1249" t="s">
        <v>1588</v>
      </c>
    </row>
    <row r="1250" spans="1:6">
      <c r="A1250" t="s">
        <v>2022</v>
      </c>
      <c r="B1250">
        <v>2297</v>
      </c>
      <c r="C1250" t="s">
        <v>1713</v>
      </c>
      <c r="D1250" t="str">
        <f>IF('P37'!C5&lt;&gt;"",'P37'!C5,"")</f>
        <v/>
      </c>
      <c r="E1250" t="s">
        <v>1562</v>
      </c>
      <c r="F1250" t="s">
        <v>1588</v>
      </c>
    </row>
    <row r="1251" spans="1:6">
      <c r="A1251" t="s">
        <v>2022</v>
      </c>
      <c r="B1251">
        <v>2298</v>
      </c>
      <c r="C1251" t="s">
        <v>1609</v>
      </c>
      <c r="D1251" t="str">
        <f>IF('P37'!D5&lt;&gt;"",'P37'!D5,"")</f>
        <v/>
      </c>
      <c r="E1251" t="s">
        <v>1562</v>
      </c>
      <c r="F1251" t="s">
        <v>1588</v>
      </c>
    </row>
    <row r="1252" spans="1:6">
      <c r="A1252" t="s">
        <v>2022</v>
      </c>
      <c r="B1252">
        <v>2299</v>
      </c>
      <c r="C1252" t="s">
        <v>1722</v>
      </c>
      <c r="D1252" t="str">
        <f>IF('P37'!E5&lt;&gt;"",'P37'!E5,"")</f>
        <v/>
      </c>
      <c r="E1252" t="s">
        <v>1562</v>
      </c>
      <c r="F1252" t="s">
        <v>1588</v>
      </c>
    </row>
    <row r="1253" spans="1:6">
      <c r="A1253" t="s">
        <v>2022</v>
      </c>
      <c r="B1253">
        <v>2300</v>
      </c>
      <c r="C1253" t="s">
        <v>1656</v>
      </c>
      <c r="D1253" t="str">
        <f>IF('P37'!F5&lt;&gt;"",'P37'!F5,"")</f>
        <v/>
      </c>
      <c r="E1253" t="s">
        <v>1562</v>
      </c>
      <c r="F1253" t="s">
        <v>1588</v>
      </c>
    </row>
    <row r="1254" spans="1:6">
      <c r="A1254" t="s">
        <v>2022</v>
      </c>
      <c r="B1254">
        <v>2302</v>
      </c>
      <c r="C1254" t="s">
        <v>1602</v>
      </c>
      <c r="D1254" t="str">
        <f>IF('P37'!B6&lt;&gt;"",'P37'!B6,"")</f>
        <v/>
      </c>
      <c r="E1254" t="s">
        <v>1562</v>
      </c>
      <c r="F1254" t="s">
        <v>1588</v>
      </c>
    </row>
    <row r="1255" spans="1:6">
      <c r="A1255" t="s">
        <v>2022</v>
      </c>
      <c r="B1255">
        <v>2303</v>
      </c>
      <c r="C1255" t="s">
        <v>1740</v>
      </c>
      <c r="D1255" t="str">
        <f>IF('P37'!C6&lt;&gt;"",'P37'!C6,"")</f>
        <v/>
      </c>
      <c r="E1255" t="s">
        <v>1562</v>
      </c>
      <c r="F1255" t="s">
        <v>1588</v>
      </c>
    </row>
    <row r="1256" spans="1:6">
      <c r="A1256" t="s">
        <v>2022</v>
      </c>
      <c r="B1256">
        <v>2304</v>
      </c>
      <c r="C1256" t="s">
        <v>1611</v>
      </c>
      <c r="D1256" t="str">
        <f>IF('P37'!D6&lt;&gt;"",'P37'!D6,"")</f>
        <v/>
      </c>
      <c r="E1256" t="s">
        <v>1562</v>
      </c>
      <c r="F1256" t="s">
        <v>1588</v>
      </c>
    </row>
    <row r="1257" spans="1:6">
      <c r="A1257" t="s">
        <v>2022</v>
      </c>
      <c r="B1257">
        <v>2305</v>
      </c>
      <c r="C1257" t="s">
        <v>1741</v>
      </c>
      <c r="D1257" t="str">
        <f>IF('P37'!E6&lt;&gt;"",'P37'!E6,"")</f>
        <v/>
      </c>
      <c r="E1257" t="s">
        <v>1562</v>
      </c>
      <c r="F1257" t="s">
        <v>1588</v>
      </c>
    </row>
    <row r="1258" spans="1:6">
      <c r="A1258" t="s">
        <v>2022</v>
      </c>
      <c r="B1258">
        <v>2306</v>
      </c>
      <c r="C1258" t="s">
        <v>1658</v>
      </c>
      <c r="D1258" t="str">
        <f>IF('P37'!F6&lt;&gt;"",'P37'!F6,"")</f>
        <v/>
      </c>
      <c r="E1258" t="s">
        <v>1562</v>
      </c>
      <c r="F1258" t="s">
        <v>1588</v>
      </c>
    </row>
    <row r="1259" spans="1:6">
      <c r="A1259" t="s">
        <v>2022</v>
      </c>
      <c r="B1259">
        <v>2308</v>
      </c>
      <c r="C1259" t="s">
        <v>1603</v>
      </c>
      <c r="D1259" t="str">
        <f>IF('P37'!B7&lt;&gt;"",'P37'!B7,"")</f>
        <v/>
      </c>
      <c r="E1259" t="s">
        <v>1562</v>
      </c>
      <c r="F1259" t="s">
        <v>1588</v>
      </c>
    </row>
    <row r="1260" spans="1:6">
      <c r="A1260" t="s">
        <v>2022</v>
      </c>
      <c r="B1260">
        <v>2309</v>
      </c>
      <c r="C1260" t="s">
        <v>1743</v>
      </c>
      <c r="D1260" t="str">
        <f>IF('P37'!C7&lt;&gt;"",'P37'!C7,"")</f>
        <v/>
      </c>
      <c r="E1260" t="s">
        <v>1562</v>
      </c>
      <c r="F1260" t="s">
        <v>1588</v>
      </c>
    </row>
    <row r="1261" spans="1:6">
      <c r="A1261" t="s">
        <v>2022</v>
      </c>
      <c r="B1261">
        <v>2310</v>
      </c>
      <c r="C1261" t="s">
        <v>1613</v>
      </c>
      <c r="D1261" t="str">
        <f>IF('P37'!D7&lt;&gt;"",'P37'!D7,"")</f>
        <v/>
      </c>
      <c r="E1261" t="s">
        <v>1562</v>
      </c>
      <c r="F1261" t="s">
        <v>1588</v>
      </c>
    </row>
    <row r="1262" spans="1:6">
      <c r="A1262" t="s">
        <v>2022</v>
      </c>
      <c r="B1262">
        <v>2311</v>
      </c>
      <c r="C1262" t="s">
        <v>1744</v>
      </c>
      <c r="D1262" t="str">
        <f>IF('P37'!E7&lt;&gt;"",'P37'!E7,"")</f>
        <v/>
      </c>
      <c r="E1262" t="s">
        <v>1562</v>
      </c>
      <c r="F1262" t="s">
        <v>1588</v>
      </c>
    </row>
    <row r="1263" spans="1:6">
      <c r="A1263" t="s">
        <v>2022</v>
      </c>
      <c r="B1263">
        <v>2312</v>
      </c>
      <c r="C1263" t="s">
        <v>1660</v>
      </c>
      <c r="D1263" t="str">
        <f>IF('P37'!F7&lt;&gt;"",'P37'!F7,"")</f>
        <v/>
      </c>
      <c r="E1263" t="s">
        <v>1562</v>
      </c>
      <c r="F1263" t="s">
        <v>1588</v>
      </c>
    </row>
    <row r="1264" spans="1:6">
      <c r="A1264" t="s">
        <v>2022</v>
      </c>
      <c r="B1264">
        <v>2314</v>
      </c>
      <c r="C1264" t="s">
        <v>1604</v>
      </c>
      <c r="D1264" t="str">
        <f>IF('P37'!B8&lt;&gt;"",'P37'!B8,"")</f>
        <v/>
      </c>
      <c r="E1264" t="s">
        <v>1562</v>
      </c>
      <c r="F1264" t="s">
        <v>1588</v>
      </c>
    </row>
    <row r="1265" spans="1:6">
      <c r="A1265" t="s">
        <v>2022</v>
      </c>
      <c r="B1265">
        <v>2315</v>
      </c>
      <c r="C1265" t="s">
        <v>1723</v>
      </c>
      <c r="D1265" t="str">
        <f>IF('P37'!C8&lt;&gt;"",'P37'!C8,"")</f>
        <v/>
      </c>
      <c r="E1265" t="s">
        <v>1562</v>
      </c>
      <c r="F1265" t="s">
        <v>1588</v>
      </c>
    </row>
    <row r="1266" spans="1:6">
      <c r="A1266" t="s">
        <v>2022</v>
      </c>
      <c r="B1266">
        <v>2316</v>
      </c>
      <c r="C1266" t="s">
        <v>1615</v>
      </c>
      <c r="D1266" t="str">
        <f>IF('P37'!D8&lt;&gt;"",'P37'!D8,"")</f>
        <v/>
      </c>
      <c r="E1266" t="s">
        <v>1562</v>
      </c>
      <c r="F1266" t="s">
        <v>1588</v>
      </c>
    </row>
    <row r="1267" spans="1:6">
      <c r="A1267" t="s">
        <v>2022</v>
      </c>
      <c r="B1267">
        <v>2317</v>
      </c>
      <c r="C1267" t="s">
        <v>1724</v>
      </c>
      <c r="D1267" t="str">
        <f>IF('P37'!E8&lt;&gt;"",'P37'!E8,"")</f>
        <v/>
      </c>
      <c r="E1267" t="s">
        <v>1562</v>
      </c>
      <c r="F1267" t="s">
        <v>1588</v>
      </c>
    </row>
    <row r="1268" spans="1:6">
      <c r="A1268" t="s">
        <v>2022</v>
      </c>
      <c r="B1268">
        <v>2318</v>
      </c>
      <c r="C1268" t="s">
        <v>1605</v>
      </c>
      <c r="D1268" t="str">
        <f>IF('P37'!F8&lt;&gt;"",'P37'!F8,"")</f>
        <v/>
      </c>
      <c r="E1268" t="s">
        <v>1562</v>
      </c>
      <c r="F1268" t="s">
        <v>1588</v>
      </c>
    </row>
    <row r="1269" spans="1:6">
      <c r="A1269" t="s">
        <v>2022</v>
      </c>
      <c r="B1269">
        <v>2320</v>
      </c>
      <c r="C1269" t="s">
        <v>1775</v>
      </c>
      <c r="D1269" t="str">
        <f>IF('P37'!B9&lt;&gt;"",'P37'!B9,"")</f>
        <v/>
      </c>
      <c r="E1269" t="s">
        <v>1562</v>
      </c>
      <c r="F1269" t="s">
        <v>1588</v>
      </c>
    </row>
    <row r="1270" spans="1:6">
      <c r="A1270" t="s">
        <v>2022</v>
      </c>
      <c r="B1270">
        <v>2321</v>
      </c>
      <c r="C1270" t="s">
        <v>1714</v>
      </c>
      <c r="D1270" t="str">
        <f>IF('P37'!C9&lt;&gt;"",'P37'!C9,"")</f>
        <v/>
      </c>
      <c r="E1270" t="s">
        <v>1562</v>
      </c>
      <c r="F1270" t="s">
        <v>1588</v>
      </c>
    </row>
    <row r="1271" spans="1:6">
      <c r="A1271" t="s">
        <v>2022</v>
      </c>
      <c r="B1271">
        <v>2322</v>
      </c>
      <c r="C1271" t="s">
        <v>1617</v>
      </c>
      <c r="D1271" t="str">
        <f>IF('P37'!D9&lt;&gt;"",'P37'!D9,"")</f>
        <v/>
      </c>
      <c r="E1271" t="s">
        <v>1562</v>
      </c>
      <c r="F1271" t="s">
        <v>1588</v>
      </c>
    </row>
    <row r="1272" spans="1:6">
      <c r="A1272" t="s">
        <v>2022</v>
      </c>
      <c r="B1272">
        <v>2323</v>
      </c>
      <c r="C1272" t="s">
        <v>1747</v>
      </c>
      <c r="D1272" t="str">
        <f>IF('P37'!E9&lt;&gt;"",'P37'!E9,"")</f>
        <v/>
      </c>
      <c r="E1272" t="s">
        <v>1562</v>
      </c>
      <c r="F1272" t="s">
        <v>1588</v>
      </c>
    </row>
    <row r="1273" spans="1:6">
      <c r="A1273" t="s">
        <v>2022</v>
      </c>
      <c r="B1273">
        <v>2324</v>
      </c>
      <c r="C1273" t="s">
        <v>1663</v>
      </c>
      <c r="D1273" t="str">
        <f>IF('P37'!F9&lt;&gt;"",'P37'!F9,"")</f>
        <v/>
      </c>
      <c r="E1273" t="s">
        <v>1562</v>
      </c>
      <c r="F1273" t="s">
        <v>1588</v>
      </c>
    </row>
    <row r="1274" spans="1:6">
      <c r="A1274" t="s">
        <v>2022</v>
      </c>
      <c r="B1274">
        <v>2326</v>
      </c>
      <c r="C1274" t="s">
        <v>1736</v>
      </c>
      <c r="D1274" t="str">
        <f>IF('P37'!B10&lt;&gt;"",'P37'!B10,"")</f>
        <v/>
      </c>
      <c r="E1274" t="s">
        <v>1562</v>
      </c>
      <c r="F1274" t="s">
        <v>1588</v>
      </c>
    </row>
    <row r="1275" spans="1:6">
      <c r="A1275" t="s">
        <v>2022</v>
      </c>
      <c r="B1275">
        <v>2327</v>
      </c>
      <c r="C1275" t="s">
        <v>1568</v>
      </c>
      <c r="D1275" t="str">
        <f>IF('P37'!C10&lt;&gt;"",'P37'!C10,"")</f>
        <v/>
      </c>
      <c r="E1275" t="s">
        <v>1562</v>
      </c>
      <c r="F1275" t="s">
        <v>1588</v>
      </c>
    </row>
    <row r="1276" spans="1:6">
      <c r="A1276" t="s">
        <v>2022</v>
      </c>
      <c r="B1276">
        <v>2328</v>
      </c>
      <c r="C1276" t="s">
        <v>1619</v>
      </c>
      <c r="D1276" t="str">
        <f>IF('P37'!D10&lt;&gt;"",'P37'!D10,"")</f>
        <v/>
      </c>
      <c r="E1276" t="s">
        <v>1562</v>
      </c>
      <c r="F1276" t="s">
        <v>1588</v>
      </c>
    </row>
    <row r="1277" spans="1:6">
      <c r="A1277" t="s">
        <v>2022</v>
      </c>
      <c r="B1277">
        <v>2329</v>
      </c>
      <c r="C1277" t="s">
        <v>1749</v>
      </c>
      <c r="D1277" t="str">
        <f>IF('P37'!E10&lt;&gt;"",'P37'!E10,"")</f>
        <v/>
      </c>
      <c r="E1277" t="s">
        <v>1562</v>
      </c>
      <c r="F1277" t="s">
        <v>1588</v>
      </c>
    </row>
    <row r="1278" spans="1:6">
      <c r="A1278" t="s">
        <v>2022</v>
      </c>
      <c r="B1278">
        <v>2330</v>
      </c>
      <c r="C1278" t="s">
        <v>1665</v>
      </c>
      <c r="D1278" t="str">
        <f>IF('P37'!F10&lt;&gt;"",'P37'!F10,"")</f>
        <v/>
      </c>
      <c r="E1278" t="s">
        <v>1562</v>
      </c>
      <c r="F1278" t="s">
        <v>1588</v>
      </c>
    </row>
    <row r="1279" spans="1:6">
      <c r="A1279" t="s">
        <v>2022</v>
      </c>
      <c r="B1279">
        <v>2332</v>
      </c>
      <c r="C1279" t="s">
        <v>1725</v>
      </c>
      <c r="D1279" t="str">
        <f>IF('P37'!B11&lt;&gt;"",'P37'!B11,"")</f>
        <v/>
      </c>
      <c r="E1279" t="s">
        <v>1562</v>
      </c>
      <c r="F1279" t="s">
        <v>1588</v>
      </c>
    </row>
    <row r="1280" spans="1:6">
      <c r="A1280" t="s">
        <v>2022</v>
      </c>
      <c r="B1280">
        <v>2333</v>
      </c>
      <c r="C1280" t="s">
        <v>1726</v>
      </c>
      <c r="D1280" t="str">
        <f>IF('P37'!C11&lt;&gt;"",'P37'!C11,"")</f>
        <v/>
      </c>
      <c r="E1280" t="s">
        <v>1562</v>
      </c>
      <c r="F1280" t="s">
        <v>1588</v>
      </c>
    </row>
    <row r="1281" spans="1:6">
      <c r="A1281" t="s">
        <v>2022</v>
      </c>
      <c r="B1281">
        <v>2334</v>
      </c>
      <c r="C1281" t="s">
        <v>1621</v>
      </c>
      <c r="D1281" t="str">
        <f>IF('P37'!D11&lt;&gt;"",'P37'!D11,"")</f>
        <v/>
      </c>
      <c r="E1281" t="s">
        <v>1562</v>
      </c>
      <c r="F1281" t="s">
        <v>1588</v>
      </c>
    </row>
    <row r="1282" spans="1:6">
      <c r="A1282" t="s">
        <v>2022</v>
      </c>
      <c r="B1282">
        <v>2335</v>
      </c>
      <c r="C1282" t="s">
        <v>1727</v>
      </c>
      <c r="D1282" t="str">
        <f>IF('P37'!E11&lt;&gt;"",'P37'!E11,"")</f>
        <v/>
      </c>
      <c r="E1282" t="s">
        <v>1562</v>
      </c>
      <c r="F1282" t="s">
        <v>1588</v>
      </c>
    </row>
    <row r="1283" spans="1:6">
      <c r="A1283" t="s">
        <v>2022</v>
      </c>
      <c r="B1283">
        <v>2336</v>
      </c>
      <c r="C1283" t="s">
        <v>1667</v>
      </c>
      <c r="D1283" t="str">
        <f>IF('P37'!F11&lt;&gt;"",'P37'!F11,"")</f>
        <v/>
      </c>
      <c r="E1283" t="s">
        <v>1562</v>
      </c>
      <c r="F1283" t="s">
        <v>1588</v>
      </c>
    </row>
    <row r="1284" spans="1:6">
      <c r="A1284" t="s">
        <v>2022</v>
      </c>
      <c r="B1284">
        <v>2338</v>
      </c>
      <c r="C1284" t="s">
        <v>1788</v>
      </c>
      <c r="D1284" t="str">
        <f>IF('P37'!B12&lt;&gt;"",'P37'!B12,"")</f>
        <v/>
      </c>
      <c r="E1284" t="s">
        <v>1562</v>
      </c>
      <c r="F1284" t="s">
        <v>1588</v>
      </c>
    </row>
    <row r="1285" spans="1:6">
      <c r="A1285" t="s">
        <v>2022</v>
      </c>
      <c r="B1285">
        <v>2339</v>
      </c>
      <c r="C1285" t="s">
        <v>1737</v>
      </c>
      <c r="D1285" t="str">
        <f>IF('P37'!C12&lt;&gt;"",'P37'!C12,"")</f>
        <v/>
      </c>
      <c r="E1285" t="s">
        <v>1562</v>
      </c>
      <c r="F1285" t="s">
        <v>1588</v>
      </c>
    </row>
    <row r="1286" spans="1:6">
      <c r="A1286" t="s">
        <v>2022</v>
      </c>
      <c r="B1286">
        <v>2340</v>
      </c>
      <c r="C1286" t="s">
        <v>1623</v>
      </c>
      <c r="D1286" t="str">
        <f>IF('P37'!D12&lt;&gt;"",'P37'!D12,"")</f>
        <v/>
      </c>
      <c r="E1286" t="s">
        <v>1562</v>
      </c>
      <c r="F1286" t="s">
        <v>1588</v>
      </c>
    </row>
    <row r="1287" spans="1:6">
      <c r="A1287" t="s">
        <v>2022</v>
      </c>
      <c r="B1287">
        <v>2341</v>
      </c>
      <c r="C1287" t="s">
        <v>1789</v>
      </c>
      <c r="D1287" t="str">
        <f>IF('P37'!E12&lt;&gt;"",'P37'!E12,"")</f>
        <v/>
      </c>
      <c r="E1287" t="s">
        <v>1562</v>
      </c>
      <c r="F1287" t="s">
        <v>1588</v>
      </c>
    </row>
    <row r="1288" spans="1:6">
      <c r="A1288" t="s">
        <v>2022</v>
      </c>
      <c r="B1288">
        <v>2342</v>
      </c>
      <c r="C1288" t="s">
        <v>1669</v>
      </c>
      <c r="D1288" t="str">
        <f>IF('P37'!F12&lt;&gt;"",'P37'!F12,"")</f>
        <v/>
      </c>
      <c r="E1288" t="s">
        <v>1562</v>
      </c>
      <c r="F1288" t="s">
        <v>1588</v>
      </c>
    </row>
    <row r="1289" spans="1:6">
      <c r="A1289" t="s">
        <v>2022</v>
      </c>
      <c r="B1289">
        <v>2344</v>
      </c>
      <c r="C1289" t="s">
        <v>1701</v>
      </c>
      <c r="D1289" t="str">
        <f>IF('P37'!B13&lt;&gt;"",'P37'!B13,"")</f>
        <v/>
      </c>
      <c r="E1289" t="s">
        <v>1562</v>
      </c>
      <c r="F1289" t="s">
        <v>1588</v>
      </c>
    </row>
    <row r="1290" spans="1:6">
      <c r="A1290" t="s">
        <v>2022</v>
      </c>
      <c r="B1290">
        <v>2345</v>
      </c>
      <c r="C1290" t="s">
        <v>1709</v>
      </c>
      <c r="D1290" t="str">
        <f>IF('P37'!C13&lt;&gt;"",'P37'!C13,"")</f>
        <v/>
      </c>
      <c r="E1290" t="s">
        <v>1562</v>
      </c>
      <c r="F1290" t="s">
        <v>1588</v>
      </c>
    </row>
    <row r="1291" spans="1:6">
      <c r="A1291" t="s">
        <v>2022</v>
      </c>
      <c r="B1291">
        <v>2346</v>
      </c>
      <c r="C1291" t="s">
        <v>1625</v>
      </c>
      <c r="D1291" t="str">
        <f>IF('P37'!D13&lt;&gt;"",'P37'!D13,"")</f>
        <v/>
      </c>
      <c r="E1291" t="s">
        <v>1562</v>
      </c>
      <c r="F1291" t="s">
        <v>1588</v>
      </c>
    </row>
    <row r="1292" spans="1:6">
      <c r="A1292" t="s">
        <v>2022</v>
      </c>
      <c r="B1292">
        <v>2347</v>
      </c>
      <c r="C1292" t="s">
        <v>1794</v>
      </c>
      <c r="D1292" t="str">
        <f>IF('P37'!E13&lt;&gt;"",'P37'!E13,"")</f>
        <v/>
      </c>
      <c r="E1292" t="s">
        <v>1562</v>
      </c>
      <c r="F1292" t="s">
        <v>1588</v>
      </c>
    </row>
    <row r="1293" spans="1:6">
      <c r="A1293" t="s">
        <v>2022</v>
      </c>
      <c r="B1293">
        <v>2348</v>
      </c>
      <c r="C1293" t="s">
        <v>1573</v>
      </c>
      <c r="D1293" t="str">
        <f>IF('P37'!F13&lt;&gt;"",'P37'!F13,"")</f>
        <v/>
      </c>
      <c r="E1293" t="s">
        <v>1562</v>
      </c>
      <c r="F1293" t="s">
        <v>1588</v>
      </c>
    </row>
    <row r="1294" spans="1:6">
      <c r="A1294" t="s">
        <v>2022</v>
      </c>
      <c r="B1294">
        <v>2349</v>
      </c>
      <c r="C1294" t="s">
        <v>1855</v>
      </c>
      <c r="D1294" s="590" t="str">
        <f>IF('P37'!A14&lt;&gt;"",'P37'!A14,"")</f>
        <v>令和8年１月</v>
      </c>
      <c r="E1294" t="s">
        <v>1562</v>
      </c>
      <c r="F1294" t="s">
        <v>1560</v>
      </c>
    </row>
    <row r="1295" spans="1:6">
      <c r="A1295" t="s">
        <v>2022</v>
      </c>
      <c r="B1295">
        <v>2350</v>
      </c>
      <c r="C1295" t="s">
        <v>1728</v>
      </c>
      <c r="D1295" t="str">
        <f>IF('P37'!B14&lt;&gt;"",'P37'!B14,"")</f>
        <v/>
      </c>
      <c r="E1295" t="s">
        <v>1562</v>
      </c>
      <c r="F1295" t="s">
        <v>1588</v>
      </c>
    </row>
    <row r="1296" spans="1:6">
      <c r="A1296" t="s">
        <v>2022</v>
      </c>
      <c r="B1296">
        <v>2351</v>
      </c>
      <c r="C1296" t="s">
        <v>1729</v>
      </c>
      <c r="D1296" t="str">
        <f>IF('P37'!C14&lt;&gt;"",'P37'!C14,"")</f>
        <v/>
      </c>
      <c r="E1296" t="s">
        <v>1562</v>
      </c>
      <c r="F1296" t="s">
        <v>1588</v>
      </c>
    </row>
    <row r="1297" spans="1:6">
      <c r="A1297" t="s">
        <v>2022</v>
      </c>
      <c r="B1297">
        <v>2352</v>
      </c>
      <c r="C1297" t="s">
        <v>1627</v>
      </c>
      <c r="D1297" t="str">
        <f>IF('P37'!D14&lt;&gt;"",'P37'!D14,"")</f>
        <v/>
      </c>
      <c r="E1297" t="s">
        <v>1562</v>
      </c>
      <c r="F1297" t="s">
        <v>1588</v>
      </c>
    </row>
    <row r="1298" spans="1:6">
      <c r="A1298" t="s">
        <v>2022</v>
      </c>
      <c r="B1298">
        <v>2353</v>
      </c>
      <c r="C1298" t="s">
        <v>1730</v>
      </c>
      <c r="D1298" t="str">
        <f>IF('P37'!E14&lt;&gt;"",'P37'!E14,"")</f>
        <v/>
      </c>
      <c r="E1298" t="s">
        <v>1562</v>
      </c>
      <c r="F1298" t="s">
        <v>1588</v>
      </c>
    </row>
    <row r="1299" spans="1:6">
      <c r="A1299" t="s">
        <v>2022</v>
      </c>
      <c r="B1299">
        <v>2354</v>
      </c>
      <c r="C1299" t="s">
        <v>1672</v>
      </c>
      <c r="D1299" t="str">
        <f>IF('P37'!F14&lt;&gt;"",'P37'!F14,"")</f>
        <v/>
      </c>
      <c r="E1299" t="s">
        <v>1562</v>
      </c>
      <c r="F1299" t="s">
        <v>1588</v>
      </c>
    </row>
    <row r="1300" spans="1:6">
      <c r="A1300" t="s">
        <v>2022</v>
      </c>
      <c r="B1300">
        <v>2356</v>
      </c>
      <c r="C1300" t="s">
        <v>1803</v>
      </c>
      <c r="D1300" t="str">
        <f>IF('P37'!B15&lt;&gt;"",'P37'!B15,"")</f>
        <v/>
      </c>
      <c r="E1300" t="s">
        <v>1562</v>
      </c>
      <c r="F1300" t="s">
        <v>1588</v>
      </c>
    </row>
    <row r="1301" spans="1:6">
      <c r="A1301" t="s">
        <v>2022</v>
      </c>
      <c r="B1301">
        <v>2357</v>
      </c>
      <c r="C1301" t="s">
        <v>1755</v>
      </c>
      <c r="D1301" t="str">
        <f>IF('P37'!C15&lt;&gt;"",'P37'!C15,"")</f>
        <v/>
      </c>
      <c r="E1301" t="s">
        <v>1562</v>
      </c>
      <c r="F1301" t="s">
        <v>1588</v>
      </c>
    </row>
    <row r="1302" spans="1:6">
      <c r="A1302" t="s">
        <v>2022</v>
      </c>
      <c r="B1302">
        <v>2358</v>
      </c>
      <c r="C1302" t="s">
        <v>1629</v>
      </c>
      <c r="D1302" t="str">
        <f>IF('P37'!D15&lt;&gt;"",'P37'!D15,"")</f>
        <v/>
      </c>
      <c r="E1302" t="s">
        <v>1562</v>
      </c>
      <c r="F1302" t="s">
        <v>1588</v>
      </c>
    </row>
    <row r="1303" spans="1:6">
      <c r="A1303" t="s">
        <v>2022</v>
      </c>
      <c r="B1303">
        <v>2359</v>
      </c>
      <c r="C1303" t="s">
        <v>1804</v>
      </c>
      <c r="D1303" t="str">
        <f>IF('P37'!E15&lt;&gt;"",'P37'!E15,"")</f>
        <v/>
      </c>
      <c r="E1303" t="s">
        <v>1562</v>
      </c>
      <c r="F1303" t="s">
        <v>1588</v>
      </c>
    </row>
    <row r="1304" spans="1:6">
      <c r="A1304" t="s">
        <v>2022</v>
      </c>
      <c r="B1304">
        <v>2360</v>
      </c>
      <c r="C1304" t="s">
        <v>1578</v>
      </c>
      <c r="D1304" t="str">
        <f>IF('P37'!F15&lt;&gt;"",'P37'!F15,"")</f>
        <v/>
      </c>
      <c r="E1304" t="s">
        <v>1562</v>
      </c>
      <c r="F1304" t="s">
        <v>1588</v>
      </c>
    </row>
    <row r="1305" spans="1:6">
      <c r="A1305" t="s">
        <v>2022</v>
      </c>
      <c r="B1305">
        <v>2362</v>
      </c>
      <c r="C1305" t="s">
        <v>1716</v>
      </c>
      <c r="D1305" t="str">
        <f>IF('P37'!B16&lt;&gt;"",'P37'!B16,"")</f>
        <v/>
      </c>
      <c r="E1305" t="s">
        <v>1562</v>
      </c>
      <c r="F1305" t="s">
        <v>1588</v>
      </c>
    </row>
    <row r="1306" spans="1:6">
      <c r="A1306" t="s">
        <v>2022</v>
      </c>
      <c r="B1306">
        <v>2363</v>
      </c>
      <c r="C1306" t="s">
        <v>1710</v>
      </c>
      <c r="D1306" t="str">
        <f>IF('P37'!C16&lt;&gt;"",'P37'!C16,"")</f>
        <v/>
      </c>
      <c r="E1306" t="s">
        <v>1562</v>
      </c>
      <c r="F1306" t="s">
        <v>1588</v>
      </c>
    </row>
    <row r="1307" spans="1:6">
      <c r="A1307" t="s">
        <v>2022</v>
      </c>
      <c r="B1307">
        <v>2364</v>
      </c>
      <c r="C1307" t="s">
        <v>1631</v>
      </c>
      <c r="D1307" t="str">
        <f>IF('P37'!D16&lt;&gt;"",'P37'!D16,"")</f>
        <v/>
      </c>
      <c r="E1307" t="s">
        <v>1562</v>
      </c>
      <c r="F1307" t="s">
        <v>1588</v>
      </c>
    </row>
    <row r="1308" spans="1:6">
      <c r="A1308" t="s">
        <v>2022</v>
      </c>
      <c r="B1308">
        <v>2365</v>
      </c>
      <c r="C1308" t="s">
        <v>1809</v>
      </c>
      <c r="D1308" t="str">
        <f>IF('P37'!E16&lt;&gt;"",'P37'!E16,"")</f>
        <v/>
      </c>
      <c r="E1308" t="s">
        <v>1562</v>
      </c>
      <c r="F1308" t="s">
        <v>1588</v>
      </c>
    </row>
    <row r="1309" spans="1:6">
      <c r="A1309" t="s">
        <v>2022</v>
      </c>
      <c r="B1309">
        <v>2366</v>
      </c>
      <c r="C1309" t="s">
        <v>1675</v>
      </c>
      <c r="D1309" t="str">
        <f>IF('P37'!F16&lt;&gt;"",'P37'!F16,"")</f>
        <v/>
      </c>
      <c r="E1309" t="s">
        <v>1562</v>
      </c>
      <c r="F1309" t="s">
        <v>1588</v>
      </c>
    </row>
    <row r="1310" spans="1:6">
      <c r="A1310" t="s">
        <v>2022</v>
      </c>
      <c r="B1310">
        <v>2368</v>
      </c>
      <c r="C1310" t="s">
        <v>1582</v>
      </c>
      <c r="D1310" t="str">
        <f>IF('P37'!B17&lt;&gt;"",'P37'!B17,"")</f>
        <v/>
      </c>
      <c r="E1310" t="s">
        <v>1562</v>
      </c>
      <c r="F1310" t="s">
        <v>1588</v>
      </c>
    </row>
    <row r="1311" spans="1:6">
      <c r="A1311" t="s">
        <v>2022</v>
      </c>
      <c r="B1311">
        <v>2369</v>
      </c>
      <c r="C1311" t="s">
        <v>1731</v>
      </c>
      <c r="D1311" t="str">
        <f>IF('P37'!C17&lt;&gt;"",'P37'!C17,"")</f>
        <v/>
      </c>
      <c r="E1311" t="s">
        <v>1562</v>
      </c>
      <c r="F1311" t="s">
        <v>1588</v>
      </c>
    </row>
    <row r="1312" spans="1:6">
      <c r="A1312" t="s">
        <v>2022</v>
      </c>
      <c r="B1312">
        <v>2370</v>
      </c>
      <c r="C1312" t="s">
        <v>1633</v>
      </c>
      <c r="D1312" t="str">
        <f>IF('P37'!D17&lt;&gt;"",'P37'!D17,"")</f>
        <v/>
      </c>
      <c r="E1312" t="s">
        <v>1562</v>
      </c>
      <c r="F1312" t="s">
        <v>1588</v>
      </c>
    </row>
    <row r="1313" spans="1:6">
      <c r="A1313" t="s">
        <v>2022</v>
      </c>
      <c r="B1313">
        <v>2371</v>
      </c>
      <c r="C1313" t="s">
        <v>1732</v>
      </c>
      <c r="D1313" t="str">
        <f>IF('P37'!E17&lt;&gt;"",'P37'!E17,"")</f>
        <v/>
      </c>
      <c r="E1313" t="s">
        <v>1562</v>
      </c>
      <c r="F1313" t="s">
        <v>1588</v>
      </c>
    </row>
    <row r="1314" spans="1:6">
      <c r="A1314" t="s">
        <v>2022</v>
      </c>
      <c r="B1314">
        <v>2372</v>
      </c>
      <c r="C1314" t="s">
        <v>1677</v>
      </c>
      <c r="D1314" t="str">
        <f>IF('P37'!F17&lt;&gt;"",'P37'!F17,"")</f>
        <v/>
      </c>
      <c r="E1314" t="s">
        <v>1562</v>
      </c>
      <c r="F1314" t="s">
        <v>1588</v>
      </c>
    </row>
    <row r="1315" spans="1:6">
      <c r="A1315" t="s">
        <v>2023</v>
      </c>
      <c r="B1315">
        <v>2381</v>
      </c>
      <c r="C1315" t="s">
        <v>1607</v>
      </c>
      <c r="D1315" s="599" t="str">
        <f>IF('P38'!D4&lt;&gt;"",'P38'!D4,"")</f>
        <v/>
      </c>
      <c r="E1315" t="s">
        <v>1562</v>
      </c>
      <c r="F1315" t="s">
        <v>2024</v>
      </c>
    </row>
    <row r="1316" spans="1:6">
      <c r="A1316" t="s">
        <v>2023</v>
      </c>
      <c r="B1316">
        <v>2383</v>
      </c>
      <c r="C1316" t="s">
        <v>1655</v>
      </c>
      <c r="D1316" s="600" t="str">
        <f>IF('P38'!F4&lt;&gt;"",'P38'!F4,"")</f>
        <v/>
      </c>
      <c r="E1316" t="s">
        <v>1562</v>
      </c>
      <c r="F1316">
        <v>0</v>
      </c>
    </row>
    <row r="1317" spans="1:6">
      <c r="A1317" t="s">
        <v>2023</v>
      </c>
      <c r="B1317">
        <v>2385</v>
      </c>
      <c r="C1317" t="s">
        <v>1933</v>
      </c>
      <c r="D1317" s="599" t="str">
        <f>IF('P38'!H4&lt;&gt;"",'P38'!H4,"")</f>
        <v/>
      </c>
      <c r="E1317" t="s">
        <v>1562</v>
      </c>
      <c r="F1317" t="s">
        <v>2024</v>
      </c>
    </row>
    <row r="1318" spans="1:6">
      <c r="A1318" t="s">
        <v>2023</v>
      </c>
      <c r="B1318">
        <v>2387</v>
      </c>
      <c r="C1318" t="s">
        <v>1935</v>
      </c>
      <c r="D1318" s="600" t="str">
        <f>IF('P38'!J4&lt;&gt;"",'P38'!J4,"")</f>
        <v/>
      </c>
      <c r="E1318" t="s">
        <v>1562</v>
      </c>
      <c r="F1318">
        <v>0</v>
      </c>
    </row>
    <row r="1319" spans="1:6">
      <c r="A1319" t="s">
        <v>2023</v>
      </c>
      <c r="B1319">
        <v>2388</v>
      </c>
      <c r="C1319" t="s">
        <v>1936</v>
      </c>
      <c r="D1319" s="590" t="str">
        <f>IF('P38'!K4&lt;&gt;"",'P38'!K4,"")</f>
        <v/>
      </c>
      <c r="E1319" t="s">
        <v>1562</v>
      </c>
      <c r="F1319" t="s">
        <v>1560</v>
      </c>
    </row>
    <row r="1320" spans="1:6">
      <c r="A1320" t="s">
        <v>2023</v>
      </c>
      <c r="B1320">
        <v>2389</v>
      </c>
      <c r="C1320" t="s">
        <v>1937</v>
      </c>
      <c r="D1320" s="590" t="str">
        <f>IF('P38'!L4&lt;&gt;"",'P38'!L4,"")</f>
        <v/>
      </c>
      <c r="E1320" t="s">
        <v>1562</v>
      </c>
      <c r="F1320" t="s">
        <v>1560</v>
      </c>
    </row>
    <row r="1321" spans="1:6">
      <c r="A1321" t="s">
        <v>2023</v>
      </c>
      <c r="B1321">
        <v>2392</v>
      </c>
      <c r="C1321" t="s">
        <v>1609</v>
      </c>
      <c r="D1321" s="599" t="str">
        <f>IF('P38'!D5&lt;&gt;"",'P38'!D5,"")</f>
        <v/>
      </c>
      <c r="E1321" t="s">
        <v>1562</v>
      </c>
      <c r="F1321" t="s">
        <v>2024</v>
      </c>
    </row>
    <row r="1322" spans="1:6">
      <c r="A1322" t="s">
        <v>2023</v>
      </c>
      <c r="B1322">
        <v>2394</v>
      </c>
      <c r="C1322" t="s">
        <v>1656</v>
      </c>
      <c r="D1322" s="600" t="str">
        <f>IF('P38'!F5&lt;&gt;"",'P38'!F5,"")</f>
        <v/>
      </c>
      <c r="E1322" t="s">
        <v>1562</v>
      </c>
      <c r="F1322">
        <v>0</v>
      </c>
    </row>
    <row r="1323" spans="1:6">
      <c r="A1323" t="s">
        <v>2023</v>
      </c>
      <c r="B1323">
        <v>2396</v>
      </c>
      <c r="C1323" t="s">
        <v>1739</v>
      </c>
      <c r="D1323" s="599" t="str">
        <f>IF('P38'!H5&lt;&gt;"",'P38'!H5,"")</f>
        <v/>
      </c>
      <c r="E1323" t="s">
        <v>1562</v>
      </c>
      <c r="F1323" t="s">
        <v>2024</v>
      </c>
    </row>
    <row r="1324" spans="1:6">
      <c r="A1324" t="s">
        <v>2023</v>
      </c>
      <c r="B1324">
        <v>2398</v>
      </c>
      <c r="C1324" t="s">
        <v>1942</v>
      </c>
      <c r="D1324" s="600" t="str">
        <f>IF('P38'!J5&lt;&gt;"",'P38'!J5,"")</f>
        <v/>
      </c>
      <c r="E1324" t="s">
        <v>1562</v>
      </c>
      <c r="F1324">
        <v>0</v>
      </c>
    </row>
    <row r="1325" spans="1:6">
      <c r="A1325" t="s">
        <v>2023</v>
      </c>
      <c r="B1325">
        <v>2399</v>
      </c>
      <c r="C1325" t="s">
        <v>1657</v>
      </c>
      <c r="D1325" s="590" t="str">
        <f>IF('P38'!K5&lt;&gt;"",'P38'!K5,"")</f>
        <v/>
      </c>
      <c r="E1325" t="s">
        <v>1562</v>
      </c>
      <c r="F1325" t="s">
        <v>1560</v>
      </c>
    </row>
    <row r="1326" spans="1:6">
      <c r="A1326" t="s">
        <v>2023</v>
      </c>
      <c r="B1326">
        <v>2400</v>
      </c>
      <c r="C1326" t="s">
        <v>1943</v>
      </c>
      <c r="D1326" s="590" t="str">
        <f>IF('P38'!L5&lt;&gt;"",'P38'!L5,"")</f>
        <v/>
      </c>
      <c r="E1326" t="s">
        <v>1562</v>
      </c>
      <c r="F1326" t="s">
        <v>1560</v>
      </c>
    </row>
    <row r="1327" spans="1:6">
      <c r="A1327" t="s">
        <v>2023</v>
      </c>
      <c r="B1327">
        <v>2403</v>
      </c>
      <c r="C1327" t="s">
        <v>1611</v>
      </c>
      <c r="D1327" s="599" t="str">
        <f>IF('P38'!D6&lt;&gt;"",'P38'!D6,"")</f>
        <v/>
      </c>
      <c r="E1327" t="s">
        <v>1562</v>
      </c>
      <c r="F1327" t="s">
        <v>2024</v>
      </c>
    </row>
    <row r="1328" spans="1:6">
      <c r="A1328" t="s">
        <v>2023</v>
      </c>
      <c r="B1328">
        <v>2405</v>
      </c>
      <c r="C1328" t="s">
        <v>1658</v>
      </c>
      <c r="D1328" s="600" t="str">
        <f>IF('P38'!F6&lt;&gt;"",'P38'!F6,"")</f>
        <v/>
      </c>
      <c r="E1328" t="s">
        <v>1562</v>
      </c>
      <c r="F1328">
        <v>0</v>
      </c>
    </row>
    <row r="1329" spans="1:6">
      <c r="A1329" t="s">
        <v>2023</v>
      </c>
      <c r="B1329">
        <v>2407</v>
      </c>
      <c r="C1329" t="s">
        <v>1742</v>
      </c>
      <c r="D1329" s="599" t="str">
        <f>IF('P38'!H6&lt;&gt;"",'P38'!H6,"")</f>
        <v/>
      </c>
      <c r="E1329" t="s">
        <v>1562</v>
      </c>
      <c r="F1329" t="s">
        <v>2024</v>
      </c>
    </row>
    <row r="1330" spans="1:6">
      <c r="A1330" t="s">
        <v>2023</v>
      </c>
      <c r="B1330">
        <v>2409</v>
      </c>
      <c r="C1330" t="s">
        <v>1948</v>
      </c>
      <c r="D1330" s="600" t="str">
        <f>IF('P38'!J6&lt;&gt;"",'P38'!J6,"")</f>
        <v/>
      </c>
      <c r="E1330" t="s">
        <v>1562</v>
      </c>
      <c r="F1330">
        <v>0</v>
      </c>
    </row>
    <row r="1331" spans="1:6">
      <c r="A1331" t="s">
        <v>2023</v>
      </c>
      <c r="B1331">
        <v>2410</v>
      </c>
      <c r="C1331" t="s">
        <v>1659</v>
      </c>
      <c r="D1331" s="590" t="str">
        <f>IF('P38'!K6&lt;&gt;"",'P38'!K6,"")</f>
        <v/>
      </c>
      <c r="E1331" t="s">
        <v>1562</v>
      </c>
      <c r="F1331" t="s">
        <v>1560</v>
      </c>
    </row>
    <row r="1332" spans="1:6">
      <c r="A1332" t="s">
        <v>2023</v>
      </c>
      <c r="B1332">
        <v>2411</v>
      </c>
      <c r="C1332" t="s">
        <v>1949</v>
      </c>
      <c r="D1332" s="590" t="str">
        <f>IF('P38'!L6&lt;&gt;"",'P38'!L6,"")</f>
        <v/>
      </c>
      <c r="E1332" t="s">
        <v>1562</v>
      </c>
      <c r="F1332" t="s">
        <v>1560</v>
      </c>
    </row>
    <row r="1333" spans="1:6">
      <c r="A1333" t="s">
        <v>2023</v>
      </c>
      <c r="B1333">
        <v>2414</v>
      </c>
      <c r="C1333" t="s">
        <v>1613</v>
      </c>
      <c r="D1333" s="599" t="str">
        <f>IF('P38'!D7&lt;&gt;"",'P38'!D7,"")</f>
        <v/>
      </c>
      <c r="E1333" t="s">
        <v>1562</v>
      </c>
      <c r="F1333" t="s">
        <v>2024</v>
      </c>
    </row>
    <row r="1334" spans="1:6">
      <c r="A1334" t="s">
        <v>2023</v>
      </c>
      <c r="B1334">
        <v>2416</v>
      </c>
      <c r="C1334" t="s">
        <v>1660</v>
      </c>
      <c r="D1334" s="600" t="str">
        <f>IF('P38'!F7&lt;&gt;"",'P38'!F7,"")</f>
        <v/>
      </c>
      <c r="E1334" t="s">
        <v>1562</v>
      </c>
      <c r="F1334">
        <v>0</v>
      </c>
    </row>
    <row r="1335" spans="1:6">
      <c r="A1335" t="s">
        <v>2023</v>
      </c>
      <c r="B1335">
        <v>2418</v>
      </c>
      <c r="C1335" t="s">
        <v>1745</v>
      </c>
      <c r="D1335" s="599" t="str">
        <f>IF('P38'!H7&lt;&gt;"",'P38'!H7,"")</f>
        <v/>
      </c>
      <c r="E1335" t="s">
        <v>1562</v>
      </c>
      <c r="F1335" t="s">
        <v>2024</v>
      </c>
    </row>
    <row r="1336" spans="1:6">
      <c r="A1336" t="s">
        <v>2023</v>
      </c>
      <c r="B1336">
        <v>2420</v>
      </c>
      <c r="C1336" t="s">
        <v>1768</v>
      </c>
      <c r="D1336" s="600" t="str">
        <f>IF('P38'!J7&lt;&gt;"",'P38'!J7,"")</f>
        <v/>
      </c>
      <c r="E1336" t="s">
        <v>1562</v>
      </c>
      <c r="F1336">
        <v>0</v>
      </c>
    </row>
    <row r="1337" spans="1:6">
      <c r="A1337" t="s">
        <v>2023</v>
      </c>
      <c r="B1337">
        <v>2421</v>
      </c>
      <c r="C1337" t="s">
        <v>1661</v>
      </c>
      <c r="D1337" s="590" t="str">
        <f>IF('P38'!K7&lt;&gt;"",'P38'!K7,"")</f>
        <v/>
      </c>
      <c r="E1337" t="s">
        <v>1562</v>
      </c>
      <c r="F1337" t="s">
        <v>1560</v>
      </c>
    </row>
    <row r="1338" spans="1:6">
      <c r="A1338" t="s">
        <v>2023</v>
      </c>
      <c r="B1338">
        <v>2422</v>
      </c>
      <c r="C1338" t="s">
        <v>1769</v>
      </c>
      <c r="D1338" s="590" t="str">
        <f>IF('P38'!L7&lt;&gt;"",'P38'!L7,"")</f>
        <v/>
      </c>
      <c r="E1338" t="s">
        <v>1562</v>
      </c>
      <c r="F1338" t="s">
        <v>1560</v>
      </c>
    </row>
    <row r="1339" spans="1:6">
      <c r="A1339" t="s">
        <v>2023</v>
      </c>
      <c r="B1339">
        <v>2425</v>
      </c>
      <c r="C1339" t="s">
        <v>1615</v>
      </c>
      <c r="D1339" s="599" t="str">
        <f>IF('P38'!D8&lt;&gt;"",'P38'!D8,"")</f>
        <v/>
      </c>
      <c r="E1339" t="s">
        <v>1562</v>
      </c>
      <c r="F1339" t="s">
        <v>2024</v>
      </c>
    </row>
    <row r="1340" spans="1:6">
      <c r="A1340" t="s">
        <v>2023</v>
      </c>
      <c r="B1340">
        <v>2427</v>
      </c>
      <c r="C1340" t="s">
        <v>1605</v>
      </c>
      <c r="D1340" s="600" t="str">
        <f>IF('P38'!F8&lt;&gt;"",'P38'!F8,"")</f>
        <v/>
      </c>
      <c r="E1340" t="s">
        <v>1562</v>
      </c>
      <c r="F1340">
        <v>0</v>
      </c>
    </row>
    <row r="1341" spans="1:6">
      <c r="A1341" t="s">
        <v>2023</v>
      </c>
      <c r="B1341">
        <v>2429</v>
      </c>
      <c r="C1341" t="s">
        <v>1746</v>
      </c>
      <c r="D1341" s="599" t="str">
        <f>IF('P38'!H8&lt;&gt;"",'P38'!H8,"")</f>
        <v/>
      </c>
      <c r="E1341" t="s">
        <v>1562</v>
      </c>
      <c r="F1341" t="s">
        <v>2024</v>
      </c>
    </row>
    <row r="1342" spans="1:6">
      <c r="A1342" t="s">
        <v>2023</v>
      </c>
      <c r="B1342">
        <v>2431</v>
      </c>
      <c r="C1342" t="s">
        <v>1772</v>
      </c>
      <c r="D1342" s="600" t="str">
        <f>IF('P38'!J8&lt;&gt;"",'P38'!J8,"")</f>
        <v/>
      </c>
      <c r="E1342" t="s">
        <v>1562</v>
      </c>
      <c r="F1342">
        <v>0</v>
      </c>
    </row>
    <row r="1343" spans="1:6">
      <c r="A1343" t="s">
        <v>2023</v>
      </c>
      <c r="B1343">
        <v>2432</v>
      </c>
      <c r="C1343" t="s">
        <v>1662</v>
      </c>
      <c r="D1343" s="590" t="str">
        <f>IF('P38'!K8&lt;&gt;"",'P38'!K8,"")</f>
        <v/>
      </c>
      <c r="E1343" t="s">
        <v>1562</v>
      </c>
      <c r="F1343" t="s">
        <v>1560</v>
      </c>
    </row>
    <row r="1344" spans="1:6">
      <c r="A1344" t="s">
        <v>2023</v>
      </c>
      <c r="B1344">
        <v>2433</v>
      </c>
      <c r="C1344" t="s">
        <v>1773</v>
      </c>
      <c r="D1344" s="590" t="str">
        <f>IF('P38'!L8&lt;&gt;"",'P38'!L8,"")</f>
        <v/>
      </c>
      <c r="E1344" t="s">
        <v>1562</v>
      </c>
      <c r="F1344" t="s">
        <v>1560</v>
      </c>
    </row>
    <row r="1345" spans="1:6">
      <c r="A1345" t="s">
        <v>2023</v>
      </c>
      <c r="B1345">
        <v>2437</v>
      </c>
      <c r="C1345" t="s">
        <v>1617</v>
      </c>
      <c r="D1345" s="599" t="str">
        <f>IF('P38'!D9&lt;&gt;"",'P38'!D9,"")</f>
        <v/>
      </c>
      <c r="E1345" t="s">
        <v>1562</v>
      </c>
      <c r="F1345" t="s">
        <v>2024</v>
      </c>
    </row>
    <row r="1346" spans="1:6">
      <c r="A1346" t="s">
        <v>2023</v>
      </c>
      <c r="B1346">
        <v>2439</v>
      </c>
      <c r="C1346" t="s">
        <v>1663</v>
      </c>
      <c r="D1346" s="600" t="str">
        <f>IF('P38'!F9&lt;&gt;"",'P38'!F9,"")</f>
        <v/>
      </c>
      <c r="E1346" t="s">
        <v>1562</v>
      </c>
      <c r="F1346">
        <v>0</v>
      </c>
    </row>
    <row r="1347" spans="1:6">
      <c r="A1347" t="s">
        <v>2023</v>
      </c>
      <c r="B1347">
        <v>2441</v>
      </c>
      <c r="C1347" t="s">
        <v>1748</v>
      </c>
      <c r="D1347" s="599" t="str">
        <f>IF('P38'!H9&lt;&gt;"",'P38'!H9,"")</f>
        <v/>
      </c>
      <c r="E1347" t="s">
        <v>1562</v>
      </c>
      <c r="F1347" t="s">
        <v>2024</v>
      </c>
    </row>
    <row r="1348" spans="1:6">
      <c r="A1348" t="s">
        <v>2023</v>
      </c>
      <c r="B1348">
        <v>2443</v>
      </c>
      <c r="C1348" t="s">
        <v>1777</v>
      </c>
      <c r="D1348" s="600" t="str">
        <f>IF('P38'!J9&lt;&gt;"",'P38'!J9,"")</f>
        <v/>
      </c>
      <c r="E1348" t="s">
        <v>1562</v>
      </c>
      <c r="F1348">
        <v>0</v>
      </c>
    </row>
    <row r="1349" spans="1:6">
      <c r="A1349" t="s">
        <v>2023</v>
      </c>
      <c r="B1349">
        <v>2444</v>
      </c>
      <c r="C1349" t="s">
        <v>1664</v>
      </c>
      <c r="D1349" s="590" t="str">
        <f>IF('P38'!K9&lt;&gt;"",'P38'!K9,"")</f>
        <v/>
      </c>
      <c r="E1349" t="s">
        <v>1562</v>
      </c>
      <c r="F1349" t="s">
        <v>1560</v>
      </c>
    </row>
    <row r="1350" spans="1:6">
      <c r="A1350" t="s">
        <v>2023</v>
      </c>
      <c r="B1350">
        <v>2445</v>
      </c>
      <c r="C1350" t="s">
        <v>1778</v>
      </c>
      <c r="D1350" s="590" t="str">
        <f>IF('P38'!L9&lt;&gt;"",'P38'!L9,"")</f>
        <v/>
      </c>
      <c r="E1350" t="s">
        <v>1562</v>
      </c>
      <c r="F1350" t="s">
        <v>1560</v>
      </c>
    </row>
    <row r="1351" spans="1:6">
      <c r="A1351" t="s">
        <v>2023</v>
      </c>
      <c r="B1351">
        <v>2448</v>
      </c>
      <c r="C1351" t="s">
        <v>1619</v>
      </c>
      <c r="D1351" s="599" t="str">
        <f>IF('P38'!D10&lt;&gt;"",'P38'!D10,"")</f>
        <v/>
      </c>
      <c r="E1351" t="s">
        <v>1562</v>
      </c>
      <c r="F1351" t="s">
        <v>2024</v>
      </c>
    </row>
    <row r="1352" spans="1:6">
      <c r="A1352" t="s">
        <v>2023</v>
      </c>
      <c r="B1352">
        <v>2450</v>
      </c>
      <c r="C1352" t="s">
        <v>1665</v>
      </c>
      <c r="D1352" s="600" t="str">
        <f>IF('P38'!F10&lt;&gt;"",'P38'!F10,"")</f>
        <v/>
      </c>
      <c r="E1352" t="s">
        <v>1562</v>
      </c>
      <c r="F1352">
        <v>0</v>
      </c>
    </row>
    <row r="1353" spans="1:6">
      <c r="A1353" t="s">
        <v>2023</v>
      </c>
      <c r="B1353">
        <v>2452</v>
      </c>
      <c r="C1353" t="s">
        <v>1750</v>
      </c>
      <c r="D1353" s="599" t="str">
        <f>IF('P38'!H10&lt;&gt;"",'P38'!H10,"")</f>
        <v/>
      </c>
      <c r="E1353" t="s">
        <v>1562</v>
      </c>
      <c r="F1353" t="s">
        <v>2024</v>
      </c>
    </row>
    <row r="1354" spans="1:6">
      <c r="A1354" t="s">
        <v>2023</v>
      </c>
      <c r="B1354">
        <v>2454</v>
      </c>
      <c r="C1354" t="s">
        <v>1781</v>
      </c>
      <c r="D1354" s="600" t="str">
        <f>IF('P38'!J10&lt;&gt;"",'P38'!J10,"")</f>
        <v/>
      </c>
      <c r="E1354" t="s">
        <v>1562</v>
      </c>
      <c r="F1354">
        <v>0</v>
      </c>
    </row>
    <row r="1355" spans="1:6">
      <c r="A1355" t="s">
        <v>2023</v>
      </c>
      <c r="B1355">
        <v>2455</v>
      </c>
      <c r="C1355" t="s">
        <v>1666</v>
      </c>
      <c r="D1355" s="590" t="str">
        <f>IF('P38'!K10&lt;&gt;"",'P38'!K10,"")</f>
        <v/>
      </c>
      <c r="E1355" t="s">
        <v>1562</v>
      </c>
      <c r="F1355" t="s">
        <v>1560</v>
      </c>
    </row>
    <row r="1356" spans="1:6">
      <c r="A1356" t="s">
        <v>2023</v>
      </c>
      <c r="B1356">
        <v>2456</v>
      </c>
      <c r="C1356" t="s">
        <v>1782</v>
      </c>
      <c r="D1356" s="590" t="str">
        <f>IF('P38'!L10&lt;&gt;"",'P38'!L10,"")</f>
        <v/>
      </c>
      <c r="E1356" t="s">
        <v>1562</v>
      </c>
      <c r="F1356" t="s">
        <v>1560</v>
      </c>
    </row>
    <row r="1357" spans="1:6">
      <c r="A1357" t="s">
        <v>2023</v>
      </c>
      <c r="B1357">
        <v>2459</v>
      </c>
      <c r="C1357" t="s">
        <v>1621</v>
      </c>
      <c r="D1357" s="599" t="str">
        <f>IF('P38'!D11&lt;&gt;"",'P38'!D11,"")</f>
        <v/>
      </c>
      <c r="E1357" t="s">
        <v>1562</v>
      </c>
      <c r="F1357" t="s">
        <v>2024</v>
      </c>
    </row>
    <row r="1358" spans="1:6">
      <c r="A1358" t="s">
        <v>2023</v>
      </c>
      <c r="B1358">
        <v>2461</v>
      </c>
      <c r="C1358" t="s">
        <v>1667</v>
      </c>
      <c r="D1358" s="600" t="str">
        <f>IF('P38'!F11&lt;&gt;"",'P38'!F11,"")</f>
        <v/>
      </c>
      <c r="E1358" t="s">
        <v>1562</v>
      </c>
      <c r="F1358">
        <v>0</v>
      </c>
    </row>
    <row r="1359" spans="1:6">
      <c r="A1359" t="s">
        <v>2023</v>
      </c>
      <c r="B1359">
        <v>2463</v>
      </c>
      <c r="C1359" t="s">
        <v>1751</v>
      </c>
      <c r="D1359" s="599" t="str">
        <f>IF('P38'!H11&lt;&gt;"",'P38'!H11,"")</f>
        <v/>
      </c>
      <c r="E1359" t="s">
        <v>1562</v>
      </c>
      <c r="F1359" t="s">
        <v>2024</v>
      </c>
    </row>
    <row r="1360" spans="1:6">
      <c r="A1360" t="s">
        <v>2023</v>
      </c>
      <c r="B1360">
        <v>2465</v>
      </c>
      <c r="C1360" t="s">
        <v>1785</v>
      </c>
      <c r="D1360" s="600" t="str">
        <f>IF('P38'!J11&lt;&gt;"",'P38'!J11,"")</f>
        <v/>
      </c>
      <c r="E1360" t="s">
        <v>1562</v>
      </c>
      <c r="F1360">
        <v>0</v>
      </c>
    </row>
    <row r="1361" spans="1:6">
      <c r="A1361" t="s">
        <v>2023</v>
      </c>
      <c r="B1361">
        <v>2466</v>
      </c>
      <c r="C1361" t="s">
        <v>1668</v>
      </c>
      <c r="D1361" s="590" t="str">
        <f>IF('P38'!K11&lt;&gt;"",'P38'!K11,"")</f>
        <v/>
      </c>
      <c r="E1361" t="s">
        <v>1562</v>
      </c>
      <c r="F1361" t="s">
        <v>1560</v>
      </c>
    </row>
    <row r="1362" spans="1:6">
      <c r="A1362" t="s">
        <v>2023</v>
      </c>
      <c r="B1362">
        <v>2467</v>
      </c>
      <c r="C1362" t="s">
        <v>1786</v>
      </c>
      <c r="D1362" s="590" t="str">
        <f>IF('P38'!L11&lt;&gt;"",'P38'!L11,"")</f>
        <v/>
      </c>
      <c r="E1362" t="s">
        <v>1562</v>
      </c>
      <c r="F1362" t="s">
        <v>1560</v>
      </c>
    </row>
    <row r="1363" spans="1:6">
      <c r="A1363" t="s">
        <v>2023</v>
      </c>
      <c r="B1363">
        <v>2470</v>
      </c>
      <c r="C1363" t="s">
        <v>1623</v>
      </c>
      <c r="D1363" s="599" t="str">
        <f>IF('P38'!D12&lt;&gt;"",'P38'!D12,"")</f>
        <v/>
      </c>
      <c r="E1363" t="s">
        <v>1562</v>
      </c>
      <c r="F1363" t="s">
        <v>2024</v>
      </c>
    </row>
    <row r="1364" spans="1:6">
      <c r="A1364" t="s">
        <v>2023</v>
      </c>
      <c r="B1364">
        <v>2472</v>
      </c>
      <c r="C1364" t="s">
        <v>1669</v>
      </c>
      <c r="D1364" s="600" t="str">
        <f>IF('P38'!F12&lt;&gt;"",'P38'!F12,"")</f>
        <v/>
      </c>
      <c r="E1364" t="s">
        <v>1562</v>
      </c>
      <c r="F1364">
        <v>0</v>
      </c>
    </row>
    <row r="1365" spans="1:6">
      <c r="A1365" t="s">
        <v>2023</v>
      </c>
      <c r="B1365">
        <v>2474</v>
      </c>
      <c r="C1365" t="s">
        <v>1752</v>
      </c>
      <c r="D1365" s="599" t="str">
        <f>IF('P38'!H12&lt;&gt;"",'P38'!H12,"")</f>
        <v/>
      </c>
      <c r="E1365" t="s">
        <v>1562</v>
      </c>
      <c r="F1365" t="s">
        <v>2024</v>
      </c>
    </row>
    <row r="1366" spans="1:6">
      <c r="A1366" t="s">
        <v>2023</v>
      </c>
      <c r="B1366">
        <v>2476</v>
      </c>
      <c r="C1366" t="s">
        <v>1791</v>
      </c>
      <c r="D1366" s="600" t="str">
        <f>IF('P38'!J12&lt;&gt;"",'P38'!J12,"")</f>
        <v/>
      </c>
      <c r="E1366" t="s">
        <v>1562</v>
      </c>
      <c r="F1366">
        <v>0</v>
      </c>
    </row>
    <row r="1367" spans="1:6">
      <c r="A1367" t="s">
        <v>2023</v>
      </c>
      <c r="B1367">
        <v>2477</v>
      </c>
      <c r="C1367" t="s">
        <v>1670</v>
      </c>
      <c r="D1367" s="590" t="str">
        <f>IF('P38'!K12&lt;&gt;"",'P38'!K12,"")</f>
        <v/>
      </c>
      <c r="E1367" t="s">
        <v>1562</v>
      </c>
      <c r="F1367" t="s">
        <v>1560</v>
      </c>
    </row>
    <row r="1368" spans="1:6">
      <c r="A1368" t="s">
        <v>2023</v>
      </c>
      <c r="B1368">
        <v>2478</v>
      </c>
      <c r="C1368" t="s">
        <v>1792</v>
      </c>
      <c r="D1368" s="590" t="str">
        <f>IF('P38'!L12&lt;&gt;"",'P38'!L12,"")</f>
        <v/>
      </c>
      <c r="E1368" t="s">
        <v>1562</v>
      </c>
      <c r="F1368" t="s">
        <v>1560</v>
      </c>
    </row>
    <row r="1369" spans="1:6">
      <c r="A1369" t="s">
        <v>2023</v>
      </c>
      <c r="B1369">
        <v>2482</v>
      </c>
      <c r="C1369" t="s">
        <v>1625</v>
      </c>
      <c r="D1369" s="599" t="str">
        <f>IF('P38'!D13&lt;&gt;"",'P38'!D13,"")</f>
        <v/>
      </c>
      <c r="E1369" t="s">
        <v>1562</v>
      </c>
      <c r="F1369" t="s">
        <v>2024</v>
      </c>
    </row>
    <row r="1370" spans="1:6">
      <c r="A1370" t="s">
        <v>2023</v>
      </c>
      <c r="B1370">
        <v>2484</v>
      </c>
      <c r="C1370" t="s">
        <v>1573</v>
      </c>
      <c r="D1370" s="600" t="str">
        <f>IF('P38'!F13&lt;&gt;"",'P38'!F13,"")</f>
        <v/>
      </c>
      <c r="E1370" t="s">
        <v>1562</v>
      </c>
      <c r="F1370">
        <v>0</v>
      </c>
    </row>
    <row r="1371" spans="1:6">
      <c r="A1371" t="s">
        <v>2023</v>
      </c>
      <c r="B1371">
        <v>2486</v>
      </c>
      <c r="C1371" t="s">
        <v>1753</v>
      </c>
      <c r="D1371" s="599" t="str">
        <f>IF('P38'!H13&lt;&gt;"",'P38'!H13,"")</f>
        <v/>
      </c>
      <c r="E1371" t="s">
        <v>1562</v>
      </c>
      <c r="F1371" t="s">
        <v>2024</v>
      </c>
    </row>
    <row r="1372" spans="1:6">
      <c r="A1372" t="s">
        <v>2023</v>
      </c>
      <c r="B1372">
        <v>2488</v>
      </c>
      <c r="C1372" t="s">
        <v>1796</v>
      </c>
      <c r="D1372" s="600" t="str">
        <f>IF('P38'!J13&lt;&gt;"",'P38'!J13,"")</f>
        <v/>
      </c>
      <c r="E1372" t="s">
        <v>1562</v>
      </c>
      <c r="F1372">
        <v>0</v>
      </c>
    </row>
    <row r="1373" spans="1:6">
      <c r="A1373" t="s">
        <v>2023</v>
      </c>
      <c r="B1373">
        <v>2489</v>
      </c>
      <c r="C1373" t="s">
        <v>1671</v>
      </c>
      <c r="D1373" s="590" t="str">
        <f>IF('P38'!K13&lt;&gt;"",'P38'!K13,"")</f>
        <v/>
      </c>
      <c r="E1373" t="s">
        <v>1562</v>
      </c>
      <c r="F1373" t="s">
        <v>1560</v>
      </c>
    </row>
    <row r="1374" spans="1:6">
      <c r="A1374" t="s">
        <v>2023</v>
      </c>
      <c r="B1374">
        <v>2490</v>
      </c>
      <c r="C1374" t="s">
        <v>1797</v>
      </c>
      <c r="D1374" s="590" t="str">
        <f>IF('P38'!L13&lt;&gt;"",'P38'!L13,"")</f>
        <v/>
      </c>
      <c r="E1374" t="s">
        <v>1562</v>
      </c>
      <c r="F1374" t="s">
        <v>1560</v>
      </c>
    </row>
    <row r="1375" spans="1:6">
      <c r="A1375" t="s">
        <v>2023</v>
      </c>
      <c r="B1375">
        <v>2493</v>
      </c>
      <c r="C1375" t="s">
        <v>1627</v>
      </c>
      <c r="D1375" s="599" t="str">
        <f>IF('P38'!D14&lt;&gt;"",'P38'!D14,"")</f>
        <v/>
      </c>
      <c r="E1375" t="s">
        <v>1562</v>
      </c>
      <c r="F1375" t="s">
        <v>2024</v>
      </c>
    </row>
    <row r="1376" spans="1:6">
      <c r="A1376" t="s">
        <v>2023</v>
      </c>
      <c r="B1376">
        <v>2495</v>
      </c>
      <c r="C1376" t="s">
        <v>1672</v>
      </c>
      <c r="D1376" s="600" t="str">
        <f>IF('P38'!F14&lt;&gt;"",'P38'!F14,"")</f>
        <v/>
      </c>
      <c r="E1376" t="s">
        <v>1562</v>
      </c>
      <c r="F1376">
        <v>0</v>
      </c>
    </row>
    <row r="1377" spans="1:6">
      <c r="A1377" t="s">
        <v>2023</v>
      </c>
      <c r="B1377">
        <v>2497</v>
      </c>
      <c r="C1377" t="s">
        <v>1754</v>
      </c>
      <c r="D1377" s="599" t="str">
        <f>IF('P38'!H14&lt;&gt;"",'P38'!H14,"")</f>
        <v/>
      </c>
      <c r="E1377" t="s">
        <v>1562</v>
      </c>
      <c r="F1377" t="s">
        <v>2024</v>
      </c>
    </row>
    <row r="1378" spans="1:6">
      <c r="A1378" t="s">
        <v>2023</v>
      </c>
      <c r="B1378">
        <v>2499</v>
      </c>
      <c r="C1378" t="s">
        <v>1800</v>
      </c>
      <c r="D1378" s="600" t="str">
        <f>IF('P38'!J14&lt;&gt;"",'P38'!J14,"")</f>
        <v/>
      </c>
      <c r="E1378" t="s">
        <v>1562</v>
      </c>
      <c r="F1378">
        <v>0</v>
      </c>
    </row>
    <row r="1379" spans="1:6">
      <c r="A1379" t="s">
        <v>2023</v>
      </c>
      <c r="B1379">
        <v>2500</v>
      </c>
      <c r="C1379" t="s">
        <v>1673</v>
      </c>
      <c r="D1379" s="590" t="str">
        <f>IF('P38'!K14&lt;&gt;"",'P38'!K14,"")</f>
        <v/>
      </c>
      <c r="E1379" t="s">
        <v>1562</v>
      </c>
      <c r="F1379" t="s">
        <v>1560</v>
      </c>
    </row>
    <row r="1380" spans="1:6">
      <c r="A1380" t="s">
        <v>2023</v>
      </c>
      <c r="B1380">
        <v>2501</v>
      </c>
      <c r="C1380" t="s">
        <v>1801</v>
      </c>
      <c r="D1380" s="590" t="str">
        <f>IF('P38'!L14&lt;&gt;"",'P38'!L14,"")</f>
        <v/>
      </c>
      <c r="E1380" t="s">
        <v>1562</v>
      </c>
      <c r="F1380" t="s">
        <v>1560</v>
      </c>
    </row>
    <row r="1381" spans="1:6">
      <c r="A1381" t="s">
        <v>2023</v>
      </c>
      <c r="B1381">
        <v>2504</v>
      </c>
      <c r="C1381" t="s">
        <v>1629</v>
      </c>
      <c r="D1381" s="599" t="str">
        <f>IF('P38'!D15&lt;&gt;"",'P38'!D15,"")</f>
        <v/>
      </c>
      <c r="E1381" t="s">
        <v>1562</v>
      </c>
      <c r="F1381" t="s">
        <v>2024</v>
      </c>
    </row>
    <row r="1382" spans="1:6">
      <c r="A1382" t="s">
        <v>2023</v>
      </c>
      <c r="B1382">
        <v>2506</v>
      </c>
      <c r="C1382" t="s">
        <v>1578</v>
      </c>
      <c r="D1382" s="600" t="str">
        <f>IF('P38'!F15&lt;&gt;"",'P38'!F15,"")</f>
        <v/>
      </c>
      <c r="E1382" t="s">
        <v>1562</v>
      </c>
      <c r="F1382">
        <v>0</v>
      </c>
    </row>
    <row r="1383" spans="1:6">
      <c r="A1383" t="s">
        <v>2023</v>
      </c>
      <c r="B1383">
        <v>2508</v>
      </c>
      <c r="C1383" t="s">
        <v>1756</v>
      </c>
      <c r="D1383" s="599" t="str">
        <f>IF('P38'!H15&lt;&gt;"",'P38'!H15,"")</f>
        <v/>
      </c>
      <c r="E1383" t="s">
        <v>1562</v>
      </c>
      <c r="F1383" t="s">
        <v>2024</v>
      </c>
    </row>
    <row r="1384" spans="1:6">
      <c r="A1384" t="s">
        <v>2023</v>
      </c>
      <c r="B1384">
        <v>2510</v>
      </c>
      <c r="C1384" t="s">
        <v>1806</v>
      </c>
      <c r="D1384" s="600" t="str">
        <f>IF('P38'!J15&lt;&gt;"",'P38'!J15,"")</f>
        <v/>
      </c>
      <c r="E1384" t="s">
        <v>1562</v>
      </c>
      <c r="F1384">
        <v>0</v>
      </c>
    </row>
    <row r="1385" spans="1:6">
      <c r="A1385" t="s">
        <v>2023</v>
      </c>
      <c r="B1385">
        <v>2511</v>
      </c>
      <c r="C1385" t="s">
        <v>1674</v>
      </c>
      <c r="D1385" s="590" t="str">
        <f>IF('P38'!K15&lt;&gt;"",'P38'!K15,"")</f>
        <v/>
      </c>
      <c r="E1385" t="s">
        <v>1562</v>
      </c>
      <c r="F1385" t="s">
        <v>1560</v>
      </c>
    </row>
    <row r="1386" spans="1:6">
      <c r="A1386" t="s">
        <v>2023</v>
      </c>
      <c r="B1386">
        <v>2512</v>
      </c>
      <c r="C1386" t="s">
        <v>1807</v>
      </c>
      <c r="D1386" s="590" t="str">
        <f>IF('P38'!L15&lt;&gt;"",'P38'!L15,"")</f>
        <v/>
      </c>
      <c r="E1386" t="s">
        <v>1562</v>
      </c>
      <c r="F1386" t="s">
        <v>1560</v>
      </c>
    </row>
    <row r="1387" spans="1:6">
      <c r="A1387" t="s">
        <v>2023</v>
      </c>
      <c r="B1387">
        <v>2515</v>
      </c>
      <c r="C1387" t="s">
        <v>1631</v>
      </c>
      <c r="D1387" s="599" t="str">
        <f>IF('P38'!D16&lt;&gt;"",'P38'!D16,"")</f>
        <v/>
      </c>
      <c r="E1387" t="s">
        <v>1562</v>
      </c>
      <c r="F1387" t="s">
        <v>2024</v>
      </c>
    </row>
    <row r="1388" spans="1:6">
      <c r="A1388" t="s">
        <v>2023</v>
      </c>
      <c r="B1388">
        <v>2517</v>
      </c>
      <c r="C1388" t="s">
        <v>1675</v>
      </c>
      <c r="D1388" s="600" t="str">
        <f>IF('P38'!F16&lt;&gt;"",'P38'!F16,"")</f>
        <v/>
      </c>
      <c r="E1388" t="s">
        <v>1562</v>
      </c>
      <c r="F1388">
        <v>0</v>
      </c>
    </row>
    <row r="1389" spans="1:6">
      <c r="A1389" t="s">
        <v>2023</v>
      </c>
      <c r="B1389">
        <v>2519</v>
      </c>
      <c r="C1389" t="s">
        <v>1810</v>
      </c>
      <c r="D1389" s="599" t="str">
        <f>IF('P38'!H16&lt;&gt;"",'P38'!H16,"")</f>
        <v/>
      </c>
      <c r="E1389" t="s">
        <v>1562</v>
      </c>
      <c r="F1389" t="s">
        <v>2024</v>
      </c>
    </row>
    <row r="1390" spans="1:6">
      <c r="A1390" t="s">
        <v>2023</v>
      </c>
      <c r="B1390">
        <v>2521</v>
      </c>
      <c r="C1390" t="s">
        <v>1812</v>
      </c>
      <c r="D1390" s="600" t="str">
        <f>IF('P38'!J16&lt;&gt;"",'P38'!J16,"")</f>
        <v/>
      </c>
      <c r="E1390" t="s">
        <v>1562</v>
      </c>
      <c r="F1390">
        <v>0</v>
      </c>
    </row>
    <row r="1391" spans="1:6">
      <c r="A1391" t="s">
        <v>2023</v>
      </c>
      <c r="B1391">
        <v>2522</v>
      </c>
      <c r="C1391" t="s">
        <v>1676</v>
      </c>
      <c r="D1391" s="590" t="str">
        <f>IF('P38'!K16&lt;&gt;"",'P38'!K16,"")</f>
        <v/>
      </c>
      <c r="E1391" t="s">
        <v>1562</v>
      </c>
      <c r="F1391" t="s">
        <v>1560</v>
      </c>
    </row>
    <row r="1392" spans="1:6">
      <c r="A1392" t="s">
        <v>2023</v>
      </c>
      <c r="B1392">
        <v>2523</v>
      </c>
      <c r="C1392" t="s">
        <v>1813</v>
      </c>
      <c r="D1392" s="590" t="str">
        <f>IF('P38'!L16&lt;&gt;"",'P38'!L16,"")</f>
        <v/>
      </c>
      <c r="E1392" t="s">
        <v>1562</v>
      </c>
      <c r="F1392" t="s">
        <v>1560</v>
      </c>
    </row>
    <row r="1393" spans="1:6">
      <c r="A1393" t="s">
        <v>2023</v>
      </c>
      <c r="B1393">
        <v>2525</v>
      </c>
      <c r="C1393" t="s">
        <v>1633</v>
      </c>
      <c r="D1393" s="599" t="str">
        <f>IF('P38'!D17&lt;&gt;"",'P38'!D17,"")</f>
        <v/>
      </c>
      <c r="E1393" t="s">
        <v>1562</v>
      </c>
      <c r="F1393" t="s">
        <v>2024</v>
      </c>
    </row>
    <row r="1394" spans="1:6">
      <c r="A1394" t="s">
        <v>2023</v>
      </c>
      <c r="B1394">
        <v>2527</v>
      </c>
      <c r="C1394" t="s">
        <v>1677</v>
      </c>
      <c r="D1394" s="600" t="str">
        <f>IF('P38'!F17&lt;&gt;"",'P38'!F17,"")</f>
        <v/>
      </c>
      <c r="E1394" t="s">
        <v>1562</v>
      </c>
      <c r="F1394">
        <v>0</v>
      </c>
    </row>
    <row r="1395" spans="1:6">
      <c r="A1395" t="s">
        <v>2023</v>
      </c>
      <c r="B1395">
        <v>2529</v>
      </c>
      <c r="C1395" t="s">
        <v>1815</v>
      </c>
      <c r="D1395" s="599" t="str">
        <f>IF('P38'!H17&lt;&gt;"",'P38'!H17,"")</f>
        <v/>
      </c>
      <c r="E1395" t="s">
        <v>1562</v>
      </c>
      <c r="F1395" t="s">
        <v>2024</v>
      </c>
    </row>
    <row r="1396" spans="1:6">
      <c r="A1396" t="s">
        <v>2023</v>
      </c>
      <c r="B1396">
        <v>2531</v>
      </c>
      <c r="C1396" t="s">
        <v>1817</v>
      </c>
      <c r="D1396" s="600" t="str">
        <f>IF('P38'!J17&lt;&gt;"",'P38'!J17,"")</f>
        <v/>
      </c>
      <c r="E1396" t="s">
        <v>1562</v>
      </c>
      <c r="F1396">
        <v>0</v>
      </c>
    </row>
    <row r="1397" spans="1:6">
      <c r="A1397" t="s">
        <v>2023</v>
      </c>
      <c r="B1397">
        <v>2532</v>
      </c>
      <c r="C1397" t="s">
        <v>1678</v>
      </c>
      <c r="D1397" s="590" t="str">
        <f>IF('P38'!K17&lt;&gt;"",'P38'!K17,"")</f>
        <v/>
      </c>
      <c r="E1397" t="s">
        <v>1562</v>
      </c>
      <c r="F1397" t="s">
        <v>1560</v>
      </c>
    </row>
    <row r="1398" spans="1:6">
      <c r="A1398" t="s">
        <v>2023</v>
      </c>
      <c r="B1398">
        <v>2533</v>
      </c>
      <c r="C1398" t="s">
        <v>1818</v>
      </c>
      <c r="D1398" s="590" t="str">
        <f>IF('P38'!L17&lt;&gt;"",'P38'!L17,"")</f>
        <v/>
      </c>
      <c r="E1398" t="s">
        <v>1562</v>
      </c>
      <c r="F1398" t="s">
        <v>1560</v>
      </c>
    </row>
    <row r="1399" spans="1:6">
      <c r="A1399" t="s">
        <v>2023</v>
      </c>
      <c r="B1399">
        <v>2537</v>
      </c>
      <c r="C1399" t="s">
        <v>1635</v>
      </c>
      <c r="D1399" s="599" t="str">
        <f>IF('P38'!D18&lt;&gt;"",'P38'!D18,"")</f>
        <v/>
      </c>
      <c r="E1399" t="s">
        <v>1562</v>
      </c>
      <c r="F1399" t="s">
        <v>2024</v>
      </c>
    </row>
    <row r="1400" spans="1:6">
      <c r="A1400" t="s">
        <v>2023</v>
      </c>
      <c r="B1400">
        <v>2539</v>
      </c>
      <c r="C1400" t="s">
        <v>1679</v>
      </c>
      <c r="D1400" s="600" t="str">
        <f>IF('P38'!F18&lt;&gt;"",'P38'!F18,"")</f>
        <v/>
      </c>
      <c r="E1400" t="s">
        <v>1562</v>
      </c>
      <c r="F1400">
        <v>0</v>
      </c>
    </row>
    <row r="1401" spans="1:6">
      <c r="A1401" t="s">
        <v>2023</v>
      </c>
      <c r="B1401">
        <v>2541</v>
      </c>
      <c r="C1401" t="s">
        <v>1822</v>
      </c>
      <c r="D1401" s="599" t="str">
        <f>IF('P38'!H18&lt;&gt;"",'P38'!H18,"")</f>
        <v/>
      </c>
      <c r="E1401" t="s">
        <v>1562</v>
      </c>
      <c r="F1401" t="s">
        <v>2024</v>
      </c>
    </row>
    <row r="1402" spans="1:6">
      <c r="A1402" t="s">
        <v>2023</v>
      </c>
      <c r="B1402">
        <v>2543</v>
      </c>
      <c r="C1402" t="s">
        <v>1824</v>
      </c>
      <c r="D1402" s="600" t="str">
        <f>IF('P38'!J18&lt;&gt;"",'P38'!J18,"")</f>
        <v/>
      </c>
      <c r="E1402" t="s">
        <v>1562</v>
      </c>
      <c r="F1402">
        <v>0</v>
      </c>
    </row>
    <row r="1403" spans="1:6">
      <c r="A1403" t="s">
        <v>2023</v>
      </c>
      <c r="B1403">
        <v>2544</v>
      </c>
      <c r="C1403" t="s">
        <v>1680</v>
      </c>
      <c r="D1403" s="590" t="str">
        <f>IF('P38'!K18&lt;&gt;"",'P38'!K18,"")</f>
        <v/>
      </c>
      <c r="E1403" t="s">
        <v>1562</v>
      </c>
      <c r="F1403" t="s">
        <v>1560</v>
      </c>
    </row>
    <row r="1404" spans="1:6">
      <c r="A1404" t="s">
        <v>2023</v>
      </c>
      <c r="B1404">
        <v>2545</v>
      </c>
      <c r="C1404" t="s">
        <v>1825</v>
      </c>
      <c r="D1404" s="590" t="str">
        <f>IF('P38'!L18&lt;&gt;"",'P38'!L18,"")</f>
        <v/>
      </c>
      <c r="E1404" t="s">
        <v>1562</v>
      </c>
      <c r="F1404" t="s">
        <v>1560</v>
      </c>
    </row>
    <row r="1405" spans="1:6">
      <c r="A1405" t="s">
        <v>2023</v>
      </c>
      <c r="B1405">
        <v>2548</v>
      </c>
      <c r="C1405" t="s">
        <v>1637</v>
      </c>
      <c r="D1405" s="599" t="str">
        <f>IF('P38'!D19&lt;&gt;"",'P38'!D19,"")</f>
        <v/>
      </c>
      <c r="E1405" t="s">
        <v>1562</v>
      </c>
      <c r="F1405" t="s">
        <v>2024</v>
      </c>
    </row>
    <row r="1406" spans="1:6">
      <c r="A1406" t="s">
        <v>2023</v>
      </c>
      <c r="B1406">
        <v>2550</v>
      </c>
      <c r="C1406" t="s">
        <v>1681</v>
      </c>
      <c r="D1406" s="600" t="str">
        <f>IF('P38'!F19&lt;&gt;"",'P38'!F19,"")</f>
        <v/>
      </c>
      <c r="E1406" t="s">
        <v>1562</v>
      </c>
      <c r="F1406">
        <v>0</v>
      </c>
    </row>
    <row r="1407" spans="1:6">
      <c r="A1407" t="s">
        <v>2023</v>
      </c>
      <c r="B1407">
        <v>2552</v>
      </c>
      <c r="C1407" t="s">
        <v>1829</v>
      </c>
      <c r="D1407" s="599" t="str">
        <f>IF('P38'!H19&lt;&gt;"",'P38'!H19,"")</f>
        <v/>
      </c>
      <c r="E1407" t="s">
        <v>1562</v>
      </c>
      <c r="F1407" t="s">
        <v>2024</v>
      </c>
    </row>
    <row r="1408" spans="1:6">
      <c r="A1408" t="s">
        <v>2023</v>
      </c>
      <c r="B1408">
        <v>2554</v>
      </c>
      <c r="C1408" t="s">
        <v>1831</v>
      </c>
      <c r="D1408" s="600" t="str">
        <f>IF('P38'!J19&lt;&gt;"",'P38'!J19,"")</f>
        <v/>
      </c>
      <c r="E1408" t="s">
        <v>1562</v>
      </c>
      <c r="F1408">
        <v>0</v>
      </c>
    </row>
    <row r="1409" spans="1:6">
      <c r="A1409" t="s">
        <v>2023</v>
      </c>
      <c r="B1409">
        <v>2555</v>
      </c>
      <c r="C1409" t="s">
        <v>1682</v>
      </c>
      <c r="D1409" s="590" t="str">
        <f>IF('P38'!K19&lt;&gt;"",'P38'!K19,"")</f>
        <v/>
      </c>
      <c r="E1409" t="s">
        <v>1562</v>
      </c>
      <c r="F1409" t="s">
        <v>1560</v>
      </c>
    </row>
    <row r="1410" spans="1:6">
      <c r="A1410" t="s">
        <v>2023</v>
      </c>
      <c r="B1410">
        <v>2556</v>
      </c>
      <c r="C1410" t="s">
        <v>1832</v>
      </c>
      <c r="D1410" s="590" t="str">
        <f>IF('P38'!L19&lt;&gt;"",'P38'!L19,"")</f>
        <v/>
      </c>
      <c r="E1410" t="s">
        <v>1562</v>
      </c>
      <c r="F1410" t="s">
        <v>1560</v>
      </c>
    </row>
    <row r="1411" spans="1:6">
      <c r="A1411" t="s">
        <v>2023</v>
      </c>
      <c r="B1411">
        <v>2559</v>
      </c>
      <c r="C1411" t="s">
        <v>1644</v>
      </c>
      <c r="D1411" s="599" t="str">
        <f>IF('P38'!D20&lt;&gt;"",'P38'!D20,"")</f>
        <v/>
      </c>
      <c r="E1411" t="s">
        <v>1562</v>
      </c>
      <c r="F1411" t="s">
        <v>2024</v>
      </c>
    </row>
    <row r="1412" spans="1:6">
      <c r="A1412" t="s">
        <v>2023</v>
      </c>
      <c r="B1412">
        <v>2561</v>
      </c>
      <c r="C1412" t="s">
        <v>1683</v>
      </c>
      <c r="D1412" s="600" t="str">
        <f>IF('P38'!F20&lt;&gt;"",'P38'!F20,"")</f>
        <v/>
      </c>
      <c r="E1412" t="s">
        <v>1562</v>
      </c>
      <c r="F1412">
        <v>0</v>
      </c>
    </row>
    <row r="1413" spans="1:6">
      <c r="A1413" t="s">
        <v>2023</v>
      </c>
      <c r="B1413">
        <v>2563</v>
      </c>
      <c r="C1413" t="s">
        <v>1834</v>
      </c>
      <c r="D1413" s="599" t="str">
        <f>IF('P38'!H20&lt;&gt;"",'P38'!H20,"")</f>
        <v/>
      </c>
      <c r="E1413" t="s">
        <v>1562</v>
      </c>
      <c r="F1413" t="s">
        <v>2024</v>
      </c>
    </row>
    <row r="1414" spans="1:6">
      <c r="A1414" t="s">
        <v>2023</v>
      </c>
      <c r="B1414">
        <v>2565</v>
      </c>
      <c r="C1414" t="s">
        <v>1836</v>
      </c>
      <c r="D1414" s="600" t="str">
        <f>IF('P38'!J20&lt;&gt;"",'P38'!J20,"")</f>
        <v/>
      </c>
      <c r="E1414" t="s">
        <v>1562</v>
      </c>
      <c r="F1414">
        <v>0</v>
      </c>
    </row>
    <row r="1415" spans="1:6">
      <c r="A1415" t="s">
        <v>2023</v>
      </c>
      <c r="B1415">
        <v>2566</v>
      </c>
      <c r="C1415" t="s">
        <v>1684</v>
      </c>
      <c r="D1415" s="590" t="str">
        <f>IF('P38'!K20&lt;&gt;"",'P38'!K20,"")</f>
        <v/>
      </c>
      <c r="E1415" t="s">
        <v>1562</v>
      </c>
      <c r="F1415" t="s">
        <v>1560</v>
      </c>
    </row>
    <row r="1416" spans="1:6">
      <c r="A1416" t="s">
        <v>2023</v>
      </c>
      <c r="B1416">
        <v>2567</v>
      </c>
      <c r="C1416" t="s">
        <v>1837</v>
      </c>
      <c r="D1416" s="590" t="str">
        <f>IF('P38'!L20&lt;&gt;"",'P38'!L20,"")</f>
        <v/>
      </c>
      <c r="E1416" t="s">
        <v>1562</v>
      </c>
      <c r="F1416" t="s">
        <v>1560</v>
      </c>
    </row>
    <row r="1417" spans="1:6">
      <c r="A1417" t="s">
        <v>2023</v>
      </c>
      <c r="B1417">
        <v>2570</v>
      </c>
      <c r="C1417" t="s">
        <v>1646</v>
      </c>
      <c r="D1417" s="599" t="str">
        <f>IF('P38'!D21&lt;&gt;"",'P38'!D21,"")</f>
        <v/>
      </c>
      <c r="E1417" t="s">
        <v>1562</v>
      </c>
      <c r="F1417" t="s">
        <v>2024</v>
      </c>
    </row>
    <row r="1418" spans="1:6">
      <c r="A1418" t="s">
        <v>2023</v>
      </c>
      <c r="B1418">
        <v>2572</v>
      </c>
      <c r="C1418" t="s">
        <v>1685</v>
      </c>
      <c r="D1418" s="600" t="str">
        <f>IF('P38'!F21&lt;&gt;"",'P38'!F21,"")</f>
        <v/>
      </c>
      <c r="E1418" t="s">
        <v>1562</v>
      </c>
      <c r="F1418">
        <v>0</v>
      </c>
    </row>
    <row r="1419" spans="1:6">
      <c r="A1419" t="s">
        <v>2023</v>
      </c>
      <c r="B1419">
        <v>2574</v>
      </c>
      <c r="C1419" t="s">
        <v>1841</v>
      </c>
      <c r="D1419" s="599" t="str">
        <f>IF('P38'!H21&lt;&gt;"",'P38'!H21,"")</f>
        <v/>
      </c>
      <c r="E1419" t="s">
        <v>1562</v>
      </c>
      <c r="F1419" t="s">
        <v>2024</v>
      </c>
    </row>
    <row r="1420" spans="1:6">
      <c r="A1420" t="s">
        <v>2023</v>
      </c>
      <c r="B1420">
        <v>2576</v>
      </c>
      <c r="C1420" t="s">
        <v>1843</v>
      </c>
      <c r="D1420" s="600" t="str">
        <f>IF('P38'!J21&lt;&gt;"",'P38'!J21,"")</f>
        <v/>
      </c>
      <c r="E1420" t="s">
        <v>1562</v>
      </c>
      <c r="F1420">
        <v>0</v>
      </c>
    </row>
    <row r="1421" spans="1:6">
      <c r="A1421" t="s">
        <v>2023</v>
      </c>
      <c r="B1421">
        <v>2577</v>
      </c>
      <c r="C1421" t="s">
        <v>1686</v>
      </c>
      <c r="D1421" s="590" t="str">
        <f>IF('P38'!K21&lt;&gt;"",'P38'!K21,"")</f>
        <v/>
      </c>
      <c r="E1421" t="s">
        <v>1562</v>
      </c>
      <c r="F1421" t="s">
        <v>1560</v>
      </c>
    </row>
    <row r="1422" spans="1:6">
      <c r="A1422" t="s">
        <v>2023</v>
      </c>
      <c r="B1422">
        <v>2578</v>
      </c>
      <c r="C1422" t="s">
        <v>1844</v>
      </c>
      <c r="D1422" s="590" t="str">
        <f>IF('P38'!L21&lt;&gt;"",'P38'!L21,"")</f>
        <v/>
      </c>
      <c r="E1422" t="s">
        <v>1562</v>
      </c>
      <c r="F1422" t="s">
        <v>1560</v>
      </c>
    </row>
    <row r="1423" spans="1:6">
      <c r="A1423" t="s">
        <v>2025</v>
      </c>
      <c r="B1423">
        <v>2579</v>
      </c>
      <c r="C1423" t="s">
        <v>1877</v>
      </c>
      <c r="D1423" s="590" t="str">
        <f>IF('P39'!A1&lt;&gt;"",'P39'!A1,"")</f>
        <v>　（３）入所者の生活環境の状況(令和8年４月１日現在）</v>
      </c>
      <c r="E1423" t="s">
        <v>1562</v>
      </c>
      <c r="F1423" t="s">
        <v>1560</v>
      </c>
    </row>
    <row r="1424" spans="1:6">
      <c r="A1424" t="s">
        <v>2025</v>
      </c>
      <c r="B1424">
        <v>2584</v>
      </c>
      <c r="C1424" t="s">
        <v>1713</v>
      </c>
      <c r="D1424" t="str">
        <f>IF('P39'!C5&lt;&gt;"",'P39'!C5,"")</f>
        <v/>
      </c>
      <c r="E1424" t="s">
        <v>1562</v>
      </c>
      <c r="F1424" t="s">
        <v>1588</v>
      </c>
    </row>
    <row r="1425" spans="1:6">
      <c r="A1425" t="s">
        <v>2025</v>
      </c>
      <c r="B1425">
        <v>2586</v>
      </c>
      <c r="C1425" t="s">
        <v>1740</v>
      </c>
      <c r="D1425" t="str">
        <f>IF('P39'!C6&lt;&gt;"",'P39'!C6,"")</f>
        <v/>
      </c>
      <c r="E1425" t="s">
        <v>1562</v>
      </c>
      <c r="F1425" t="s">
        <v>1588</v>
      </c>
    </row>
    <row r="1426" spans="1:6">
      <c r="A1426" t="s">
        <v>2025</v>
      </c>
      <c r="B1426">
        <v>2588</v>
      </c>
      <c r="C1426" t="s">
        <v>1743</v>
      </c>
      <c r="D1426" t="str">
        <f>IF('P39'!C7&lt;&gt;"",'P39'!C7,"")</f>
        <v/>
      </c>
      <c r="E1426" t="s">
        <v>1562</v>
      </c>
      <c r="F1426" t="s">
        <v>1588</v>
      </c>
    </row>
    <row r="1427" spans="1:6">
      <c r="A1427" t="s">
        <v>2025</v>
      </c>
      <c r="B1427">
        <v>2590</v>
      </c>
      <c r="C1427" t="s">
        <v>1723</v>
      </c>
      <c r="D1427" t="str">
        <f>IF('P39'!C8&lt;&gt;"",'P39'!C8,"")</f>
        <v/>
      </c>
      <c r="E1427" t="s">
        <v>1562</v>
      </c>
      <c r="F1427" t="s">
        <v>1588</v>
      </c>
    </row>
    <row r="1428" spans="1:6">
      <c r="A1428" t="s">
        <v>2025</v>
      </c>
      <c r="B1428">
        <v>2592</v>
      </c>
      <c r="C1428" t="s">
        <v>1714</v>
      </c>
      <c r="D1428" t="str">
        <f>IF('P39'!C9&lt;&gt;"",'P39'!C9,"")</f>
        <v/>
      </c>
      <c r="E1428" t="s">
        <v>1562</v>
      </c>
      <c r="F1428" t="s">
        <v>1588</v>
      </c>
    </row>
    <row r="1429" spans="1:6">
      <c r="A1429" t="s">
        <v>2025</v>
      </c>
      <c r="B1429">
        <v>2595</v>
      </c>
      <c r="C1429" t="s">
        <v>1568</v>
      </c>
      <c r="D1429" t="str">
        <f>IF('P39'!C10&lt;&gt;"",'P39'!C10,"")</f>
        <v/>
      </c>
      <c r="E1429" t="s">
        <v>1562</v>
      </c>
      <c r="F1429" t="s">
        <v>1588</v>
      </c>
    </row>
    <row r="1430" spans="1:6">
      <c r="A1430" t="s">
        <v>2025</v>
      </c>
      <c r="B1430">
        <v>2599</v>
      </c>
      <c r="C1430" t="s">
        <v>1730</v>
      </c>
      <c r="D1430" s="590" t="str">
        <f>IF('P39'!E14&lt;&gt;"",'P39'!E14,"")</f>
        <v/>
      </c>
      <c r="E1430" t="s">
        <v>1562</v>
      </c>
      <c r="F1430" t="s">
        <v>1560</v>
      </c>
    </row>
    <row r="1431" spans="1:6">
      <c r="A1431" t="s">
        <v>2025</v>
      </c>
      <c r="B1431">
        <v>2602</v>
      </c>
      <c r="C1431" t="s">
        <v>1804</v>
      </c>
      <c r="D1431" s="590" t="str">
        <f>IF('P39'!E15&lt;&gt;"",'P39'!E15,"")</f>
        <v/>
      </c>
      <c r="E1431" t="s">
        <v>1562</v>
      </c>
      <c r="F1431" t="s">
        <v>1560</v>
      </c>
    </row>
    <row r="1432" spans="1:6">
      <c r="A1432" t="s">
        <v>2026</v>
      </c>
      <c r="B1432">
        <v>2605</v>
      </c>
      <c r="C1432" t="s">
        <v>1698</v>
      </c>
      <c r="D1432" s="590" t="str">
        <f>IF('P40'!H1&lt;&gt;"",'P40'!H1,"")</f>
        <v>（令和8年４月１日現在）</v>
      </c>
      <c r="E1432" t="s">
        <v>1562</v>
      </c>
      <c r="F1432" t="s">
        <v>1560</v>
      </c>
    </row>
    <row r="1433" spans="1:6">
      <c r="A1433" t="s">
        <v>2026</v>
      </c>
      <c r="B1433">
        <v>2611</v>
      </c>
      <c r="C1433" t="s">
        <v>1712</v>
      </c>
      <c r="D1433" s="590" t="str">
        <f>IF('P40'!C3&lt;&gt;"",'P40'!C3,"")</f>
        <v/>
      </c>
      <c r="E1433" t="s">
        <v>1562</v>
      </c>
      <c r="F1433" t="s">
        <v>1560</v>
      </c>
    </row>
    <row r="1434" spans="1:6">
      <c r="A1434" t="s">
        <v>2026</v>
      </c>
      <c r="B1434">
        <v>2612</v>
      </c>
      <c r="C1434" t="s">
        <v>1642</v>
      </c>
      <c r="D1434" s="590" t="str">
        <f>IF('P40'!D3&lt;&gt;"",'P40'!D3,"")</f>
        <v/>
      </c>
      <c r="E1434" t="s">
        <v>1562</v>
      </c>
      <c r="F1434" t="s">
        <v>1560</v>
      </c>
    </row>
    <row r="1435" spans="1:6">
      <c r="A1435" t="s">
        <v>2026</v>
      </c>
      <c r="B1435">
        <v>2616</v>
      </c>
      <c r="C1435" t="s">
        <v>1713</v>
      </c>
      <c r="D1435" s="590" t="str">
        <f>IF('P40'!C5&lt;&gt;"",'P40'!C5,"")</f>
        <v/>
      </c>
      <c r="E1435" t="s">
        <v>1562</v>
      </c>
      <c r="F1435" t="s">
        <v>1560</v>
      </c>
    </row>
    <row r="1436" spans="1:6">
      <c r="A1436" t="s">
        <v>2026</v>
      </c>
      <c r="B1436">
        <v>2617</v>
      </c>
      <c r="C1436" t="s">
        <v>1609</v>
      </c>
      <c r="D1436" s="590" t="str">
        <f>IF('P40'!D5&lt;&gt;"",'P40'!D5,"")</f>
        <v/>
      </c>
      <c r="E1436" t="s">
        <v>1562</v>
      </c>
      <c r="F1436" t="s">
        <v>1560</v>
      </c>
    </row>
    <row r="1437" spans="1:6">
      <c r="A1437" t="s">
        <v>2026</v>
      </c>
      <c r="B1437">
        <v>2623</v>
      </c>
      <c r="C1437" t="s">
        <v>1743</v>
      </c>
      <c r="D1437" s="590" t="str">
        <f>IF('P40'!C7&lt;&gt;"",'P40'!C7,"")</f>
        <v/>
      </c>
      <c r="E1437" t="s">
        <v>1562</v>
      </c>
      <c r="F1437" t="s">
        <v>1560</v>
      </c>
    </row>
    <row r="1438" spans="1:6">
      <c r="A1438" t="s">
        <v>2026</v>
      </c>
      <c r="B1438">
        <v>2624</v>
      </c>
      <c r="C1438" t="s">
        <v>1613</v>
      </c>
      <c r="D1438" s="590" t="str">
        <f>IF('P40'!D7&lt;&gt;"",'P40'!D7,"")</f>
        <v/>
      </c>
      <c r="E1438" t="s">
        <v>1562</v>
      </c>
      <c r="F1438" t="s">
        <v>1560</v>
      </c>
    </row>
    <row r="1439" spans="1:6">
      <c r="A1439" t="s">
        <v>2026</v>
      </c>
      <c r="B1439">
        <v>2630</v>
      </c>
      <c r="C1439" t="s">
        <v>1714</v>
      </c>
      <c r="D1439" s="590" t="str">
        <f>IF('P40'!C9&lt;&gt;"",'P40'!C9,"")</f>
        <v/>
      </c>
      <c r="E1439" t="s">
        <v>1562</v>
      </c>
      <c r="F1439" t="s">
        <v>1560</v>
      </c>
    </row>
    <row r="1440" spans="1:6">
      <c r="A1440" t="s">
        <v>2026</v>
      </c>
      <c r="B1440">
        <v>2631</v>
      </c>
      <c r="C1440" t="s">
        <v>1617</v>
      </c>
      <c r="D1440" s="590" t="str">
        <f>IF('P40'!D9&lt;&gt;"",'P40'!D9,"")</f>
        <v/>
      </c>
      <c r="E1440" t="s">
        <v>1562</v>
      </c>
      <c r="F1440" t="s">
        <v>1560</v>
      </c>
    </row>
    <row r="1441" spans="1:6">
      <c r="A1441" t="s">
        <v>2026</v>
      </c>
      <c r="B1441">
        <v>2637</v>
      </c>
      <c r="C1441" t="s">
        <v>1726</v>
      </c>
      <c r="D1441" s="590" t="str">
        <f>IF('P40'!C11&lt;&gt;"",'P40'!C11,"")</f>
        <v/>
      </c>
      <c r="E1441" t="s">
        <v>1562</v>
      </c>
      <c r="F1441" t="s">
        <v>1560</v>
      </c>
    </row>
    <row r="1442" spans="1:6">
      <c r="A1442" t="s">
        <v>2026</v>
      </c>
      <c r="B1442">
        <v>2638</v>
      </c>
      <c r="C1442" t="s">
        <v>1621</v>
      </c>
      <c r="D1442" s="590" t="str">
        <f>IF('P40'!D11&lt;&gt;"",'P40'!D11,"")</f>
        <v/>
      </c>
      <c r="E1442" t="s">
        <v>1562</v>
      </c>
      <c r="F1442" t="s">
        <v>1560</v>
      </c>
    </row>
    <row r="1443" spans="1:6">
      <c r="A1443" t="s">
        <v>2026</v>
      </c>
      <c r="B1443">
        <v>2648</v>
      </c>
      <c r="C1443" t="s">
        <v>1755</v>
      </c>
      <c r="D1443" s="590" t="str">
        <f>IF('P40'!C15&lt;&gt;"",'P40'!C15,"")</f>
        <v/>
      </c>
      <c r="E1443" t="s">
        <v>1562</v>
      </c>
      <c r="F1443" t="s">
        <v>1560</v>
      </c>
    </row>
    <row r="1444" spans="1:6">
      <c r="A1444" t="s">
        <v>2026</v>
      </c>
      <c r="B1444">
        <v>2649</v>
      </c>
      <c r="C1444" t="s">
        <v>1629</v>
      </c>
      <c r="D1444" s="590" t="str">
        <f>IF('P40'!D15&lt;&gt;"",'P40'!D15,"")</f>
        <v/>
      </c>
      <c r="E1444" t="s">
        <v>1562</v>
      </c>
      <c r="F1444" t="s">
        <v>1560</v>
      </c>
    </row>
    <row r="1445" spans="1:6">
      <c r="A1445" t="s">
        <v>2026</v>
      </c>
      <c r="B1445">
        <v>2654</v>
      </c>
      <c r="C1445" t="s">
        <v>1731</v>
      </c>
      <c r="D1445" s="590" t="str">
        <f>IF('P40'!C17&lt;&gt;"",'P40'!C17,"")</f>
        <v/>
      </c>
      <c r="E1445" t="s">
        <v>1562</v>
      </c>
      <c r="F1445" t="s">
        <v>1560</v>
      </c>
    </row>
    <row r="1446" spans="1:6">
      <c r="A1446" t="s">
        <v>2026</v>
      </c>
      <c r="B1446">
        <v>2657</v>
      </c>
      <c r="C1446" t="s">
        <v>1820</v>
      </c>
      <c r="D1446" s="590" t="str">
        <f>IF('P40'!C18&lt;&gt;"",'P40'!C18,"")</f>
        <v/>
      </c>
      <c r="E1446" t="s">
        <v>1562</v>
      </c>
      <c r="F1446" t="s">
        <v>1560</v>
      </c>
    </row>
    <row r="1447" spans="1:6">
      <c r="A1447" t="s">
        <v>2026</v>
      </c>
      <c r="B1447">
        <v>2660</v>
      </c>
      <c r="C1447" t="s">
        <v>1827</v>
      </c>
      <c r="D1447" s="590" t="str">
        <f>IF('P40'!C19&lt;&gt;"",'P40'!C19,"")</f>
        <v/>
      </c>
      <c r="E1447" t="s">
        <v>1562</v>
      </c>
      <c r="F1447" t="s">
        <v>1560</v>
      </c>
    </row>
    <row r="1448" spans="1:6">
      <c r="A1448" t="s">
        <v>2026</v>
      </c>
      <c r="B1448">
        <v>2662</v>
      </c>
      <c r="C1448" t="s">
        <v>1733</v>
      </c>
      <c r="D1448" s="590" t="str">
        <f>IF('P40'!C20&lt;&gt;"",'P40'!C20,"")</f>
        <v/>
      </c>
      <c r="E1448" t="s">
        <v>1562</v>
      </c>
      <c r="F1448" t="s">
        <v>1560</v>
      </c>
    </row>
    <row r="1449" spans="1:6">
      <c r="A1449" t="s">
        <v>2026</v>
      </c>
      <c r="B1449">
        <v>2664</v>
      </c>
      <c r="C1449" t="s">
        <v>1839</v>
      </c>
      <c r="D1449" s="590" t="str">
        <f>IF('P40'!C21&lt;&gt;"",'P40'!C21,"")</f>
        <v/>
      </c>
      <c r="E1449" t="s">
        <v>1562</v>
      </c>
      <c r="F1449" t="s">
        <v>1560</v>
      </c>
    </row>
    <row r="1450" spans="1:6">
      <c r="A1450" t="s">
        <v>2026</v>
      </c>
      <c r="B1450">
        <v>2667</v>
      </c>
      <c r="C1450" t="s">
        <v>1647</v>
      </c>
      <c r="D1450" s="590" t="str">
        <f>IF('P40'!G21&lt;&gt;"",'P40'!G21,"")</f>
        <v/>
      </c>
      <c r="E1450" t="s">
        <v>1562</v>
      </c>
      <c r="F1450" t="s">
        <v>1560</v>
      </c>
    </row>
    <row r="1451" spans="1:6">
      <c r="A1451" t="s">
        <v>2026</v>
      </c>
      <c r="B1451">
        <v>2669</v>
      </c>
      <c r="C1451" t="s">
        <v>1649</v>
      </c>
      <c r="D1451" s="590" t="str">
        <f>IF('P40'!G22&lt;&gt;"",'P40'!G22,"")</f>
        <v/>
      </c>
      <c r="E1451" t="s">
        <v>1562</v>
      </c>
      <c r="F1451" t="s">
        <v>1560</v>
      </c>
    </row>
    <row r="1452" spans="1:6">
      <c r="A1452" t="s">
        <v>2026</v>
      </c>
      <c r="B1452">
        <v>2672</v>
      </c>
      <c r="C1452" t="s">
        <v>2027</v>
      </c>
      <c r="D1452" s="590" t="str">
        <f>IF('P40'!C25&lt;&gt;"",'P40'!C25,"")</f>
        <v/>
      </c>
      <c r="E1452" t="s">
        <v>1562</v>
      </c>
      <c r="F1452" t="s">
        <v>1560</v>
      </c>
    </row>
    <row r="1453" spans="1:6">
      <c r="A1453" t="s">
        <v>2026</v>
      </c>
      <c r="B1453">
        <v>2675</v>
      </c>
      <c r="C1453" t="s">
        <v>2028</v>
      </c>
      <c r="D1453" t="str">
        <f>IF('P40'!E26&lt;&gt;"",'P40'!E26,"")</f>
        <v/>
      </c>
      <c r="E1453" t="s">
        <v>1562</v>
      </c>
      <c r="F1453" t="s">
        <v>1588</v>
      </c>
    </row>
    <row r="1454" spans="1:6">
      <c r="A1454" t="s">
        <v>2029</v>
      </c>
      <c r="B1454">
        <v>2679</v>
      </c>
      <c r="C1454" t="s">
        <v>1708</v>
      </c>
      <c r="D1454" s="590" t="str">
        <f>IF('P41'!C4&lt;&gt;"",'P41'!C4,"")</f>
        <v/>
      </c>
      <c r="E1454" t="s">
        <v>1562</v>
      </c>
      <c r="F1454" t="s">
        <v>1560</v>
      </c>
    </row>
    <row r="1455" spans="1:6">
      <c r="A1455" t="s">
        <v>2029</v>
      </c>
      <c r="B1455">
        <v>2683</v>
      </c>
      <c r="C1455" t="s">
        <v>1740</v>
      </c>
      <c r="D1455" t="str">
        <f>IF('P41'!C6&lt;&gt;"",'P41'!C6,"")</f>
        <v/>
      </c>
      <c r="E1455" t="s">
        <v>1562</v>
      </c>
      <c r="F1455" t="s">
        <v>1588</v>
      </c>
    </row>
    <row r="1456" spans="1:6">
      <c r="A1456" t="s">
        <v>2029</v>
      </c>
      <c r="B1456">
        <v>2689</v>
      </c>
      <c r="C1456" t="s">
        <v>1723</v>
      </c>
      <c r="D1456" s="590" t="str">
        <f>IF('P41'!C8&lt;&gt;"",'P41'!C8,"")</f>
        <v/>
      </c>
      <c r="E1456" t="s">
        <v>1562</v>
      </c>
      <c r="F1456" t="s">
        <v>1560</v>
      </c>
    </row>
    <row r="1457" spans="1:6">
      <c r="A1457" t="s">
        <v>2029</v>
      </c>
      <c r="B1457">
        <v>2693</v>
      </c>
      <c r="C1457" t="s">
        <v>1616</v>
      </c>
      <c r="D1457" s="590" t="str">
        <f>IF('P41'!G8&lt;&gt;"",'P41'!G8,"")</f>
        <v/>
      </c>
      <c r="E1457" t="s">
        <v>1562</v>
      </c>
      <c r="F1457" t="s">
        <v>1560</v>
      </c>
    </row>
    <row r="1458" spans="1:6">
      <c r="A1458" t="s">
        <v>2029</v>
      </c>
      <c r="B1458">
        <v>2696</v>
      </c>
      <c r="C1458" t="s">
        <v>1772</v>
      </c>
      <c r="D1458" s="590" t="str">
        <f>IF('P41'!J8&lt;&gt;"",'P41'!J8,"")</f>
        <v/>
      </c>
      <c r="E1458" t="s">
        <v>1562</v>
      </c>
      <c r="F1458" t="s">
        <v>1560</v>
      </c>
    </row>
    <row r="1459" spans="1:6">
      <c r="A1459" t="s">
        <v>2029</v>
      </c>
      <c r="B1459">
        <v>2699</v>
      </c>
      <c r="C1459" t="s">
        <v>1774</v>
      </c>
      <c r="D1459" s="590" t="str">
        <f>IF('P41'!M8&lt;&gt;"",'P41'!M8,"")</f>
        <v/>
      </c>
      <c r="E1459" t="s">
        <v>1562</v>
      </c>
      <c r="F1459" t="s">
        <v>1560</v>
      </c>
    </row>
    <row r="1460" spans="1:6">
      <c r="A1460" t="s">
        <v>2029</v>
      </c>
      <c r="B1460">
        <v>2702</v>
      </c>
      <c r="C1460" t="s">
        <v>1718</v>
      </c>
      <c r="D1460" s="590" t="str">
        <f>IF('P41'!P8&lt;&gt;"",'P41'!P8,"")</f>
        <v/>
      </c>
      <c r="E1460" t="s">
        <v>1562</v>
      </c>
      <c r="F1460" t="s">
        <v>1560</v>
      </c>
    </row>
    <row r="1461" spans="1:6">
      <c r="A1461" t="s">
        <v>2029</v>
      </c>
      <c r="B1461">
        <v>2705</v>
      </c>
      <c r="C1461" t="s">
        <v>2030</v>
      </c>
      <c r="D1461" s="590" t="str">
        <f>IF('P41'!S8&lt;&gt;"",'P41'!S8,"")</f>
        <v/>
      </c>
      <c r="E1461" t="s">
        <v>1562</v>
      </c>
      <c r="F1461" t="s">
        <v>1560</v>
      </c>
    </row>
    <row r="1462" spans="1:6">
      <c r="A1462" t="s">
        <v>2029</v>
      </c>
      <c r="B1462">
        <v>2708</v>
      </c>
      <c r="C1462" t="s">
        <v>2031</v>
      </c>
      <c r="D1462" s="590" t="str">
        <f>IF('P41'!D11&lt;&gt;"",'P41'!D11,"")</f>
        <v/>
      </c>
      <c r="E1462" t="s">
        <v>1562</v>
      </c>
      <c r="F1462" t="s">
        <v>1560</v>
      </c>
    </row>
    <row r="1463" spans="1:6">
      <c r="A1463" t="s">
        <v>2029</v>
      </c>
      <c r="B1463">
        <v>2711</v>
      </c>
      <c r="C1463" t="s">
        <v>2032</v>
      </c>
      <c r="D1463" s="590" t="str">
        <f>IF('P41'!D14&lt;&gt;"",'P41'!D14,"")</f>
        <v/>
      </c>
      <c r="E1463" t="s">
        <v>1562</v>
      </c>
      <c r="F1463" t="s">
        <v>1560</v>
      </c>
    </row>
    <row r="1464" spans="1:6">
      <c r="A1464" t="s">
        <v>2029</v>
      </c>
      <c r="B1464">
        <v>2721</v>
      </c>
      <c r="C1464" t="s">
        <v>1637</v>
      </c>
      <c r="D1464" t="str">
        <f>IF('P41'!D19&lt;&gt;"",'P41'!D19,"")</f>
        <v/>
      </c>
      <c r="E1464" t="s">
        <v>1562</v>
      </c>
      <c r="F1464" t="s">
        <v>1588</v>
      </c>
    </row>
    <row r="1465" spans="1:6">
      <c r="A1465" t="s">
        <v>2029</v>
      </c>
      <c r="B1465">
        <v>2722</v>
      </c>
      <c r="C1465" t="s">
        <v>1638</v>
      </c>
      <c r="D1465" t="str">
        <f>IF('P41'!G19&lt;&gt;"",'P41'!G19,"")</f>
        <v/>
      </c>
      <c r="E1465" t="s">
        <v>1562</v>
      </c>
      <c r="F1465" t="s">
        <v>1588</v>
      </c>
    </row>
    <row r="1466" spans="1:6">
      <c r="A1466" t="s">
        <v>2029</v>
      </c>
      <c r="B1466">
        <v>2723</v>
      </c>
      <c r="C1466" t="s">
        <v>1831</v>
      </c>
      <c r="D1466" t="str">
        <f>IF('P41'!J19&lt;&gt;"",'P41'!J19,"")</f>
        <v/>
      </c>
      <c r="E1466" t="s">
        <v>1562</v>
      </c>
      <c r="F1466" t="s">
        <v>1588</v>
      </c>
    </row>
    <row r="1467" spans="1:6">
      <c r="A1467" t="s">
        <v>2029</v>
      </c>
      <c r="B1467">
        <v>2724</v>
      </c>
      <c r="C1467" t="s">
        <v>1833</v>
      </c>
      <c r="D1467" s="590" t="str">
        <f>IF('P41'!M19&lt;&gt;"",'P41'!M19,"")</f>
        <v/>
      </c>
      <c r="E1467" t="s">
        <v>1562</v>
      </c>
      <c r="F1467" t="s">
        <v>1560</v>
      </c>
    </row>
    <row r="1468" spans="1:6">
      <c r="A1468" t="s">
        <v>2029</v>
      </c>
      <c r="B1468">
        <v>2726</v>
      </c>
      <c r="C1468" t="s">
        <v>1645</v>
      </c>
      <c r="D1468" t="str">
        <f>IF('P41'!G20&lt;&gt;"",'P41'!G20,"")</f>
        <v/>
      </c>
      <c r="E1468" t="s">
        <v>1562</v>
      </c>
      <c r="F1468" t="s">
        <v>1588</v>
      </c>
    </row>
    <row r="1469" spans="1:6">
      <c r="A1469" t="s">
        <v>2029</v>
      </c>
      <c r="B1469">
        <v>2728</v>
      </c>
      <c r="C1469" t="s">
        <v>1838</v>
      </c>
      <c r="D1469" s="590" t="str">
        <f>IF('P41'!M20&lt;&gt;"",'P41'!M20,"")</f>
        <v/>
      </c>
      <c r="E1469" t="s">
        <v>1562</v>
      </c>
      <c r="F1469" t="s">
        <v>1560</v>
      </c>
    </row>
    <row r="1470" spans="1:6">
      <c r="A1470" t="s">
        <v>2029</v>
      </c>
      <c r="B1470">
        <v>2731</v>
      </c>
      <c r="C1470" t="s">
        <v>1646</v>
      </c>
      <c r="D1470" s="590" t="str">
        <f>IF('P41'!D21&lt;&gt;"",'P41'!D21,"")</f>
        <v/>
      </c>
      <c r="E1470" t="s">
        <v>1562</v>
      </c>
      <c r="F1470" t="s">
        <v>1560</v>
      </c>
    </row>
    <row r="1471" spans="1:6">
      <c r="A1471" t="s">
        <v>2029</v>
      </c>
      <c r="B1471">
        <v>2733</v>
      </c>
      <c r="C1471" t="s">
        <v>1685</v>
      </c>
      <c r="D1471" t="str">
        <f>IF('P41'!F21&lt;&gt;"",'P41'!F21,"")</f>
        <v/>
      </c>
      <c r="E1471" t="s">
        <v>1562</v>
      </c>
      <c r="F1471" t="s">
        <v>1588</v>
      </c>
    </row>
    <row r="1472" spans="1:6">
      <c r="A1472" t="s">
        <v>2029</v>
      </c>
      <c r="B1472">
        <v>2734</v>
      </c>
      <c r="C1472" t="s">
        <v>1647</v>
      </c>
      <c r="D1472" s="590" t="str">
        <f>IF('P41'!G21&lt;&gt;"",'P41'!G21,"")</f>
        <v/>
      </c>
      <c r="E1472" t="s">
        <v>1562</v>
      </c>
      <c r="F1472" t="s">
        <v>1560</v>
      </c>
    </row>
    <row r="1473" spans="1:6">
      <c r="A1473" t="s">
        <v>2029</v>
      </c>
      <c r="B1473">
        <v>2736</v>
      </c>
      <c r="C1473" t="s">
        <v>1842</v>
      </c>
      <c r="D1473" t="str">
        <f>IF('P41'!I21&lt;&gt;"",'P41'!I21,"")</f>
        <v/>
      </c>
      <c r="E1473" t="s">
        <v>1562</v>
      </c>
      <c r="F1473" t="s">
        <v>1588</v>
      </c>
    </row>
    <row r="1474" spans="1:6">
      <c r="A1474" t="s">
        <v>2029</v>
      </c>
      <c r="B1474">
        <v>2737</v>
      </c>
      <c r="C1474" t="s">
        <v>1843</v>
      </c>
      <c r="D1474" s="590" t="str">
        <f>IF('P41'!J21&lt;&gt;"",'P41'!J21,"")</f>
        <v/>
      </c>
      <c r="E1474" t="s">
        <v>1562</v>
      </c>
      <c r="F1474" t="s">
        <v>1560</v>
      </c>
    </row>
    <row r="1475" spans="1:6">
      <c r="A1475" t="s">
        <v>2029</v>
      </c>
      <c r="B1475">
        <v>2739</v>
      </c>
      <c r="C1475" t="s">
        <v>1844</v>
      </c>
      <c r="D1475" t="str">
        <f>IF('P41'!L21&lt;&gt;"",'P41'!L21,"")</f>
        <v/>
      </c>
      <c r="E1475" t="s">
        <v>1562</v>
      </c>
      <c r="F1475" t="s">
        <v>1588</v>
      </c>
    </row>
    <row r="1476" spans="1:6">
      <c r="A1476" t="s">
        <v>2029</v>
      </c>
      <c r="B1476">
        <v>2740</v>
      </c>
      <c r="C1476" t="s">
        <v>1845</v>
      </c>
      <c r="D1476" s="590" t="str">
        <f>IF('P41'!M21&lt;&gt;"",'P41'!M21,"")</f>
        <v/>
      </c>
      <c r="E1476" t="s">
        <v>1562</v>
      </c>
      <c r="F1476" t="s">
        <v>1560</v>
      </c>
    </row>
    <row r="1477" spans="1:6">
      <c r="A1477" t="s">
        <v>2029</v>
      </c>
      <c r="B1477">
        <v>2743</v>
      </c>
      <c r="C1477" t="s">
        <v>1648</v>
      </c>
      <c r="D1477" t="str">
        <f>IF('P41'!D22&lt;&gt;"",'P41'!D22,"")</f>
        <v/>
      </c>
      <c r="E1477" t="s">
        <v>1562</v>
      </c>
      <c r="F1477" t="s">
        <v>1588</v>
      </c>
    </row>
    <row r="1478" spans="1:6">
      <c r="A1478" t="s">
        <v>2029</v>
      </c>
      <c r="B1478">
        <v>2744</v>
      </c>
      <c r="C1478" t="s">
        <v>1649</v>
      </c>
      <c r="D1478" t="str">
        <f>IF('P41'!G22&lt;&gt;"",'P41'!G22,"")</f>
        <v/>
      </c>
      <c r="E1478" t="s">
        <v>1562</v>
      </c>
      <c r="F1478" t="s">
        <v>1588</v>
      </c>
    </row>
    <row r="1479" spans="1:6">
      <c r="A1479" t="s">
        <v>2029</v>
      </c>
      <c r="B1479">
        <v>2745</v>
      </c>
      <c r="C1479" t="s">
        <v>1596</v>
      </c>
      <c r="D1479" t="str">
        <f>IF('P41'!J22&lt;&gt;"",'P41'!J22,"")</f>
        <v/>
      </c>
      <c r="E1479" t="s">
        <v>1562</v>
      </c>
      <c r="F1479" t="s">
        <v>1588</v>
      </c>
    </row>
    <row r="1480" spans="1:6">
      <c r="A1480" t="s">
        <v>2029</v>
      </c>
      <c r="B1480">
        <v>2746</v>
      </c>
      <c r="C1480" t="s">
        <v>1651</v>
      </c>
      <c r="D1480" t="str">
        <f>IF('P41'!G23&lt;&gt;"",'P41'!G23,"")</f>
        <v/>
      </c>
      <c r="E1480" t="s">
        <v>1562</v>
      </c>
      <c r="F1480" t="s">
        <v>1588</v>
      </c>
    </row>
    <row r="1481" spans="1:6">
      <c r="A1481" t="s">
        <v>2033</v>
      </c>
      <c r="B1481">
        <v>2755</v>
      </c>
      <c r="C1481" t="s">
        <v>2034</v>
      </c>
      <c r="D1481" s="591" t="str">
        <f>IF('P42'!C3&lt;&gt;"",'P42'!C3,"")</f>
        <v/>
      </c>
      <c r="E1481" t="s">
        <v>1562</v>
      </c>
      <c r="F1481" t="s">
        <v>1566</v>
      </c>
    </row>
    <row r="1482" spans="1:6">
      <c r="A1482" t="s">
        <v>2033</v>
      </c>
      <c r="B1482">
        <v>2758</v>
      </c>
      <c r="C1482" t="s">
        <v>1601</v>
      </c>
      <c r="D1482" t="str">
        <f>IF('P42'!B5&lt;&gt;"",'P42'!B5,"")</f>
        <v/>
      </c>
      <c r="E1482" t="s">
        <v>1562</v>
      </c>
      <c r="F1482" t="s">
        <v>1588</v>
      </c>
    </row>
    <row r="1483" spans="1:6">
      <c r="A1483" t="s">
        <v>2033</v>
      </c>
      <c r="B1483">
        <v>2761</v>
      </c>
      <c r="C1483" t="s">
        <v>1602</v>
      </c>
      <c r="D1483" t="str">
        <f>IF('P42'!B6&lt;&gt;"",'P42'!B6,"")</f>
        <v/>
      </c>
      <c r="E1483" t="s">
        <v>1562</v>
      </c>
      <c r="F1483" t="s">
        <v>1588</v>
      </c>
    </row>
    <row r="1484" spans="1:6">
      <c r="A1484" t="s">
        <v>2033</v>
      </c>
      <c r="B1484">
        <v>2764</v>
      </c>
      <c r="C1484" t="s">
        <v>1603</v>
      </c>
      <c r="D1484" t="str">
        <f>IF('P42'!B7&lt;&gt;"",'P42'!B7,"")</f>
        <v/>
      </c>
      <c r="E1484" t="s">
        <v>1562</v>
      </c>
      <c r="F1484" t="s">
        <v>1588</v>
      </c>
    </row>
    <row r="1485" spans="1:6">
      <c r="A1485" t="s">
        <v>2033</v>
      </c>
      <c r="B1485">
        <v>2767</v>
      </c>
      <c r="C1485" t="s">
        <v>1775</v>
      </c>
      <c r="D1485" s="590" t="str">
        <f>IF('P42'!B9&lt;&gt;"",'P42'!B9,"")</f>
        <v/>
      </c>
      <c r="E1485" t="s">
        <v>1562</v>
      </c>
      <c r="F1485" t="s">
        <v>1560</v>
      </c>
    </row>
    <row r="1486" spans="1:6">
      <c r="A1486" t="s">
        <v>2033</v>
      </c>
      <c r="B1486">
        <v>2769</v>
      </c>
      <c r="C1486" t="s">
        <v>1736</v>
      </c>
      <c r="D1486" s="590" t="str">
        <f>IF('P42'!B10&lt;&gt;"",'P42'!B10,"")</f>
        <v/>
      </c>
      <c r="E1486" t="s">
        <v>1562</v>
      </c>
      <c r="F1486" t="s">
        <v>1560</v>
      </c>
    </row>
    <row r="1487" spans="1:6">
      <c r="A1487" t="s">
        <v>2033</v>
      </c>
      <c r="B1487">
        <v>2771</v>
      </c>
      <c r="C1487" t="s">
        <v>1725</v>
      </c>
      <c r="D1487" s="590" t="str">
        <f>IF('P42'!B11&lt;&gt;"",'P42'!B11,"")</f>
        <v/>
      </c>
      <c r="E1487" t="s">
        <v>1562</v>
      </c>
      <c r="F1487" t="s">
        <v>1560</v>
      </c>
    </row>
    <row r="1488" spans="1:6">
      <c r="A1488" t="s">
        <v>2033</v>
      </c>
      <c r="B1488">
        <v>2775</v>
      </c>
      <c r="C1488" t="s">
        <v>2035</v>
      </c>
      <c r="D1488" s="591" t="str">
        <f>IF('P42'!C13&lt;&gt;"",'P42'!C13,"")</f>
        <v/>
      </c>
      <c r="E1488" t="s">
        <v>1562</v>
      </c>
      <c r="F1488" t="s">
        <v>1566</v>
      </c>
    </row>
    <row r="1489" spans="1:6">
      <c r="A1489" t="s">
        <v>2033</v>
      </c>
      <c r="B1489">
        <v>2778</v>
      </c>
      <c r="C1489" t="s">
        <v>1582</v>
      </c>
      <c r="D1489" s="590" t="str">
        <f>IF('P42'!B17&lt;&gt;"",'P42'!B17,"")</f>
        <v/>
      </c>
      <c r="E1489" t="s">
        <v>1562</v>
      </c>
      <c r="F1489" t="s">
        <v>1560</v>
      </c>
    </row>
    <row r="1490" spans="1:6">
      <c r="A1490" t="s">
        <v>2033</v>
      </c>
      <c r="B1490">
        <v>2781</v>
      </c>
      <c r="C1490" t="s">
        <v>1732</v>
      </c>
      <c r="D1490" t="str">
        <f>IF('P42'!E17&lt;&gt;"",'P42'!E17,"")</f>
        <v/>
      </c>
      <c r="E1490" t="s">
        <v>1562</v>
      </c>
      <c r="F1490" t="s">
        <v>1588</v>
      </c>
    </row>
    <row r="1491" spans="1:6">
      <c r="A1491" t="s">
        <v>2033</v>
      </c>
      <c r="B1491">
        <v>2783</v>
      </c>
      <c r="C1491" t="s">
        <v>1583</v>
      </c>
      <c r="D1491" s="590" t="str">
        <f>IF('P42'!B18&lt;&gt;"",'P42'!B18,"")</f>
        <v/>
      </c>
      <c r="E1491" t="s">
        <v>1562</v>
      </c>
      <c r="F1491" t="s">
        <v>1560</v>
      </c>
    </row>
    <row r="1492" spans="1:6">
      <c r="A1492" t="s">
        <v>2033</v>
      </c>
      <c r="B1492">
        <v>2785</v>
      </c>
      <c r="C1492" t="s">
        <v>1585</v>
      </c>
      <c r="D1492" s="590" t="str">
        <f>IF('P42'!B19&lt;&gt;"",'P42'!B19,"")</f>
        <v/>
      </c>
      <c r="E1492" t="s">
        <v>1562</v>
      </c>
      <c r="F1492" t="s">
        <v>1560</v>
      </c>
    </row>
    <row r="1493" spans="1:6">
      <c r="A1493" t="s">
        <v>2033</v>
      </c>
      <c r="B1493">
        <v>2787</v>
      </c>
      <c r="C1493" t="s">
        <v>1587</v>
      </c>
      <c r="D1493" s="590" t="str">
        <f>IF('P42'!B20&lt;&gt;"",'P42'!B20,"")</f>
        <v/>
      </c>
      <c r="E1493" t="s">
        <v>1562</v>
      </c>
      <c r="F1493" t="s">
        <v>1560</v>
      </c>
    </row>
    <row r="1494" spans="1:6">
      <c r="A1494" t="s">
        <v>2033</v>
      </c>
      <c r="B1494">
        <v>2789</v>
      </c>
      <c r="C1494" t="s">
        <v>1591</v>
      </c>
      <c r="D1494" s="590" t="str">
        <f>IF('P42'!B21&lt;&gt;"",'P42'!B21,"")</f>
        <v/>
      </c>
      <c r="E1494" t="s">
        <v>1562</v>
      </c>
      <c r="F1494" t="s">
        <v>1560</v>
      </c>
    </row>
    <row r="1495" spans="1:6">
      <c r="A1495" t="s">
        <v>2033</v>
      </c>
      <c r="B1495">
        <v>2791</v>
      </c>
      <c r="C1495" t="s">
        <v>2036</v>
      </c>
      <c r="D1495" s="590" t="str">
        <f>IF('P42'!C22&lt;&gt;"",'P42'!C22,"")</f>
        <v/>
      </c>
      <c r="E1495" t="s">
        <v>1562</v>
      </c>
      <c r="F1495" t="s">
        <v>1560</v>
      </c>
    </row>
    <row r="1496" spans="1:6">
      <c r="A1496" t="s">
        <v>2037</v>
      </c>
      <c r="B1496">
        <v>2795</v>
      </c>
      <c r="C1496" t="s">
        <v>1561</v>
      </c>
      <c r="D1496" s="591" t="str">
        <f>IF('P43'!B3&lt;&gt;"",'P43'!B3,"")</f>
        <v/>
      </c>
      <c r="E1496" t="s">
        <v>1562</v>
      </c>
      <c r="F1496" t="s">
        <v>1566</v>
      </c>
    </row>
    <row r="1497" spans="1:6">
      <c r="A1497" t="s">
        <v>2037</v>
      </c>
      <c r="B1497">
        <v>2798</v>
      </c>
      <c r="C1497" t="s">
        <v>1602</v>
      </c>
      <c r="D1497" s="591" t="str">
        <f>IF('P43'!B6&lt;&gt;"",'P43'!B6,"")</f>
        <v/>
      </c>
      <c r="E1497" t="s">
        <v>1562</v>
      </c>
      <c r="F1497" t="s">
        <v>1566</v>
      </c>
    </row>
    <row r="1498" spans="1:6">
      <c r="A1498" t="s">
        <v>2037</v>
      </c>
      <c r="B1498">
        <v>2801</v>
      </c>
      <c r="C1498" t="s">
        <v>1775</v>
      </c>
      <c r="D1498" s="591" t="str">
        <f>IF('P43'!B9&lt;&gt;"",'P43'!B9,"")</f>
        <v/>
      </c>
      <c r="E1498" t="s">
        <v>1562</v>
      </c>
      <c r="F1498" t="s">
        <v>1566</v>
      </c>
    </row>
    <row r="1499" spans="1:6">
      <c r="A1499" t="s">
        <v>2037</v>
      </c>
      <c r="B1499">
        <v>2804</v>
      </c>
      <c r="C1499" t="s">
        <v>1788</v>
      </c>
      <c r="D1499" s="591" t="str">
        <f>IF('P43'!B12&lt;&gt;"",'P43'!B12,"")</f>
        <v/>
      </c>
      <c r="E1499" t="s">
        <v>1562</v>
      </c>
      <c r="F1499" t="s">
        <v>1566</v>
      </c>
    </row>
    <row r="1500" spans="1:6">
      <c r="A1500" t="s">
        <v>2038</v>
      </c>
      <c r="B1500">
        <v>2805</v>
      </c>
      <c r="C1500" t="s">
        <v>1877</v>
      </c>
      <c r="D1500" s="590" t="str">
        <f>IF('P44'!A1&lt;&gt;"",'P44'!A1,"")</f>
        <v>　　オ　衛生管理の状況（令和7年度）</v>
      </c>
      <c r="E1500" t="s">
        <v>1562</v>
      </c>
      <c r="F1500" t="s">
        <v>1560</v>
      </c>
    </row>
    <row r="1501" spans="1:6">
      <c r="A1501" t="s">
        <v>2038</v>
      </c>
      <c r="B1501">
        <v>2816</v>
      </c>
      <c r="C1501" t="s">
        <v>1933</v>
      </c>
      <c r="D1501" s="590" t="str">
        <f>IF('P44'!H4&lt;&gt;"",'P44'!H4,"")</f>
        <v/>
      </c>
      <c r="E1501" t="s">
        <v>1562</v>
      </c>
      <c r="F1501" t="s">
        <v>1560</v>
      </c>
    </row>
    <row r="1502" spans="1:6">
      <c r="A1502" t="s">
        <v>2038</v>
      </c>
      <c r="B1502">
        <v>2818</v>
      </c>
      <c r="C1502" t="s">
        <v>1609</v>
      </c>
      <c r="D1502" t="str">
        <f>IF('P44'!D5&lt;&gt;"",'P44'!D5,"")</f>
        <v/>
      </c>
      <c r="E1502" t="s">
        <v>1562</v>
      </c>
      <c r="F1502" t="s">
        <v>1588</v>
      </c>
    </row>
    <row r="1503" spans="1:6">
      <c r="A1503" t="s">
        <v>2038</v>
      </c>
      <c r="B1503">
        <v>2823</v>
      </c>
      <c r="C1503" t="s">
        <v>1742</v>
      </c>
      <c r="D1503" s="590" t="str">
        <f>IF('P44'!H6&lt;&gt;"",'P44'!H6,"")</f>
        <v/>
      </c>
      <c r="E1503" t="s">
        <v>1562</v>
      </c>
      <c r="F1503" t="s">
        <v>1560</v>
      </c>
    </row>
    <row r="1504" spans="1:6">
      <c r="A1504" t="s">
        <v>2038</v>
      </c>
      <c r="B1504">
        <v>2824</v>
      </c>
      <c r="C1504" t="s">
        <v>1744</v>
      </c>
      <c r="D1504" t="str">
        <f>IF('P44'!E7&lt;&gt;"",'P44'!E7,"")</f>
        <v/>
      </c>
      <c r="E1504" t="s">
        <v>1562</v>
      </c>
      <c r="F1504" t="s">
        <v>1588</v>
      </c>
    </row>
    <row r="1505" spans="1:6">
      <c r="A1505" t="s">
        <v>2038</v>
      </c>
      <c r="B1505">
        <v>2825</v>
      </c>
      <c r="C1505" t="s">
        <v>1660</v>
      </c>
      <c r="D1505" t="str">
        <f>IF('P44'!F7&lt;&gt;"",'P44'!F7,"")</f>
        <v/>
      </c>
      <c r="E1505" t="s">
        <v>1562</v>
      </c>
      <c r="F1505" t="s">
        <v>1588</v>
      </c>
    </row>
    <row r="1506" spans="1:6">
      <c r="A1506" t="s">
        <v>2038</v>
      </c>
      <c r="B1506">
        <v>2826</v>
      </c>
      <c r="C1506" t="s">
        <v>1614</v>
      </c>
      <c r="D1506" t="str">
        <f>IF('P44'!G7&lt;&gt;"",'P44'!G7,"")</f>
        <v/>
      </c>
      <c r="E1506" t="s">
        <v>1562</v>
      </c>
      <c r="F1506" t="s">
        <v>1588</v>
      </c>
    </row>
    <row r="1507" spans="1:6">
      <c r="A1507" t="s">
        <v>2038</v>
      </c>
      <c r="B1507">
        <v>2830</v>
      </c>
      <c r="C1507" t="s">
        <v>1746</v>
      </c>
      <c r="D1507" s="590" t="str">
        <f>IF('P44'!H8&lt;&gt;"",'P44'!H8,"")</f>
        <v/>
      </c>
      <c r="E1507" t="s">
        <v>1562</v>
      </c>
      <c r="F1507" t="s">
        <v>1560</v>
      </c>
    </row>
    <row r="1508" spans="1:6">
      <c r="A1508" t="s">
        <v>2038</v>
      </c>
      <c r="B1508">
        <v>2831</v>
      </c>
      <c r="C1508" t="s">
        <v>1617</v>
      </c>
      <c r="D1508" t="str">
        <f>IF('P44'!D9&lt;&gt;"",'P44'!D9,"")</f>
        <v/>
      </c>
      <c r="E1508" t="s">
        <v>1562</v>
      </c>
      <c r="F1508" t="s">
        <v>1588</v>
      </c>
    </row>
    <row r="1509" spans="1:6">
      <c r="A1509" t="s">
        <v>2038</v>
      </c>
      <c r="B1509">
        <v>2835</v>
      </c>
      <c r="C1509" t="s">
        <v>2039</v>
      </c>
      <c r="D1509" s="590" t="str">
        <f>IF('P44'!B13&lt;&gt;"",'P44'!B13,"")</f>
        <v/>
      </c>
      <c r="E1509" t="s">
        <v>1562</v>
      </c>
      <c r="F1509" t="s">
        <v>1560</v>
      </c>
    </row>
    <row r="1510" spans="1:6">
      <c r="A1510" t="s">
        <v>2038</v>
      </c>
      <c r="B1510">
        <v>2838</v>
      </c>
      <c r="C1510" t="s">
        <v>2040</v>
      </c>
      <c r="D1510" s="590" t="str">
        <f>IF('P44'!D14&lt;&gt;"",'P44'!D14,"")</f>
        <v/>
      </c>
      <c r="E1510" t="s">
        <v>1562</v>
      </c>
      <c r="F1510" t="s">
        <v>1560</v>
      </c>
    </row>
    <row r="1511" spans="1:6">
      <c r="A1511" t="s">
        <v>2038</v>
      </c>
      <c r="B1511">
        <v>2840</v>
      </c>
      <c r="C1511" t="s">
        <v>2041</v>
      </c>
      <c r="D1511" s="590" t="str">
        <f>IF('P44'!D15&lt;&gt;"",'P44'!D15,"")</f>
        <v/>
      </c>
      <c r="E1511" t="s">
        <v>1562</v>
      </c>
      <c r="F1511" t="s">
        <v>1560</v>
      </c>
    </row>
    <row r="1512" spans="1:6">
      <c r="A1512" t="s">
        <v>2038</v>
      </c>
      <c r="B1512">
        <v>2842</v>
      </c>
      <c r="C1512" t="s">
        <v>2042</v>
      </c>
      <c r="D1512" s="590" t="str">
        <f>IF('P44'!B18&lt;&gt;"",'P44'!B18,"")</f>
        <v/>
      </c>
      <c r="E1512" t="s">
        <v>1562</v>
      </c>
      <c r="F1512" t="s">
        <v>1560</v>
      </c>
    </row>
    <row r="1513" spans="1:6">
      <c r="A1513" t="s">
        <v>2043</v>
      </c>
      <c r="B1513">
        <v>2845</v>
      </c>
      <c r="C1513" t="s">
        <v>1600</v>
      </c>
      <c r="D1513" s="590" t="str">
        <f>IF('P45'!B4&lt;&gt;"",'P45'!B4,"")</f>
        <v/>
      </c>
      <c r="E1513" t="s">
        <v>1562</v>
      </c>
      <c r="F1513" t="s">
        <v>1560</v>
      </c>
    </row>
    <row r="1514" spans="1:6">
      <c r="A1514" t="s">
        <v>2043</v>
      </c>
      <c r="B1514">
        <v>2848</v>
      </c>
      <c r="C1514" t="s">
        <v>2044</v>
      </c>
      <c r="D1514" s="590" t="str">
        <f>IF('P45'!B7&lt;&gt;"",'P45'!B7,"")</f>
        <v/>
      </c>
      <c r="E1514" t="s">
        <v>1562</v>
      </c>
      <c r="F1514" t="s">
        <v>1560</v>
      </c>
    </row>
    <row r="1515" spans="1:6">
      <c r="A1515" t="s">
        <v>2043</v>
      </c>
      <c r="B1515">
        <v>2852</v>
      </c>
      <c r="C1515" t="s">
        <v>1725</v>
      </c>
      <c r="D1515" s="590" t="str">
        <f>IF('P45'!B11&lt;&gt;"",'P45'!B11,"")</f>
        <v/>
      </c>
      <c r="E1515" t="s">
        <v>1562</v>
      </c>
      <c r="F1515" t="s">
        <v>1560</v>
      </c>
    </row>
    <row r="1516" spans="1:6">
      <c r="A1516" t="s">
        <v>2043</v>
      </c>
      <c r="B1516">
        <v>2854</v>
      </c>
      <c r="C1516" t="s">
        <v>1788</v>
      </c>
      <c r="D1516" s="590" t="str">
        <f>IF('P45'!B12&lt;&gt;"",'P45'!B12,"")</f>
        <v/>
      </c>
      <c r="E1516" t="s">
        <v>1562</v>
      </c>
      <c r="F1516" t="s">
        <v>1560</v>
      </c>
    </row>
    <row r="1517" spans="1:6">
      <c r="A1517" t="s">
        <v>2043</v>
      </c>
      <c r="B1517">
        <v>2857</v>
      </c>
      <c r="C1517" t="s">
        <v>1701</v>
      </c>
      <c r="D1517" s="593" t="str">
        <f>IF('P45'!B13&lt;&gt;"",'P45'!B13,"")</f>
        <v/>
      </c>
      <c r="E1517" t="s">
        <v>1562</v>
      </c>
      <c r="F1517" t="s">
        <v>1757</v>
      </c>
    </row>
    <row r="1518" spans="1:6">
      <c r="A1518" t="s">
        <v>2043</v>
      </c>
      <c r="B1518">
        <v>2860</v>
      </c>
      <c r="C1518" t="s">
        <v>1803</v>
      </c>
      <c r="D1518" s="590" t="str">
        <f>IF('P45'!B15&lt;&gt;"",'P45'!B15,"")</f>
        <v/>
      </c>
      <c r="E1518" t="s">
        <v>1562</v>
      </c>
      <c r="F1518" t="s">
        <v>1560</v>
      </c>
    </row>
    <row r="1519" spans="1:6">
      <c r="A1519" t="s">
        <v>2043</v>
      </c>
      <c r="B1519">
        <v>2862</v>
      </c>
      <c r="C1519" t="s">
        <v>1716</v>
      </c>
      <c r="D1519" s="590" t="str">
        <f>IF('P45'!B16&lt;&gt;"",'P45'!B16,"")</f>
        <v/>
      </c>
      <c r="E1519" t="s">
        <v>1562</v>
      </c>
      <c r="F1519" t="s">
        <v>1560</v>
      </c>
    </row>
    <row r="1520" spans="1:6">
      <c r="A1520" t="s">
        <v>2043</v>
      </c>
      <c r="B1520">
        <v>2865</v>
      </c>
      <c r="C1520" t="s">
        <v>1582</v>
      </c>
      <c r="D1520" s="593" t="str">
        <f>IF('P45'!B17&lt;&gt;"",'P45'!B17,"")</f>
        <v/>
      </c>
      <c r="E1520" t="s">
        <v>1562</v>
      </c>
      <c r="F1520" t="s">
        <v>1757</v>
      </c>
    </row>
    <row r="1521" spans="1:6">
      <c r="A1521" t="s">
        <v>2043</v>
      </c>
      <c r="B1521">
        <v>2868</v>
      </c>
      <c r="C1521" t="s">
        <v>2045</v>
      </c>
      <c r="D1521" s="590" t="str">
        <f>IF('P45'!B20&lt;&gt;"",'P45'!B20,"")</f>
        <v/>
      </c>
      <c r="E1521" t="s">
        <v>1562</v>
      </c>
      <c r="F1521" t="s">
        <v>1560</v>
      </c>
    </row>
    <row r="1522" spans="1:6">
      <c r="A1522" t="s">
        <v>2043</v>
      </c>
      <c r="B1522">
        <v>2870</v>
      </c>
      <c r="C1522" t="s">
        <v>1758</v>
      </c>
      <c r="D1522" s="590" t="str">
        <f>IF('P45'!B23&lt;&gt;"",'P45'!B23,"")</f>
        <v/>
      </c>
      <c r="E1522" t="s">
        <v>1562</v>
      </c>
      <c r="F1522" t="s">
        <v>1560</v>
      </c>
    </row>
    <row r="1523" spans="1:6">
      <c r="A1523" t="s">
        <v>2043</v>
      </c>
      <c r="B1523">
        <v>2873</v>
      </c>
      <c r="C1523" t="s">
        <v>1760</v>
      </c>
      <c r="D1523" s="590" t="str">
        <f>IF('P45'!B26&lt;&gt;"",'P45'!B26,"")</f>
        <v/>
      </c>
      <c r="E1523" t="s">
        <v>1562</v>
      </c>
      <c r="F1523" t="s">
        <v>1560</v>
      </c>
    </row>
    <row r="1524" spans="1:6">
      <c r="A1524" t="s">
        <v>2046</v>
      </c>
      <c r="B1524">
        <v>2878</v>
      </c>
      <c r="C1524" t="s">
        <v>2047</v>
      </c>
      <c r="D1524" s="590" t="str">
        <f>IF('P46'!C3&lt;&gt;"",'P46'!C3,"")</f>
        <v/>
      </c>
      <c r="E1524" t="s">
        <v>1562</v>
      </c>
      <c r="F1524" t="s">
        <v>1560</v>
      </c>
    </row>
    <row r="1525" spans="1:6">
      <c r="A1525" t="s">
        <v>2046</v>
      </c>
      <c r="B1525">
        <v>2881</v>
      </c>
      <c r="C1525" t="s">
        <v>2048</v>
      </c>
      <c r="D1525" s="590" t="str">
        <f>IF('P46'!C6&lt;&gt;"",'P46'!C6,"")</f>
        <v/>
      </c>
      <c r="E1525" t="s">
        <v>1562</v>
      </c>
      <c r="F1525" t="s">
        <v>1560</v>
      </c>
    </row>
    <row r="1526" spans="1:6">
      <c r="A1526" t="s">
        <v>2046</v>
      </c>
      <c r="B1526">
        <v>2884</v>
      </c>
      <c r="C1526" t="s">
        <v>1777</v>
      </c>
      <c r="D1526" s="590" t="str">
        <f>IF('P46'!J9&lt;&gt;"",'P46'!J9,"")</f>
        <v>（令和8年４月１日現在）</v>
      </c>
      <c r="E1526" t="s">
        <v>1562</v>
      </c>
      <c r="F1526" t="s">
        <v>1560</v>
      </c>
    </row>
    <row r="1527" spans="1:6">
      <c r="A1527" t="s">
        <v>2046</v>
      </c>
      <c r="B1527">
        <v>2897</v>
      </c>
      <c r="C1527" t="s">
        <v>1788</v>
      </c>
      <c r="D1527" t="str">
        <f>IF('P46'!B12&lt;&gt;"",'P46'!B12,"")</f>
        <v/>
      </c>
      <c r="E1527" t="s">
        <v>1562</v>
      </c>
      <c r="F1527" t="s">
        <v>1588</v>
      </c>
    </row>
    <row r="1528" spans="1:6">
      <c r="A1528" t="s">
        <v>2046</v>
      </c>
      <c r="B1528">
        <v>2898</v>
      </c>
      <c r="C1528" t="s">
        <v>1737</v>
      </c>
      <c r="D1528" t="str">
        <f>IF('P46'!C12&lt;&gt;"",'P46'!C12,"")</f>
        <v/>
      </c>
      <c r="E1528" t="s">
        <v>1562</v>
      </c>
      <c r="F1528" t="s">
        <v>1588</v>
      </c>
    </row>
    <row r="1529" spans="1:6">
      <c r="A1529" t="s">
        <v>2046</v>
      </c>
      <c r="B1529">
        <v>2899</v>
      </c>
      <c r="C1529" t="s">
        <v>1623</v>
      </c>
      <c r="D1529" t="str">
        <f>IF('P46'!D12&lt;&gt;"",'P46'!D12,"")</f>
        <v/>
      </c>
      <c r="E1529" t="s">
        <v>1562</v>
      </c>
      <c r="F1529" t="s">
        <v>1588</v>
      </c>
    </row>
    <row r="1530" spans="1:6">
      <c r="A1530" t="s">
        <v>2046</v>
      </c>
      <c r="B1530">
        <v>2900</v>
      </c>
      <c r="C1530" t="s">
        <v>1789</v>
      </c>
      <c r="D1530" t="str">
        <f>IF('P46'!E12&lt;&gt;"",'P46'!E12,"")</f>
        <v/>
      </c>
      <c r="E1530" t="s">
        <v>1562</v>
      </c>
      <c r="F1530" t="s">
        <v>1588</v>
      </c>
    </row>
    <row r="1531" spans="1:6">
      <c r="A1531" t="s">
        <v>2046</v>
      </c>
      <c r="B1531">
        <v>2901</v>
      </c>
      <c r="C1531" t="s">
        <v>1669</v>
      </c>
      <c r="D1531" t="str">
        <f>IF('P46'!F12&lt;&gt;"",'P46'!F12,"")</f>
        <v/>
      </c>
      <c r="E1531" t="s">
        <v>1562</v>
      </c>
      <c r="F1531" t="s">
        <v>1588</v>
      </c>
    </row>
    <row r="1532" spans="1:6">
      <c r="A1532" t="s">
        <v>2046</v>
      </c>
      <c r="B1532">
        <v>2902</v>
      </c>
      <c r="C1532" t="s">
        <v>1624</v>
      </c>
      <c r="D1532" t="str">
        <f>IF('P46'!G12&lt;&gt;"",'P46'!G12,"")</f>
        <v/>
      </c>
      <c r="E1532" t="s">
        <v>1562</v>
      </c>
      <c r="F1532" t="s">
        <v>1588</v>
      </c>
    </row>
    <row r="1533" spans="1:6">
      <c r="A1533" t="s">
        <v>2046</v>
      </c>
      <c r="B1533">
        <v>2903</v>
      </c>
      <c r="C1533" t="s">
        <v>1752</v>
      </c>
      <c r="D1533" t="str">
        <f>IF('P46'!H12&lt;&gt;"",'P46'!H12,"")</f>
        <v/>
      </c>
      <c r="E1533" t="s">
        <v>1562</v>
      </c>
      <c r="F1533" t="s">
        <v>1588</v>
      </c>
    </row>
    <row r="1534" spans="1:6">
      <c r="A1534" t="s">
        <v>2046</v>
      </c>
      <c r="B1534">
        <v>2904</v>
      </c>
      <c r="C1534" t="s">
        <v>1790</v>
      </c>
      <c r="D1534" t="str">
        <f>IF('P46'!I12&lt;&gt;"",'P46'!I12,"")</f>
        <v/>
      </c>
      <c r="E1534" t="s">
        <v>1562</v>
      </c>
      <c r="F1534" t="s">
        <v>1588</v>
      </c>
    </row>
    <row r="1535" spans="1:6">
      <c r="A1535" t="s">
        <v>2046</v>
      </c>
      <c r="B1535">
        <v>2905</v>
      </c>
      <c r="C1535" t="s">
        <v>1791</v>
      </c>
      <c r="D1535" t="str">
        <f>IF('P46'!J12&lt;&gt;"",'P46'!J12,"")</f>
        <v/>
      </c>
      <c r="E1535" t="s">
        <v>1562</v>
      </c>
      <c r="F1535" t="s">
        <v>1588</v>
      </c>
    </row>
    <row r="1536" spans="1:6">
      <c r="A1536" t="s">
        <v>2046</v>
      </c>
      <c r="B1536">
        <v>2908</v>
      </c>
      <c r="C1536" t="s">
        <v>2049</v>
      </c>
      <c r="D1536" s="590" t="str">
        <f>IF('P46'!G15&lt;&gt;"",'P46'!G15,"")</f>
        <v>（令和7年度開催実績）</v>
      </c>
      <c r="E1536" t="s">
        <v>1562</v>
      </c>
      <c r="F1536" t="s">
        <v>1560</v>
      </c>
    </row>
    <row r="1537" spans="1:6">
      <c r="A1537" t="s">
        <v>2046</v>
      </c>
      <c r="B1537">
        <v>2917</v>
      </c>
      <c r="C1537" t="s">
        <v>2050</v>
      </c>
      <c r="D1537" s="591" t="str">
        <f>IF('P46'!B18&lt;&gt;"",'P46'!B18,"")</f>
        <v/>
      </c>
      <c r="E1537" t="s">
        <v>1562</v>
      </c>
      <c r="F1537" t="s">
        <v>1566</v>
      </c>
    </row>
    <row r="1538" spans="1:6">
      <c r="A1538" t="s">
        <v>2046</v>
      </c>
      <c r="B1538">
        <v>2918</v>
      </c>
      <c r="C1538" t="s">
        <v>1821</v>
      </c>
      <c r="D1538" s="595" t="str">
        <f>IF('P46'!E18&lt;&gt;"",'P46'!E18,"")</f>
        <v/>
      </c>
      <c r="E1538" t="s">
        <v>1562</v>
      </c>
      <c r="F1538" t="s">
        <v>1766</v>
      </c>
    </row>
    <row r="1539" spans="1:6">
      <c r="A1539" t="s">
        <v>2046</v>
      </c>
      <c r="B1539">
        <v>2919</v>
      </c>
      <c r="C1539" t="s">
        <v>1679</v>
      </c>
      <c r="D1539" s="595" t="str">
        <f>IF('P46'!F18&lt;&gt;"",'P46'!F18,"")</f>
        <v/>
      </c>
      <c r="E1539" t="s">
        <v>1562</v>
      </c>
      <c r="F1539" t="s">
        <v>1766</v>
      </c>
    </row>
    <row r="1540" spans="1:6">
      <c r="A1540" t="s">
        <v>2046</v>
      </c>
      <c r="B1540">
        <v>2920</v>
      </c>
      <c r="C1540" t="s">
        <v>1636</v>
      </c>
      <c r="D1540" s="595" t="str">
        <f>IF('P46'!G18&lt;&gt;"",'P46'!G18,"")</f>
        <v/>
      </c>
      <c r="E1540" t="s">
        <v>1562</v>
      </c>
      <c r="F1540" t="s">
        <v>1766</v>
      </c>
    </row>
    <row r="1541" spans="1:6">
      <c r="A1541" t="s">
        <v>2046</v>
      </c>
      <c r="B1541">
        <v>2921</v>
      </c>
      <c r="C1541" t="s">
        <v>1822</v>
      </c>
      <c r="D1541" s="595" t="str">
        <f>IF('P46'!H18&lt;&gt;"",'P46'!H18,"")</f>
        <v/>
      </c>
      <c r="E1541" t="s">
        <v>1562</v>
      </c>
      <c r="F1541" t="s">
        <v>1766</v>
      </c>
    </row>
    <row r="1542" spans="1:6">
      <c r="A1542" t="s">
        <v>2046</v>
      </c>
      <c r="B1542">
        <v>2922</v>
      </c>
      <c r="C1542" t="s">
        <v>1823</v>
      </c>
      <c r="D1542" s="595" t="str">
        <f>IF('P46'!I18&lt;&gt;"",'P46'!I18,"")</f>
        <v/>
      </c>
      <c r="E1542" t="s">
        <v>1562</v>
      </c>
      <c r="F1542" t="s">
        <v>1766</v>
      </c>
    </row>
    <row r="1543" spans="1:6">
      <c r="A1543" t="s">
        <v>2046</v>
      </c>
      <c r="B1543">
        <v>2923</v>
      </c>
      <c r="C1543" t="s">
        <v>2051</v>
      </c>
      <c r="D1543" s="591" t="str">
        <f>IF('P46'!B19&lt;&gt;"",'P46'!B19,"")</f>
        <v/>
      </c>
      <c r="E1543" t="s">
        <v>1562</v>
      </c>
      <c r="F1543" t="s">
        <v>1566</v>
      </c>
    </row>
    <row r="1544" spans="1:6">
      <c r="A1544" t="s">
        <v>2046</v>
      </c>
      <c r="B1544">
        <v>2924</v>
      </c>
      <c r="C1544" t="s">
        <v>1828</v>
      </c>
      <c r="D1544" s="595" t="str">
        <f>IF('P46'!E19&lt;&gt;"",'P46'!E19,"")</f>
        <v/>
      </c>
      <c r="E1544" t="s">
        <v>1562</v>
      </c>
      <c r="F1544" t="s">
        <v>1766</v>
      </c>
    </row>
    <row r="1545" spans="1:6">
      <c r="A1545" t="s">
        <v>2046</v>
      </c>
      <c r="B1545">
        <v>2925</v>
      </c>
      <c r="C1545" t="s">
        <v>1681</v>
      </c>
      <c r="D1545" s="595" t="str">
        <f>IF('P46'!F19&lt;&gt;"",'P46'!F19,"")</f>
        <v/>
      </c>
      <c r="E1545" t="s">
        <v>1562</v>
      </c>
      <c r="F1545" t="s">
        <v>1766</v>
      </c>
    </row>
    <row r="1546" spans="1:6">
      <c r="A1546" t="s">
        <v>2046</v>
      </c>
      <c r="B1546">
        <v>2926</v>
      </c>
      <c r="C1546" t="s">
        <v>1638</v>
      </c>
      <c r="D1546" s="595" t="str">
        <f>IF('P46'!G19&lt;&gt;"",'P46'!G19,"")</f>
        <v/>
      </c>
      <c r="E1546" t="s">
        <v>1562</v>
      </c>
      <c r="F1546" t="s">
        <v>1766</v>
      </c>
    </row>
    <row r="1547" spans="1:6">
      <c r="A1547" t="s">
        <v>2046</v>
      </c>
      <c r="B1547">
        <v>2927</v>
      </c>
      <c r="C1547" t="s">
        <v>1829</v>
      </c>
      <c r="D1547" s="595" t="str">
        <f>IF('P46'!H19&lt;&gt;"",'P46'!H19,"")</f>
        <v/>
      </c>
      <c r="E1547" t="s">
        <v>1562</v>
      </c>
      <c r="F1547" t="s">
        <v>1766</v>
      </c>
    </row>
    <row r="1548" spans="1:6">
      <c r="A1548" t="s">
        <v>2046</v>
      </c>
      <c r="B1548">
        <v>2928</v>
      </c>
      <c r="C1548" t="s">
        <v>1830</v>
      </c>
      <c r="D1548" s="595" t="str">
        <f>IF('P46'!I19&lt;&gt;"",'P46'!I19,"")</f>
        <v/>
      </c>
      <c r="E1548" t="s">
        <v>1562</v>
      </c>
      <c r="F1548" t="s">
        <v>1766</v>
      </c>
    </row>
    <row r="1549" spans="1:6">
      <c r="A1549" t="s">
        <v>2046</v>
      </c>
      <c r="B1549">
        <v>2929</v>
      </c>
      <c r="C1549" t="s">
        <v>2052</v>
      </c>
      <c r="D1549" s="591" t="str">
        <f>IF('P46'!B20&lt;&gt;"",'P46'!B20,"")</f>
        <v/>
      </c>
      <c r="E1549" t="s">
        <v>1562</v>
      </c>
      <c r="F1549" t="s">
        <v>1566</v>
      </c>
    </row>
    <row r="1550" spans="1:6">
      <c r="A1550" t="s">
        <v>2046</v>
      </c>
      <c r="B1550">
        <v>2930</v>
      </c>
      <c r="C1550" t="s">
        <v>1734</v>
      </c>
      <c r="D1550" s="595" t="str">
        <f>IF('P46'!E20&lt;&gt;"",'P46'!E20,"")</f>
        <v/>
      </c>
      <c r="E1550" t="s">
        <v>1562</v>
      </c>
      <c r="F1550" t="s">
        <v>1766</v>
      </c>
    </row>
    <row r="1551" spans="1:6">
      <c r="A1551" t="s">
        <v>2046</v>
      </c>
      <c r="B1551">
        <v>2931</v>
      </c>
      <c r="C1551" t="s">
        <v>1683</v>
      </c>
      <c r="D1551" s="595" t="str">
        <f>IF('P46'!F20&lt;&gt;"",'P46'!F20,"")</f>
        <v/>
      </c>
      <c r="E1551" t="s">
        <v>1562</v>
      </c>
      <c r="F1551" t="s">
        <v>1766</v>
      </c>
    </row>
    <row r="1552" spans="1:6">
      <c r="A1552" t="s">
        <v>2046</v>
      </c>
      <c r="B1552">
        <v>2932</v>
      </c>
      <c r="C1552" t="s">
        <v>1645</v>
      </c>
      <c r="D1552" s="595" t="str">
        <f>IF('P46'!G20&lt;&gt;"",'P46'!G20,"")</f>
        <v/>
      </c>
      <c r="E1552" t="s">
        <v>1562</v>
      </c>
      <c r="F1552" t="s">
        <v>1766</v>
      </c>
    </row>
    <row r="1553" spans="1:6">
      <c r="A1553" t="s">
        <v>2046</v>
      </c>
      <c r="B1553">
        <v>2933</v>
      </c>
      <c r="C1553" t="s">
        <v>1834</v>
      </c>
      <c r="D1553" s="595" t="str">
        <f>IF('P46'!H20&lt;&gt;"",'P46'!H20,"")</f>
        <v/>
      </c>
      <c r="E1553" t="s">
        <v>1562</v>
      </c>
      <c r="F1553" t="s">
        <v>1766</v>
      </c>
    </row>
    <row r="1554" spans="1:6">
      <c r="A1554" t="s">
        <v>2046</v>
      </c>
      <c r="B1554">
        <v>2934</v>
      </c>
      <c r="C1554" t="s">
        <v>1835</v>
      </c>
      <c r="D1554" s="595" t="str">
        <f>IF('P46'!I20&lt;&gt;"",'P46'!I20,"")</f>
        <v/>
      </c>
      <c r="E1554" t="s">
        <v>1562</v>
      </c>
      <c r="F1554" t="s">
        <v>1766</v>
      </c>
    </row>
    <row r="1555" spans="1:6">
      <c r="A1555" t="s">
        <v>2046</v>
      </c>
      <c r="B1555">
        <v>2935</v>
      </c>
      <c r="C1555" t="s">
        <v>2053</v>
      </c>
      <c r="D1555" s="591" t="str">
        <f>IF('P46'!B21&lt;&gt;"",'P46'!B21,"")</f>
        <v/>
      </c>
      <c r="E1555" t="s">
        <v>1562</v>
      </c>
      <c r="F1555" t="s">
        <v>1566</v>
      </c>
    </row>
    <row r="1556" spans="1:6">
      <c r="A1556" t="s">
        <v>2046</v>
      </c>
      <c r="B1556">
        <v>2936</v>
      </c>
      <c r="C1556" t="s">
        <v>1840</v>
      </c>
      <c r="D1556" s="595" t="str">
        <f>IF('P46'!E21&lt;&gt;"",'P46'!E21,"")</f>
        <v/>
      </c>
      <c r="E1556" t="s">
        <v>1562</v>
      </c>
      <c r="F1556" t="s">
        <v>1766</v>
      </c>
    </row>
    <row r="1557" spans="1:6">
      <c r="A1557" t="s">
        <v>2046</v>
      </c>
      <c r="B1557">
        <v>2937</v>
      </c>
      <c r="C1557" t="s">
        <v>1685</v>
      </c>
      <c r="D1557" s="595" t="str">
        <f>IF('P46'!F21&lt;&gt;"",'P46'!F21,"")</f>
        <v/>
      </c>
      <c r="E1557" t="s">
        <v>1562</v>
      </c>
      <c r="F1557" t="s">
        <v>1766</v>
      </c>
    </row>
    <row r="1558" spans="1:6">
      <c r="A1558" t="s">
        <v>2046</v>
      </c>
      <c r="B1558">
        <v>2938</v>
      </c>
      <c r="C1558" t="s">
        <v>1647</v>
      </c>
      <c r="D1558" s="595" t="str">
        <f>IF('P46'!G21&lt;&gt;"",'P46'!G21,"")</f>
        <v/>
      </c>
      <c r="E1558" t="s">
        <v>1562</v>
      </c>
      <c r="F1558" t="s">
        <v>1766</v>
      </c>
    </row>
    <row r="1559" spans="1:6">
      <c r="A1559" t="s">
        <v>2046</v>
      </c>
      <c r="B1559">
        <v>2939</v>
      </c>
      <c r="C1559" t="s">
        <v>1841</v>
      </c>
      <c r="D1559" s="595" t="str">
        <f>IF('P46'!H21&lt;&gt;"",'P46'!H21,"")</f>
        <v/>
      </c>
      <c r="E1559" t="s">
        <v>1562</v>
      </c>
      <c r="F1559" t="s">
        <v>1766</v>
      </c>
    </row>
    <row r="1560" spans="1:6">
      <c r="A1560" t="s">
        <v>2046</v>
      </c>
      <c r="B1560">
        <v>2940</v>
      </c>
      <c r="C1560" t="s">
        <v>1842</v>
      </c>
      <c r="D1560" s="595" t="str">
        <f>IF('P46'!I21&lt;&gt;"",'P46'!I21,"")</f>
        <v/>
      </c>
      <c r="E1560" t="s">
        <v>1562</v>
      </c>
      <c r="F1560" t="s">
        <v>1766</v>
      </c>
    </row>
    <row r="1561" spans="1:6">
      <c r="A1561" t="s">
        <v>2046</v>
      </c>
      <c r="B1561">
        <v>2941</v>
      </c>
      <c r="C1561" t="s">
        <v>2054</v>
      </c>
      <c r="D1561" s="591" t="str">
        <f>IF('P46'!B22&lt;&gt;"",'P46'!B22,"")</f>
        <v/>
      </c>
      <c r="E1561" t="s">
        <v>1562</v>
      </c>
      <c r="F1561" t="s">
        <v>1566</v>
      </c>
    </row>
    <row r="1562" spans="1:6">
      <c r="A1562" t="s">
        <v>2046</v>
      </c>
      <c r="B1562">
        <v>2942</v>
      </c>
      <c r="C1562" t="s">
        <v>1847</v>
      </c>
      <c r="D1562" s="595" t="str">
        <f>IF('P46'!E22&lt;&gt;"",'P46'!E22,"")</f>
        <v/>
      </c>
      <c r="E1562" t="s">
        <v>1562</v>
      </c>
      <c r="F1562" t="s">
        <v>1766</v>
      </c>
    </row>
    <row r="1563" spans="1:6">
      <c r="A1563" t="s">
        <v>2046</v>
      </c>
      <c r="B1563">
        <v>2943</v>
      </c>
      <c r="C1563" t="s">
        <v>1848</v>
      </c>
      <c r="D1563" s="595" t="str">
        <f>IF('P46'!F22&lt;&gt;"",'P46'!F22,"")</f>
        <v/>
      </c>
      <c r="E1563" t="s">
        <v>1562</v>
      </c>
      <c r="F1563" t="s">
        <v>1766</v>
      </c>
    </row>
    <row r="1564" spans="1:6">
      <c r="A1564" t="s">
        <v>2046</v>
      </c>
      <c r="B1564">
        <v>2944</v>
      </c>
      <c r="C1564" t="s">
        <v>1649</v>
      </c>
      <c r="D1564" s="595" t="str">
        <f>IF('P46'!G22&lt;&gt;"",'P46'!G22,"")</f>
        <v/>
      </c>
      <c r="E1564" t="s">
        <v>1562</v>
      </c>
      <c r="F1564" t="s">
        <v>1766</v>
      </c>
    </row>
    <row r="1565" spans="1:6">
      <c r="A1565" t="s">
        <v>2046</v>
      </c>
      <c r="B1565">
        <v>2945</v>
      </c>
      <c r="C1565" t="s">
        <v>1595</v>
      </c>
      <c r="D1565" s="595" t="str">
        <f>IF('P46'!H22&lt;&gt;"",'P46'!H22,"")</f>
        <v/>
      </c>
      <c r="E1565" t="s">
        <v>1562</v>
      </c>
      <c r="F1565" t="s">
        <v>1766</v>
      </c>
    </row>
    <row r="1566" spans="1:6">
      <c r="A1566" t="s">
        <v>2046</v>
      </c>
      <c r="B1566">
        <v>2946</v>
      </c>
      <c r="C1566" t="s">
        <v>1849</v>
      </c>
      <c r="D1566" s="595" t="str">
        <f>IF('P46'!I22&lt;&gt;"",'P46'!I22,"")</f>
        <v/>
      </c>
      <c r="E1566" t="s">
        <v>1562</v>
      </c>
      <c r="F1566" t="s">
        <v>1766</v>
      </c>
    </row>
    <row r="1567" spans="1:6">
      <c r="A1567" t="s">
        <v>2046</v>
      </c>
      <c r="B1567">
        <v>2947</v>
      </c>
      <c r="C1567" t="s">
        <v>2055</v>
      </c>
      <c r="D1567" s="591" t="str">
        <f>IF('P46'!B23&lt;&gt;"",'P46'!B23,"")</f>
        <v/>
      </c>
      <c r="E1567" t="s">
        <v>1562</v>
      </c>
      <c r="F1567" t="s">
        <v>1566</v>
      </c>
    </row>
    <row r="1568" spans="1:6">
      <c r="A1568" t="s">
        <v>2046</v>
      </c>
      <c r="B1568">
        <v>2948</v>
      </c>
      <c r="C1568" t="s">
        <v>2056</v>
      </c>
      <c r="D1568" s="595" t="str">
        <f>IF('P46'!E23&lt;&gt;"",'P46'!E23,"")</f>
        <v/>
      </c>
      <c r="E1568" t="s">
        <v>1562</v>
      </c>
      <c r="F1568" t="s">
        <v>1766</v>
      </c>
    </row>
    <row r="1569" spans="1:6">
      <c r="A1569" t="s">
        <v>2046</v>
      </c>
      <c r="B1569">
        <v>2949</v>
      </c>
      <c r="C1569" t="s">
        <v>1688</v>
      </c>
      <c r="D1569" s="595" t="str">
        <f>IF('P46'!F23&lt;&gt;"",'P46'!F23,"")</f>
        <v/>
      </c>
      <c r="E1569" t="s">
        <v>1562</v>
      </c>
      <c r="F1569" t="s">
        <v>1766</v>
      </c>
    </row>
    <row r="1570" spans="1:6">
      <c r="A1570" t="s">
        <v>2046</v>
      </c>
      <c r="B1570">
        <v>2950</v>
      </c>
      <c r="C1570" t="s">
        <v>1651</v>
      </c>
      <c r="D1570" s="595" t="str">
        <f>IF('P46'!G23&lt;&gt;"",'P46'!G23,"")</f>
        <v/>
      </c>
      <c r="E1570" t="s">
        <v>1562</v>
      </c>
      <c r="F1570" t="s">
        <v>1766</v>
      </c>
    </row>
    <row r="1571" spans="1:6">
      <c r="A1571" t="s">
        <v>2046</v>
      </c>
      <c r="B1571">
        <v>2951</v>
      </c>
      <c r="C1571" t="s">
        <v>1597</v>
      </c>
      <c r="D1571" s="595" t="str">
        <f>IF('P46'!H23&lt;&gt;"",'P46'!H23,"")</f>
        <v/>
      </c>
      <c r="E1571" t="s">
        <v>1562</v>
      </c>
      <c r="F1571" t="s">
        <v>1766</v>
      </c>
    </row>
    <row r="1572" spans="1:6">
      <c r="A1572" t="s">
        <v>2046</v>
      </c>
      <c r="B1572">
        <v>2952</v>
      </c>
      <c r="C1572" t="s">
        <v>1689</v>
      </c>
      <c r="D1572" s="595" t="str">
        <f>IF('P46'!I23&lt;&gt;"",'P46'!I23,"")</f>
        <v/>
      </c>
      <c r="E1572" t="s">
        <v>1562</v>
      </c>
      <c r="F1572" t="s">
        <v>1766</v>
      </c>
    </row>
    <row r="1573" spans="1:6">
      <c r="A1573" t="s">
        <v>2046</v>
      </c>
      <c r="B1573">
        <v>2953</v>
      </c>
      <c r="C1573" t="s">
        <v>2057</v>
      </c>
      <c r="D1573" s="591" t="str">
        <f>IF('P46'!B24&lt;&gt;"",'P46'!B24,"")</f>
        <v/>
      </c>
      <c r="E1573" t="s">
        <v>1562</v>
      </c>
      <c r="F1573" t="s">
        <v>1566</v>
      </c>
    </row>
    <row r="1574" spans="1:6">
      <c r="A1574" t="s">
        <v>2046</v>
      </c>
      <c r="B1574">
        <v>2954</v>
      </c>
      <c r="C1574" t="s">
        <v>2058</v>
      </c>
      <c r="D1574" s="595" t="str">
        <f>IF('P46'!E24&lt;&gt;"",'P46'!E24,"")</f>
        <v/>
      </c>
      <c r="E1574" t="s">
        <v>1562</v>
      </c>
      <c r="F1574" t="s">
        <v>1766</v>
      </c>
    </row>
    <row r="1575" spans="1:6">
      <c r="A1575" t="s">
        <v>2046</v>
      </c>
      <c r="B1575">
        <v>2955</v>
      </c>
      <c r="C1575" t="s">
        <v>1691</v>
      </c>
      <c r="D1575" s="595" t="str">
        <f>IF('P46'!F24&lt;&gt;"",'P46'!F24,"")</f>
        <v/>
      </c>
      <c r="E1575" t="s">
        <v>1562</v>
      </c>
      <c r="F1575" t="s">
        <v>1766</v>
      </c>
    </row>
    <row r="1576" spans="1:6">
      <c r="A1576" t="s">
        <v>2046</v>
      </c>
      <c r="B1576">
        <v>2956</v>
      </c>
      <c r="C1576" t="s">
        <v>2059</v>
      </c>
      <c r="D1576" s="595" t="str">
        <f>IF('P46'!G24&lt;&gt;"",'P46'!G24,"")</f>
        <v/>
      </c>
      <c r="E1576" t="s">
        <v>1562</v>
      </c>
      <c r="F1576" t="s">
        <v>1766</v>
      </c>
    </row>
    <row r="1577" spans="1:6">
      <c r="A1577" t="s">
        <v>2046</v>
      </c>
      <c r="B1577">
        <v>2957</v>
      </c>
      <c r="C1577" t="s">
        <v>2060</v>
      </c>
      <c r="D1577" s="595" t="str">
        <f>IF('P46'!H24&lt;&gt;"",'P46'!H24,"")</f>
        <v/>
      </c>
      <c r="E1577" t="s">
        <v>1562</v>
      </c>
      <c r="F1577" t="s">
        <v>1766</v>
      </c>
    </row>
    <row r="1578" spans="1:6">
      <c r="A1578" t="s">
        <v>2046</v>
      </c>
      <c r="B1578">
        <v>2958</v>
      </c>
      <c r="C1578" t="s">
        <v>2061</v>
      </c>
      <c r="D1578" s="595" t="str">
        <f>IF('P46'!I24&lt;&gt;"",'P46'!I24,"")</f>
        <v/>
      </c>
      <c r="E1578" t="s">
        <v>1562</v>
      </c>
      <c r="F1578" t="s">
        <v>1766</v>
      </c>
    </row>
    <row r="1579" spans="1:6">
      <c r="A1579" t="s">
        <v>2046</v>
      </c>
      <c r="B1579">
        <v>2959</v>
      </c>
      <c r="C1579" t="s">
        <v>2062</v>
      </c>
      <c r="D1579" s="591" t="str">
        <f>IF('P46'!B25&lt;&gt;"",'P46'!B25,"")</f>
        <v/>
      </c>
      <c r="E1579" t="s">
        <v>1562</v>
      </c>
      <c r="F1579" t="s">
        <v>1566</v>
      </c>
    </row>
    <row r="1580" spans="1:6">
      <c r="A1580" t="s">
        <v>2046</v>
      </c>
      <c r="B1580">
        <v>2960</v>
      </c>
      <c r="C1580" t="s">
        <v>2063</v>
      </c>
      <c r="D1580" s="595" t="str">
        <f>IF('P46'!E25&lt;&gt;"",'P46'!E25,"")</f>
        <v/>
      </c>
      <c r="E1580" t="s">
        <v>1562</v>
      </c>
      <c r="F1580" t="s">
        <v>1766</v>
      </c>
    </row>
    <row r="1581" spans="1:6">
      <c r="A1581" t="s">
        <v>2046</v>
      </c>
      <c r="B1581">
        <v>2961</v>
      </c>
      <c r="C1581" t="s">
        <v>1693</v>
      </c>
      <c r="D1581" s="595" t="str">
        <f>IF('P46'!F25&lt;&gt;"",'P46'!F25,"")</f>
        <v/>
      </c>
      <c r="E1581" t="s">
        <v>1562</v>
      </c>
      <c r="F1581" t="s">
        <v>1766</v>
      </c>
    </row>
    <row r="1582" spans="1:6">
      <c r="A1582" t="s">
        <v>2046</v>
      </c>
      <c r="B1582">
        <v>2962</v>
      </c>
      <c r="C1582" t="s">
        <v>2064</v>
      </c>
      <c r="D1582" s="595" t="str">
        <f>IF('P46'!G25&lt;&gt;"",'P46'!G25,"")</f>
        <v/>
      </c>
      <c r="E1582" t="s">
        <v>1562</v>
      </c>
      <c r="F1582" t="s">
        <v>1766</v>
      </c>
    </row>
    <row r="1583" spans="1:6">
      <c r="A1583" t="s">
        <v>2046</v>
      </c>
      <c r="B1583">
        <v>2963</v>
      </c>
      <c r="C1583" t="s">
        <v>2065</v>
      </c>
      <c r="D1583" s="595" t="str">
        <f>IF('P46'!H25&lt;&gt;"",'P46'!H25,"")</f>
        <v/>
      </c>
      <c r="E1583" t="s">
        <v>1562</v>
      </c>
      <c r="F1583" t="s">
        <v>1766</v>
      </c>
    </row>
    <row r="1584" spans="1:6">
      <c r="A1584" t="s">
        <v>2046</v>
      </c>
      <c r="B1584">
        <v>2964</v>
      </c>
      <c r="C1584" t="s">
        <v>2066</v>
      </c>
      <c r="D1584" s="595" t="str">
        <f>IF('P46'!I25&lt;&gt;"",'P46'!I25,"")</f>
        <v/>
      </c>
      <c r="E1584" t="s">
        <v>1562</v>
      </c>
      <c r="F1584" t="s">
        <v>1766</v>
      </c>
    </row>
    <row r="1585" spans="1:6">
      <c r="A1585" t="s">
        <v>2046</v>
      </c>
      <c r="B1585">
        <v>2965</v>
      </c>
      <c r="C1585" t="s">
        <v>2067</v>
      </c>
      <c r="D1585" s="591" t="str">
        <f>IF('P46'!B26&lt;&gt;"",'P46'!B26,"")</f>
        <v/>
      </c>
      <c r="E1585" t="s">
        <v>1562</v>
      </c>
      <c r="F1585" t="s">
        <v>1566</v>
      </c>
    </row>
    <row r="1586" spans="1:6">
      <c r="A1586" t="s">
        <v>2046</v>
      </c>
      <c r="B1586">
        <v>2966</v>
      </c>
      <c r="C1586" t="s">
        <v>2028</v>
      </c>
      <c r="D1586" s="595" t="str">
        <f>IF('P46'!E26&lt;&gt;"",'P46'!E26,"")</f>
        <v/>
      </c>
      <c r="E1586" t="s">
        <v>1562</v>
      </c>
      <c r="F1586" t="s">
        <v>1766</v>
      </c>
    </row>
    <row r="1587" spans="1:6">
      <c r="A1587" t="s">
        <v>2046</v>
      </c>
      <c r="B1587">
        <v>2967</v>
      </c>
      <c r="C1587" t="s">
        <v>1919</v>
      </c>
      <c r="D1587" s="595" t="str">
        <f>IF('P46'!F26&lt;&gt;"",'P46'!F26,"")</f>
        <v/>
      </c>
      <c r="E1587" t="s">
        <v>1562</v>
      </c>
      <c r="F1587" t="s">
        <v>1766</v>
      </c>
    </row>
    <row r="1588" spans="1:6">
      <c r="A1588" t="s">
        <v>2046</v>
      </c>
      <c r="B1588">
        <v>2968</v>
      </c>
      <c r="C1588" t="s">
        <v>2068</v>
      </c>
      <c r="D1588" s="595" t="str">
        <f>IF('P46'!G26&lt;&gt;"",'P46'!G26,"")</f>
        <v/>
      </c>
      <c r="E1588" t="s">
        <v>1562</v>
      </c>
      <c r="F1588" t="s">
        <v>1766</v>
      </c>
    </row>
    <row r="1589" spans="1:6">
      <c r="A1589" t="s">
        <v>2046</v>
      </c>
      <c r="B1589">
        <v>2969</v>
      </c>
      <c r="C1589" t="s">
        <v>2069</v>
      </c>
      <c r="D1589" s="595" t="str">
        <f>IF('P46'!H26&lt;&gt;"",'P46'!H26,"")</f>
        <v/>
      </c>
      <c r="E1589" t="s">
        <v>1562</v>
      </c>
      <c r="F1589" t="s">
        <v>1766</v>
      </c>
    </row>
    <row r="1590" spans="1:6">
      <c r="A1590" t="s">
        <v>2046</v>
      </c>
      <c r="B1590">
        <v>2970</v>
      </c>
      <c r="C1590" t="s">
        <v>2070</v>
      </c>
      <c r="D1590" s="595" t="str">
        <f>IF('P46'!I26&lt;&gt;"",'P46'!I26,"")</f>
        <v/>
      </c>
      <c r="E1590" t="s">
        <v>1562</v>
      </c>
      <c r="F1590" t="s">
        <v>1766</v>
      </c>
    </row>
    <row r="1591" spans="1:6">
      <c r="A1591" t="s">
        <v>2046</v>
      </c>
      <c r="B1591">
        <v>2971</v>
      </c>
      <c r="C1591" t="s">
        <v>2071</v>
      </c>
      <c r="D1591" s="591" t="str">
        <f>IF('P46'!B27&lt;&gt;"",'P46'!B27,"")</f>
        <v/>
      </c>
      <c r="E1591" t="s">
        <v>1562</v>
      </c>
      <c r="F1591" t="s">
        <v>1566</v>
      </c>
    </row>
    <row r="1592" spans="1:6">
      <c r="A1592" t="s">
        <v>2046</v>
      </c>
      <c r="B1592">
        <v>2972</v>
      </c>
      <c r="C1592" t="s">
        <v>2072</v>
      </c>
      <c r="D1592" s="595" t="str">
        <f>IF('P46'!E27&lt;&gt;"",'P46'!E27,"")</f>
        <v/>
      </c>
      <c r="E1592" t="s">
        <v>1562</v>
      </c>
      <c r="F1592" t="s">
        <v>1766</v>
      </c>
    </row>
    <row r="1593" spans="1:6">
      <c r="A1593" t="s">
        <v>2046</v>
      </c>
      <c r="B1593">
        <v>2973</v>
      </c>
      <c r="C1593" t="s">
        <v>1922</v>
      </c>
      <c r="D1593" s="595" t="str">
        <f>IF('P46'!F27&lt;&gt;"",'P46'!F27,"")</f>
        <v/>
      </c>
      <c r="E1593" t="s">
        <v>1562</v>
      </c>
      <c r="F1593" t="s">
        <v>1766</v>
      </c>
    </row>
    <row r="1594" spans="1:6">
      <c r="A1594" t="s">
        <v>2046</v>
      </c>
      <c r="B1594">
        <v>2974</v>
      </c>
      <c r="C1594" t="s">
        <v>2073</v>
      </c>
      <c r="D1594" s="595" t="str">
        <f>IF('P46'!G27&lt;&gt;"",'P46'!G27,"")</f>
        <v/>
      </c>
      <c r="E1594" t="s">
        <v>1562</v>
      </c>
      <c r="F1594" t="s">
        <v>1766</v>
      </c>
    </row>
    <row r="1595" spans="1:6">
      <c r="A1595" t="s">
        <v>2046</v>
      </c>
      <c r="B1595">
        <v>2975</v>
      </c>
      <c r="C1595" t="s">
        <v>2074</v>
      </c>
      <c r="D1595" s="595" t="str">
        <f>IF('P46'!H27&lt;&gt;"",'P46'!H27,"")</f>
        <v/>
      </c>
      <c r="E1595" t="s">
        <v>1562</v>
      </c>
      <c r="F1595" t="s">
        <v>1766</v>
      </c>
    </row>
    <row r="1596" spans="1:6">
      <c r="A1596" t="s">
        <v>2046</v>
      </c>
      <c r="B1596">
        <v>2976</v>
      </c>
      <c r="C1596" t="s">
        <v>2075</v>
      </c>
      <c r="D1596" s="595" t="str">
        <f>IF('P46'!I27&lt;&gt;"",'P46'!I27,"")</f>
        <v/>
      </c>
      <c r="E1596" t="s">
        <v>1562</v>
      </c>
      <c r="F1596" t="s">
        <v>1766</v>
      </c>
    </row>
    <row r="1597" spans="1:6">
      <c r="A1597" t="s">
        <v>2076</v>
      </c>
      <c r="B1597">
        <v>2978</v>
      </c>
      <c r="C1597" t="s">
        <v>1877</v>
      </c>
      <c r="D1597" s="590" t="str">
        <f>IF('P47'!A1&lt;&gt;"",'P47'!A1,"")</f>
        <v>令和7年度主な行事</v>
      </c>
      <c r="E1597" t="s">
        <v>1562</v>
      </c>
      <c r="F1597" t="s">
        <v>1560</v>
      </c>
    </row>
    <row r="1598" spans="1:6">
      <c r="A1598" t="s">
        <v>2076</v>
      </c>
      <c r="B1598">
        <v>2983</v>
      </c>
      <c r="C1598" t="s">
        <v>2077</v>
      </c>
      <c r="D1598" s="591" t="str">
        <f>IF('P47'!B3&lt;&gt;"",'P47'!B3,"")</f>
        <v/>
      </c>
      <c r="E1598" t="s">
        <v>1562</v>
      </c>
      <c r="F1598" t="s">
        <v>1566</v>
      </c>
    </row>
    <row r="1599" spans="1:6">
      <c r="A1599" t="s">
        <v>2076</v>
      </c>
      <c r="B1599">
        <v>2984</v>
      </c>
      <c r="C1599" t="s">
        <v>1925</v>
      </c>
      <c r="D1599" t="str">
        <f>IF('P47'!E3&lt;&gt;"",'P47'!E3,"")</f>
        <v/>
      </c>
      <c r="E1599" t="s">
        <v>1562</v>
      </c>
      <c r="F1599" t="s">
        <v>1588</v>
      </c>
    </row>
    <row r="1600" spans="1:6">
      <c r="A1600" t="s">
        <v>2076</v>
      </c>
      <c r="B1600">
        <v>2986</v>
      </c>
      <c r="C1600" t="s">
        <v>2078</v>
      </c>
      <c r="D1600" s="591" t="str">
        <f>IF('P47'!B4&lt;&gt;"",'P47'!B4,"")</f>
        <v/>
      </c>
      <c r="E1600" t="s">
        <v>1562</v>
      </c>
      <c r="F1600" t="s">
        <v>1566</v>
      </c>
    </row>
    <row r="1601" spans="1:6">
      <c r="A1601" t="s">
        <v>2076</v>
      </c>
      <c r="B1601">
        <v>2987</v>
      </c>
      <c r="C1601" t="s">
        <v>1932</v>
      </c>
      <c r="D1601" t="str">
        <f>IF('P47'!E4&lt;&gt;"",'P47'!E4,"")</f>
        <v/>
      </c>
      <c r="E1601" t="s">
        <v>1562</v>
      </c>
      <c r="F1601" t="s">
        <v>1588</v>
      </c>
    </row>
    <row r="1602" spans="1:6">
      <c r="A1602" t="s">
        <v>2076</v>
      </c>
      <c r="B1602">
        <v>2989</v>
      </c>
      <c r="C1602" t="s">
        <v>2079</v>
      </c>
      <c r="D1602" s="591" t="str">
        <f>IF('P47'!B5&lt;&gt;"",'P47'!B5,"")</f>
        <v/>
      </c>
      <c r="E1602" t="s">
        <v>1562</v>
      </c>
      <c r="F1602" t="s">
        <v>1566</v>
      </c>
    </row>
    <row r="1603" spans="1:6">
      <c r="A1603" t="s">
        <v>2076</v>
      </c>
      <c r="B1603">
        <v>2990</v>
      </c>
      <c r="C1603" t="s">
        <v>1722</v>
      </c>
      <c r="D1603" t="str">
        <f>IF('P47'!E5&lt;&gt;"",'P47'!E5,"")</f>
        <v/>
      </c>
      <c r="E1603" t="s">
        <v>1562</v>
      </c>
      <c r="F1603" t="s">
        <v>1588</v>
      </c>
    </row>
    <row r="1604" spans="1:6">
      <c r="A1604" t="s">
        <v>2076</v>
      </c>
      <c r="B1604">
        <v>2992</v>
      </c>
      <c r="C1604" t="s">
        <v>2080</v>
      </c>
      <c r="D1604" s="591" t="str">
        <f>IF('P47'!B6&lt;&gt;"",'P47'!B6,"")</f>
        <v/>
      </c>
      <c r="E1604" t="s">
        <v>1562</v>
      </c>
      <c r="F1604" t="s">
        <v>1566</v>
      </c>
    </row>
    <row r="1605" spans="1:6">
      <c r="A1605" t="s">
        <v>2076</v>
      </c>
      <c r="B1605">
        <v>2993</v>
      </c>
      <c r="C1605" t="s">
        <v>1741</v>
      </c>
      <c r="D1605" t="str">
        <f>IF('P47'!E6&lt;&gt;"",'P47'!E6,"")</f>
        <v/>
      </c>
      <c r="E1605" t="s">
        <v>1562</v>
      </c>
      <c r="F1605" t="s">
        <v>1588</v>
      </c>
    </row>
    <row r="1606" spans="1:6">
      <c r="A1606" t="s">
        <v>2076</v>
      </c>
      <c r="B1606">
        <v>2995</v>
      </c>
      <c r="C1606" t="s">
        <v>2081</v>
      </c>
      <c r="D1606" s="591" t="str">
        <f>IF('P47'!B7&lt;&gt;"",'P47'!B7,"")</f>
        <v/>
      </c>
      <c r="E1606" t="s">
        <v>1562</v>
      </c>
      <c r="F1606" t="s">
        <v>1566</v>
      </c>
    </row>
    <row r="1607" spans="1:6">
      <c r="A1607" t="s">
        <v>2076</v>
      </c>
      <c r="B1607">
        <v>2996</v>
      </c>
      <c r="C1607" t="s">
        <v>1744</v>
      </c>
      <c r="D1607" t="str">
        <f>IF('P47'!E7&lt;&gt;"",'P47'!E7,"")</f>
        <v/>
      </c>
      <c r="E1607" t="s">
        <v>1562</v>
      </c>
      <c r="F1607" t="s">
        <v>1588</v>
      </c>
    </row>
    <row r="1608" spans="1:6">
      <c r="A1608" t="s">
        <v>2076</v>
      </c>
      <c r="B1608">
        <v>2999</v>
      </c>
      <c r="C1608" t="s">
        <v>1725</v>
      </c>
      <c r="D1608" s="590" t="str">
        <f>IF('P47'!B11&lt;&gt;"",'P47'!B11,"")</f>
        <v/>
      </c>
      <c r="E1608" t="s">
        <v>1562</v>
      </c>
      <c r="F1608" t="s">
        <v>1560</v>
      </c>
    </row>
    <row r="1609" spans="1:6">
      <c r="A1609" t="s">
        <v>2076</v>
      </c>
      <c r="B1609">
        <v>3005</v>
      </c>
      <c r="C1609" t="s">
        <v>2082</v>
      </c>
      <c r="D1609" s="590" t="str">
        <f>IF('P47'!B15&lt;&gt;"",'P47'!B15,"")</f>
        <v/>
      </c>
      <c r="E1609" t="s">
        <v>1562</v>
      </c>
      <c r="F1609" t="s">
        <v>1560</v>
      </c>
    </row>
    <row r="1610" spans="1:6">
      <c r="A1610" t="s">
        <v>2076</v>
      </c>
      <c r="B1610">
        <v>3006</v>
      </c>
      <c r="C1610" t="s">
        <v>1629</v>
      </c>
      <c r="D1610" s="590" t="str">
        <f>IF('P47'!D15&lt;&gt;"",'P47'!D15,"")</f>
        <v/>
      </c>
      <c r="E1610" t="s">
        <v>1562</v>
      </c>
      <c r="F1610" t="s">
        <v>1560</v>
      </c>
    </row>
    <row r="1611" spans="1:6">
      <c r="A1611" t="s">
        <v>2076</v>
      </c>
      <c r="B1611">
        <v>3007</v>
      </c>
      <c r="C1611" t="s">
        <v>2083</v>
      </c>
      <c r="D1611" s="590" t="str">
        <f>IF('P47'!B16&lt;&gt;"",'P47'!B16,"")</f>
        <v/>
      </c>
      <c r="E1611" t="s">
        <v>1562</v>
      </c>
      <c r="F1611" t="s">
        <v>1560</v>
      </c>
    </row>
    <row r="1612" spans="1:6">
      <c r="A1612" t="s">
        <v>2076</v>
      </c>
      <c r="B1612">
        <v>3008</v>
      </c>
      <c r="C1612" t="s">
        <v>1631</v>
      </c>
      <c r="D1612" s="590" t="str">
        <f>IF('P47'!D16&lt;&gt;"",'P47'!D16,"")</f>
        <v/>
      </c>
      <c r="E1612" t="s">
        <v>1562</v>
      </c>
      <c r="F1612" t="s">
        <v>1560</v>
      </c>
    </row>
    <row r="1613" spans="1:6">
      <c r="A1613" t="s">
        <v>2076</v>
      </c>
      <c r="B1613">
        <v>3009</v>
      </c>
      <c r="C1613" t="s">
        <v>2084</v>
      </c>
      <c r="D1613" s="590" t="str">
        <f>IF('P47'!B17&lt;&gt;"",'P47'!B17,"")</f>
        <v/>
      </c>
      <c r="E1613" t="s">
        <v>1562</v>
      </c>
      <c r="F1613" t="s">
        <v>1560</v>
      </c>
    </row>
    <row r="1614" spans="1:6">
      <c r="A1614" t="s">
        <v>2076</v>
      </c>
      <c r="B1614">
        <v>3010</v>
      </c>
      <c r="C1614" t="s">
        <v>1633</v>
      </c>
      <c r="D1614" s="590" t="str">
        <f>IF('P47'!D17&lt;&gt;"",'P47'!D17,"")</f>
        <v/>
      </c>
      <c r="E1614" t="s">
        <v>1562</v>
      </c>
      <c r="F1614" t="s">
        <v>1560</v>
      </c>
    </row>
    <row r="1615" spans="1:6">
      <c r="A1615" t="s">
        <v>2076</v>
      </c>
      <c r="B1615">
        <v>3011</v>
      </c>
      <c r="C1615" t="s">
        <v>2085</v>
      </c>
      <c r="D1615" s="590" t="str">
        <f>IF('P47'!B18&lt;&gt;"",'P47'!B18,"")</f>
        <v/>
      </c>
      <c r="E1615" t="s">
        <v>1562</v>
      </c>
      <c r="F1615" t="s">
        <v>1560</v>
      </c>
    </row>
    <row r="1616" spans="1:6">
      <c r="A1616" t="s">
        <v>2076</v>
      </c>
      <c r="B1616">
        <v>3012</v>
      </c>
      <c r="C1616" t="s">
        <v>1635</v>
      </c>
      <c r="D1616" s="590" t="str">
        <f>IF('P47'!D18&lt;&gt;"",'P47'!D18,"")</f>
        <v/>
      </c>
      <c r="E1616" t="s">
        <v>1562</v>
      </c>
      <c r="F1616" t="s">
        <v>1560</v>
      </c>
    </row>
    <row r="1617" spans="1:6">
      <c r="A1617" t="s">
        <v>2076</v>
      </c>
      <c r="B1617">
        <v>3013</v>
      </c>
      <c r="C1617" t="s">
        <v>2086</v>
      </c>
      <c r="D1617" s="590" t="str">
        <f>IF('P47'!B19&lt;&gt;"",'P47'!B19,"")</f>
        <v/>
      </c>
      <c r="E1617" t="s">
        <v>1562</v>
      </c>
      <c r="F1617" t="s">
        <v>1560</v>
      </c>
    </row>
    <row r="1618" spans="1:6">
      <c r="A1618" t="s">
        <v>2076</v>
      </c>
      <c r="B1618">
        <v>3014</v>
      </c>
      <c r="C1618" t="s">
        <v>1637</v>
      </c>
      <c r="D1618" s="590" t="str">
        <f>IF('P47'!D19&lt;&gt;"",'P47'!D19,"")</f>
        <v/>
      </c>
      <c r="E1618" t="s">
        <v>1562</v>
      </c>
      <c r="F1618" t="s">
        <v>1560</v>
      </c>
    </row>
    <row r="1619" spans="1:6">
      <c r="A1619" t="s">
        <v>2087</v>
      </c>
      <c r="B1619">
        <v>3017</v>
      </c>
      <c r="C1619" t="s">
        <v>1561</v>
      </c>
      <c r="D1619" s="590" t="str">
        <f>IF('P48'!B3&lt;&gt;"",'P48'!B3,"")</f>
        <v/>
      </c>
      <c r="E1619" t="s">
        <v>1562</v>
      </c>
      <c r="F1619" t="s">
        <v>1560</v>
      </c>
    </row>
    <row r="1620" spans="1:6">
      <c r="A1620" t="s">
        <v>2087</v>
      </c>
      <c r="B1620">
        <v>3021</v>
      </c>
      <c r="C1620" t="s">
        <v>2088</v>
      </c>
      <c r="D1620" s="591" t="str">
        <f>IF('P48'!C6&lt;&gt;"",'P48'!C6,"")</f>
        <v/>
      </c>
      <c r="E1620" t="s">
        <v>1562</v>
      </c>
      <c r="F1620" t="s">
        <v>1566</v>
      </c>
    </row>
    <row r="1621" spans="1:6">
      <c r="A1621" t="s">
        <v>2087</v>
      </c>
      <c r="B1621">
        <v>3022</v>
      </c>
      <c r="C1621" t="s">
        <v>2089</v>
      </c>
      <c r="D1621" s="590" t="str">
        <f>IF('P48'!A8&lt;&gt;"",'P48'!A8,"")</f>
        <v>　　ウ　訓練の実施状況（令和8年４月１日～４月３０日までの実績）</v>
      </c>
      <c r="E1621" t="s">
        <v>1562</v>
      </c>
      <c r="F1621" t="s">
        <v>1560</v>
      </c>
    </row>
    <row r="1622" spans="1:6">
      <c r="A1622" t="s">
        <v>2087</v>
      </c>
      <c r="B1622">
        <v>3032</v>
      </c>
      <c r="C1622" t="s">
        <v>1726</v>
      </c>
      <c r="D1622" s="591" t="str">
        <f>IF('P48'!C11&lt;&gt;"",'P48'!C11,"")</f>
        <v/>
      </c>
      <c r="E1622" t="s">
        <v>1562</v>
      </c>
      <c r="F1622" t="s">
        <v>1566</v>
      </c>
    </row>
    <row r="1623" spans="1:6">
      <c r="A1623" t="s">
        <v>2087</v>
      </c>
      <c r="B1623">
        <v>3033</v>
      </c>
      <c r="C1623" t="s">
        <v>1621</v>
      </c>
      <c r="D1623" t="str">
        <f>IF('P48'!D11&lt;&gt;"",'P48'!D11,"")</f>
        <v/>
      </c>
      <c r="E1623" t="s">
        <v>1562</v>
      </c>
      <c r="F1623" t="s">
        <v>1588</v>
      </c>
    </row>
    <row r="1624" spans="1:6">
      <c r="A1624" t="s">
        <v>2087</v>
      </c>
      <c r="B1624">
        <v>3034</v>
      </c>
      <c r="C1624" t="s">
        <v>1727</v>
      </c>
      <c r="D1624" t="str">
        <f>IF('P48'!E11&lt;&gt;"",'P48'!E11,"")</f>
        <v/>
      </c>
      <c r="E1624" t="s">
        <v>1562</v>
      </c>
      <c r="F1624" t="s">
        <v>1588</v>
      </c>
    </row>
    <row r="1625" spans="1:6">
      <c r="A1625" t="s">
        <v>2087</v>
      </c>
      <c r="B1625">
        <v>3035</v>
      </c>
      <c r="C1625" t="s">
        <v>1667</v>
      </c>
      <c r="D1625" t="str">
        <f>IF('P48'!F11&lt;&gt;"",'P48'!F11,"")</f>
        <v/>
      </c>
      <c r="E1625" t="s">
        <v>1562</v>
      </c>
      <c r="F1625" t="s">
        <v>1588</v>
      </c>
    </row>
    <row r="1626" spans="1:6">
      <c r="A1626" t="s">
        <v>2087</v>
      </c>
      <c r="B1626">
        <v>3037</v>
      </c>
      <c r="C1626" t="s">
        <v>1737</v>
      </c>
      <c r="D1626" s="591" t="str">
        <f>IF('P48'!C12&lt;&gt;"",'P48'!C12,"")</f>
        <v/>
      </c>
      <c r="E1626" t="s">
        <v>1562</v>
      </c>
      <c r="F1626" t="s">
        <v>1566</v>
      </c>
    </row>
    <row r="1627" spans="1:6">
      <c r="A1627" t="s">
        <v>2087</v>
      </c>
      <c r="B1627">
        <v>3038</v>
      </c>
      <c r="C1627" t="s">
        <v>1623</v>
      </c>
      <c r="D1627" t="str">
        <f>IF('P48'!D12&lt;&gt;"",'P48'!D12,"")</f>
        <v/>
      </c>
      <c r="E1627" t="s">
        <v>1562</v>
      </c>
      <c r="F1627" t="s">
        <v>1588</v>
      </c>
    </row>
    <row r="1628" spans="1:6">
      <c r="A1628" t="s">
        <v>2087</v>
      </c>
      <c r="B1628">
        <v>3039</v>
      </c>
      <c r="C1628" t="s">
        <v>1789</v>
      </c>
      <c r="D1628" t="str">
        <f>IF('P48'!E12&lt;&gt;"",'P48'!E12,"")</f>
        <v/>
      </c>
      <c r="E1628" t="s">
        <v>1562</v>
      </c>
      <c r="F1628" t="s">
        <v>1588</v>
      </c>
    </row>
    <row r="1629" spans="1:6">
      <c r="A1629" t="s">
        <v>2087</v>
      </c>
      <c r="B1629">
        <v>3040</v>
      </c>
      <c r="C1629" t="s">
        <v>1669</v>
      </c>
      <c r="D1629" t="str">
        <f>IF('P48'!F12&lt;&gt;"",'P48'!F12,"")</f>
        <v/>
      </c>
      <c r="E1629" t="s">
        <v>1562</v>
      </c>
      <c r="F1629" t="s">
        <v>1588</v>
      </c>
    </row>
    <row r="1630" spans="1:6">
      <c r="A1630" t="s">
        <v>2087</v>
      </c>
      <c r="B1630">
        <v>3042</v>
      </c>
      <c r="C1630" t="s">
        <v>1709</v>
      </c>
      <c r="D1630" s="591" t="str">
        <f>IF('P48'!C13&lt;&gt;"",'P48'!C13,"")</f>
        <v/>
      </c>
      <c r="E1630" t="s">
        <v>1562</v>
      </c>
      <c r="F1630" t="s">
        <v>1566</v>
      </c>
    </row>
    <row r="1631" spans="1:6">
      <c r="A1631" t="s">
        <v>2087</v>
      </c>
      <c r="B1631">
        <v>3043</v>
      </c>
      <c r="C1631" t="s">
        <v>1625</v>
      </c>
      <c r="D1631" t="str">
        <f>IF('P48'!D13&lt;&gt;"",'P48'!D13,"")</f>
        <v/>
      </c>
      <c r="E1631" t="s">
        <v>1562</v>
      </c>
      <c r="F1631" t="s">
        <v>1588</v>
      </c>
    </row>
    <row r="1632" spans="1:6">
      <c r="A1632" t="s">
        <v>2087</v>
      </c>
      <c r="B1632">
        <v>3044</v>
      </c>
      <c r="C1632" t="s">
        <v>1794</v>
      </c>
      <c r="D1632" t="str">
        <f>IF('P48'!E13&lt;&gt;"",'P48'!E13,"")</f>
        <v/>
      </c>
      <c r="E1632" t="s">
        <v>1562</v>
      </c>
      <c r="F1632" t="s">
        <v>1588</v>
      </c>
    </row>
    <row r="1633" spans="1:6">
      <c r="A1633" t="s">
        <v>2087</v>
      </c>
      <c r="B1633">
        <v>3045</v>
      </c>
      <c r="C1633" t="s">
        <v>1573</v>
      </c>
      <c r="D1633" t="str">
        <f>IF('P48'!F13&lt;&gt;"",'P48'!F13,"")</f>
        <v/>
      </c>
      <c r="E1633" t="s">
        <v>1562</v>
      </c>
      <c r="F1633" t="s">
        <v>1588</v>
      </c>
    </row>
    <row r="1634" spans="1:6">
      <c r="A1634" t="s">
        <v>2087</v>
      </c>
      <c r="B1634">
        <v>3047</v>
      </c>
      <c r="C1634" t="s">
        <v>1729</v>
      </c>
      <c r="D1634" s="591" t="str">
        <f>IF('P48'!C14&lt;&gt;"",'P48'!C14,"")</f>
        <v/>
      </c>
      <c r="E1634" t="s">
        <v>1562</v>
      </c>
      <c r="F1634" t="s">
        <v>1566</v>
      </c>
    </row>
    <row r="1635" spans="1:6">
      <c r="A1635" t="s">
        <v>2087</v>
      </c>
      <c r="B1635">
        <v>3048</v>
      </c>
      <c r="C1635" t="s">
        <v>1627</v>
      </c>
      <c r="D1635" t="str">
        <f>IF('P48'!D14&lt;&gt;"",'P48'!D14,"")</f>
        <v/>
      </c>
      <c r="E1635" t="s">
        <v>1562</v>
      </c>
      <c r="F1635" t="s">
        <v>1588</v>
      </c>
    </row>
    <row r="1636" spans="1:6">
      <c r="A1636" t="s">
        <v>2087</v>
      </c>
      <c r="B1636">
        <v>3049</v>
      </c>
      <c r="C1636" t="s">
        <v>1730</v>
      </c>
      <c r="D1636" t="str">
        <f>IF('P48'!E14&lt;&gt;"",'P48'!E14,"")</f>
        <v/>
      </c>
      <c r="E1636" t="s">
        <v>1562</v>
      </c>
      <c r="F1636" t="s">
        <v>1588</v>
      </c>
    </row>
    <row r="1637" spans="1:6">
      <c r="A1637" t="s">
        <v>2087</v>
      </c>
      <c r="B1637">
        <v>3050</v>
      </c>
      <c r="C1637" t="s">
        <v>1672</v>
      </c>
      <c r="D1637" t="str">
        <f>IF('P48'!F14&lt;&gt;"",'P48'!F14,"")</f>
        <v/>
      </c>
      <c r="E1637" t="s">
        <v>1562</v>
      </c>
      <c r="F1637" t="s">
        <v>1588</v>
      </c>
    </row>
    <row r="1638" spans="1:6">
      <c r="A1638" t="s">
        <v>2087</v>
      </c>
      <c r="B1638">
        <v>3052</v>
      </c>
      <c r="C1638" t="s">
        <v>1755</v>
      </c>
      <c r="D1638" s="591" t="str">
        <f>IF('P48'!C15&lt;&gt;"",'P48'!C15,"")</f>
        <v/>
      </c>
      <c r="E1638" t="s">
        <v>1562</v>
      </c>
      <c r="F1638" t="s">
        <v>1566</v>
      </c>
    </row>
    <row r="1639" spans="1:6">
      <c r="A1639" t="s">
        <v>2087</v>
      </c>
      <c r="B1639">
        <v>3053</v>
      </c>
      <c r="C1639" t="s">
        <v>1629</v>
      </c>
      <c r="D1639" t="str">
        <f>IF('P48'!D15&lt;&gt;"",'P48'!D15,"")</f>
        <v/>
      </c>
      <c r="E1639" t="s">
        <v>1562</v>
      </c>
      <c r="F1639" t="s">
        <v>1588</v>
      </c>
    </row>
    <row r="1640" spans="1:6">
      <c r="A1640" t="s">
        <v>2087</v>
      </c>
      <c r="B1640">
        <v>3054</v>
      </c>
      <c r="C1640" t="s">
        <v>1804</v>
      </c>
      <c r="D1640" t="str">
        <f>IF('P48'!E15&lt;&gt;"",'P48'!E15,"")</f>
        <v/>
      </c>
      <c r="E1640" t="s">
        <v>1562</v>
      </c>
      <c r="F1640" t="s">
        <v>1588</v>
      </c>
    </row>
    <row r="1641" spans="1:6">
      <c r="A1641" t="s">
        <v>2087</v>
      </c>
      <c r="B1641">
        <v>3055</v>
      </c>
      <c r="C1641" t="s">
        <v>1578</v>
      </c>
      <c r="D1641" t="str">
        <f>IF('P48'!F15&lt;&gt;"",'P48'!F15,"")</f>
        <v/>
      </c>
      <c r="E1641" t="s">
        <v>1562</v>
      </c>
      <c r="F1641" t="s">
        <v>1588</v>
      </c>
    </row>
    <row r="1642" spans="1:6">
      <c r="A1642" t="s">
        <v>2087</v>
      </c>
      <c r="B1642">
        <v>3057</v>
      </c>
      <c r="C1642" t="s">
        <v>1710</v>
      </c>
      <c r="D1642" s="591" t="str">
        <f>IF('P48'!C16&lt;&gt;"",'P48'!C16,"")</f>
        <v/>
      </c>
      <c r="E1642" t="s">
        <v>1562</v>
      </c>
      <c r="F1642" t="s">
        <v>1566</v>
      </c>
    </row>
    <row r="1643" spans="1:6">
      <c r="A1643" t="s">
        <v>2087</v>
      </c>
      <c r="B1643">
        <v>3058</v>
      </c>
      <c r="C1643" t="s">
        <v>1631</v>
      </c>
      <c r="D1643" t="str">
        <f>IF('P48'!D16&lt;&gt;"",'P48'!D16,"")</f>
        <v/>
      </c>
      <c r="E1643" t="s">
        <v>1562</v>
      </c>
      <c r="F1643" t="s">
        <v>1588</v>
      </c>
    </row>
    <row r="1644" spans="1:6">
      <c r="A1644" t="s">
        <v>2087</v>
      </c>
      <c r="B1644">
        <v>3059</v>
      </c>
      <c r="C1644" t="s">
        <v>1809</v>
      </c>
      <c r="D1644" t="str">
        <f>IF('P48'!E16&lt;&gt;"",'P48'!E16,"")</f>
        <v/>
      </c>
      <c r="E1644" t="s">
        <v>1562</v>
      </c>
      <c r="F1644" t="s">
        <v>1588</v>
      </c>
    </row>
    <row r="1645" spans="1:6">
      <c r="A1645" t="s">
        <v>2087</v>
      </c>
      <c r="B1645">
        <v>3060</v>
      </c>
      <c r="C1645" t="s">
        <v>1675</v>
      </c>
      <c r="D1645" t="str">
        <f>IF('P48'!F16&lt;&gt;"",'P48'!F16,"")</f>
        <v/>
      </c>
      <c r="E1645" t="s">
        <v>1562</v>
      </c>
      <c r="F1645" t="s">
        <v>1588</v>
      </c>
    </row>
    <row r="1646" spans="1:6">
      <c r="A1646" t="s">
        <v>2087</v>
      </c>
      <c r="B1646">
        <v>3062</v>
      </c>
      <c r="C1646" t="s">
        <v>1731</v>
      </c>
      <c r="D1646" s="591" t="str">
        <f>IF('P48'!C17&lt;&gt;"",'P48'!C17,"")</f>
        <v/>
      </c>
      <c r="E1646" t="s">
        <v>1562</v>
      </c>
      <c r="F1646" t="s">
        <v>1566</v>
      </c>
    </row>
    <row r="1647" spans="1:6">
      <c r="A1647" t="s">
        <v>2087</v>
      </c>
      <c r="B1647">
        <v>3063</v>
      </c>
      <c r="C1647" t="s">
        <v>1633</v>
      </c>
      <c r="D1647" t="str">
        <f>IF('P48'!D17&lt;&gt;"",'P48'!D17,"")</f>
        <v/>
      </c>
      <c r="E1647" t="s">
        <v>1562</v>
      </c>
      <c r="F1647" t="s">
        <v>1588</v>
      </c>
    </row>
    <row r="1648" spans="1:6">
      <c r="A1648" t="s">
        <v>2087</v>
      </c>
      <c r="B1648">
        <v>3064</v>
      </c>
      <c r="C1648" t="s">
        <v>1732</v>
      </c>
      <c r="D1648" t="str">
        <f>IF('P48'!E17&lt;&gt;"",'P48'!E17,"")</f>
        <v/>
      </c>
      <c r="E1648" t="s">
        <v>1562</v>
      </c>
      <c r="F1648" t="s">
        <v>1588</v>
      </c>
    </row>
    <row r="1649" spans="1:6">
      <c r="A1649" t="s">
        <v>2087</v>
      </c>
      <c r="B1649">
        <v>3065</v>
      </c>
      <c r="C1649" t="s">
        <v>1677</v>
      </c>
      <c r="D1649" t="str">
        <f>IF('P48'!F17&lt;&gt;"",'P48'!F17,"")</f>
        <v/>
      </c>
      <c r="E1649" t="s">
        <v>1562</v>
      </c>
      <c r="F1649" t="s">
        <v>1588</v>
      </c>
    </row>
    <row r="1650" spans="1:6">
      <c r="A1650" t="s">
        <v>2087</v>
      </c>
      <c r="B1650">
        <v>3067</v>
      </c>
      <c r="C1650" t="s">
        <v>1820</v>
      </c>
      <c r="D1650" s="591" t="str">
        <f>IF('P48'!C18&lt;&gt;"",'P48'!C18,"")</f>
        <v/>
      </c>
      <c r="E1650" t="s">
        <v>1562</v>
      </c>
      <c r="F1650" t="s">
        <v>1566</v>
      </c>
    </row>
    <row r="1651" spans="1:6">
      <c r="A1651" t="s">
        <v>2087</v>
      </c>
      <c r="B1651">
        <v>3068</v>
      </c>
      <c r="C1651" t="s">
        <v>1635</v>
      </c>
      <c r="D1651" t="str">
        <f>IF('P48'!D18&lt;&gt;"",'P48'!D18,"")</f>
        <v/>
      </c>
      <c r="E1651" t="s">
        <v>1562</v>
      </c>
      <c r="F1651" t="s">
        <v>1588</v>
      </c>
    </row>
    <row r="1652" spans="1:6">
      <c r="A1652" t="s">
        <v>2087</v>
      </c>
      <c r="B1652">
        <v>3069</v>
      </c>
      <c r="C1652" t="s">
        <v>1821</v>
      </c>
      <c r="D1652" t="str">
        <f>IF('P48'!E18&lt;&gt;"",'P48'!E18,"")</f>
        <v/>
      </c>
      <c r="E1652" t="s">
        <v>1562</v>
      </c>
      <c r="F1652" t="s">
        <v>1588</v>
      </c>
    </row>
    <row r="1653" spans="1:6">
      <c r="A1653" t="s">
        <v>2087</v>
      </c>
      <c r="B1653">
        <v>3070</v>
      </c>
      <c r="C1653" t="s">
        <v>1679</v>
      </c>
      <c r="D1653" t="str">
        <f>IF('P48'!F18&lt;&gt;"",'P48'!F18,"")</f>
        <v/>
      </c>
      <c r="E1653" t="s">
        <v>1562</v>
      </c>
      <c r="F1653" t="s">
        <v>1588</v>
      </c>
    </row>
    <row r="1654" spans="1:6">
      <c r="A1654" t="s">
        <v>2090</v>
      </c>
      <c r="B1654">
        <v>3074</v>
      </c>
      <c r="C1654" t="s">
        <v>1712</v>
      </c>
      <c r="D1654" s="590" t="str">
        <f>IF('P49'!C3&lt;&gt;"",'P49'!C3,"")</f>
        <v/>
      </c>
      <c r="E1654" t="s">
        <v>1562</v>
      </c>
      <c r="F1654" t="s">
        <v>1560</v>
      </c>
    </row>
    <row r="1655" spans="1:6">
      <c r="A1655" t="s">
        <v>2090</v>
      </c>
      <c r="B1655">
        <v>3076</v>
      </c>
      <c r="C1655" t="s">
        <v>1708</v>
      </c>
      <c r="D1655" s="590" t="str">
        <f>IF('P49'!C4&lt;&gt;"",'P49'!C4,"")</f>
        <v/>
      </c>
      <c r="E1655" t="s">
        <v>1562</v>
      </c>
      <c r="F1655" t="s">
        <v>1560</v>
      </c>
    </row>
    <row r="1656" spans="1:6">
      <c r="A1656" t="s">
        <v>2090</v>
      </c>
      <c r="B1656">
        <v>3078</v>
      </c>
      <c r="C1656" t="s">
        <v>1713</v>
      </c>
      <c r="D1656" s="590" t="str">
        <f>IF('P49'!C5&lt;&gt;"",'P49'!C5,"")</f>
        <v/>
      </c>
      <c r="E1656" t="s">
        <v>1562</v>
      </c>
      <c r="F1656" t="s">
        <v>1560</v>
      </c>
    </row>
    <row r="1657" spans="1:6">
      <c r="A1657" t="s">
        <v>2090</v>
      </c>
      <c r="B1657">
        <v>3080</v>
      </c>
      <c r="C1657" t="s">
        <v>1740</v>
      </c>
      <c r="D1657" s="590" t="str">
        <f>IF('P49'!C6&lt;&gt;"",'P49'!C6,"")</f>
        <v/>
      </c>
      <c r="E1657" t="s">
        <v>1562</v>
      </c>
      <c r="F1657" t="s">
        <v>1560</v>
      </c>
    </row>
    <row r="1658" spans="1:6">
      <c r="A1658" t="s">
        <v>2090</v>
      </c>
      <c r="B1658">
        <v>3082</v>
      </c>
      <c r="C1658" t="s">
        <v>1613</v>
      </c>
      <c r="D1658" s="590" t="str">
        <f>IF('P49'!D7&lt;&gt;"",'P49'!D7,"")</f>
        <v/>
      </c>
      <c r="E1658" t="s">
        <v>1562</v>
      </c>
      <c r="F1658" t="s">
        <v>1560</v>
      </c>
    </row>
    <row r="1659" spans="1:6">
      <c r="A1659" t="s">
        <v>2091</v>
      </c>
      <c r="B1659">
        <v>3083</v>
      </c>
      <c r="C1659" t="s">
        <v>1877</v>
      </c>
      <c r="D1659" s="590" t="str">
        <f>IF('P50'!A1&lt;&gt;"",'P50'!A1,"")</f>
        <v>５　家族との連携状況(令和7年度）</v>
      </c>
      <c r="E1659" t="s">
        <v>1562</v>
      </c>
      <c r="F1659" t="s">
        <v>1560</v>
      </c>
    </row>
    <row r="1660" spans="1:6">
      <c r="A1660" t="s">
        <v>2091</v>
      </c>
      <c r="B1660">
        <v>3096</v>
      </c>
      <c r="C1660" t="s">
        <v>2092</v>
      </c>
      <c r="D1660" t="str">
        <f>IF('P50'!A4&lt;&gt;"",'P50'!A4,"")</f>
        <v/>
      </c>
      <c r="E1660" t="s">
        <v>1562</v>
      </c>
      <c r="F1660" t="s">
        <v>1588</v>
      </c>
    </row>
    <row r="1661" spans="1:6">
      <c r="A1661" t="s">
        <v>2091</v>
      </c>
      <c r="B1661">
        <v>3097</v>
      </c>
      <c r="C1661" t="s">
        <v>1600</v>
      </c>
      <c r="D1661" t="str">
        <f>IF('P50'!B4&lt;&gt;"",'P50'!B4,"")</f>
        <v/>
      </c>
      <c r="E1661" t="s">
        <v>1562</v>
      </c>
      <c r="F1661" t="s">
        <v>1588</v>
      </c>
    </row>
    <row r="1662" spans="1:6">
      <c r="A1662" t="s">
        <v>2091</v>
      </c>
      <c r="B1662">
        <v>3098</v>
      </c>
      <c r="C1662" t="s">
        <v>1708</v>
      </c>
      <c r="D1662" t="str">
        <f>IF('P50'!C4&lt;&gt;"",'P50'!C4,"")</f>
        <v/>
      </c>
      <c r="E1662" t="s">
        <v>1562</v>
      </c>
      <c r="F1662" t="s">
        <v>1588</v>
      </c>
    </row>
    <row r="1663" spans="1:6">
      <c r="A1663" t="s">
        <v>2091</v>
      </c>
      <c r="B1663">
        <v>3099</v>
      </c>
      <c r="C1663" t="s">
        <v>1607</v>
      </c>
      <c r="D1663" t="str">
        <f>IF('P50'!D4&lt;&gt;"",'P50'!D4,"")</f>
        <v/>
      </c>
      <c r="E1663" t="s">
        <v>1562</v>
      </c>
      <c r="F1663" t="s">
        <v>1588</v>
      </c>
    </row>
    <row r="1664" spans="1:6">
      <c r="A1664" t="s">
        <v>2091</v>
      </c>
      <c r="B1664">
        <v>3100</v>
      </c>
      <c r="C1664" t="s">
        <v>1932</v>
      </c>
      <c r="D1664" t="str">
        <f>IF('P50'!E4&lt;&gt;"",'P50'!E4,"")</f>
        <v/>
      </c>
      <c r="E1664" t="s">
        <v>1562</v>
      </c>
      <c r="F1664" t="s">
        <v>1588</v>
      </c>
    </row>
    <row r="1665" spans="1:6">
      <c r="A1665" t="s">
        <v>2091</v>
      </c>
      <c r="B1665">
        <v>3101</v>
      </c>
      <c r="C1665" t="s">
        <v>1655</v>
      </c>
      <c r="D1665" t="str">
        <f>IF('P50'!F4&lt;&gt;"",'P50'!F4,"")</f>
        <v/>
      </c>
      <c r="E1665" t="s">
        <v>1562</v>
      </c>
      <c r="F1665" t="s">
        <v>1588</v>
      </c>
    </row>
    <row r="1666" spans="1:6">
      <c r="A1666" t="s">
        <v>2091</v>
      </c>
      <c r="B1666">
        <v>3102</v>
      </c>
      <c r="C1666" t="s">
        <v>1608</v>
      </c>
      <c r="D1666" t="str">
        <f>IF('P50'!G4&lt;&gt;"",'P50'!G4,"")</f>
        <v/>
      </c>
      <c r="E1666" t="s">
        <v>1562</v>
      </c>
      <c r="F1666" t="s">
        <v>1588</v>
      </c>
    </row>
    <row r="1667" spans="1:6">
      <c r="A1667" t="s">
        <v>2091</v>
      </c>
      <c r="B1667">
        <v>3103</v>
      </c>
      <c r="C1667" t="s">
        <v>1933</v>
      </c>
      <c r="D1667" t="str">
        <f>IF('P50'!H4&lt;&gt;"",'P50'!H4,"")</f>
        <v/>
      </c>
      <c r="E1667" t="s">
        <v>1562</v>
      </c>
      <c r="F1667" t="s">
        <v>1588</v>
      </c>
    </row>
    <row r="1668" spans="1:6">
      <c r="A1668" t="s">
        <v>2091</v>
      </c>
      <c r="B1668">
        <v>3104</v>
      </c>
      <c r="C1668" t="s">
        <v>1934</v>
      </c>
      <c r="D1668" t="str">
        <f>IF('P50'!I4&lt;&gt;"",'P50'!I4,"")</f>
        <v/>
      </c>
      <c r="E1668" t="s">
        <v>1562</v>
      </c>
      <c r="F1668" t="s">
        <v>1588</v>
      </c>
    </row>
    <row r="1669" spans="1:6">
      <c r="A1669" t="s">
        <v>2091</v>
      </c>
      <c r="B1669">
        <v>3106</v>
      </c>
      <c r="C1669" t="s">
        <v>2093</v>
      </c>
      <c r="D1669" s="590" t="str">
        <f>IF('P50'!A7&lt;&gt;"",'P50'!A7,"")</f>
        <v>　　令和7年度家族との交流事業</v>
      </c>
      <c r="E1669" t="s">
        <v>1562</v>
      </c>
      <c r="F1669" t="s">
        <v>1560</v>
      </c>
    </row>
    <row r="1670" spans="1:6">
      <c r="A1670" t="s">
        <v>2091</v>
      </c>
      <c r="B1670">
        <v>3110</v>
      </c>
      <c r="C1670" t="s">
        <v>1617</v>
      </c>
      <c r="D1670" s="590" t="str">
        <f>IF('P50'!D9&lt;&gt;"",'P50'!D9,"")</f>
        <v/>
      </c>
      <c r="E1670" t="s">
        <v>1562</v>
      </c>
      <c r="F1670" t="s">
        <v>1560</v>
      </c>
    </row>
    <row r="1671" spans="1:6">
      <c r="A1671" t="s">
        <v>2091</v>
      </c>
      <c r="B1671">
        <v>3111</v>
      </c>
      <c r="C1671" t="s">
        <v>1747</v>
      </c>
      <c r="D1671" t="str">
        <f>IF('P50'!E9&lt;&gt;"",'P50'!E9,"")</f>
        <v/>
      </c>
      <c r="E1671" t="s">
        <v>1562</v>
      </c>
      <c r="F1671" t="s">
        <v>1588</v>
      </c>
    </row>
    <row r="1672" spans="1:6">
      <c r="A1672" t="s">
        <v>2091</v>
      </c>
      <c r="B1672">
        <v>3113</v>
      </c>
      <c r="C1672" t="s">
        <v>1619</v>
      </c>
      <c r="D1672" s="590" t="str">
        <f>IF('P50'!D10&lt;&gt;"",'P50'!D10,"")</f>
        <v/>
      </c>
      <c r="E1672" t="s">
        <v>1562</v>
      </c>
      <c r="F1672" t="s">
        <v>1560</v>
      </c>
    </row>
    <row r="1673" spans="1:6">
      <c r="A1673" t="s">
        <v>2091</v>
      </c>
      <c r="B1673">
        <v>3114</v>
      </c>
      <c r="C1673" t="s">
        <v>1749</v>
      </c>
      <c r="D1673" t="str">
        <f>IF('P50'!E10&lt;&gt;"",'P50'!E10,"")</f>
        <v/>
      </c>
      <c r="E1673" t="s">
        <v>1562</v>
      </c>
      <c r="F1673" t="s">
        <v>1588</v>
      </c>
    </row>
    <row r="1674" spans="1:6">
      <c r="A1674" t="s">
        <v>2091</v>
      </c>
      <c r="B1674">
        <v>3116</v>
      </c>
      <c r="C1674" t="s">
        <v>1621</v>
      </c>
      <c r="D1674" s="590" t="str">
        <f>IF('P50'!D11&lt;&gt;"",'P50'!D11,"")</f>
        <v/>
      </c>
      <c r="E1674" t="s">
        <v>1562</v>
      </c>
      <c r="F1674" t="s">
        <v>1560</v>
      </c>
    </row>
    <row r="1675" spans="1:6">
      <c r="A1675" t="s">
        <v>2091</v>
      </c>
      <c r="B1675">
        <v>3117</v>
      </c>
      <c r="C1675" t="s">
        <v>1727</v>
      </c>
      <c r="D1675" t="str">
        <f>IF('P50'!E11&lt;&gt;"",'P50'!E11,"")</f>
        <v/>
      </c>
      <c r="E1675" t="s">
        <v>1562</v>
      </c>
      <c r="F1675" t="s">
        <v>1588</v>
      </c>
    </row>
    <row r="1676" spans="1:6">
      <c r="A1676" t="s">
        <v>2091</v>
      </c>
      <c r="B1676">
        <v>3119</v>
      </c>
      <c r="C1676" t="s">
        <v>1623</v>
      </c>
      <c r="D1676" s="590" t="str">
        <f>IF('P50'!D12&lt;&gt;"",'P50'!D12,"")</f>
        <v/>
      </c>
      <c r="E1676" t="s">
        <v>1562</v>
      </c>
      <c r="F1676" t="s">
        <v>1560</v>
      </c>
    </row>
    <row r="1677" spans="1:6">
      <c r="A1677" t="s">
        <v>2091</v>
      </c>
      <c r="B1677">
        <v>3120</v>
      </c>
      <c r="C1677" t="s">
        <v>1789</v>
      </c>
      <c r="D1677" t="str">
        <f>IF('P50'!E12&lt;&gt;"",'P50'!E12,"")</f>
        <v/>
      </c>
      <c r="E1677" t="s">
        <v>1562</v>
      </c>
      <c r="F1677" t="s">
        <v>1588</v>
      </c>
    </row>
    <row r="1678" spans="1:6">
      <c r="A1678" t="s">
        <v>2091</v>
      </c>
      <c r="B1678">
        <v>3122</v>
      </c>
      <c r="C1678" t="s">
        <v>1709</v>
      </c>
      <c r="D1678" s="590" t="str">
        <f>IF('P50'!C13&lt;&gt;"",'P50'!C13,"")</f>
        <v/>
      </c>
      <c r="E1678" t="s">
        <v>1562</v>
      </c>
      <c r="F1678" t="s">
        <v>1560</v>
      </c>
    </row>
    <row r="1679" spans="1:6">
      <c r="A1679" t="s">
        <v>2091</v>
      </c>
      <c r="B1679">
        <v>3123</v>
      </c>
      <c r="C1679" t="s">
        <v>1625</v>
      </c>
      <c r="D1679" s="590" t="str">
        <f>IF('P50'!D13&lt;&gt;"",'P50'!D13,"")</f>
        <v/>
      </c>
      <c r="E1679" t="s">
        <v>1562</v>
      </c>
      <c r="F1679" t="s">
        <v>1560</v>
      </c>
    </row>
    <row r="1680" spans="1:6">
      <c r="A1680" t="s">
        <v>2091</v>
      </c>
      <c r="B1680">
        <v>3124</v>
      </c>
      <c r="C1680" t="s">
        <v>1794</v>
      </c>
      <c r="D1680" t="str">
        <f>IF('P50'!E13&lt;&gt;"",'P50'!E13,"")</f>
        <v/>
      </c>
      <c r="E1680" t="s">
        <v>1562</v>
      </c>
      <c r="F1680" t="s">
        <v>1588</v>
      </c>
    </row>
    <row r="1681" spans="1:6">
      <c r="A1681" t="s">
        <v>2091</v>
      </c>
      <c r="B1681">
        <v>3126</v>
      </c>
      <c r="C1681" t="s">
        <v>2094</v>
      </c>
      <c r="D1681" s="591" t="str">
        <f>IF('P50'!B16&lt;&gt;"",'P50'!B16,"")</f>
        <v/>
      </c>
      <c r="E1681" t="s">
        <v>1562</v>
      </c>
      <c r="F1681" t="s">
        <v>1566</v>
      </c>
    </row>
    <row r="1682" spans="1:6">
      <c r="A1682" t="s">
        <v>2095</v>
      </c>
      <c r="B1682">
        <v>3128</v>
      </c>
      <c r="C1682" t="s">
        <v>2096</v>
      </c>
      <c r="D1682" s="590" t="str">
        <f>IF('P51'!A2&lt;&gt;"",'P51'!A2,"")</f>
        <v>　（１）遺留金品（令和7年４月１日～令和8年３月３１日の死亡者について）</v>
      </c>
      <c r="E1682" t="s">
        <v>1562</v>
      </c>
      <c r="F1682" t="s">
        <v>1560</v>
      </c>
    </row>
    <row r="1683" spans="1:6">
      <c r="A1683" t="s">
        <v>2095</v>
      </c>
      <c r="B1683">
        <v>3130</v>
      </c>
      <c r="C1683" t="s">
        <v>1607</v>
      </c>
      <c r="D1683" s="590" t="str">
        <f>IF('P51'!D4&lt;&gt;"",'P51'!D4,"")</f>
        <v/>
      </c>
      <c r="E1683" t="s">
        <v>1562</v>
      </c>
      <c r="F1683" t="s">
        <v>1560</v>
      </c>
    </row>
    <row r="1684" spans="1:6">
      <c r="A1684" t="s">
        <v>2095</v>
      </c>
      <c r="B1684">
        <v>3132</v>
      </c>
      <c r="C1684" t="s">
        <v>1609</v>
      </c>
      <c r="D1684" s="590" t="str">
        <f>IF('P51'!D5&lt;&gt;"",'P51'!D5,"")</f>
        <v/>
      </c>
      <c r="E1684" t="s">
        <v>1562</v>
      </c>
      <c r="F1684" t="s">
        <v>1560</v>
      </c>
    </row>
    <row r="1685" spans="1:6">
      <c r="A1685" t="s">
        <v>2095</v>
      </c>
      <c r="B1685">
        <v>3134</v>
      </c>
      <c r="C1685" t="s">
        <v>1611</v>
      </c>
      <c r="D1685" s="590" t="str">
        <f>IF('P51'!D6&lt;&gt;"",'P51'!D6,"")</f>
        <v/>
      </c>
      <c r="E1685" t="s">
        <v>1562</v>
      </c>
      <c r="F1685" t="s">
        <v>1560</v>
      </c>
    </row>
    <row r="1686" spans="1:6">
      <c r="A1686" t="s">
        <v>2095</v>
      </c>
      <c r="B1686">
        <v>3136</v>
      </c>
      <c r="C1686" t="s">
        <v>1613</v>
      </c>
      <c r="D1686" s="590" t="str">
        <f>IF('P51'!D7&lt;&gt;"",'P51'!D7,"")</f>
        <v/>
      </c>
      <c r="E1686" t="s">
        <v>1562</v>
      </c>
      <c r="F1686" t="s">
        <v>1560</v>
      </c>
    </row>
    <row r="1687" spans="1:6">
      <c r="A1687" t="s">
        <v>2095</v>
      </c>
      <c r="B1687">
        <v>3138</v>
      </c>
      <c r="C1687" t="s">
        <v>2097</v>
      </c>
      <c r="D1687" s="590" t="str">
        <f>IF('P51'!A10&lt;&gt;"",'P51'!A10,"")</f>
        <v>　（２）残留金品（令和7年４月１日～令和8年３月３１日の退所者について）</v>
      </c>
      <c r="E1687" t="s">
        <v>1562</v>
      </c>
      <c r="F1687" t="s">
        <v>1560</v>
      </c>
    </row>
    <row r="1688" spans="1:6">
      <c r="A1688" t="s">
        <v>2095</v>
      </c>
      <c r="B1688">
        <v>3141</v>
      </c>
      <c r="C1688" t="s">
        <v>1623</v>
      </c>
      <c r="D1688" s="590" t="str">
        <f>IF('P51'!D12&lt;&gt;"",'P51'!D12,"")</f>
        <v/>
      </c>
      <c r="E1688" t="s">
        <v>1562</v>
      </c>
      <c r="F1688" t="s">
        <v>1560</v>
      </c>
    </row>
    <row r="1689" spans="1:6">
      <c r="A1689" t="s">
        <v>2095</v>
      </c>
      <c r="B1689">
        <v>3143</v>
      </c>
      <c r="C1689" t="s">
        <v>1625</v>
      </c>
      <c r="D1689" s="590" t="str">
        <f>IF('P51'!D13&lt;&gt;"",'P51'!D13,"")</f>
        <v/>
      </c>
      <c r="E1689" t="s">
        <v>1562</v>
      </c>
      <c r="F1689" t="s">
        <v>1560</v>
      </c>
    </row>
    <row r="1690" spans="1:6">
      <c r="A1690" t="s">
        <v>2095</v>
      </c>
      <c r="B1690">
        <v>3145</v>
      </c>
      <c r="C1690" t="s">
        <v>1627</v>
      </c>
      <c r="D1690" s="590" t="str">
        <f>IF('P51'!D14&lt;&gt;"",'P51'!D14,"")</f>
        <v/>
      </c>
      <c r="E1690" t="s">
        <v>1562</v>
      </c>
      <c r="F1690" t="s">
        <v>1560</v>
      </c>
    </row>
    <row r="1691" spans="1:6">
      <c r="A1691" t="s">
        <v>2095</v>
      </c>
      <c r="B1691">
        <v>3149</v>
      </c>
      <c r="C1691" t="s">
        <v>2019</v>
      </c>
      <c r="D1691" s="590" t="str">
        <f>IF('P51'!N18&lt;&gt;"",'P51'!N18,"")</f>
        <v>（令和8年３月３１日現在）</v>
      </c>
      <c r="E1691" t="s">
        <v>1562</v>
      </c>
      <c r="F1691" t="s">
        <v>1560</v>
      </c>
    </row>
    <row r="1692" spans="1:6">
      <c r="A1692" t="s">
        <v>2095</v>
      </c>
      <c r="B1692">
        <v>3159</v>
      </c>
      <c r="C1692" t="s">
        <v>1839</v>
      </c>
      <c r="D1692" s="595" t="str">
        <f>IF('P51'!C21&lt;&gt;"",'P51'!C21,"")</f>
        <v/>
      </c>
      <c r="E1692" t="s">
        <v>1562</v>
      </c>
      <c r="F1692" t="s">
        <v>1766</v>
      </c>
    </row>
    <row r="1693" spans="1:6">
      <c r="A1693" t="s">
        <v>2095</v>
      </c>
      <c r="B1693">
        <v>3161</v>
      </c>
      <c r="C1693" t="s">
        <v>1840</v>
      </c>
      <c r="D1693" s="595" t="str">
        <f>IF('P51'!E21&lt;&gt;"",'P51'!E21,"")</f>
        <v/>
      </c>
      <c r="E1693" t="s">
        <v>1562</v>
      </c>
      <c r="F1693" t="s">
        <v>1766</v>
      </c>
    </row>
    <row r="1694" spans="1:6">
      <c r="A1694" t="s">
        <v>2095</v>
      </c>
      <c r="B1694">
        <v>3163</v>
      </c>
      <c r="C1694" t="s">
        <v>1647</v>
      </c>
      <c r="D1694" s="595" t="str">
        <f>IF('P51'!G21&lt;&gt;"",'P51'!G21,"")</f>
        <v/>
      </c>
      <c r="E1694" t="s">
        <v>1562</v>
      </c>
      <c r="F1694" t="s">
        <v>1766</v>
      </c>
    </row>
    <row r="1695" spans="1:6">
      <c r="A1695" t="s">
        <v>2095</v>
      </c>
      <c r="B1695">
        <v>3165</v>
      </c>
      <c r="C1695" t="s">
        <v>1842</v>
      </c>
      <c r="D1695" s="595" t="str">
        <f>IF('P51'!I21&lt;&gt;"",'P51'!I21,"")</f>
        <v/>
      </c>
      <c r="E1695" t="s">
        <v>1562</v>
      </c>
      <c r="F1695" t="s">
        <v>1766</v>
      </c>
    </row>
    <row r="1696" spans="1:6">
      <c r="A1696" t="s">
        <v>2095</v>
      </c>
      <c r="B1696">
        <v>3167</v>
      </c>
      <c r="C1696" t="s">
        <v>1686</v>
      </c>
      <c r="D1696" s="595" t="str">
        <f>IF('P51'!K21&lt;&gt;"",'P51'!K21,"")</f>
        <v/>
      </c>
      <c r="E1696" t="s">
        <v>1562</v>
      </c>
      <c r="F1696" t="s">
        <v>1766</v>
      </c>
    </row>
    <row r="1697" spans="1:6">
      <c r="A1697" t="s">
        <v>2095</v>
      </c>
      <c r="B1697">
        <v>3169</v>
      </c>
      <c r="C1697" t="s">
        <v>1845</v>
      </c>
      <c r="D1697" s="595" t="str">
        <f>IF('P51'!M21&lt;&gt;"",'P51'!M21,"")</f>
        <v/>
      </c>
      <c r="E1697" t="s">
        <v>1562</v>
      </c>
      <c r="F1697" t="s">
        <v>1766</v>
      </c>
    </row>
    <row r="1698" spans="1:6">
      <c r="A1698" t="s">
        <v>2095</v>
      </c>
      <c r="B1698">
        <v>3173</v>
      </c>
      <c r="C1698" t="s">
        <v>1846</v>
      </c>
      <c r="D1698" s="595" t="str">
        <f>IF('P51'!C22&lt;&gt;"",'P51'!C22,"")</f>
        <v/>
      </c>
      <c r="E1698" t="s">
        <v>1562</v>
      </c>
      <c r="F1698" t="s">
        <v>1766</v>
      </c>
    </row>
    <row r="1699" spans="1:6">
      <c r="A1699" t="s">
        <v>2095</v>
      </c>
      <c r="B1699">
        <v>3175</v>
      </c>
      <c r="C1699" t="s">
        <v>1847</v>
      </c>
      <c r="D1699" s="595" t="str">
        <f>IF('P51'!E22&lt;&gt;"",'P51'!E22,"")</f>
        <v/>
      </c>
      <c r="E1699" t="s">
        <v>1562</v>
      </c>
      <c r="F1699" t="s">
        <v>1766</v>
      </c>
    </row>
    <row r="1700" spans="1:6">
      <c r="A1700" t="s">
        <v>2095</v>
      </c>
      <c r="B1700">
        <v>3177</v>
      </c>
      <c r="C1700" t="s">
        <v>1649</v>
      </c>
      <c r="D1700" s="595" t="str">
        <f>IF('P51'!G22&lt;&gt;"",'P51'!G22,"")</f>
        <v/>
      </c>
      <c r="E1700" t="s">
        <v>1562</v>
      </c>
      <c r="F1700" t="s">
        <v>1766</v>
      </c>
    </row>
    <row r="1701" spans="1:6">
      <c r="A1701" t="s">
        <v>2095</v>
      </c>
      <c r="B1701">
        <v>3179</v>
      </c>
      <c r="C1701" t="s">
        <v>1849</v>
      </c>
      <c r="D1701" s="595" t="str">
        <f>IF('P51'!I22&lt;&gt;"",'P51'!I22,"")</f>
        <v/>
      </c>
      <c r="E1701" t="s">
        <v>1562</v>
      </c>
      <c r="F1701" t="s">
        <v>1766</v>
      </c>
    </row>
    <row r="1702" spans="1:6">
      <c r="A1702" t="s">
        <v>2095</v>
      </c>
      <c r="B1702">
        <v>3181</v>
      </c>
      <c r="C1702" t="s">
        <v>1687</v>
      </c>
      <c r="D1702" s="595" t="str">
        <f>IF('P51'!K22&lt;&gt;"",'P51'!K22,"")</f>
        <v/>
      </c>
      <c r="E1702" t="s">
        <v>1562</v>
      </c>
      <c r="F1702" t="s">
        <v>1766</v>
      </c>
    </row>
    <row r="1703" spans="1:6">
      <c r="A1703" t="s">
        <v>2095</v>
      </c>
      <c r="B1703">
        <v>3183</v>
      </c>
      <c r="C1703" t="s">
        <v>1851</v>
      </c>
      <c r="D1703" s="595" t="str">
        <f>IF('P51'!M22&lt;&gt;"",'P51'!M22,"")</f>
        <v/>
      </c>
      <c r="E1703" t="s">
        <v>1562</v>
      </c>
      <c r="F1703" t="s">
        <v>1766</v>
      </c>
    </row>
    <row r="1704" spans="1:6">
      <c r="A1704" t="s">
        <v>2095</v>
      </c>
      <c r="B1704">
        <v>3188</v>
      </c>
      <c r="C1704" t="s">
        <v>2064</v>
      </c>
      <c r="D1704" s="595" t="str">
        <f>IF('P51'!G25&lt;&gt;"",'P51'!G25,"")</f>
        <v/>
      </c>
      <c r="E1704" t="s">
        <v>1562</v>
      </c>
      <c r="F1704" t="s">
        <v>1766</v>
      </c>
    </row>
    <row r="1705" spans="1:6">
      <c r="A1705" t="s">
        <v>2095</v>
      </c>
      <c r="B1705">
        <v>3190</v>
      </c>
      <c r="C1705" t="s">
        <v>2066</v>
      </c>
      <c r="D1705" s="595" t="str">
        <f>IF('P51'!I25&lt;&gt;"",'P51'!I25,"")</f>
        <v/>
      </c>
      <c r="E1705" t="s">
        <v>1562</v>
      </c>
      <c r="F1705" t="s">
        <v>1766</v>
      </c>
    </row>
    <row r="1706" spans="1:6">
      <c r="A1706" t="s">
        <v>2095</v>
      </c>
      <c r="B1706">
        <v>3193</v>
      </c>
      <c r="C1706" t="s">
        <v>2068</v>
      </c>
      <c r="D1706" s="595" t="str">
        <f>IF('P51'!G26&lt;&gt;"",'P51'!G26,"")</f>
        <v/>
      </c>
      <c r="E1706" t="s">
        <v>1562</v>
      </c>
      <c r="F1706" t="s">
        <v>1766</v>
      </c>
    </row>
    <row r="1707" spans="1:6">
      <c r="A1707" t="s">
        <v>2095</v>
      </c>
      <c r="B1707">
        <v>3195</v>
      </c>
      <c r="C1707" t="s">
        <v>2070</v>
      </c>
      <c r="D1707" s="595" t="str">
        <f>IF('P51'!I26&lt;&gt;"",'P51'!I26,"")</f>
        <v/>
      </c>
      <c r="E1707" t="s">
        <v>1562</v>
      </c>
      <c r="F1707" t="s">
        <v>1766</v>
      </c>
    </row>
    <row r="1708" spans="1:6">
      <c r="A1708" t="s">
        <v>2098</v>
      </c>
      <c r="B1708">
        <v>3203</v>
      </c>
      <c r="C1708" t="s">
        <v>2099</v>
      </c>
      <c r="D1708" s="591" t="str">
        <f>IF('P52'!B3&lt;&gt;"",'P52'!B3,"")</f>
        <v/>
      </c>
      <c r="E1708" t="s">
        <v>1562</v>
      </c>
      <c r="F1708" t="s">
        <v>1566</v>
      </c>
    </row>
    <row r="1709" spans="1:6">
      <c r="A1709" t="s">
        <v>2098</v>
      </c>
      <c r="B1709">
        <v>3204</v>
      </c>
      <c r="C1709" t="s">
        <v>1642</v>
      </c>
      <c r="D1709" s="595" t="str">
        <f>IF('P52'!D3&lt;&gt;"",'P52'!D3,"")</f>
        <v/>
      </c>
      <c r="E1709" t="s">
        <v>1562</v>
      </c>
      <c r="F1709" t="s">
        <v>1766</v>
      </c>
    </row>
    <row r="1710" spans="1:6">
      <c r="A1710" t="s">
        <v>2098</v>
      </c>
      <c r="B1710">
        <v>3205</v>
      </c>
      <c r="C1710" t="s">
        <v>1925</v>
      </c>
      <c r="D1710" s="593" t="str">
        <f>IF('P52'!E3&lt;&gt;"",'P52'!E3,"")</f>
        <v/>
      </c>
      <c r="E1710" t="s">
        <v>1562</v>
      </c>
      <c r="F1710" t="s">
        <v>1757</v>
      </c>
    </row>
    <row r="1711" spans="1:6">
      <c r="A1711" t="s">
        <v>2098</v>
      </c>
      <c r="B1711">
        <v>3206</v>
      </c>
      <c r="C1711" t="s">
        <v>1653</v>
      </c>
      <c r="D1711" s="595" t="str">
        <f>IF('P52'!F3&lt;&gt;"",'P52'!F3,"")</f>
        <v/>
      </c>
      <c r="E1711" t="s">
        <v>1562</v>
      </c>
      <c r="F1711" t="s">
        <v>1766</v>
      </c>
    </row>
    <row r="1712" spans="1:6">
      <c r="A1712" t="s">
        <v>2098</v>
      </c>
      <c r="B1712">
        <v>3207</v>
      </c>
      <c r="C1712" t="s">
        <v>1643</v>
      </c>
      <c r="D1712" s="595" t="str">
        <f>IF('P52'!G3&lt;&gt;"",'P52'!G3,"")</f>
        <v/>
      </c>
      <c r="E1712" t="s">
        <v>1562</v>
      </c>
      <c r="F1712" t="s">
        <v>1766</v>
      </c>
    </row>
    <row r="1713" spans="1:6">
      <c r="A1713" t="s">
        <v>2098</v>
      </c>
      <c r="B1713">
        <v>3208</v>
      </c>
      <c r="C1713" t="s">
        <v>2100</v>
      </c>
      <c r="D1713" s="591" t="str">
        <f>IF('P52'!B4&lt;&gt;"",'P52'!B4,"")</f>
        <v/>
      </c>
      <c r="E1713" t="s">
        <v>1562</v>
      </c>
      <c r="F1713" t="s">
        <v>1566</v>
      </c>
    </row>
    <row r="1714" spans="1:6">
      <c r="A1714" t="s">
        <v>2098</v>
      </c>
      <c r="B1714">
        <v>3209</v>
      </c>
      <c r="C1714" t="s">
        <v>1607</v>
      </c>
      <c r="D1714" s="595" t="str">
        <f>IF('P52'!D4&lt;&gt;"",'P52'!D4,"")</f>
        <v/>
      </c>
      <c r="E1714" t="s">
        <v>1562</v>
      </c>
      <c r="F1714" t="s">
        <v>1766</v>
      </c>
    </row>
    <row r="1715" spans="1:6">
      <c r="A1715" t="s">
        <v>2098</v>
      </c>
      <c r="B1715">
        <v>3210</v>
      </c>
      <c r="C1715" t="s">
        <v>1932</v>
      </c>
      <c r="D1715" s="593" t="str">
        <f>IF('P52'!E4&lt;&gt;"",'P52'!E4,"")</f>
        <v/>
      </c>
      <c r="E1715" t="s">
        <v>1562</v>
      </c>
      <c r="F1715" t="s">
        <v>1757</v>
      </c>
    </row>
    <row r="1716" spans="1:6">
      <c r="A1716" t="s">
        <v>2098</v>
      </c>
      <c r="B1716">
        <v>3211</v>
      </c>
      <c r="C1716" t="s">
        <v>1655</v>
      </c>
      <c r="D1716" s="595" t="str">
        <f>IF('P52'!F4&lt;&gt;"",'P52'!F4,"")</f>
        <v/>
      </c>
      <c r="E1716" t="s">
        <v>1562</v>
      </c>
      <c r="F1716" t="s">
        <v>1766</v>
      </c>
    </row>
    <row r="1717" spans="1:6">
      <c r="A1717" t="s">
        <v>2098</v>
      </c>
      <c r="B1717">
        <v>3212</v>
      </c>
      <c r="C1717" t="s">
        <v>1608</v>
      </c>
      <c r="D1717" s="595" t="str">
        <f>IF('P52'!G4&lt;&gt;"",'P52'!G4,"")</f>
        <v/>
      </c>
      <c r="E1717" t="s">
        <v>1562</v>
      </c>
      <c r="F1717" t="s">
        <v>1766</v>
      </c>
    </row>
    <row r="1718" spans="1:6">
      <c r="A1718" t="s">
        <v>2098</v>
      </c>
      <c r="B1718">
        <v>3213</v>
      </c>
      <c r="C1718" t="s">
        <v>2101</v>
      </c>
      <c r="D1718" s="591" t="str">
        <f>IF('P52'!B5&lt;&gt;"",'P52'!B5,"")</f>
        <v/>
      </c>
      <c r="E1718" t="s">
        <v>1562</v>
      </c>
      <c r="F1718" t="s">
        <v>1566</v>
      </c>
    </row>
    <row r="1719" spans="1:6">
      <c r="A1719" t="s">
        <v>2098</v>
      </c>
      <c r="B1719">
        <v>3214</v>
      </c>
      <c r="C1719" t="s">
        <v>1609</v>
      </c>
      <c r="D1719" s="595" t="str">
        <f>IF('P52'!D5&lt;&gt;"",'P52'!D5,"")</f>
        <v/>
      </c>
      <c r="E1719" t="s">
        <v>1562</v>
      </c>
      <c r="F1719" t="s">
        <v>1766</v>
      </c>
    </row>
    <row r="1720" spans="1:6">
      <c r="A1720" t="s">
        <v>2098</v>
      </c>
      <c r="B1720">
        <v>3215</v>
      </c>
      <c r="C1720" t="s">
        <v>1722</v>
      </c>
      <c r="D1720" s="593" t="str">
        <f>IF('P52'!E5&lt;&gt;"",'P52'!E5,"")</f>
        <v/>
      </c>
      <c r="E1720" t="s">
        <v>1562</v>
      </c>
      <c r="F1720" t="s">
        <v>1757</v>
      </c>
    </row>
    <row r="1721" spans="1:6">
      <c r="A1721" t="s">
        <v>2098</v>
      </c>
      <c r="B1721">
        <v>3216</v>
      </c>
      <c r="C1721" t="s">
        <v>1656</v>
      </c>
      <c r="D1721" s="595" t="str">
        <f>IF('P52'!F5&lt;&gt;"",'P52'!F5,"")</f>
        <v/>
      </c>
      <c r="E1721" t="s">
        <v>1562</v>
      </c>
      <c r="F1721" t="s">
        <v>1766</v>
      </c>
    </row>
    <row r="1722" spans="1:6">
      <c r="A1722" t="s">
        <v>2098</v>
      </c>
      <c r="B1722">
        <v>3217</v>
      </c>
      <c r="C1722" t="s">
        <v>1610</v>
      </c>
      <c r="D1722" s="595" t="str">
        <f>IF('P52'!G5&lt;&gt;"",'P52'!G5,"")</f>
        <v/>
      </c>
      <c r="E1722" t="s">
        <v>1562</v>
      </c>
      <c r="F1722" t="s">
        <v>1766</v>
      </c>
    </row>
    <row r="1723" spans="1:6">
      <c r="A1723" t="s">
        <v>2098</v>
      </c>
      <c r="B1723">
        <v>3218</v>
      </c>
      <c r="C1723" t="s">
        <v>2102</v>
      </c>
      <c r="D1723" s="591" t="str">
        <f>IF('P52'!B6&lt;&gt;"",'P52'!B6,"")</f>
        <v/>
      </c>
      <c r="E1723" t="s">
        <v>1562</v>
      </c>
      <c r="F1723" t="s">
        <v>1566</v>
      </c>
    </row>
    <row r="1724" spans="1:6">
      <c r="A1724" t="s">
        <v>2098</v>
      </c>
      <c r="B1724">
        <v>3219</v>
      </c>
      <c r="C1724" t="s">
        <v>1611</v>
      </c>
      <c r="D1724" s="595" t="str">
        <f>IF('P52'!D6&lt;&gt;"",'P52'!D6,"")</f>
        <v/>
      </c>
      <c r="E1724" t="s">
        <v>1562</v>
      </c>
      <c r="F1724" t="s">
        <v>1766</v>
      </c>
    </row>
    <row r="1725" spans="1:6">
      <c r="A1725" t="s">
        <v>2098</v>
      </c>
      <c r="B1725">
        <v>3220</v>
      </c>
      <c r="C1725" t="s">
        <v>1741</v>
      </c>
      <c r="D1725" s="593" t="str">
        <f>IF('P52'!E6&lt;&gt;"",'P52'!E6,"")</f>
        <v/>
      </c>
      <c r="E1725" t="s">
        <v>1562</v>
      </c>
      <c r="F1725" t="s">
        <v>1757</v>
      </c>
    </row>
    <row r="1726" spans="1:6">
      <c r="A1726" t="s">
        <v>2098</v>
      </c>
      <c r="B1726">
        <v>3221</v>
      </c>
      <c r="C1726" t="s">
        <v>1658</v>
      </c>
      <c r="D1726" s="595" t="str">
        <f>IF('P52'!F6&lt;&gt;"",'P52'!F6,"")</f>
        <v/>
      </c>
      <c r="E1726" t="s">
        <v>1562</v>
      </c>
      <c r="F1726" t="s">
        <v>1766</v>
      </c>
    </row>
    <row r="1727" spans="1:6">
      <c r="A1727" t="s">
        <v>2098</v>
      </c>
      <c r="B1727">
        <v>3222</v>
      </c>
      <c r="C1727" t="s">
        <v>1612</v>
      </c>
      <c r="D1727" s="595" t="str">
        <f>IF('P52'!G6&lt;&gt;"",'P52'!G6,"")</f>
        <v/>
      </c>
      <c r="E1727" t="s">
        <v>1562</v>
      </c>
      <c r="F1727" t="s">
        <v>1766</v>
      </c>
    </row>
    <row r="1728" spans="1:6">
      <c r="A1728" t="s">
        <v>2098</v>
      </c>
      <c r="B1728">
        <v>3223</v>
      </c>
      <c r="C1728" t="s">
        <v>2103</v>
      </c>
      <c r="D1728" s="591" t="str">
        <f>IF('P52'!B7&lt;&gt;"",'P52'!B7,"")</f>
        <v/>
      </c>
      <c r="E1728" t="s">
        <v>1562</v>
      </c>
      <c r="F1728" t="s">
        <v>1566</v>
      </c>
    </row>
    <row r="1729" spans="1:6">
      <c r="A1729" t="s">
        <v>2098</v>
      </c>
      <c r="B1729">
        <v>3224</v>
      </c>
      <c r="C1729" t="s">
        <v>1613</v>
      </c>
      <c r="D1729" s="595" t="str">
        <f>IF('P52'!D7&lt;&gt;"",'P52'!D7,"")</f>
        <v/>
      </c>
      <c r="E1729" t="s">
        <v>1562</v>
      </c>
      <c r="F1729" t="s">
        <v>1766</v>
      </c>
    </row>
    <row r="1730" spans="1:6">
      <c r="A1730" t="s">
        <v>2098</v>
      </c>
      <c r="B1730">
        <v>3225</v>
      </c>
      <c r="C1730" t="s">
        <v>1744</v>
      </c>
      <c r="D1730" s="593" t="str">
        <f>IF('P52'!E7&lt;&gt;"",'P52'!E7,"")</f>
        <v/>
      </c>
      <c r="E1730" t="s">
        <v>1562</v>
      </c>
      <c r="F1730" t="s">
        <v>1757</v>
      </c>
    </row>
    <row r="1731" spans="1:6">
      <c r="A1731" t="s">
        <v>2098</v>
      </c>
      <c r="B1731">
        <v>3226</v>
      </c>
      <c r="C1731" t="s">
        <v>1660</v>
      </c>
      <c r="D1731" s="595" t="str">
        <f>IF('P52'!F7&lt;&gt;"",'P52'!F7,"")</f>
        <v/>
      </c>
      <c r="E1731" t="s">
        <v>1562</v>
      </c>
      <c r="F1731" t="s">
        <v>1766</v>
      </c>
    </row>
    <row r="1732" spans="1:6">
      <c r="A1732" t="s">
        <v>2098</v>
      </c>
      <c r="B1732">
        <v>3227</v>
      </c>
      <c r="C1732" t="s">
        <v>1614</v>
      </c>
      <c r="D1732" s="595" t="str">
        <f>IF('P52'!G7&lt;&gt;"",'P52'!G7,"")</f>
        <v/>
      </c>
      <c r="E1732" t="s">
        <v>1562</v>
      </c>
      <c r="F1732" t="s">
        <v>1766</v>
      </c>
    </row>
    <row r="1733" spans="1:6">
      <c r="A1733" t="s">
        <v>2098</v>
      </c>
      <c r="B1733">
        <v>3231</v>
      </c>
      <c r="C1733" t="s">
        <v>1788</v>
      </c>
      <c r="D1733" s="590" t="str">
        <f>IF('P52'!B12&lt;&gt;"",'P52'!B12,"")</f>
        <v/>
      </c>
      <c r="E1733" t="s">
        <v>1562</v>
      </c>
      <c r="F1733" t="s">
        <v>1560</v>
      </c>
    </row>
    <row r="1734" spans="1:6">
      <c r="A1734" t="s">
        <v>2098</v>
      </c>
      <c r="B1734">
        <v>3237</v>
      </c>
      <c r="C1734" t="s">
        <v>1716</v>
      </c>
      <c r="D1734" s="590" t="str">
        <f>IF('P52'!B16&lt;&gt;"",'P52'!B16,"")</f>
        <v>令和7年度の回数</v>
      </c>
      <c r="E1734" t="s">
        <v>1562</v>
      </c>
      <c r="F1734" t="s">
        <v>1560</v>
      </c>
    </row>
    <row r="1735" spans="1:6">
      <c r="A1735" t="s">
        <v>2098</v>
      </c>
      <c r="B1735">
        <v>3238</v>
      </c>
      <c r="C1735" t="s">
        <v>1580</v>
      </c>
      <c r="D1735" s="590" t="str">
        <f>IF('P52'!C16&lt;&gt;"",'P52'!C16,"")</f>
        <v/>
      </c>
      <c r="E1735" t="s">
        <v>1562</v>
      </c>
      <c r="F1735" t="s">
        <v>1560</v>
      </c>
    </row>
    <row r="1736" spans="1:6">
      <c r="A1736" t="s">
        <v>2098</v>
      </c>
      <c r="B1736">
        <v>3239</v>
      </c>
      <c r="C1736" t="s">
        <v>2104</v>
      </c>
      <c r="D1736" s="590" t="str">
        <f>IF('P52'!E16&lt;&gt;"",'P52'!E16,"")</f>
        <v/>
      </c>
      <c r="E1736" t="s">
        <v>1562</v>
      </c>
      <c r="F1736" t="s">
        <v>1560</v>
      </c>
    </row>
    <row r="1737" spans="1:6">
      <c r="A1737" t="s">
        <v>2098</v>
      </c>
      <c r="B1737">
        <v>3240</v>
      </c>
      <c r="C1737" t="s">
        <v>2105</v>
      </c>
      <c r="D1737" s="590" t="str">
        <f>IF('P52'!G16&lt;&gt;"",'P52'!G16,"")</f>
        <v/>
      </c>
      <c r="E1737" t="s">
        <v>1562</v>
      </c>
      <c r="F1737" t="s">
        <v>1560</v>
      </c>
    </row>
    <row r="1738" spans="1:6">
      <c r="A1738" t="s">
        <v>2098</v>
      </c>
      <c r="B1738">
        <v>3242</v>
      </c>
      <c r="C1738" t="s">
        <v>1717</v>
      </c>
      <c r="D1738" s="590" t="str">
        <f>IF('P52'!C17&lt;&gt;"",'P52'!C17,"")</f>
        <v/>
      </c>
      <c r="E1738" t="s">
        <v>1562</v>
      </c>
      <c r="F1738" t="s">
        <v>1560</v>
      </c>
    </row>
    <row r="1739" spans="1:6">
      <c r="A1739" t="s">
        <v>2098</v>
      </c>
      <c r="B1739">
        <v>3243</v>
      </c>
      <c r="C1739" t="s">
        <v>1857</v>
      </c>
      <c r="D1739" s="590" t="str">
        <f>IF('P52'!E17&lt;&gt;"",'P52'!E17,"")</f>
        <v/>
      </c>
      <c r="E1739" t="s">
        <v>1562</v>
      </c>
      <c r="F1739" t="s">
        <v>1560</v>
      </c>
    </row>
    <row r="1740" spans="1:6">
      <c r="A1740" t="s">
        <v>2098</v>
      </c>
      <c r="B1740">
        <v>3244</v>
      </c>
      <c r="C1740" t="s">
        <v>2106</v>
      </c>
      <c r="D1740" s="590" t="str">
        <f>IF('P52'!G17&lt;&gt;"",'P52'!G17,"")</f>
        <v/>
      </c>
      <c r="E1740" t="s">
        <v>1562</v>
      </c>
      <c r="F1740" t="s">
        <v>1560</v>
      </c>
    </row>
    <row r="1741" spans="1:6">
      <c r="A1741" t="s">
        <v>2107</v>
      </c>
      <c r="B1741">
        <v>3247</v>
      </c>
      <c r="C1741" t="s">
        <v>1558</v>
      </c>
      <c r="D1741" s="591" t="str">
        <f>IF('P53'!C1&lt;&gt;"",'P53'!C1,"")</f>
        <v/>
      </c>
      <c r="E1741" t="s">
        <v>1562</v>
      </c>
      <c r="F1741" t="s">
        <v>1566</v>
      </c>
    </row>
    <row r="1742" spans="1:6">
      <c r="A1742" t="s">
        <v>2107</v>
      </c>
      <c r="B1742">
        <v>3251</v>
      </c>
      <c r="C1742" t="s">
        <v>1600</v>
      </c>
      <c r="D1742" s="590" t="str">
        <f>IF('P53'!B4&lt;&gt;"",'P53'!B4,"")</f>
        <v/>
      </c>
      <c r="E1742" t="s">
        <v>1562</v>
      </c>
      <c r="F1742" t="s">
        <v>1560</v>
      </c>
    </row>
    <row r="1743" spans="1:6">
      <c r="A1743" t="s">
        <v>2107</v>
      </c>
      <c r="B1743">
        <v>3254</v>
      </c>
      <c r="C1743" t="s">
        <v>1601</v>
      </c>
      <c r="D1743" t="str">
        <f>IF('P53'!B5&lt;&gt;"",'P53'!B5,"")</f>
        <v/>
      </c>
      <c r="E1743" t="s">
        <v>1562</v>
      </c>
      <c r="F1743" t="s">
        <v>1588</v>
      </c>
    </row>
    <row r="1744" spans="1:6">
      <c r="A1744" t="s">
        <v>2107</v>
      </c>
      <c r="B1744">
        <v>3256</v>
      </c>
      <c r="C1744" t="s">
        <v>1603</v>
      </c>
      <c r="D1744" s="590" t="str">
        <f>IF('P53'!B7&lt;&gt;"",'P53'!B7,"")</f>
        <v/>
      </c>
      <c r="E1744" t="s">
        <v>1562</v>
      </c>
      <c r="F1744" t="s">
        <v>1560</v>
      </c>
    </row>
    <row r="1745" spans="1:6">
      <c r="A1745" t="s">
        <v>2107</v>
      </c>
      <c r="B1745">
        <v>3259</v>
      </c>
      <c r="C1745" t="s">
        <v>1604</v>
      </c>
      <c r="D1745" t="str">
        <f>IF('P53'!B8&lt;&gt;"",'P53'!B8,"")</f>
        <v/>
      </c>
      <c r="E1745" t="s">
        <v>1562</v>
      </c>
      <c r="F1745" t="s">
        <v>1588</v>
      </c>
    </row>
    <row r="1746" spans="1:6">
      <c r="A1746" t="s">
        <v>2107</v>
      </c>
      <c r="B1746">
        <v>3261</v>
      </c>
      <c r="C1746" t="s">
        <v>1736</v>
      </c>
      <c r="D1746" s="590" t="str">
        <f>IF('P53'!B10&lt;&gt;"",'P53'!B10,"")</f>
        <v/>
      </c>
      <c r="E1746" t="s">
        <v>1562</v>
      </c>
      <c r="F1746" t="s">
        <v>1560</v>
      </c>
    </row>
    <row r="1747" spans="1:6">
      <c r="A1747" t="s">
        <v>2107</v>
      </c>
      <c r="B1747">
        <v>3264</v>
      </c>
      <c r="C1747" t="s">
        <v>1725</v>
      </c>
      <c r="D1747" t="str">
        <f>IF('P53'!B11&lt;&gt;"",'P53'!B11,"")</f>
        <v/>
      </c>
      <c r="E1747" t="s">
        <v>1562</v>
      </c>
      <c r="F1747" t="s">
        <v>1588</v>
      </c>
    </row>
    <row r="1748" spans="1:6">
      <c r="A1748" t="s">
        <v>2107</v>
      </c>
      <c r="B1748">
        <v>3266</v>
      </c>
      <c r="C1748" t="s">
        <v>1701</v>
      </c>
      <c r="D1748" s="590" t="str">
        <f>IF('P53'!B13&lt;&gt;"",'P53'!B13,"")</f>
        <v/>
      </c>
      <c r="E1748" t="s">
        <v>1562</v>
      </c>
      <c r="F1748" t="s">
        <v>1560</v>
      </c>
    </row>
    <row r="1749" spans="1:6">
      <c r="A1749" t="s">
        <v>2107</v>
      </c>
      <c r="B1749">
        <v>3269</v>
      </c>
      <c r="C1749" t="s">
        <v>1729</v>
      </c>
      <c r="D1749" s="591" t="str">
        <f>IF('P53'!C14&lt;&gt;"",'P53'!C14,"")</f>
        <v/>
      </c>
      <c r="E1749" t="s">
        <v>1562</v>
      </c>
      <c r="F1749" t="s">
        <v>1566</v>
      </c>
    </row>
    <row r="1750" spans="1:6">
      <c r="A1750" t="s">
        <v>2107</v>
      </c>
      <c r="B1750">
        <v>3271</v>
      </c>
      <c r="C1750" t="s">
        <v>1716</v>
      </c>
      <c r="D1750" s="590" t="str">
        <f>IF('P53'!B16&lt;&gt;"",'P53'!B16,"")</f>
        <v/>
      </c>
      <c r="E1750" t="s">
        <v>1562</v>
      </c>
      <c r="F1750" t="s">
        <v>1560</v>
      </c>
    </row>
    <row r="1751" spans="1:6">
      <c r="A1751" t="s">
        <v>2107</v>
      </c>
      <c r="B1751">
        <v>3273</v>
      </c>
      <c r="C1751" t="s">
        <v>1582</v>
      </c>
      <c r="D1751" s="590" t="str">
        <f>IF('P53'!B17&lt;&gt;"",'P53'!B17,"")</f>
        <v/>
      </c>
      <c r="E1751" t="s">
        <v>1562</v>
      </c>
      <c r="F1751" t="s">
        <v>1560</v>
      </c>
    </row>
    <row r="1752" spans="1:6">
      <c r="A1752" t="s">
        <v>2107</v>
      </c>
      <c r="B1752">
        <v>3275</v>
      </c>
      <c r="C1752" t="s">
        <v>1583</v>
      </c>
      <c r="D1752" s="590" t="str">
        <f>IF('P53'!B18&lt;&gt;"",'P53'!B18,"")</f>
        <v/>
      </c>
      <c r="E1752" t="s">
        <v>1562</v>
      </c>
      <c r="F1752" t="s">
        <v>1560</v>
      </c>
    </row>
    <row r="1753" spans="1:6">
      <c r="A1753" t="s">
        <v>2107</v>
      </c>
      <c r="B1753">
        <v>3277</v>
      </c>
      <c r="C1753" t="s">
        <v>1585</v>
      </c>
      <c r="D1753" s="590" t="str">
        <f>IF('P53'!B19&lt;&gt;"",'P53'!B19,"")</f>
        <v/>
      </c>
      <c r="E1753" t="s">
        <v>1562</v>
      </c>
      <c r="F1753" t="s">
        <v>1560</v>
      </c>
    </row>
    <row r="1754" spans="1:6">
      <c r="A1754" t="s">
        <v>2107</v>
      </c>
      <c r="B1754">
        <v>3279</v>
      </c>
      <c r="C1754" t="s">
        <v>1733</v>
      </c>
      <c r="D1754" s="591" t="str">
        <f>IF('P53'!C20&lt;&gt;"",'P53'!C20,"")</f>
        <v/>
      </c>
      <c r="E1754" t="s">
        <v>1562</v>
      </c>
      <c r="F1754" t="s">
        <v>1566</v>
      </c>
    </row>
    <row r="1755" spans="1:6">
      <c r="A1755" t="s">
        <v>2107</v>
      </c>
      <c r="B1755">
        <v>3281</v>
      </c>
      <c r="C1755" t="s">
        <v>1593</v>
      </c>
      <c r="D1755" s="590" t="str">
        <f>IF('P53'!B22&lt;&gt;"",'P53'!B22,"")</f>
        <v/>
      </c>
      <c r="E1755" t="s">
        <v>1562</v>
      </c>
      <c r="F1755" t="s">
        <v>1560</v>
      </c>
    </row>
    <row r="1756" spans="1:6">
      <c r="A1756" t="s">
        <v>2107</v>
      </c>
      <c r="B1756">
        <v>3283</v>
      </c>
      <c r="C1756" t="s">
        <v>1758</v>
      </c>
      <c r="D1756" s="590" t="str">
        <f>IF('P53'!B23&lt;&gt;"",'P53'!B23,"")</f>
        <v/>
      </c>
      <c r="E1756" t="s">
        <v>1562</v>
      </c>
      <c r="F1756" t="s">
        <v>1560</v>
      </c>
    </row>
    <row r="1757" spans="1:6">
      <c r="A1757" t="s">
        <v>2107</v>
      </c>
      <c r="B1757">
        <v>3286</v>
      </c>
      <c r="C1757" t="s">
        <v>1960</v>
      </c>
      <c r="D1757" s="591" t="str">
        <f>IF('P53'!C24&lt;&gt;"",'P53'!C24,"")</f>
        <v/>
      </c>
      <c r="E1757" t="s">
        <v>1562</v>
      </c>
      <c r="F1757" t="s">
        <v>1566</v>
      </c>
    </row>
    <row r="1758" spans="1:6">
      <c r="A1758" t="s">
        <v>2108</v>
      </c>
      <c r="B1758">
        <v>3289</v>
      </c>
      <c r="C1758" t="s">
        <v>1719</v>
      </c>
      <c r="D1758" s="591" t="str">
        <f>IF('P54'!B2&lt;&gt;"",'P54'!B2,"")</f>
        <v/>
      </c>
      <c r="E1758" t="s">
        <v>1562</v>
      </c>
      <c r="F1758" t="s">
        <v>1566</v>
      </c>
    </row>
    <row r="1759" spans="1:6">
      <c r="A1759" t="s">
        <v>2108</v>
      </c>
      <c r="B1759">
        <v>3292</v>
      </c>
      <c r="C1759" t="s">
        <v>1601</v>
      </c>
      <c r="D1759" s="591" t="str">
        <f>IF('P54'!B5&lt;&gt;"",'P54'!B5,"")</f>
        <v/>
      </c>
      <c r="E1759" t="s">
        <v>1562</v>
      </c>
      <c r="F1759" t="s">
        <v>1566</v>
      </c>
    </row>
    <row r="1760" spans="1:6">
      <c r="A1760" t="s">
        <v>2108</v>
      </c>
      <c r="B1760">
        <v>3295</v>
      </c>
      <c r="C1760" t="s">
        <v>1604</v>
      </c>
      <c r="D1760" s="591" t="str">
        <f>IF('P54'!B8&lt;&gt;"",'P54'!B8,"")</f>
        <v/>
      </c>
      <c r="E1760" t="s">
        <v>1562</v>
      </c>
      <c r="F1760" t="s">
        <v>1566</v>
      </c>
    </row>
    <row r="1761" spans="1:6">
      <c r="A1761" t="s">
        <v>2108</v>
      </c>
      <c r="B1761">
        <v>3298</v>
      </c>
      <c r="C1761" t="s">
        <v>1725</v>
      </c>
      <c r="D1761" s="591" t="str">
        <f>IF('P54'!B11&lt;&gt;"",'P54'!B11,"")</f>
        <v/>
      </c>
      <c r="E1761" t="s">
        <v>1562</v>
      </c>
      <c r="F1761" t="s">
        <v>1566</v>
      </c>
    </row>
    <row r="1762" spans="1:6">
      <c r="A1762" t="s">
        <v>2108</v>
      </c>
      <c r="B1762">
        <v>3301</v>
      </c>
      <c r="C1762" t="s">
        <v>1728</v>
      </c>
      <c r="D1762" s="591" t="str">
        <f>IF('P54'!B14&lt;&gt;"",'P54'!B14,"")</f>
        <v/>
      </c>
      <c r="E1762" t="s">
        <v>1562</v>
      </c>
      <c r="F1762" t="s">
        <v>1566</v>
      </c>
    </row>
    <row r="1763" spans="1:6">
      <c r="A1763" t="s">
        <v>2108</v>
      </c>
      <c r="B1763">
        <v>3304</v>
      </c>
      <c r="C1763" t="s">
        <v>1582</v>
      </c>
      <c r="D1763" s="591" t="str">
        <f>IF('P54'!B17&lt;&gt;"",'P54'!B17,"")</f>
        <v/>
      </c>
      <c r="E1763" t="s">
        <v>1562</v>
      </c>
      <c r="F1763" t="s">
        <v>1566</v>
      </c>
    </row>
    <row r="1764" spans="1:6">
      <c r="A1764" t="s">
        <v>2108</v>
      </c>
      <c r="B1764">
        <v>3308</v>
      </c>
      <c r="C1764" t="s">
        <v>1591</v>
      </c>
      <c r="D1764" s="591" t="str">
        <f>IF('P54'!B21&lt;&gt;"",'P54'!B21,"")</f>
        <v/>
      </c>
      <c r="E1764" t="s">
        <v>1562</v>
      </c>
      <c r="F1764" t="s">
        <v>1566</v>
      </c>
    </row>
    <row r="1765" spans="1:6">
      <c r="A1765" t="s">
        <v>2108</v>
      </c>
      <c r="B1765">
        <v>3310</v>
      </c>
      <c r="C1765" t="s">
        <v>1593</v>
      </c>
      <c r="D1765" s="591" t="str">
        <f>IF('P54'!B22&lt;&gt;"",'P54'!B22,"")</f>
        <v/>
      </c>
      <c r="E1765" t="s">
        <v>1562</v>
      </c>
      <c r="F1765" t="s">
        <v>1566</v>
      </c>
    </row>
    <row r="1766" spans="1:6">
      <c r="A1766" t="s">
        <v>2109</v>
      </c>
      <c r="B1766">
        <v>3313</v>
      </c>
      <c r="C1766" t="s">
        <v>1561</v>
      </c>
      <c r="D1766" s="590" t="str">
        <f>IF('P55'!B3&lt;&gt;"",'P55'!B3,"")</f>
        <v/>
      </c>
      <c r="E1766" t="s">
        <v>1562</v>
      </c>
      <c r="F1766" t="s">
        <v>1560</v>
      </c>
    </row>
    <row r="1767" spans="1:6">
      <c r="A1767" t="s">
        <v>2109</v>
      </c>
      <c r="B1767">
        <v>3320</v>
      </c>
      <c r="C1767" t="s">
        <v>1736</v>
      </c>
      <c r="D1767" s="595" t="str">
        <f>IF('P55'!B10&lt;&gt;"",'P55'!B10,"")</f>
        <v/>
      </c>
      <c r="E1767" t="s">
        <v>1562</v>
      </c>
      <c r="F1767" t="s">
        <v>1766</v>
      </c>
    </row>
    <row r="1768" spans="1:6">
      <c r="A1768" t="s">
        <v>2109</v>
      </c>
      <c r="B1768">
        <v>3322</v>
      </c>
      <c r="C1768" t="s">
        <v>1725</v>
      </c>
      <c r="D1768" s="595" t="str">
        <f>IF('P55'!B11&lt;&gt;"",'P55'!B11,"")</f>
        <v/>
      </c>
      <c r="E1768" t="s">
        <v>1562</v>
      </c>
      <c r="F1768" t="s">
        <v>1766</v>
      </c>
    </row>
    <row r="1769" spans="1:6">
      <c r="A1769" t="s">
        <v>2109</v>
      </c>
      <c r="B1769">
        <v>3327</v>
      </c>
      <c r="C1769" t="s">
        <v>1755</v>
      </c>
      <c r="D1769" s="591" t="str">
        <f>IF('P55'!C15&lt;&gt;"",'P55'!C15,"")</f>
        <v/>
      </c>
      <c r="E1769" t="s">
        <v>1562</v>
      </c>
      <c r="F1769" t="s">
        <v>1566</v>
      </c>
    </row>
    <row r="1770" spans="1:6">
      <c r="A1770" t="s">
        <v>2109</v>
      </c>
      <c r="B1770">
        <v>3330</v>
      </c>
      <c r="C1770" t="s">
        <v>1583</v>
      </c>
      <c r="D1770" s="590" t="str">
        <f>IF('P55'!B18&lt;&gt;"",'P55'!B18,"")</f>
        <v/>
      </c>
      <c r="E1770" t="s">
        <v>1562</v>
      </c>
      <c r="F1770" t="s">
        <v>1560</v>
      </c>
    </row>
    <row r="1771" spans="1:6">
      <c r="A1771" t="s">
        <v>2109</v>
      </c>
      <c r="B1771">
        <v>3332</v>
      </c>
      <c r="C1771" t="s">
        <v>1585</v>
      </c>
      <c r="D1771" s="590" t="str">
        <f>IF('P55'!B19&lt;&gt;"",'P55'!B19,"")</f>
        <v/>
      </c>
      <c r="E1771" t="s">
        <v>1562</v>
      </c>
      <c r="F1771" t="s">
        <v>1560</v>
      </c>
    </row>
    <row r="1772" spans="1:6">
      <c r="A1772" t="s">
        <v>2109</v>
      </c>
      <c r="B1772">
        <v>3334</v>
      </c>
      <c r="C1772" t="s">
        <v>1733</v>
      </c>
      <c r="D1772" s="591" t="str">
        <f>IF('P55'!C20&lt;&gt;"",'P55'!C20,"")</f>
        <v/>
      </c>
      <c r="E1772" t="s">
        <v>1562</v>
      </c>
      <c r="F1772" t="s">
        <v>1566</v>
      </c>
    </row>
    <row r="1773" spans="1:6">
      <c r="A1773" t="s">
        <v>2110</v>
      </c>
      <c r="B1773">
        <v>3335</v>
      </c>
      <c r="C1773" t="s">
        <v>1877</v>
      </c>
      <c r="D1773" s="590" t="str">
        <f>IF('P56'!A1&lt;&gt;"",'P56'!A1,"")</f>
        <v>（５）給食時間（令和8年４月１日現在）</v>
      </c>
      <c r="E1773" t="s">
        <v>1562</v>
      </c>
      <c r="F1773" t="s">
        <v>1560</v>
      </c>
    </row>
    <row r="1774" spans="1:6">
      <c r="A1774" t="s">
        <v>2110</v>
      </c>
      <c r="B1774">
        <v>3341</v>
      </c>
      <c r="C1774" t="s">
        <v>1561</v>
      </c>
      <c r="D1774" s="601" t="str">
        <f>IF('P56'!B3&lt;&gt;"",'P56'!B3,"")</f>
        <v/>
      </c>
      <c r="E1774" t="s">
        <v>1562</v>
      </c>
      <c r="F1774" t="s">
        <v>2111</v>
      </c>
    </row>
    <row r="1775" spans="1:6">
      <c r="A1775" t="s">
        <v>2110</v>
      </c>
      <c r="B1775">
        <v>3343</v>
      </c>
      <c r="C1775" t="s">
        <v>1642</v>
      </c>
      <c r="D1775" s="601" t="str">
        <f>IF('P56'!D3&lt;&gt;"",'P56'!D3,"")</f>
        <v/>
      </c>
      <c r="E1775" t="s">
        <v>1562</v>
      </c>
      <c r="F1775" t="s">
        <v>2111</v>
      </c>
    </row>
    <row r="1776" spans="1:6">
      <c r="A1776" t="s">
        <v>2110</v>
      </c>
      <c r="B1776">
        <v>3344</v>
      </c>
      <c r="C1776" t="s">
        <v>1925</v>
      </c>
      <c r="D1776" s="601" t="str">
        <f>IF('P56'!E3&lt;&gt;"",'P56'!E3,"")</f>
        <v/>
      </c>
      <c r="E1776" t="s">
        <v>1562</v>
      </c>
      <c r="F1776" t="s">
        <v>2111</v>
      </c>
    </row>
    <row r="1777" spans="1:6">
      <c r="A1777" t="s">
        <v>2110</v>
      </c>
      <c r="B1777">
        <v>3346</v>
      </c>
      <c r="C1777" t="s">
        <v>1643</v>
      </c>
      <c r="D1777" s="601" t="str">
        <f>IF('P56'!G3&lt;&gt;"",'P56'!G3,"")</f>
        <v/>
      </c>
      <c r="E1777" t="s">
        <v>1562</v>
      </c>
      <c r="F1777" t="s">
        <v>2111</v>
      </c>
    </row>
    <row r="1778" spans="1:6">
      <c r="A1778" t="s">
        <v>2110</v>
      </c>
      <c r="B1778">
        <v>3347</v>
      </c>
      <c r="C1778" t="s">
        <v>1894</v>
      </c>
      <c r="D1778" s="601" t="str">
        <f>IF('P56'!H3&lt;&gt;"",'P56'!H3,"")</f>
        <v/>
      </c>
      <c r="E1778" t="s">
        <v>1562</v>
      </c>
      <c r="F1778" t="s">
        <v>2111</v>
      </c>
    </row>
    <row r="1779" spans="1:6">
      <c r="A1779" t="s">
        <v>2110</v>
      </c>
      <c r="B1779">
        <v>3349</v>
      </c>
      <c r="C1779" t="s">
        <v>1927</v>
      </c>
      <c r="D1779" s="601" t="str">
        <f>IF('P56'!J3&lt;&gt;"",'P56'!J3,"")</f>
        <v/>
      </c>
      <c r="E1779" t="s">
        <v>1562</v>
      </c>
      <c r="F1779" t="s">
        <v>2111</v>
      </c>
    </row>
    <row r="1780" spans="1:6">
      <c r="A1780" t="s">
        <v>2110</v>
      </c>
      <c r="B1780">
        <v>3351</v>
      </c>
      <c r="C1780" t="s">
        <v>1600</v>
      </c>
      <c r="D1780" s="601" t="str">
        <f>IF('P56'!B4&lt;&gt;"",'P56'!B4,"")</f>
        <v/>
      </c>
      <c r="E1780" t="s">
        <v>1562</v>
      </c>
      <c r="F1780" t="s">
        <v>2111</v>
      </c>
    </row>
    <row r="1781" spans="1:6">
      <c r="A1781" t="s">
        <v>2110</v>
      </c>
      <c r="B1781">
        <v>3352</v>
      </c>
      <c r="C1781" t="s">
        <v>1932</v>
      </c>
      <c r="D1781" s="601" t="str">
        <f>IF('P56'!E4&lt;&gt;"",'P56'!E4,"")</f>
        <v/>
      </c>
      <c r="E1781" t="s">
        <v>1562</v>
      </c>
      <c r="F1781" t="s">
        <v>2111</v>
      </c>
    </row>
    <row r="1782" spans="1:6">
      <c r="A1782" t="s">
        <v>2110</v>
      </c>
      <c r="B1782">
        <v>3353</v>
      </c>
      <c r="C1782" t="s">
        <v>1933</v>
      </c>
      <c r="D1782" s="601" t="str">
        <f>IF('P56'!H4&lt;&gt;"",'P56'!H4,"")</f>
        <v/>
      </c>
      <c r="E1782" t="s">
        <v>1562</v>
      </c>
      <c r="F1782" t="s">
        <v>2111</v>
      </c>
    </row>
    <row r="1783" spans="1:6">
      <c r="A1783" t="s">
        <v>2110</v>
      </c>
      <c r="B1783">
        <v>3355</v>
      </c>
      <c r="C1783" t="s">
        <v>1601</v>
      </c>
      <c r="D1783" s="601" t="str">
        <f>IF('P56'!B5&lt;&gt;"",'P56'!B5,"")</f>
        <v/>
      </c>
      <c r="E1783" t="s">
        <v>1562</v>
      </c>
      <c r="F1783" t="s">
        <v>2111</v>
      </c>
    </row>
    <row r="1784" spans="1:6">
      <c r="A1784" t="s">
        <v>2110</v>
      </c>
      <c r="B1784">
        <v>3356</v>
      </c>
      <c r="C1784" t="s">
        <v>1722</v>
      </c>
      <c r="D1784" s="601" t="str">
        <f>IF('P56'!E5&lt;&gt;"",'P56'!E5,"")</f>
        <v/>
      </c>
      <c r="E1784" t="s">
        <v>1562</v>
      </c>
      <c r="F1784" t="s">
        <v>2111</v>
      </c>
    </row>
    <row r="1785" spans="1:6">
      <c r="A1785" t="s">
        <v>2110</v>
      </c>
      <c r="B1785">
        <v>3357</v>
      </c>
      <c r="C1785" t="s">
        <v>1739</v>
      </c>
      <c r="D1785" s="601" t="str">
        <f>IF('P56'!H5&lt;&gt;"",'P56'!H5,"")</f>
        <v/>
      </c>
      <c r="E1785" t="s">
        <v>1562</v>
      </c>
      <c r="F1785" t="s">
        <v>2111</v>
      </c>
    </row>
    <row r="1786" spans="1:6">
      <c r="A1786" t="s">
        <v>2110</v>
      </c>
      <c r="B1786">
        <v>3359</v>
      </c>
      <c r="C1786" t="s">
        <v>2080</v>
      </c>
      <c r="D1786" s="591" t="str">
        <f>IF('P56'!B6&lt;&gt;"",'P56'!B6,"")</f>
        <v/>
      </c>
      <c r="E1786" t="s">
        <v>1562</v>
      </c>
      <c r="F1786" t="s">
        <v>1566</v>
      </c>
    </row>
    <row r="1787" spans="1:6">
      <c r="A1787" t="s">
        <v>2110</v>
      </c>
      <c r="B1787">
        <v>3360</v>
      </c>
      <c r="C1787" t="s">
        <v>2112</v>
      </c>
      <c r="D1787" s="591" t="str">
        <f>IF('P56'!E6&lt;&gt;"",'P56'!E6,"")</f>
        <v/>
      </c>
      <c r="E1787" t="s">
        <v>1562</v>
      </c>
      <c r="F1787" t="s">
        <v>1566</v>
      </c>
    </row>
    <row r="1788" spans="1:6">
      <c r="A1788" t="s">
        <v>2110</v>
      </c>
      <c r="B1788">
        <v>3361</v>
      </c>
      <c r="C1788" t="s">
        <v>2113</v>
      </c>
      <c r="D1788" s="591" t="str">
        <f>IF('P56'!H6&lt;&gt;"",'P56'!H6,"")</f>
        <v/>
      </c>
      <c r="E1788" t="s">
        <v>1562</v>
      </c>
      <c r="F1788" t="s">
        <v>1566</v>
      </c>
    </row>
    <row r="1789" spans="1:6">
      <c r="A1789" t="s">
        <v>2110</v>
      </c>
      <c r="B1789">
        <v>3367</v>
      </c>
      <c r="C1789" t="s">
        <v>1736</v>
      </c>
      <c r="D1789" s="590" t="str">
        <f>IF('P56'!B10&lt;&gt;"",'P56'!B10,"")</f>
        <v/>
      </c>
      <c r="E1789" t="s">
        <v>1562</v>
      </c>
      <c r="F1789" t="s">
        <v>1560</v>
      </c>
    </row>
    <row r="1790" spans="1:6">
      <c r="A1790" t="s">
        <v>2110</v>
      </c>
      <c r="B1790">
        <v>3368</v>
      </c>
      <c r="C1790" t="s">
        <v>1568</v>
      </c>
      <c r="D1790" s="590" t="str">
        <f>IF('P56'!C10&lt;&gt;"",'P56'!C10,"")</f>
        <v/>
      </c>
      <c r="E1790" t="s">
        <v>1562</v>
      </c>
      <c r="F1790" t="s">
        <v>1560</v>
      </c>
    </row>
    <row r="1791" spans="1:6">
      <c r="A1791" t="s">
        <v>2110</v>
      </c>
      <c r="B1791">
        <v>3370</v>
      </c>
      <c r="C1791" t="s">
        <v>1725</v>
      </c>
      <c r="D1791" s="590" t="str">
        <f>IF('P56'!B11&lt;&gt;"",'P56'!B11,"")</f>
        <v/>
      </c>
      <c r="E1791" t="s">
        <v>1562</v>
      </c>
      <c r="F1791" t="s">
        <v>1560</v>
      </c>
    </row>
    <row r="1792" spans="1:6">
      <c r="A1792" t="s">
        <v>2110</v>
      </c>
      <c r="B1792">
        <v>3371</v>
      </c>
      <c r="C1792" t="s">
        <v>1726</v>
      </c>
      <c r="D1792" s="590" t="str">
        <f>IF('P56'!C11&lt;&gt;"",'P56'!C11,"")</f>
        <v/>
      </c>
      <c r="E1792" t="s">
        <v>1562</v>
      </c>
      <c r="F1792" t="s">
        <v>1560</v>
      </c>
    </row>
    <row r="1793" spans="1:6">
      <c r="A1793" t="s">
        <v>2110</v>
      </c>
      <c r="B1793">
        <v>3375</v>
      </c>
      <c r="C1793" t="s">
        <v>1883</v>
      </c>
      <c r="D1793" s="590" t="str">
        <f>IF('P56'!A16&lt;&gt;"",'P56'!A16,"")</f>
        <v>　　　　　給食関係職員数（令和8年４月１日現在）</v>
      </c>
      <c r="E1793" t="s">
        <v>1562</v>
      </c>
      <c r="F1793" t="s">
        <v>1560</v>
      </c>
    </row>
    <row r="1794" spans="1:6">
      <c r="A1794" t="s">
        <v>2110</v>
      </c>
      <c r="B1794">
        <v>3377</v>
      </c>
      <c r="C1794" t="s">
        <v>1582</v>
      </c>
      <c r="D1794" t="str">
        <f>IF('P56'!B17&lt;&gt;"",'P56'!B17,"")</f>
        <v/>
      </c>
      <c r="E1794" t="s">
        <v>1562</v>
      </c>
      <c r="F1794" t="s">
        <v>1588</v>
      </c>
    </row>
    <row r="1795" spans="1:6">
      <c r="A1795" t="s">
        <v>2110</v>
      </c>
      <c r="B1795">
        <v>3380</v>
      </c>
      <c r="C1795" t="s">
        <v>1583</v>
      </c>
      <c r="D1795" t="str">
        <f>IF('P56'!B18&lt;&gt;"",'P56'!B18,"")</f>
        <v/>
      </c>
      <c r="E1795" t="s">
        <v>1562</v>
      </c>
      <c r="F1795" t="s">
        <v>1588</v>
      </c>
    </row>
    <row r="1796" spans="1:6">
      <c r="A1796" t="s">
        <v>2114</v>
      </c>
      <c r="B1796">
        <v>3382</v>
      </c>
      <c r="C1796" t="s">
        <v>1877</v>
      </c>
      <c r="D1796" s="590" t="str">
        <f>IF('P57'!A1&lt;&gt;"",'P57'!A1,"")</f>
        <v>　イ　令和7年度検便実施状況</v>
      </c>
      <c r="E1796" t="s">
        <v>1562</v>
      </c>
      <c r="F1796" t="s">
        <v>1560</v>
      </c>
    </row>
    <row r="1797" spans="1:6">
      <c r="A1797" t="s">
        <v>2114</v>
      </c>
      <c r="B1797">
        <v>3391</v>
      </c>
      <c r="C1797" t="s">
        <v>2115</v>
      </c>
      <c r="D1797" s="590" t="str">
        <f>IF('P57'!A3&lt;&gt;"",'P57'!A3,"")</f>
        <v>R7年 ４月</v>
      </c>
      <c r="E1797" t="s">
        <v>1562</v>
      </c>
      <c r="F1797" t="s">
        <v>1560</v>
      </c>
    </row>
    <row r="1798" spans="1:6">
      <c r="A1798" t="s">
        <v>2114</v>
      </c>
      <c r="B1798">
        <v>3392</v>
      </c>
      <c r="C1798" t="s">
        <v>1561</v>
      </c>
      <c r="D1798" t="str">
        <f>IF('P57'!B3&lt;&gt;"",'P57'!B3,"")</f>
        <v/>
      </c>
      <c r="E1798" t="s">
        <v>1562</v>
      </c>
      <c r="F1798" t="s">
        <v>1588</v>
      </c>
    </row>
    <row r="1799" spans="1:6">
      <c r="A1799" t="s">
        <v>2114</v>
      </c>
      <c r="B1799">
        <v>3394</v>
      </c>
      <c r="C1799" t="s">
        <v>1642</v>
      </c>
      <c r="D1799" t="str">
        <f>IF('P57'!D3&lt;&gt;"",'P57'!D3,"")</f>
        <v/>
      </c>
      <c r="E1799" t="s">
        <v>1562</v>
      </c>
      <c r="F1799" t="s">
        <v>1588</v>
      </c>
    </row>
    <row r="1800" spans="1:6">
      <c r="A1800" t="s">
        <v>2114</v>
      </c>
      <c r="B1800">
        <v>3396</v>
      </c>
      <c r="C1800" t="s">
        <v>1653</v>
      </c>
      <c r="D1800" t="str">
        <f>IF('P57'!F3&lt;&gt;"",'P57'!F3,"")</f>
        <v/>
      </c>
      <c r="E1800" t="s">
        <v>1562</v>
      </c>
      <c r="F1800" t="s">
        <v>1588</v>
      </c>
    </row>
    <row r="1801" spans="1:6">
      <c r="A1801" t="s">
        <v>2114</v>
      </c>
      <c r="B1801">
        <v>3398</v>
      </c>
      <c r="C1801" t="s">
        <v>1894</v>
      </c>
      <c r="D1801" t="str">
        <f>IF('P57'!H3&lt;&gt;"",'P57'!H3,"")</f>
        <v/>
      </c>
      <c r="E1801" t="s">
        <v>1562</v>
      </c>
      <c r="F1801" t="s">
        <v>1588</v>
      </c>
    </row>
    <row r="1802" spans="1:6">
      <c r="A1802" t="s">
        <v>2114</v>
      </c>
      <c r="B1802">
        <v>3400</v>
      </c>
      <c r="C1802" t="s">
        <v>1600</v>
      </c>
      <c r="D1802" t="str">
        <f>IF('P57'!B4&lt;&gt;"",'P57'!B4,"")</f>
        <v/>
      </c>
      <c r="E1802" t="s">
        <v>1562</v>
      </c>
      <c r="F1802" t="s">
        <v>1588</v>
      </c>
    </row>
    <row r="1803" spans="1:6">
      <c r="A1803" t="s">
        <v>2114</v>
      </c>
      <c r="B1803">
        <v>3402</v>
      </c>
      <c r="C1803" t="s">
        <v>1607</v>
      </c>
      <c r="D1803" t="str">
        <f>IF('P57'!D4&lt;&gt;"",'P57'!D4,"")</f>
        <v/>
      </c>
      <c r="E1803" t="s">
        <v>1562</v>
      </c>
      <c r="F1803" t="s">
        <v>1588</v>
      </c>
    </row>
    <row r="1804" spans="1:6">
      <c r="A1804" t="s">
        <v>2114</v>
      </c>
      <c r="B1804">
        <v>3404</v>
      </c>
      <c r="C1804" t="s">
        <v>1655</v>
      </c>
      <c r="D1804" t="str">
        <f>IF('P57'!F4&lt;&gt;"",'P57'!F4,"")</f>
        <v/>
      </c>
      <c r="E1804" t="s">
        <v>1562</v>
      </c>
      <c r="F1804" t="s">
        <v>1588</v>
      </c>
    </row>
    <row r="1805" spans="1:6">
      <c r="A1805" t="s">
        <v>2114</v>
      </c>
      <c r="B1805">
        <v>3406</v>
      </c>
      <c r="C1805" t="s">
        <v>1933</v>
      </c>
      <c r="D1805" t="str">
        <f>IF('P57'!H4&lt;&gt;"",'P57'!H4,"")</f>
        <v/>
      </c>
      <c r="E1805" t="s">
        <v>1562</v>
      </c>
      <c r="F1805" t="s">
        <v>1588</v>
      </c>
    </row>
    <row r="1806" spans="1:6">
      <c r="A1806" t="s">
        <v>2114</v>
      </c>
      <c r="B1806">
        <v>3408</v>
      </c>
      <c r="C1806" t="s">
        <v>1601</v>
      </c>
      <c r="D1806" t="str">
        <f>IF('P57'!B5&lt;&gt;"",'P57'!B5,"")</f>
        <v/>
      </c>
      <c r="E1806" t="s">
        <v>1562</v>
      </c>
      <c r="F1806" t="s">
        <v>1588</v>
      </c>
    </row>
    <row r="1807" spans="1:6">
      <c r="A1807" t="s">
        <v>2114</v>
      </c>
      <c r="B1807">
        <v>3410</v>
      </c>
      <c r="C1807" t="s">
        <v>1609</v>
      </c>
      <c r="D1807" t="str">
        <f>IF('P57'!D5&lt;&gt;"",'P57'!D5,"")</f>
        <v/>
      </c>
      <c r="E1807" t="s">
        <v>1562</v>
      </c>
      <c r="F1807" t="s">
        <v>1588</v>
      </c>
    </row>
    <row r="1808" spans="1:6">
      <c r="A1808" t="s">
        <v>2114</v>
      </c>
      <c r="B1808">
        <v>3412</v>
      </c>
      <c r="C1808" t="s">
        <v>1656</v>
      </c>
      <c r="D1808" t="str">
        <f>IF('P57'!F5&lt;&gt;"",'P57'!F5,"")</f>
        <v/>
      </c>
      <c r="E1808" t="s">
        <v>1562</v>
      </c>
      <c r="F1808" t="s">
        <v>1588</v>
      </c>
    </row>
    <row r="1809" spans="1:6">
      <c r="A1809" t="s">
        <v>2114</v>
      </c>
      <c r="B1809">
        <v>3414</v>
      </c>
      <c r="C1809" t="s">
        <v>1739</v>
      </c>
      <c r="D1809" t="str">
        <f>IF('P57'!H5&lt;&gt;"",'P57'!H5,"")</f>
        <v/>
      </c>
      <c r="E1809" t="s">
        <v>1562</v>
      </c>
      <c r="F1809" t="s">
        <v>1588</v>
      </c>
    </row>
    <row r="1810" spans="1:6">
      <c r="A1810" t="s">
        <v>2114</v>
      </c>
      <c r="B1810">
        <v>3416</v>
      </c>
      <c r="C1810" t="s">
        <v>1602</v>
      </c>
      <c r="D1810" t="str">
        <f>IF('P57'!B6&lt;&gt;"",'P57'!B6,"")</f>
        <v/>
      </c>
      <c r="E1810" t="s">
        <v>1562</v>
      </c>
      <c r="F1810" t="s">
        <v>1588</v>
      </c>
    </row>
    <row r="1811" spans="1:6">
      <c r="A1811" t="s">
        <v>2114</v>
      </c>
      <c r="B1811">
        <v>3418</v>
      </c>
      <c r="C1811" t="s">
        <v>1611</v>
      </c>
      <c r="D1811" t="str">
        <f>IF('P57'!D6&lt;&gt;"",'P57'!D6,"")</f>
        <v/>
      </c>
      <c r="E1811" t="s">
        <v>1562</v>
      </c>
      <c r="F1811" t="s">
        <v>1588</v>
      </c>
    </row>
    <row r="1812" spans="1:6">
      <c r="A1812" t="s">
        <v>2114</v>
      </c>
      <c r="B1812">
        <v>3419</v>
      </c>
      <c r="C1812" t="s">
        <v>1741</v>
      </c>
      <c r="D1812" s="590" t="str">
        <f>IF('P57'!E6&lt;&gt;"",'P57'!E6,"")</f>
        <v>R8年 １月</v>
      </c>
      <c r="E1812" t="s">
        <v>1562</v>
      </c>
      <c r="F1812" t="s">
        <v>1560</v>
      </c>
    </row>
    <row r="1813" spans="1:6">
      <c r="A1813" t="s">
        <v>2114</v>
      </c>
      <c r="B1813">
        <v>3420</v>
      </c>
      <c r="C1813" t="s">
        <v>1658</v>
      </c>
      <c r="D1813" t="str">
        <f>IF('P57'!F6&lt;&gt;"",'P57'!F6,"")</f>
        <v/>
      </c>
      <c r="E1813" t="s">
        <v>1562</v>
      </c>
      <c r="F1813" t="s">
        <v>1588</v>
      </c>
    </row>
    <row r="1814" spans="1:6">
      <c r="A1814" t="s">
        <v>2114</v>
      </c>
      <c r="B1814">
        <v>3422</v>
      </c>
      <c r="C1814" t="s">
        <v>1742</v>
      </c>
      <c r="D1814" t="str">
        <f>IF('P57'!H6&lt;&gt;"",'P57'!H6,"")</f>
        <v/>
      </c>
      <c r="E1814" t="s">
        <v>1562</v>
      </c>
      <c r="F1814" t="s">
        <v>1588</v>
      </c>
    </row>
    <row r="1815" spans="1:6">
      <c r="A1815" t="s">
        <v>2114</v>
      </c>
      <c r="B1815">
        <v>3424</v>
      </c>
      <c r="C1815" t="s">
        <v>1603</v>
      </c>
      <c r="D1815" t="str">
        <f>IF('P57'!B7&lt;&gt;"",'P57'!B7,"")</f>
        <v/>
      </c>
      <c r="E1815" t="s">
        <v>1562</v>
      </c>
      <c r="F1815" t="s">
        <v>1588</v>
      </c>
    </row>
    <row r="1816" spans="1:6">
      <c r="A1816" t="s">
        <v>2114</v>
      </c>
      <c r="B1816">
        <v>3426</v>
      </c>
      <c r="C1816" t="s">
        <v>1613</v>
      </c>
      <c r="D1816" t="str">
        <f>IF('P57'!D7&lt;&gt;"",'P57'!D7,"")</f>
        <v/>
      </c>
      <c r="E1816" t="s">
        <v>1562</v>
      </c>
      <c r="F1816" t="s">
        <v>1588</v>
      </c>
    </row>
    <row r="1817" spans="1:6">
      <c r="A1817" t="s">
        <v>2114</v>
      </c>
      <c r="B1817">
        <v>3428</v>
      </c>
      <c r="C1817" t="s">
        <v>1660</v>
      </c>
      <c r="D1817" t="str">
        <f>IF('P57'!F7&lt;&gt;"",'P57'!F7,"")</f>
        <v/>
      </c>
      <c r="E1817" t="s">
        <v>1562</v>
      </c>
      <c r="F1817" t="s">
        <v>1588</v>
      </c>
    </row>
    <row r="1818" spans="1:6">
      <c r="A1818" t="s">
        <v>2114</v>
      </c>
      <c r="B1818">
        <v>3430</v>
      </c>
      <c r="C1818" t="s">
        <v>1745</v>
      </c>
      <c r="D1818" t="str">
        <f>IF('P57'!H7&lt;&gt;"",'P57'!H7,"")</f>
        <v/>
      </c>
      <c r="E1818" t="s">
        <v>1562</v>
      </c>
      <c r="F1818" t="s">
        <v>1588</v>
      </c>
    </row>
    <row r="1819" spans="1:6">
      <c r="A1819" t="s">
        <v>2114</v>
      </c>
      <c r="B1819">
        <v>3432</v>
      </c>
      <c r="C1819" t="s">
        <v>1604</v>
      </c>
      <c r="D1819" t="str">
        <f>IF('P57'!B8&lt;&gt;"",'P57'!B8,"")</f>
        <v/>
      </c>
      <c r="E1819" t="s">
        <v>1562</v>
      </c>
      <c r="F1819" t="s">
        <v>1588</v>
      </c>
    </row>
    <row r="1820" spans="1:6">
      <c r="A1820" t="s">
        <v>2114</v>
      </c>
      <c r="B1820">
        <v>3434</v>
      </c>
      <c r="C1820" t="s">
        <v>1615</v>
      </c>
      <c r="D1820" t="str">
        <f>IF('P57'!D8&lt;&gt;"",'P57'!D8,"")</f>
        <v/>
      </c>
      <c r="E1820" t="s">
        <v>1562</v>
      </c>
      <c r="F1820" t="s">
        <v>1588</v>
      </c>
    </row>
    <row r="1821" spans="1:6">
      <c r="A1821" t="s">
        <v>2114</v>
      </c>
      <c r="B1821">
        <v>3436</v>
      </c>
      <c r="C1821" t="s">
        <v>1605</v>
      </c>
      <c r="D1821" t="str">
        <f>IF('P57'!F8&lt;&gt;"",'P57'!F8,"")</f>
        <v/>
      </c>
      <c r="E1821" t="s">
        <v>1562</v>
      </c>
      <c r="F1821" t="s">
        <v>1588</v>
      </c>
    </row>
    <row r="1822" spans="1:6">
      <c r="A1822" t="s">
        <v>2114</v>
      </c>
      <c r="B1822">
        <v>3438</v>
      </c>
      <c r="C1822" t="s">
        <v>1746</v>
      </c>
      <c r="D1822" t="str">
        <f>IF('P57'!H8&lt;&gt;"",'P57'!H8,"")</f>
        <v/>
      </c>
      <c r="E1822" t="s">
        <v>1562</v>
      </c>
      <c r="F1822" t="s">
        <v>1588</v>
      </c>
    </row>
    <row r="1823" spans="1:6">
      <c r="A1823" t="s">
        <v>2114</v>
      </c>
      <c r="B1823">
        <v>3441</v>
      </c>
      <c r="C1823" t="s">
        <v>1788</v>
      </c>
      <c r="D1823" s="590" t="str">
        <f>IF('P57'!B12&lt;&gt;"",'P57'!B12,"")</f>
        <v/>
      </c>
      <c r="E1823" t="s">
        <v>1562</v>
      </c>
      <c r="F1823" t="s">
        <v>1560</v>
      </c>
    </row>
    <row r="1824" spans="1:6">
      <c r="A1824" t="s">
        <v>2114</v>
      </c>
      <c r="B1824">
        <v>3445</v>
      </c>
      <c r="C1824" t="s">
        <v>2116</v>
      </c>
      <c r="D1824" s="590" t="str">
        <f>IF('P57'!D16&lt;&gt;"",'P57'!D16,"")</f>
        <v/>
      </c>
      <c r="E1824" t="s">
        <v>1562</v>
      </c>
      <c r="F1824" t="s">
        <v>1560</v>
      </c>
    </row>
    <row r="1825" spans="1:6">
      <c r="A1825" t="s">
        <v>2117</v>
      </c>
      <c r="B1825">
        <v>3448</v>
      </c>
      <c r="C1825" t="s">
        <v>2118</v>
      </c>
      <c r="D1825" s="591" t="str">
        <f>IF('P58'!E1&lt;&gt;"",'P58'!E1,"")</f>
        <v/>
      </c>
      <c r="E1825" t="s">
        <v>1562</v>
      </c>
      <c r="F1825" t="s">
        <v>1566</v>
      </c>
    </row>
    <row r="1826" spans="1:6">
      <c r="A1826" t="s">
        <v>2117</v>
      </c>
      <c r="B1826">
        <v>3451</v>
      </c>
      <c r="C1826" t="s">
        <v>1600</v>
      </c>
      <c r="D1826" s="590" t="str">
        <f>IF('P58'!B4&lt;&gt;"",'P58'!B4,"")</f>
        <v/>
      </c>
      <c r="E1826" t="s">
        <v>1562</v>
      </c>
      <c r="F1826" t="s">
        <v>1560</v>
      </c>
    </row>
    <row r="1827" spans="1:6">
      <c r="A1827" t="s">
        <v>2117</v>
      </c>
      <c r="B1827">
        <v>3454</v>
      </c>
      <c r="C1827" t="s">
        <v>1601</v>
      </c>
      <c r="D1827" s="590" t="str">
        <f>IF('P58'!B5&lt;&gt;"",'P58'!B5,"")</f>
        <v/>
      </c>
      <c r="E1827" t="s">
        <v>1562</v>
      </c>
      <c r="F1827" t="s">
        <v>1560</v>
      </c>
    </row>
    <row r="1828" spans="1:6">
      <c r="A1828" t="s">
        <v>2117</v>
      </c>
      <c r="B1828">
        <v>3456</v>
      </c>
      <c r="C1828" t="s">
        <v>1602</v>
      </c>
      <c r="D1828" s="590" t="str">
        <f>IF('P58'!B6&lt;&gt;"",'P58'!B6,"")</f>
        <v/>
      </c>
      <c r="E1828" t="s">
        <v>1562</v>
      </c>
      <c r="F1828" t="s">
        <v>1560</v>
      </c>
    </row>
    <row r="1829" spans="1:6">
      <c r="A1829" t="s">
        <v>2117</v>
      </c>
      <c r="B1829">
        <v>3458</v>
      </c>
      <c r="C1829" t="s">
        <v>1603</v>
      </c>
      <c r="D1829" s="590" t="str">
        <f>IF('P58'!B7&lt;&gt;"",'P58'!B7,"")</f>
        <v/>
      </c>
      <c r="E1829" t="s">
        <v>1562</v>
      </c>
      <c r="F1829" t="s">
        <v>1560</v>
      </c>
    </row>
    <row r="1830" spans="1:6">
      <c r="A1830" t="s">
        <v>2117</v>
      </c>
      <c r="B1830">
        <v>3460</v>
      </c>
      <c r="C1830" t="s">
        <v>1723</v>
      </c>
      <c r="D1830" s="590" t="str">
        <f>IF('P58'!C8&lt;&gt;"",'P58'!C8,"")</f>
        <v/>
      </c>
      <c r="E1830" t="s">
        <v>1562</v>
      </c>
      <c r="F1830" t="s">
        <v>1560</v>
      </c>
    </row>
    <row r="1831" spans="1:6">
      <c r="A1831" t="s">
        <v>2117</v>
      </c>
      <c r="B1831">
        <v>3462</v>
      </c>
      <c r="C1831" t="s">
        <v>1736</v>
      </c>
      <c r="D1831" s="590" t="str">
        <f>IF('P58'!B10&lt;&gt;"",'P58'!B10,"")</f>
        <v/>
      </c>
      <c r="E1831" t="s">
        <v>1562</v>
      </c>
      <c r="F1831" t="s">
        <v>1560</v>
      </c>
    </row>
    <row r="1832" spans="1:6">
      <c r="A1832" t="s">
        <v>2117</v>
      </c>
      <c r="B1832">
        <v>3465</v>
      </c>
      <c r="C1832" t="s">
        <v>1788</v>
      </c>
      <c r="D1832" s="590" t="str">
        <f>IF('P58'!B12&lt;&gt;"",'P58'!B12,"")</f>
        <v/>
      </c>
      <c r="E1832" t="s">
        <v>1562</v>
      </c>
      <c r="F1832" t="s">
        <v>1560</v>
      </c>
    </row>
    <row r="1833" spans="1:6">
      <c r="A1833" t="s">
        <v>2117</v>
      </c>
      <c r="B1833">
        <v>3468</v>
      </c>
      <c r="C1833" t="s">
        <v>1728</v>
      </c>
      <c r="D1833" s="590" t="str">
        <f>IF('P58'!B14&lt;&gt;"",'P58'!B14,"")</f>
        <v/>
      </c>
      <c r="E1833" t="s">
        <v>1562</v>
      </c>
      <c r="F1833" t="s">
        <v>1560</v>
      </c>
    </row>
    <row r="1834" spans="1:6">
      <c r="A1834" t="s">
        <v>2117</v>
      </c>
      <c r="B1834">
        <v>3470</v>
      </c>
      <c r="C1834" t="s">
        <v>1803</v>
      </c>
      <c r="D1834" s="590" t="str">
        <f>IF('P58'!B15&lt;&gt;"",'P58'!B15,"")</f>
        <v/>
      </c>
      <c r="E1834" t="s">
        <v>1562</v>
      </c>
      <c r="F1834" t="s">
        <v>1560</v>
      </c>
    </row>
    <row r="1835" spans="1:6">
      <c r="A1835" t="s">
        <v>2117</v>
      </c>
      <c r="B1835">
        <v>3472</v>
      </c>
      <c r="C1835" t="s">
        <v>1716</v>
      </c>
      <c r="D1835" s="590" t="str">
        <f>IF('P58'!B16&lt;&gt;"",'P58'!B16,"")</f>
        <v/>
      </c>
      <c r="E1835" t="s">
        <v>1562</v>
      </c>
      <c r="F1835" t="s">
        <v>1560</v>
      </c>
    </row>
    <row r="1836" spans="1:6">
      <c r="A1836" t="s">
        <v>2117</v>
      </c>
      <c r="B1836">
        <v>3474</v>
      </c>
      <c r="C1836" t="s">
        <v>1582</v>
      </c>
      <c r="D1836" s="590" t="str">
        <f>IF('P58'!B17&lt;&gt;"",'P58'!B17,"")</f>
        <v/>
      </c>
      <c r="E1836" t="s">
        <v>1562</v>
      </c>
      <c r="F1836" t="s">
        <v>1560</v>
      </c>
    </row>
    <row r="1837" spans="1:6">
      <c r="A1837" t="s">
        <v>2117</v>
      </c>
      <c r="B1837">
        <v>3476</v>
      </c>
      <c r="C1837" t="s">
        <v>1583</v>
      </c>
      <c r="D1837" s="590" t="str">
        <f>IF('P58'!B18&lt;&gt;"",'P58'!B18,"")</f>
        <v/>
      </c>
      <c r="E1837" t="s">
        <v>1562</v>
      </c>
      <c r="F1837" t="s">
        <v>1560</v>
      </c>
    </row>
    <row r="1838" spans="1:6">
      <c r="A1838" t="s">
        <v>2117</v>
      </c>
      <c r="B1838">
        <v>3478</v>
      </c>
      <c r="C1838" t="s">
        <v>1585</v>
      </c>
      <c r="D1838" s="590" t="str">
        <f>IF('P58'!B19&lt;&gt;"",'P58'!B19,"")</f>
        <v/>
      </c>
      <c r="E1838" t="s">
        <v>1562</v>
      </c>
      <c r="F1838" t="s">
        <v>1560</v>
      </c>
    </row>
    <row r="1839" spans="1:6">
      <c r="A1839" t="s">
        <v>2117</v>
      </c>
      <c r="B1839">
        <v>3480</v>
      </c>
      <c r="C1839" t="s">
        <v>1587</v>
      </c>
      <c r="D1839" s="590" t="str">
        <f>IF('P58'!B20&lt;&gt;"",'P58'!B20,"")</f>
        <v/>
      </c>
      <c r="E1839" t="s">
        <v>1562</v>
      </c>
      <c r="F1839" t="s">
        <v>1560</v>
      </c>
    </row>
    <row r="1840" spans="1:6">
      <c r="A1840" t="s">
        <v>2117</v>
      </c>
      <c r="B1840">
        <v>3482</v>
      </c>
      <c r="C1840" t="s">
        <v>1591</v>
      </c>
      <c r="D1840" s="590" t="str">
        <f>IF('P58'!B21&lt;&gt;"",'P58'!B21,"")</f>
        <v/>
      </c>
      <c r="E1840" t="s">
        <v>1562</v>
      </c>
      <c r="F1840" t="s">
        <v>1560</v>
      </c>
    </row>
    <row r="1841" spans="1:6">
      <c r="A1841" t="s">
        <v>2117</v>
      </c>
      <c r="B1841">
        <v>3484</v>
      </c>
      <c r="C1841" t="s">
        <v>1593</v>
      </c>
      <c r="D1841" s="590" t="str">
        <f>IF('P58'!B22&lt;&gt;"",'P58'!B22,"")</f>
        <v/>
      </c>
      <c r="E1841" t="s">
        <v>1562</v>
      </c>
      <c r="F1841" t="s">
        <v>1560</v>
      </c>
    </row>
    <row r="1842" spans="1:6">
      <c r="A1842" t="s">
        <v>2117</v>
      </c>
      <c r="B1842">
        <v>3486</v>
      </c>
      <c r="C1842" t="s">
        <v>2119</v>
      </c>
      <c r="D1842" s="591" t="str">
        <f>IF('P58'!C23&lt;&gt;"",'P58'!C23,"")</f>
        <v/>
      </c>
      <c r="E1842" t="s">
        <v>1562</v>
      </c>
      <c r="F1842" t="s">
        <v>1566</v>
      </c>
    </row>
    <row r="1843" spans="1:6">
      <c r="A1843" t="s">
        <v>2120</v>
      </c>
      <c r="B1843">
        <v>3487</v>
      </c>
      <c r="C1843" t="s">
        <v>1877</v>
      </c>
      <c r="D1843" s="590" t="str">
        <f>IF('P59'!A1&lt;&gt;"",'P59'!A1,"")</f>
        <v>　　　オ　入所者の健康診断の実施回数（令和7年４月１日～令和8年３月３１日までの実績）</v>
      </c>
      <c r="E1843" t="s">
        <v>1562</v>
      </c>
      <c r="F1843" t="s">
        <v>1560</v>
      </c>
    </row>
    <row r="1844" spans="1:6">
      <c r="A1844" t="s">
        <v>2120</v>
      </c>
      <c r="B1844">
        <v>3489</v>
      </c>
      <c r="C1844" t="s">
        <v>1719</v>
      </c>
      <c r="D1844" t="str">
        <f>IF('P59'!B2&lt;&gt;"",'P59'!B2,"")</f>
        <v/>
      </c>
      <c r="E1844" t="s">
        <v>1562</v>
      </c>
      <c r="F1844" t="s">
        <v>1588</v>
      </c>
    </row>
    <row r="1845" spans="1:6">
      <c r="A1845" t="s">
        <v>2120</v>
      </c>
      <c r="B1845">
        <v>3492</v>
      </c>
      <c r="C1845" t="s">
        <v>1561</v>
      </c>
      <c r="D1845" t="str">
        <f>IF('P59'!B3&lt;&gt;"",'P59'!B3,"")</f>
        <v/>
      </c>
      <c r="E1845" t="s">
        <v>1562</v>
      </c>
      <c r="F1845" t="s">
        <v>1588</v>
      </c>
    </row>
    <row r="1846" spans="1:6">
      <c r="A1846" t="s">
        <v>2120</v>
      </c>
      <c r="B1846">
        <v>3498</v>
      </c>
      <c r="C1846" t="s">
        <v>2093</v>
      </c>
      <c r="D1846" s="591" t="str">
        <f>IF('P59'!A7&lt;&gt;"",'P59'!A7,"")</f>
        <v/>
      </c>
      <c r="E1846" t="s">
        <v>1562</v>
      </c>
      <c r="F1846" t="s">
        <v>1566</v>
      </c>
    </row>
    <row r="1847" spans="1:6">
      <c r="A1847" t="s">
        <v>2120</v>
      </c>
      <c r="B1847">
        <v>3499</v>
      </c>
      <c r="C1847" t="s">
        <v>1603</v>
      </c>
      <c r="D1847" s="591" t="str">
        <f>IF('P59'!B7&lt;&gt;"",'P59'!B7,"")</f>
        <v/>
      </c>
      <c r="E1847" t="s">
        <v>1562</v>
      </c>
      <c r="F1847" t="s">
        <v>1566</v>
      </c>
    </row>
    <row r="1848" spans="1:6">
      <c r="A1848" t="s">
        <v>2120</v>
      </c>
      <c r="B1848">
        <v>3501</v>
      </c>
      <c r="C1848" t="s">
        <v>1613</v>
      </c>
      <c r="D1848" s="590" t="str">
        <f>IF('P59'!D7&lt;&gt;"",'P59'!D7,"")</f>
        <v/>
      </c>
      <c r="E1848" t="s">
        <v>1562</v>
      </c>
      <c r="F1848" t="s">
        <v>1560</v>
      </c>
    </row>
    <row r="1849" spans="1:6">
      <c r="A1849" t="s">
        <v>2120</v>
      </c>
      <c r="B1849">
        <v>3503</v>
      </c>
      <c r="C1849" t="s">
        <v>2089</v>
      </c>
      <c r="D1849" s="591" t="str">
        <f>IF('P59'!A8&lt;&gt;"",'P59'!A8,"")</f>
        <v/>
      </c>
      <c r="E1849" t="s">
        <v>1562</v>
      </c>
      <c r="F1849" t="s">
        <v>1566</v>
      </c>
    </row>
    <row r="1850" spans="1:6">
      <c r="A1850" t="s">
        <v>2120</v>
      </c>
      <c r="B1850">
        <v>3504</v>
      </c>
      <c r="C1850" t="s">
        <v>1604</v>
      </c>
      <c r="D1850" s="591" t="str">
        <f>IF('P59'!B8&lt;&gt;"",'P59'!B8,"")</f>
        <v/>
      </c>
      <c r="E1850" t="s">
        <v>1562</v>
      </c>
      <c r="F1850" t="s">
        <v>1566</v>
      </c>
    </row>
    <row r="1851" spans="1:6">
      <c r="A1851" t="s">
        <v>2120</v>
      </c>
      <c r="B1851">
        <v>3506</v>
      </c>
      <c r="C1851" t="s">
        <v>1615</v>
      </c>
      <c r="D1851" s="590" t="str">
        <f>IF('P59'!D8&lt;&gt;"",'P59'!D8,"")</f>
        <v/>
      </c>
      <c r="E1851" t="s">
        <v>1562</v>
      </c>
      <c r="F1851" t="s">
        <v>1560</v>
      </c>
    </row>
    <row r="1852" spans="1:6">
      <c r="A1852" t="s">
        <v>2120</v>
      </c>
      <c r="B1852">
        <v>3508</v>
      </c>
      <c r="C1852" t="s">
        <v>2121</v>
      </c>
      <c r="D1852" s="591" t="str">
        <f>IF('P59'!A9&lt;&gt;"",'P59'!A9,"")</f>
        <v/>
      </c>
      <c r="E1852" t="s">
        <v>1562</v>
      </c>
      <c r="F1852" t="s">
        <v>1566</v>
      </c>
    </row>
    <row r="1853" spans="1:6">
      <c r="A1853" t="s">
        <v>2120</v>
      </c>
      <c r="B1853">
        <v>3509</v>
      </c>
      <c r="C1853" t="s">
        <v>1775</v>
      </c>
      <c r="D1853" s="591" t="str">
        <f>IF('P59'!B9&lt;&gt;"",'P59'!B9,"")</f>
        <v/>
      </c>
      <c r="E1853" t="s">
        <v>1562</v>
      </c>
      <c r="F1853" t="s">
        <v>1566</v>
      </c>
    </row>
    <row r="1854" spans="1:6">
      <c r="A1854" t="s">
        <v>2120</v>
      </c>
      <c r="B1854">
        <v>3511</v>
      </c>
      <c r="C1854" t="s">
        <v>1617</v>
      </c>
      <c r="D1854" s="590" t="str">
        <f>IF('P59'!D9&lt;&gt;"",'P59'!D9,"")</f>
        <v/>
      </c>
      <c r="E1854" t="s">
        <v>1562</v>
      </c>
      <c r="F1854" t="s">
        <v>1560</v>
      </c>
    </row>
    <row r="1855" spans="1:6">
      <c r="A1855" t="s">
        <v>2120</v>
      </c>
      <c r="B1855">
        <v>3513</v>
      </c>
      <c r="C1855" t="s">
        <v>2097</v>
      </c>
      <c r="D1855" s="591" t="str">
        <f>IF('P59'!A10&lt;&gt;"",'P59'!A10,"")</f>
        <v/>
      </c>
      <c r="E1855" t="s">
        <v>1562</v>
      </c>
      <c r="F1855" t="s">
        <v>1566</v>
      </c>
    </row>
    <row r="1856" spans="1:6">
      <c r="A1856" t="s">
        <v>2120</v>
      </c>
      <c r="B1856">
        <v>3514</v>
      </c>
      <c r="C1856" t="s">
        <v>1736</v>
      </c>
      <c r="D1856" s="591" t="str">
        <f>IF('P59'!B10&lt;&gt;"",'P59'!B10,"")</f>
        <v/>
      </c>
      <c r="E1856" t="s">
        <v>1562</v>
      </c>
      <c r="F1856" t="s">
        <v>1566</v>
      </c>
    </row>
    <row r="1857" spans="1:6">
      <c r="A1857" t="s">
        <v>2120</v>
      </c>
      <c r="B1857">
        <v>3516</v>
      </c>
      <c r="C1857" t="s">
        <v>1619</v>
      </c>
      <c r="D1857" s="590" t="str">
        <f>IF('P59'!D10&lt;&gt;"",'P59'!D10,"")</f>
        <v/>
      </c>
      <c r="E1857" t="s">
        <v>1562</v>
      </c>
      <c r="F1857" t="s">
        <v>1560</v>
      </c>
    </row>
    <row r="1858" spans="1:6">
      <c r="A1858" t="s">
        <v>2120</v>
      </c>
      <c r="B1858">
        <v>3518</v>
      </c>
      <c r="C1858" t="s">
        <v>2122</v>
      </c>
      <c r="D1858" s="591" t="str">
        <f>IF('P59'!A11&lt;&gt;"",'P59'!A11,"")</f>
        <v/>
      </c>
      <c r="E1858" t="s">
        <v>1562</v>
      </c>
      <c r="F1858" t="s">
        <v>1566</v>
      </c>
    </row>
    <row r="1859" spans="1:6">
      <c r="A1859" t="s">
        <v>2120</v>
      </c>
      <c r="B1859">
        <v>3519</v>
      </c>
      <c r="C1859" t="s">
        <v>1725</v>
      </c>
      <c r="D1859" s="591" t="str">
        <f>IF('P59'!B11&lt;&gt;"",'P59'!B11,"")</f>
        <v/>
      </c>
      <c r="E1859" t="s">
        <v>1562</v>
      </c>
      <c r="F1859" t="s">
        <v>1566</v>
      </c>
    </row>
    <row r="1860" spans="1:6">
      <c r="A1860" t="s">
        <v>2120</v>
      </c>
      <c r="B1860">
        <v>3521</v>
      </c>
      <c r="C1860" t="s">
        <v>1621</v>
      </c>
      <c r="D1860" s="590" t="str">
        <f>IF('P59'!D11&lt;&gt;"",'P59'!D11,"")</f>
        <v/>
      </c>
      <c r="E1860" t="s">
        <v>1562</v>
      </c>
      <c r="F1860" t="s">
        <v>1560</v>
      </c>
    </row>
    <row r="1861" spans="1:6">
      <c r="A1861" t="s">
        <v>2120</v>
      </c>
      <c r="B1861">
        <v>3523</v>
      </c>
      <c r="C1861" t="s">
        <v>1886</v>
      </c>
      <c r="D1861" s="591" t="str">
        <f>IF('P59'!A12&lt;&gt;"",'P59'!A12,"")</f>
        <v/>
      </c>
      <c r="E1861" t="s">
        <v>1562</v>
      </c>
      <c r="F1861" t="s">
        <v>1566</v>
      </c>
    </row>
    <row r="1862" spans="1:6">
      <c r="A1862" t="s">
        <v>2120</v>
      </c>
      <c r="B1862">
        <v>3524</v>
      </c>
      <c r="C1862" t="s">
        <v>1788</v>
      </c>
      <c r="D1862" s="591" t="str">
        <f>IF('P59'!B12&lt;&gt;"",'P59'!B12,"")</f>
        <v/>
      </c>
      <c r="E1862" t="s">
        <v>1562</v>
      </c>
      <c r="F1862" t="s">
        <v>1566</v>
      </c>
    </row>
    <row r="1863" spans="1:6">
      <c r="A1863" t="s">
        <v>2120</v>
      </c>
      <c r="B1863">
        <v>3526</v>
      </c>
      <c r="C1863" t="s">
        <v>1623</v>
      </c>
      <c r="D1863" s="590" t="str">
        <f>IF('P59'!D12&lt;&gt;"",'P59'!D12,"")</f>
        <v/>
      </c>
      <c r="E1863" t="s">
        <v>1562</v>
      </c>
      <c r="F1863" t="s">
        <v>1560</v>
      </c>
    </row>
    <row r="1864" spans="1:6">
      <c r="A1864" t="s">
        <v>2120</v>
      </c>
      <c r="B1864">
        <v>3529</v>
      </c>
      <c r="C1864" t="s">
        <v>2009</v>
      </c>
      <c r="D1864" s="590" t="str">
        <f>IF('P59'!A15&lt;&gt;"",'P59'!A15,"")</f>
        <v xml:space="preserve">  （令和8年４月１日～４月30日までの実績）</v>
      </c>
      <c r="E1864" t="s">
        <v>1562</v>
      </c>
      <c r="F1864" t="s">
        <v>1560</v>
      </c>
    </row>
    <row r="1865" spans="1:6">
      <c r="A1865" t="s">
        <v>2120</v>
      </c>
      <c r="B1865">
        <v>3534</v>
      </c>
      <c r="C1865" t="s">
        <v>1731</v>
      </c>
      <c r="D1865" s="590" t="str">
        <f>IF('P59'!C17&lt;&gt;"",'P59'!C17,"")</f>
        <v/>
      </c>
      <c r="E1865" t="s">
        <v>1562</v>
      </c>
      <c r="F1865" t="s">
        <v>1560</v>
      </c>
    </row>
    <row r="1866" spans="1:6">
      <c r="A1866" t="s">
        <v>2120</v>
      </c>
      <c r="B1866">
        <v>3535</v>
      </c>
      <c r="C1866" t="s">
        <v>1633</v>
      </c>
      <c r="D1866" s="590" t="str">
        <f>IF('P59'!D17&lt;&gt;"",'P59'!D17,"")</f>
        <v/>
      </c>
      <c r="E1866" t="s">
        <v>1562</v>
      </c>
      <c r="F1866" t="s">
        <v>1560</v>
      </c>
    </row>
    <row r="1867" spans="1:6">
      <c r="A1867" t="s">
        <v>2120</v>
      </c>
      <c r="B1867">
        <v>3537</v>
      </c>
      <c r="C1867" t="s">
        <v>1820</v>
      </c>
      <c r="D1867" s="590" t="str">
        <f>IF('P59'!C18&lt;&gt;"",'P59'!C18,"")</f>
        <v/>
      </c>
      <c r="E1867" t="s">
        <v>1562</v>
      </c>
      <c r="F1867" t="s">
        <v>1560</v>
      </c>
    </row>
    <row r="1868" spans="1:6">
      <c r="A1868" t="s">
        <v>2120</v>
      </c>
      <c r="B1868">
        <v>3538</v>
      </c>
      <c r="C1868" t="s">
        <v>1635</v>
      </c>
      <c r="D1868" s="590" t="str">
        <f>IF('P59'!D18&lt;&gt;"",'P59'!D18,"")</f>
        <v/>
      </c>
      <c r="E1868" t="s">
        <v>1562</v>
      </c>
      <c r="F1868" t="s">
        <v>1560</v>
      </c>
    </row>
    <row r="1869" spans="1:6">
      <c r="A1869" t="s">
        <v>2120</v>
      </c>
      <c r="B1869">
        <v>3540</v>
      </c>
      <c r="C1869" t="s">
        <v>1827</v>
      </c>
      <c r="D1869" s="590" t="str">
        <f>IF('P59'!C19&lt;&gt;"",'P59'!C19,"")</f>
        <v/>
      </c>
      <c r="E1869" t="s">
        <v>1562</v>
      </c>
      <c r="F1869" t="s">
        <v>1560</v>
      </c>
    </row>
    <row r="1870" spans="1:6">
      <c r="A1870" t="s">
        <v>2120</v>
      </c>
      <c r="B1870">
        <v>3541</v>
      </c>
      <c r="C1870" t="s">
        <v>1637</v>
      </c>
      <c r="D1870" s="590" t="str">
        <f>IF('P59'!D19&lt;&gt;"",'P59'!D19,"")</f>
        <v/>
      </c>
      <c r="E1870" t="s">
        <v>1562</v>
      </c>
      <c r="F1870" t="s">
        <v>1560</v>
      </c>
    </row>
    <row r="1871" spans="1:6">
      <c r="A1871" t="s">
        <v>2120</v>
      </c>
      <c r="B1871">
        <v>3543</v>
      </c>
      <c r="C1871" t="s">
        <v>1733</v>
      </c>
      <c r="D1871" s="590" t="str">
        <f>IF('P59'!C20&lt;&gt;"",'P59'!C20,"")</f>
        <v/>
      </c>
      <c r="E1871" t="s">
        <v>1562</v>
      </c>
      <c r="F1871" t="s">
        <v>1560</v>
      </c>
    </row>
    <row r="1872" spans="1:6">
      <c r="A1872" t="s">
        <v>2120</v>
      </c>
      <c r="B1872">
        <v>3544</v>
      </c>
      <c r="C1872" t="s">
        <v>1644</v>
      </c>
      <c r="D1872" s="590" t="str">
        <f>IF('P59'!D20&lt;&gt;"",'P59'!D20,"")</f>
        <v/>
      </c>
      <c r="E1872" t="s">
        <v>1562</v>
      </c>
      <c r="F1872" t="s">
        <v>1560</v>
      </c>
    </row>
    <row r="1873" spans="1:6">
      <c r="A1873" t="s">
        <v>2120</v>
      </c>
      <c r="B1873">
        <v>3546</v>
      </c>
      <c r="C1873" t="s">
        <v>1839</v>
      </c>
      <c r="D1873" s="590" t="str">
        <f>IF('P59'!C21&lt;&gt;"",'P59'!C21,"")</f>
        <v/>
      </c>
      <c r="E1873" t="s">
        <v>1562</v>
      </c>
      <c r="F1873" t="s">
        <v>1560</v>
      </c>
    </row>
    <row r="1874" spans="1:6">
      <c r="A1874" t="s">
        <v>2120</v>
      </c>
      <c r="B1874">
        <v>3547</v>
      </c>
      <c r="C1874" t="s">
        <v>1646</v>
      </c>
      <c r="D1874" s="590" t="str">
        <f>IF('P59'!D21&lt;&gt;"",'P59'!D21,"")</f>
        <v/>
      </c>
      <c r="E1874" t="s">
        <v>1562</v>
      </c>
      <c r="F1874" t="s">
        <v>1560</v>
      </c>
    </row>
    <row r="1875" spans="1:6">
      <c r="A1875" t="s">
        <v>2120</v>
      </c>
      <c r="B1875">
        <v>3549</v>
      </c>
      <c r="C1875" t="s">
        <v>1846</v>
      </c>
      <c r="D1875" s="590" t="str">
        <f>IF('P59'!C22&lt;&gt;"",'P59'!C22,"")</f>
        <v/>
      </c>
      <c r="E1875" t="s">
        <v>1562</v>
      </c>
      <c r="F1875" t="s">
        <v>1560</v>
      </c>
    </row>
    <row r="1876" spans="1:6">
      <c r="A1876" t="s">
        <v>2120</v>
      </c>
      <c r="B1876">
        <v>3550</v>
      </c>
      <c r="C1876" t="s">
        <v>1648</v>
      </c>
      <c r="D1876" s="590" t="str">
        <f>IF('P59'!D22&lt;&gt;"",'P59'!D22,"")</f>
        <v/>
      </c>
      <c r="E1876" t="s">
        <v>1562</v>
      </c>
      <c r="F1876" t="s">
        <v>1560</v>
      </c>
    </row>
    <row r="1877" spans="1:6">
      <c r="A1877" t="s">
        <v>2123</v>
      </c>
      <c r="B1877">
        <v>3552</v>
      </c>
      <c r="C1877" t="s">
        <v>1877</v>
      </c>
      <c r="D1877" s="590" t="str">
        <f>IF('P60'!A1&lt;&gt;"",'P60'!A1,"")</f>
        <v>　（４）利用者診療状況（令和8年４月１日～４月３０日までの実績）</v>
      </c>
      <c r="E1877" t="s">
        <v>1562</v>
      </c>
      <c r="F1877" t="s">
        <v>1560</v>
      </c>
    </row>
    <row r="1878" spans="1:6">
      <c r="A1878" t="s">
        <v>2123</v>
      </c>
      <c r="B1878">
        <v>3562</v>
      </c>
      <c r="C1878" t="s">
        <v>1601</v>
      </c>
      <c r="D1878" t="str">
        <f>IF('P60'!B5&lt;&gt;"",'P60'!B5,"")</f>
        <v/>
      </c>
      <c r="E1878" t="s">
        <v>1562</v>
      </c>
      <c r="F1878" t="s">
        <v>1588</v>
      </c>
    </row>
    <row r="1879" spans="1:6">
      <c r="A1879" t="s">
        <v>2123</v>
      </c>
      <c r="B1879">
        <v>3563</v>
      </c>
      <c r="C1879" t="s">
        <v>1713</v>
      </c>
      <c r="D1879" t="str">
        <f>IF('P60'!C5&lt;&gt;"",'P60'!C5,"")</f>
        <v/>
      </c>
      <c r="E1879" t="s">
        <v>1562</v>
      </c>
      <c r="F1879" t="s">
        <v>1588</v>
      </c>
    </row>
    <row r="1880" spans="1:6">
      <c r="A1880" t="s">
        <v>2123</v>
      </c>
      <c r="B1880">
        <v>3564</v>
      </c>
      <c r="C1880" t="s">
        <v>1609</v>
      </c>
      <c r="D1880" t="str">
        <f>IF('P60'!D5&lt;&gt;"",'P60'!D5,"")</f>
        <v/>
      </c>
      <c r="E1880" t="s">
        <v>1562</v>
      </c>
      <c r="F1880" t="s">
        <v>1588</v>
      </c>
    </row>
    <row r="1881" spans="1:6">
      <c r="A1881" t="s">
        <v>2123</v>
      </c>
      <c r="B1881">
        <v>3566</v>
      </c>
      <c r="C1881" t="s">
        <v>1602</v>
      </c>
      <c r="D1881" t="str">
        <f>IF('P60'!B6&lt;&gt;"",'P60'!B6,"")</f>
        <v/>
      </c>
      <c r="E1881" t="s">
        <v>1562</v>
      </c>
      <c r="F1881" t="s">
        <v>1588</v>
      </c>
    </row>
    <row r="1882" spans="1:6">
      <c r="A1882" t="s">
        <v>2123</v>
      </c>
      <c r="B1882">
        <v>3567</v>
      </c>
      <c r="C1882" t="s">
        <v>1740</v>
      </c>
      <c r="D1882" t="str">
        <f>IF('P60'!C6&lt;&gt;"",'P60'!C6,"")</f>
        <v/>
      </c>
      <c r="E1882" t="s">
        <v>1562</v>
      </c>
      <c r="F1882" t="s">
        <v>1588</v>
      </c>
    </row>
    <row r="1883" spans="1:6">
      <c r="A1883" t="s">
        <v>2123</v>
      </c>
      <c r="B1883">
        <v>3568</v>
      </c>
      <c r="C1883" t="s">
        <v>1611</v>
      </c>
      <c r="D1883" t="str">
        <f>IF('P60'!D6&lt;&gt;"",'P60'!D6,"")</f>
        <v/>
      </c>
      <c r="E1883" t="s">
        <v>1562</v>
      </c>
      <c r="F1883" t="s">
        <v>1588</v>
      </c>
    </row>
    <row r="1884" spans="1:6">
      <c r="A1884" t="s">
        <v>2123</v>
      </c>
      <c r="B1884">
        <v>3570</v>
      </c>
      <c r="C1884" t="s">
        <v>1603</v>
      </c>
      <c r="D1884" t="str">
        <f>IF('P60'!B7&lt;&gt;"",'P60'!B7,"")</f>
        <v/>
      </c>
      <c r="E1884" t="s">
        <v>1562</v>
      </c>
      <c r="F1884" t="s">
        <v>1588</v>
      </c>
    </row>
    <row r="1885" spans="1:6">
      <c r="A1885" t="s">
        <v>2123</v>
      </c>
      <c r="B1885">
        <v>3571</v>
      </c>
      <c r="C1885" t="s">
        <v>1743</v>
      </c>
      <c r="D1885" t="str">
        <f>IF('P60'!C7&lt;&gt;"",'P60'!C7,"")</f>
        <v/>
      </c>
      <c r="E1885" t="s">
        <v>1562</v>
      </c>
      <c r="F1885" t="s">
        <v>1588</v>
      </c>
    </row>
    <row r="1886" spans="1:6">
      <c r="A1886" t="s">
        <v>2123</v>
      </c>
      <c r="B1886">
        <v>3572</v>
      </c>
      <c r="C1886" t="s">
        <v>1613</v>
      </c>
      <c r="D1886" t="str">
        <f>IF('P60'!D7&lt;&gt;"",'P60'!D7,"")</f>
        <v/>
      </c>
      <c r="E1886" t="s">
        <v>1562</v>
      </c>
      <c r="F1886" t="s">
        <v>1588</v>
      </c>
    </row>
    <row r="1887" spans="1:6">
      <c r="A1887" t="s">
        <v>2123</v>
      </c>
      <c r="B1887">
        <v>3574</v>
      </c>
      <c r="C1887" t="s">
        <v>1604</v>
      </c>
      <c r="D1887" t="str">
        <f>IF('P60'!B8&lt;&gt;"",'P60'!B8,"")</f>
        <v/>
      </c>
      <c r="E1887" t="s">
        <v>1562</v>
      </c>
      <c r="F1887" t="s">
        <v>1588</v>
      </c>
    </row>
    <row r="1888" spans="1:6">
      <c r="A1888" t="s">
        <v>2123</v>
      </c>
      <c r="B1888">
        <v>3575</v>
      </c>
      <c r="C1888" t="s">
        <v>1723</v>
      </c>
      <c r="D1888" t="str">
        <f>IF('P60'!C8&lt;&gt;"",'P60'!C8,"")</f>
        <v/>
      </c>
      <c r="E1888" t="s">
        <v>1562</v>
      </c>
      <c r="F1888" t="s">
        <v>1588</v>
      </c>
    </row>
    <row r="1889" spans="1:6">
      <c r="A1889" t="s">
        <v>2123</v>
      </c>
      <c r="B1889">
        <v>3576</v>
      </c>
      <c r="C1889" t="s">
        <v>1615</v>
      </c>
      <c r="D1889" t="str">
        <f>IF('P60'!D8&lt;&gt;"",'P60'!D8,"")</f>
        <v/>
      </c>
      <c r="E1889" t="s">
        <v>1562</v>
      </c>
      <c r="F1889" t="s">
        <v>1588</v>
      </c>
    </row>
    <row r="1890" spans="1:6">
      <c r="A1890" t="s">
        <v>2123</v>
      </c>
      <c r="B1890">
        <v>3578</v>
      </c>
      <c r="C1890" t="s">
        <v>1775</v>
      </c>
      <c r="D1890" t="str">
        <f>IF('P60'!B9&lt;&gt;"",'P60'!B9,"")</f>
        <v/>
      </c>
      <c r="E1890" t="s">
        <v>1562</v>
      </c>
      <c r="F1890" t="s">
        <v>1588</v>
      </c>
    </row>
    <row r="1891" spans="1:6">
      <c r="A1891" t="s">
        <v>2123</v>
      </c>
      <c r="B1891">
        <v>3579</v>
      </c>
      <c r="C1891" t="s">
        <v>1714</v>
      </c>
      <c r="D1891" t="str">
        <f>IF('P60'!C9&lt;&gt;"",'P60'!C9,"")</f>
        <v/>
      </c>
      <c r="E1891" t="s">
        <v>1562</v>
      </c>
      <c r="F1891" t="s">
        <v>1588</v>
      </c>
    </row>
    <row r="1892" spans="1:6">
      <c r="A1892" t="s">
        <v>2123</v>
      </c>
      <c r="B1892">
        <v>3580</v>
      </c>
      <c r="C1892" t="s">
        <v>1617</v>
      </c>
      <c r="D1892" t="str">
        <f>IF('P60'!D9&lt;&gt;"",'P60'!D9,"")</f>
        <v/>
      </c>
      <c r="E1892" t="s">
        <v>1562</v>
      </c>
      <c r="F1892" t="s">
        <v>1588</v>
      </c>
    </row>
    <row r="1893" spans="1:6">
      <c r="A1893" t="s">
        <v>2123</v>
      </c>
      <c r="B1893">
        <v>3582</v>
      </c>
      <c r="C1893" t="s">
        <v>1736</v>
      </c>
      <c r="D1893" t="str">
        <f>IF('P60'!B10&lt;&gt;"",'P60'!B10,"")</f>
        <v/>
      </c>
      <c r="E1893" t="s">
        <v>1562</v>
      </c>
      <c r="F1893" t="s">
        <v>1588</v>
      </c>
    </row>
    <row r="1894" spans="1:6">
      <c r="A1894" t="s">
        <v>2123</v>
      </c>
      <c r="B1894">
        <v>3583</v>
      </c>
      <c r="C1894" t="s">
        <v>1568</v>
      </c>
      <c r="D1894" t="str">
        <f>IF('P60'!C10&lt;&gt;"",'P60'!C10,"")</f>
        <v/>
      </c>
      <c r="E1894" t="s">
        <v>1562</v>
      </c>
      <c r="F1894" t="s">
        <v>1588</v>
      </c>
    </row>
    <row r="1895" spans="1:6">
      <c r="A1895" t="s">
        <v>2123</v>
      </c>
      <c r="B1895">
        <v>3584</v>
      </c>
      <c r="C1895" t="s">
        <v>1619</v>
      </c>
      <c r="D1895" t="str">
        <f>IF('P60'!D10&lt;&gt;"",'P60'!D10,"")</f>
        <v/>
      </c>
      <c r="E1895" t="s">
        <v>1562</v>
      </c>
      <c r="F1895" t="s">
        <v>1588</v>
      </c>
    </row>
    <row r="1896" spans="1:6">
      <c r="A1896" t="s">
        <v>2123</v>
      </c>
      <c r="B1896">
        <v>3586</v>
      </c>
      <c r="C1896" t="s">
        <v>1725</v>
      </c>
      <c r="D1896" t="str">
        <f>IF('P60'!B11&lt;&gt;"",'P60'!B11,"")</f>
        <v/>
      </c>
      <c r="E1896" t="s">
        <v>1562</v>
      </c>
      <c r="F1896" t="s">
        <v>1588</v>
      </c>
    </row>
    <row r="1897" spans="1:6">
      <c r="A1897" t="s">
        <v>2123</v>
      </c>
      <c r="B1897">
        <v>3587</v>
      </c>
      <c r="C1897" t="s">
        <v>1726</v>
      </c>
      <c r="D1897" t="str">
        <f>IF('P60'!C11&lt;&gt;"",'P60'!C11,"")</f>
        <v/>
      </c>
      <c r="E1897" t="s">
        <v>1562</v>
      </c>
      <c r="F1897" t="s">
        <v>1588</v>
      </c>
    </row>
    <row r="1898" spans="1:6">
      <c r="A1898" t="s">
        <v>2123</v>
      </c>
      <c r="B1898">
        <v>3588</v>
      </c>
      <c r="C1898" t="s">
        <v>1621</v>
      </c>
      <c r="D1898" t="str">
        <f>IF('P60'!D11&lt;&gt;"",'P60'!D11,"")</f>
        <v/>
      </c>
      <c r="E1898" t="s">
        <v>1562</v>
      </c>
      <c r="F1898" t="s">
        <v>1588</v>
      </c>
    </row>
    <row r="1899" spans="1:6">
      <c r="A1899" t="s">
        <v>2123</v>
      </c>
      <c r="B1899">
        <v>3590</v>
      </c>
      <c r="C1899" t="s">
        <v>1788</v>
      </c>
      <c r="D1899" t="str">
        <f>IF('P60'!B12&lt;&gt;"",'P60'!B12,"")</f>
        <v/>
      </c>
      <c r="E1899" t="s">
        <v>1562</v>
      </c>
      <c r="F1899" t="s">
        <v>1588</v>
      </c>
    </row>
    <row r="1900" spans="1:6">
      <c r="A1900" t="s">
        <v>2123</v>
      </c>
      <c r="B1900">
        <v>3591</v>
      </c>
      <c r="C1900" t="s">
        <v>1737</v>
      </c>
      <c r="D1900" t="str">
        <f>IF('P60'!C12&lt;&gt;"",'P60'!C12,"")</f>
        <v/>
      </c>
      <c r="E1900" t="s">
        <v>1562</v>
      </c>
      <c r="F1900" t="s">
        <v>1588</v>
      </c>
    </row>
    <row r="1901" spans="1:6">
      <c r="A1901" t="s">
        <v>2123</v>
      </c>
      <c r="B1901">
        <v>3592</v>
      </c>
      <c r="C1901" t="s">
        <v>1623</v>
      </c>
      <c r="D1901" t="str">
        <f>IF('P60'!D12&lt;&gt;"",'P60'!D12,"")</f>
        <v/>
      </c>
      <c r="E1901" t="s">
        <v>1562</v>
      </c>
      <c r="F1901" t="s">
        <v>1588</v>
      </c>
    </row>
    <row r="1902" spans="1:6">
      <c r="A1902" t="s">
        <v>2123</v>
      </c>
      <c r="B1902">
        <v>3594</v>
      </c>
      <c r="C1902" t="s">
        <v>1701</v>
      </c>
      <c r="D1902" t="str">
        <f>IF('P60'!B13&lt;&gt;"",'P60'!B13,"")</f>
        <v/>
      </c>
      <c r="E1902" t="s">
        <v>1562</v>
      </c>
      <c r="F1902" t="s">
        <v>1588</v>
      </c>
    </row>
    <row r="1903" spans="1:6">
      <c r="A1903" t="s">
        <v>2123</v>
      </c>
      <c r="B1903">
        <v>3595</v>
      </c>
      <c r="C1903" t="s">
        <v>1709</v>
      </c>
      <c r="D1903" t="str">
        <f>IF('P60'!C13&lt;&gt;"",'P60'!C13,"")</f>
        <v/>
      </c>
      <c r="E1903" t="s">
        <v>1562</v>
      </c>
      <c r="F1903" t="s">
        <v>1588</v>
      </c>
    </row>
    <row r="1904" spans="1:6">
      <c r="A1904" t="s">
        <v>2123</v>
      </c>
      <c r="B1904">
        <v>3596</v>
      </c>
      <c r="C1904" t="s">
        <v>1625</v>
      </c>
      <c r="D1904" t="str">
        <f>IF('P60'!D13&lt;&gt;"",'P60'!D13,"")</f>
        <v/>
      </c>
      <c r="E1904" t="s">
        <v>1562</v>
      </c>
      <c r="F1904" t="s">
        <v>1588</v>
      </c>
    </row>
    <row r="1905" spans="1:6">
      <c r="A1905" t="s">
        <v>2123</v>
      </c>
      <c r="B1905">
        <v>3598</v>
      </c>
      <c r="C1905" t="s">
        <v>1728</v>
      </c>
      <c r="D1905" t="str">
        <f>IF('P60'!B14&lt;&gt;"",'P60'!B14,"")</f>
        <v/>
      </c>
      <c r="E1905" t="s">
        <v>1562</v>
      </c>
      <c r="F1905" t="s">
        <v>1588</v>
      </c>
    </row>
    <row r="1906" spans="1:6">
      <c r="A1906" t="s">
        <v>2123</v>
      </c>
      <c r="B1906">
        <v>3599</v>
      </c>
      <c r="C1906" t="s">
        <v>1729</v>
      </c>
      <c r="D1906" t="str">
        <f>IF('P60'!C14&lt;&gt;"",'P60'!C14,"")</f>
        <v/>
      </c>
      <c r="E1906" t="s">
        <v>1562</v>
      </c>
      <c r="F1906" t="s">
        <v>1588</v>
      </c>
    </row>
    <row r="1907" spans="1:6">
      <c r="A1907" t="s">
        <v>2123</v>
      </c>
      <c r="B1907">
        <v>3600</v>
      </c>
      <c r="C1907" t="s">
        <v>1627</v>
      </c>
      <c r="D1907" t="str">
        <f>IF('P60'!D14&lt;&gt;"",'P60'!D14,"")</f>
        <v/>
      </c>
      <c r="E1907" t="s">
        <v>1562</v>
      </c>
      <c r="F1907" t="s">
        <v>1588</v>
      </c>
    </row>
    <row r="1908" spans="1:6">
      <c r="A1908" t="s">
        <v>2123</v>
      </c>
      <c r="B1908">
        <v>3602</v>
      </c>
      <c r="C1908" t="s">
        <v>1803</v>
      </c>
      <c r="D1908" t="str">
        <f>IF('P60'!B15&lt;&gt;"",'P60'!B15,"")</f>
        <v/>
      </c>
      <c r="E1908" t="s">
        <v>1562</v>
      </c>
      <c r="F1908" t="s">
        <v>1588</v>
      </c>
    </row>
    <row r="1909" spans="1:6">
      <c r="A1909" t="s">
        <v>2123</v>
      </c>
      <c r="B1909">
        <v>3603</v>
      </c>
      <c r="C1909" t="s">
        <v>1755</v>
      </c>
      <c r="D1909" t="str">
        <f>IF('P60'!C15&lt;&gt;"",'P60'!C15,"")</f>
        <v/>
      </c>
      <c r="E1909" t="s">
        <v>1562</v>
      </c>
      <c r="F1909" t="s">
        <v>1588</v>
      </c>
    </row>
    <row r="1910" spans="1:6">
      <c r="A1910" t="s">
        <v>2123</v>
      </c>
      <c r="B1910">
        <v>3604</v>
      </c>
      <c r="C1910" t="s">
        <v>1629</v>
      </c>
      <c r="D1910" t="str">
        <f>IF('P60'!D15&lt;&gt;"",'P60'!D15,"")</f>
        <v/>
      </c>
      <c r="E1910" t="s">
        <v>1562</v>
      </c>
      <c r="F1910" t="s">
        <v>1588</v>
      </c>
    </row>
    <row r="1911" spans="1:6">
      <c r="A1911" t="s">
        <v>2123</v>
      </c>
      <c r="B1911">
        <v>3606</v>
      </c>
      <c r="C1911" t="s">
        <v>1716</v>
      </c>
      <c r="D1911" t="str">
        <f>IF('P60'!B16&lt;&gt;"",'P60'!B16,"")</f>
        <v/>
      </c>
      <c r="E1911" t="s">
        <v>1562</v>
      </c>
      <c r="F1911" t="s">
        <v>1588</v>
      </c>
    </row>
    <row r="1912" spans="1:6">
      <c r="A1912" t="s">
        <v>2123</v>
      </c>
      <c r="B1912">
        <v>3607</v>
      </c>
      <c r="C1912" t="s">
        <v>1710</v>
      </c>
      <c r="D1912" t="str">
        <f>IF('P60'!C16&lt;&gt;"",'P60'!C16,"")</f>
        <v/>
      </c>
      <c r="E1912" t="s">
        <v>1562</v>
      </c>
      <c r="F1912" t="s">
        <v>1588</v>
      </c>
    </row>
    <row r="1913" spans="1:6">
      <c r="A1913" t="s">
        <v>2123</v>
      </c>
      <c r="B1913">
        <v>3608</v>
      </c>
      <c r="C1913" t="s">
        <v>1631</v>
      </c>
      <c r="D1913" t="str">
        <f>IF('P60'!D16&lt;&gt;"",'P60'!D16,"")</f>
        <v/>
      </c>
      <c r="E1913" t="s">
        <v>1562</v>
      </c>
      <c r="F1913" t="s">
        <v>1588</v>
      </c>
    </row>
    <row r="1914" spans="1:6">
      <c r="A1914" t="s">
        <v>2123</v>
      </c>
      <c r="B1914">
        <v>3609</v>
      </c>
      <c r="C1914" t="s">
        <v>1858</v>
      </c>
      <c r="D1914" s="590" t="str">
        <f>IF('P60'!A18&lt;&gt;"",'P60'!A18,"")</f>
        <v>　（５）入退院の状況（令和7年４月１日～令和8年３月３１日までの実績）</v>
      </c>
      <c r="E1914" t="s">
        <v>1562</v>
      </c>
      <c r="F1914" t="s">
        <v>1560</v>
      </c>
    </row>
    <row r="1915" spans="1:6">
      <c r="A1915" t="s">
        <v>2123</v>
      </c>
      <c r="B1915">
        <v>3617</v>
      </c>
      <c r="C1915" t="s">
        <v>1587</v>
      </c>
      <c r="D1915" s="602" t="str">
        <f>IF('P60'!B20&lt;&gt;"",'P60'!B20,"")</f>
        <v/>
      </c>
      <c r="E1915" t="s">
        <v>1562</v>
      </c>
      <c r="F1915" t="s">
        <v>2124</v>
      </c>
    </row>
    <row r="1916" spans="1:6">
      <c r="A1916" t="s">
        <v>2123</v>
      </c>
      <c r="B1916">
        <v>3618</v>
      </c>
      <c r="C1916" t="s">
        <v>1733</v>
      </c>
      <c r="D1916" s="602" t="str">
        <f>IF('P60'!C20&lt;&gt;"",'P60'!C20,"")</f>
        <v/>
      </c>
      <c r="E1916" t="s">
        <v>1562</v>
      </c>
      <c r="F1916" t="s">
        <v>2124</v>
      </c>
    </row>
    <row r="1917" spans="1:6">
      <c r="A1917" t="s">
        <v>2123</v>
      </c>
      <c r="B1917">
        <v>3619</v>
      </c>
      <c r="C1917" t="s">
        <v>1644</v>
      </c>
      <c r="D1917" s="602" t="str">
        <f>IF('P60'!D20&lt;&gt;"",'P60'!D20,"")</f>
        <v/>
      </c>
      <c r="E1917" t="s">
        <v>1562</v>
      </c>
      <c r="F1917" t="s">
        <v>2124</v>
      </c>
    </row>
    <row r="1918" spans="1:6">
      <c r="A1918" t="s">
        <v>2123</v>
      </c>
      <c r="B1918">
        <v>3620</v>
      </c>
      <c r="C1918" t="s">
        <v>1734</v>
      </c>
      <c r="D1918" s="602" t="str">
        <f>IF('P60'!E20&lt;&gt;"",'P60'!E20,"")</f>
        <v/>
      </c>
      <c r="E1918" t="s">
        <v>1562</v>
      </c>
      <c r="F1918" t="s">
        <v>2124</v>
      </c>
    </row>
    <row r="1919" spans="1:6">
      <c r="A1919" t="s">
        <v>2123</v>
      </c>
      <c r="B1919">
        <v>3621</v>
      </c>
      <c r="C1919" t="s">
        <v>1683</v>
      </c>
      <c r="D1919" s="602" t="str">
        <f>IF('P60'!F20&lt;&gt;"",'P60'!F20,"")</f>
        <v/>
      </c>
      <c r="E1919" t="s">
        <v>1562</v>
      </c>
      <c r="F1919" t="s">
        <v>2124</v>
      </c>
    </row>
    <row r="1920" spans="1:6">
      <c r="A1920" t="s">
        <v>2123</v>
      </c>
      <c r="B1920">
        <v>3623</v>
      </c>
      <c r="C1920" t="s">
        <v>1591</v>
      </c>
      <c r="D1920" s="602" t="str">
        <f>IF('P60'!B21&lt;&gt;"",'P60'!B21,"")</f>
        <v/>
      </c>
      <c r="E1920" t="s">
        <v>1562</v>
      </c>
      <c r="F1920" t="s">
        <v>2124</v>
      </c>
    </row>
    <row r="1921" spans="1:6">
      <c r="A1921" t="s">
        <v>2123</v>
      </c>
      <c r="B1921">
        <v>3624</v>
      </c>
      <c r="C1921" t="s">
        <v>1839</v>
      </c>
      <c r="D1921" s="602" t="str">
        <f>IF('P60'!C21&lt;&gt;"",'P60'!C21,"")</f>
        <v/>
      </c>
      <c r="E1921" t="s">
        <v>1562</v>
      </c>
      <c r="F1921" t="s">
        <v>2124</v>
      </c>
    </row>
    <row r="1922" spans="1:6">
      <c r="A1922" t="s">
        <v>2123</v>
      </c>
      <c r="B1922">
        <v>3625</v>
      </c>
      <c r="C1922" t="s">
        <v>1646</v>
      </c>
      <c r="D1922" s="602" t="str">
        <f>IF('P60'!D21&lt;&gt;"",'P60'!D21,"")</f>
        <v/>
      </c>
      <c r="E1922" t="s">
        <v>1562</v>
      </c>
      <c r="F1922" t="s">
        <v>2124</v>
      </c>
    </row>
    <row r="1923" spans="1:6">
      <c r="A1923" t="s">
        <v>2123</v>
      </c>
      <c r="B1923">
        <v>3626</v>
      </c>
      <c r="C1923" t="s">
        <v>1840</v>
      </c>
      <c r="D1923" s="602" t="str">
        <f>IF('P60'!E21&lt;&gt;"",'P60'!E21,"")</f>
        <v/>
      </c>
      <c r="E1923" t="s">
        <v>1562</v>
      </c>
      <c r="F1923" t="s">
        <v>2124</v>
      </c>
    </row>
    <row r="1924" spans="1:6">
      <c r="A1924" t="s">
        <v>2123</v>
      </c>
      <c r="B1924">
        <v>3627</v>
      </c>
      <c r="C1924" t="s">
        <v>1685</v>
      </c>
      <c r="D1924" s="602" t="str">
        <f>IF('P60'!F21&lt;&gt;"",'P60'!F21,"")</f>
        <v/>
      </c>
      <c r="E1924" t="s">
        <v>1562</v>
      </c>
      <c r="F1924" t="s">
        <v>2124</v>
      </c>
    </row>
    <row r="1925" spans="1:6">
      <c r="A1925" t="s">
        <v>2125</v>
      </c>
      <c r="B1925">
        <v>3631</v>
      </c>
      <c r="C1925" t="s">
        <v>2126</v>
      </c>
      <c r="D1925" s="591" t="str">
        <f>IF('P61'!C3&lt;&gt;"",'P61'!C3,"")</f>
        <v/>
      </c>
      <c r="E1925" t="s">
        <v>1562</v>
      </c>
      <c r="F1925" t="s">
        <v>1566</v>
      </c>
    </row>
    <row r="1926" spans="1:6">
      <c r="A1926" t="s">
        <v>2125</v>
      </c>
      <c r="B1926">
        <v>3632</v>
      </c>
      <c r="C1926" t="s">
        <v>1878</v>
      </c>
      <c r="D1926" s="591" t="str">
        <f>IF('P61'!E3&lt;&gt;"",'P61'!E3,"")</f>
        <v/>
      </c>
      <c r="E1926" t="s">
        <v>1562</v>
      </c>
      <c r="F1926" t="s">
        <v>1566</v>
      </c>
    </row>
    <row r="1927" spans="1:6">
      <c r="A1927" t="s">
        <v>2125</v>
      </c>
      <c r="B1927">
        <v>3633</v>
      </c>
      <c r="C1927" t="s">
        <v>2127</v>
      </c>
      <c r="D1927" s="591" t="str">
        <f>IF('P61'!G3&lt;&gt;"",'P61'!G3,"")</f>
        <v/>
      </c>
      <c r="E1927" t="s">
        <v>1562</v>
      </c>
      <c r="F1927" t="s">
        <v>1566</v>
      </c>
    </row>
    <row r="1928" spans="1:6">
      <c r="A1928" t="s">
        <v>2125</v>
      </c>
      <c r="B1928">
        <v>3634</v>
      </c>
      <c r="C1928" t="s">
        <v>2128</v>
      </c>
      <c r="D1928" s="591" t="str">
        <f>IF('P61'!I3&lt;&gt;"",'P61'!I3,"")</f>
        <v/>
      </c>
      <c r="E1928" t="s">
        <v>1562</v>
      </c>
      <c r="F1928" t="s">
        <v>1566</v>
      </c>
    </row>
    <row r="1929" spans="1:6">
      <c r="A1929" t="s">
        <v>2125</v>
      </c>
      <c r="B1929">
        <v>3636</v>
      </c>
      <c r="C1929" t="s">
        <v>1708</v>
      </c>
      <c r="D1929" s="591" t="str">
        <f>IF('P61'!C4&lt;&gt;"",'P61'!C4,"")</f>
        <v/>
      </c>
      <c r="E1929" t="s">
        <v>1562</v>
      </c>
      <c r="F1929" t="s">
        <v>1566</v>
      </c>
    </row>
    <row r="1930" spans="1:6">
      <c r="A1930" t="s">
        <v>2125</v>
      </c>
      <c r="B1930">
        <v>3638</v>
      </c>
      <c r="C1930" t="s">
        <v>1932</v>
      </c>
      <c r="D1930" s="591" t="str">
        <f>IF('P61'!E4&lt;&gt;"",'P61'!E4,"")</f>
        <v/>
      </c>
      <c r="E1930" t="s">
        <v>1562</v>
      </c>
      <c r="F1930" t="s">
        <v>1566</v>
      </c>
    </row>
    <row r="1931" spans="1:6">
      <c r="A1931" t="s">
        <v>2125</v>
      </c>
      <c r="B1931">
        <v>3640</v>
      </c>
      <c r="C1931" t="s">
        <v>1608</v>
      </c>
      <c r="D1931" s="591" t="str">
        <f>IF('P61'!G4&lt;&gt;"",'P61'!G4,"")</f>
        <v/>
      </c>
      <c r="E1931" t="s">
        <v>1562</v>
      </c>
      <c r="F1931" t="s">
        <v>1566</v>
      </c>
    </row>
    <row r="1932" spans="1:6">
      <c r="A1932" t="s">
        <v>2125</v>
      </c>
      <c r="B1932">
        <v>3642</v>
      </c>
      <c r="C1932" t="s">
        <v>1934</v>
      </c>
      <c r="D1932" s="591" t="str">
        <f>IF('P61'!I4&lt;&gt;"",'P61'!I4,"")</f>
        <v/>
      </c>
      <c r="E1932" t="s">
        <v>1562</v>
      </c>
      <c r="F1932" t="s">
        <v>1566</v>
      </c>
    </row>
    <row r="1933" spans="1:6">
      <c r="A1933" t="s">
        <v>2125</v>
      </c>
      <c r="B1933">
        <v>3646</v>
      </c>
      <c r="C1933" t="s">
        <v>1604</v>
      </c>
      <c r="D1933" s="590" t="str">
        <f>IF('P61'!B8&lt;&gt;"",'P61'!B8,"")</f>
        <v/>
      </c>
      <c r="E1933" t="s">
        <v>1562</v>
      </c>
      <c r="F1933" t="s">
        <v>1560</v>
      </c>
    </row>
    <row r="1934" spans="1:6">
      <c r="A1934" t="s">
        <v>2125</v>
      </c>
      <c r="B1934">
        <v>3648</v>
      </c>
      <c r="C1934" t="s">
        <v>1775</v>
      </c>
      <c r="D1934" s="590" t="str">
        <f>IF('P61'!B9&lt;&gt;"",'P61'!B9,"")</f>
        <v/>
      </c>
      <c r="E1934" t="s">
        <v>1562</v>
      </c>
      <c r="F1934" t="s">
        <v>1560</v>
      </c>
    </row>
    <row r="1935" spans="1:6">
      <c r="A1935" t="s">
        <v>2125</v>
      </c>
      <c r="B1935">
        <v>3650</v>
      </c>
      <c r="C1935" t="s">
        <v>1736</v>
      </c>
      <c r="D1935" s="590" t="str">
        <f>IF('P61'!B10&lt;&gt;"",'P61'!B10,"")</f>
        <v/>
      </c>
      <c r="E1935" t="s">
        <v>1562</v>
      </c>
      <c r="F1935" t="s">
        <v>1560</v>
      </c>
    </row>
    <row r="1936" spans="1:6">
      <c r="A1936" t="s">
        <v>2125</v>
      </c>
      <c r="B1936">
        <v>3652</v>
      </c>
      <c r="C1936" t="s">
        <v>1725</v>
      </c>
      <c r="D1936" s="590" t="str">
        <f>IF('P61'!B11&lt;&gt;"",'P61'!B11,"")</f>
        <v/>
      </c>
      <c r="E1936" t="s">
        <v>1562</v>
      </c>
      <c r="F1936" t="s">
        <v>1560</v>
      </c>
    </row>
    <row r="1937" spans="1:6">
      <c r="A1937" t="s">
        <v>2125</v>
      </c>
      <c r="B1937">
        <v>3654</v>
      </c>
      <c r="C1937" t="s">
        <v>2129</v>
      </c>
      <c r="D1937" s="591" t="str">
        <f>IF('P61'!C12&lt;&gt;"",'P61'!C12,"")</f>
        <v/>
      </c>
      <c r="E1937" t="s">
        <v>1562</v>
      </c>
      <c r="F1937" t="s">
        <v>1566</v>
      </c>
    </row>
    <row r="1938" spans="1:6">
      <c r="A1938" t="s">
        <v>2125</v>
      </c>
      <c r="B1938">
        <v>3656</v>
      </c>
      <c r="C1938" t="s">
        <v>1803</v>
      </c>
      <c r="D1938" s="590" t="str">
        <f>IF('P61'!B15&lt;&gt;"",'P61'!B15,"")</f>
        <v/>
      </c>
      <c r="E1938" t="s">
        <v>1562</v>
      </c>
      <c r="F1938" t="s">
        <v>1560</v>
      </c>
    </row>
    <row r="1939" spans="1:6">
      <c r="A1939" t="s">
        <v>2125</v>
      </c>
      <c r="B1939">
        <v>3659</v>
      </c>
      <c r="C1939" t="s">
        <v>2130</v>
      </c>
      <c r="D1939" s="591" t="str">
        <f>IF('P61'!B18&lt;&gt;"",'P61'!B18,"")</f>
        <v/>
      </c>
      <c r="E1939" t="s">
        <v>1562</v>
      </c>
      <c r="F1939" t="s">
        <v>1566</v>
      </c>
    </row>
    <row r="1940" spans="1:6">
      <c r="A1940" t="s">
        <v>2131</v>
      </c>
      <c r="B1940">
        <v>3662</v>
      </c>
      <c r="C1940" t="s">
        <v>1600</v>
      </c>
      <c r="D1940" s="590" t="str">
        <f>IF('P62'!B4&lt;&gt;"",'P62'!B4,"")</f>
        <v/>
      </c>
      <c r="E1940" t="s">
        <v>1562</v>
      </c>
      <c r="F1940" t="s">
        <v>1560</v>
      </c>
    </row>
    <row r="1941" spans="1:6">
      <c r="A1941" t="s">
        <v>2131</v>
      </c>
      <c r="B1941">
        <v>3664</v>
      </c>
      <c r="C1941" t="s">
        <v>1602</v>
      </c>
      <c r="D1941" s="590" t="str">
        <f>IF('P62'!B6&lt;&gt;"",'P62'!B6,"")</f>
        <v>イ　感染対策委員会を設置している場合、令和7年度の開催状況について、該当欄を記入してください。</v>
      </c>
      <c r="E1941" t="s">
        <v>1562</v>
      </c>
      <c r="F1941" t="s">
        <v>1560</v>
      </c>
    </row>
    <row r="1942" spans="1:6">
      <c r="A1942" t="s">
        <v>2131</v>
      </c>
      <c r="B1942">
        <v>3678</v>
      </c>
      <c r="C1942" t="s">
        <v>1568</v>
      </c>
      <c r="D1942" s="592" t="str">
        <f>IF('P62'!C10&lt;&gt;"",'P62'!C10,"")</f>
        <v/>
      </c>
      <c r="E1942" t="s">
        <v>1562</v>
      </c>
      <c r="F1942" t="s">
        <v>1584</v>
      </c>
    </row>
    <row r="1943" spans="1:6">
      <c r="A1943" t="s">
        <v>2131</v>
      </c>
      <c r="B1943">
        <v>3679</v>
      </c>
      <c r="C1943" t="s">
        <v>1619</v>
      </c>
      <c r="D1943" s="590" t="str">
        <f>IF('P62'!D10&lt;&gt;"",'P62'!D10,"")</f>
        <v/>
      </c>
      <c r="E1943" t="s">
        <v>1562</v>
      </c>
      <c r="F1943" t="s">
        <v>1560</v>
      </c>
    </row>
    <row r="1944" spans="1:6">
      <c r="A1944" t="s">
        <v>2131</v>
      </c>
      <c r="B1944">
        <v>3680</v>
      </c>
      <c r="C1944" t="s">
        <v>1749</v>
      </c>
      <c r="D1944" s="590" t="str">
        <f>IF('P62'!E10&lt;&gt;"",'P62'!E10,"")</f>
        <v/>
      </c>
      <c r="E1944" t="s">
        <v>1562</v>
      </c>
      <c r="F1944" t="s">
        <v>1560</v>
      </c>
    </row>
    <row r="1945" spans="1:6">
      <c r="A1945" t="s">
        <v>2131</v>
      </c>
      <c r="B1945">
        <v>3681</v>
      </c>
      <c r="C1945" t="s">
        <v>1665</v>
      </c>
      <c r="D1945" s="590" t="str">
        <f>IF('P62'!F10&lt;&gt;"",'P62'!F10,"")</f>
        <v/>
      </c>
      <c r="E1945" t="s">
        <v>1562</v>
      </c>
      <c r="F1945" t="s">
        <v>1560</v>
      </c>
    </row>
    <row r="1946" spans="1:6">
      <c r="A1946" t="s">
        <v>2131</v>
      </c>
      <c r="B1946">
        <v>3682</v>
      </c>
      <c r="C1946" t="s">
        <v>1620</v>
      </c>
      <c r="D1946" s="590" t="str">
        <f>IF('P62'!G10&lt;&gt;"",'P62'!G10,"")</f>
        <v/>
      </c>
      <c r="E1946" t="s">
        <v>1562</v>
      </c>
      <c r="F1946" t="s">
        <v>1560</v>
      </c>
    </row>
    <row r="1947" spans="1:6">
      <c r="A1947" t="s">
        <v>2131</v>
      </c>
      <c r="B1947">
        <v>3683</v>
      </c>
      <c r="C1947" t="s">
        <v>1750</v>
      </c>
      <c r="D1947" s="590" t="str">
        <f>IF('P62'!H10&lt;&gt;"",'P62'!H10,"")</f>
        <v/>
      </c>
      <c r="E1947" t="s">
        <v>1562</v>
      </c>
      <c r="F1947" t="s">
        <v>1560</v>
      </c>
    </row>
    <row r="1948" spans="1:6">
      <c r="A1948" t="s">
        <v>2131</v>
      </c>
      <c r="B1948">
        <v>3684</v>
      </c>
      <c r="C1948" t="s">
        <v>1780</v>
      </c>
      <c r="D1948" s="590" t="str">
        <f>IF('P62'!I10&lt;&gt;"",'P62'!I10,"")</f>
        <v/>
      </c>
      <c r="E1948" t="s">
        <v>1562</v>
      </c>
      <c r="F1948" t="s">
        <v>1560</v>
      </c>
    </row>
    <row r="1949" spans="1:6">
      <c r="A1949" t="s">
        <v>2131</v>
      </c>
      <c r="B1949">
        <v>3685</v>
      </c>
      <c r="C1949" t="s">
        <v>1781</v>
      </c>
      <c r="D1949" s="590" t="str">
        <f>IF('P62'!J10&lt;&gt;"",'P62'!J10,"")</f>
        <v/>
      </c>
      <c r="E1949" t="s">
        <v>1562</v>
      </c>
      <c r="F1949" t="s">
        <v>1560</v>
      </c>
    </row>
    <row r="1950" spans="1:6">
      <c r="A1950" t="s">
        <v>2131</v>
      </c>
      <c r="B1950">
        <v>3686</v>
      </c>
      <c r="C1950" t="s">
        <v>1666</v>
      </c>
      <c r="D1950" s="590" t="str">
        <f>IF('P62'!K10&lt;&gt;"",'P62'!K10,"")</f>
        <v/>
      </c>
      <c r="E1950" t="s">
        <v>1562</v>
      </c>
      <c r="F1950" t="s">
        <v>1560</v>
      </c>
    </row>
    <row r="1951" spans="1:6">
      <c r="A1951" t="s">
        <v>2131</v>
      </c>
      <c r="B1951">
        <v>3688</v>
      </c>
      <c r="C1951" t="s">
        <v>1726</v>
      </c>
      <c r="D1951" s="592" t="str">
        <f>IF('P62'!C11&lt;&gt;"",'P62'!C11,"")</f>
        <v/>
      </c>
      <c r="E1951" t="s">
        <v>1562</v>
      </c>
      <c r="F1951" t="s">
        <v>1584</v>
      </c>
    </row>
    <row r="1952" spans="1:6">
      <c r="A1952" t="s">
        <v>2131</v>
      </c>
      <c r="B1952">
        <v>3689</v>
      </c>
      <c r="C1952" t="s">
        <v>1621</v>
      </c>
      <c r="D1952" s="590" t="str">
        <f>IF('P62'!D11&lt;&gt;"",'P62'!D11,"")</f>
        <v/>
      </c>
      <c r="E1952" t="s">
        <v>1562</v>
      </c>
      <c r="F1952" t="s">
        <v>1560</v>
      </c>
    </row>
    <row r="1953" spans="1:6">
      <c r="A1953" t="s">
        <v>2131</v>
      </c>
      <c r="B1953">
        <v>3690</v>
      </c>
      <c r="C1953" t="s">
        <v>1727</v>
      </c>
      <c r="D1953" s="590" t="str">
        <f>IF('P62'!E11&lt;&gt;"",'P62'!E11,"")</f>
        <v/>
      </c>
      <c r="E1953" t="s">
        <v>1562</v>
      </c>
      <c r="F1953" t="s">
        <v>1560</v>
      </c>
    </row>
    <row r="1954" spans="1:6">
      <c r="A1954" t="s">
        <v>2131</v>
      </c>
      <c r="B1954">
        <v>3691</v>
      </c>
      <c r="C1954" t="s">
        <v>1667</v>
      </c>
      <c r="D1954" s="590" t="str">
        <f>IF('P62'!F11&lt;&gt;"",'P62'!F11,"")</f>
        <v/>
      </c>
      <c r="E1954" t="s">
        <v>1562</v>
      </c>
      <c r="F1954" t="s">
        <v>1560</v>
      </c>
    </row>
    <row r="1955" spans="1:6">
      <c r="A1955" t="s">
        <v>2131</v>
      </c>
      <c r="B1955">
        <v>3692</v>
      </c>
      <c r="C1955" t="s">
        <v>1622</v>
      </c>
      <c r="D1955" s="590" t="str">
        <f>IF('P62'!G11&lt;&gt;"",'P62'!G11,"")</f>
        <v/>
      </c>
      <c r="E1955" t="s">
        <v>1562</v>
      </c>
      <c r="F1955" t="s">
        <v>1560</v>
      </c>
    </row>
    <row r="1956" spans="1:6">
      <c r="A1956" t="s">
        <v>2131</v>
      </c>
      <c r="B1956">
        <v>3693</v>
      </c>
      <c r="C1956" t="s">
        <v>1751</v>
      </c>
      <c r="D1956" s="590" t="str">
        <f>IF('P62'!H11&lt;&gt;"",'P62'!H11,"")</f>
        <v/>
      </c>
      <c r="E1956" t="s">
        <v>1562</v>
      </c>
      <c r="F1956" t="s">
        <v>1560</v>
      </c>
    </row>
    <row r="1957" spans="1:6">
      <c r="A1957" t="s">
        <v>2131</v>
      </c>
      <c r="B1957">
        <v>3694</v>
      </c>
      <c r="C1957" t="s">
        <v>1784</v>
      </c>
      <c r="D1957" s="590" t="str">
        <f>IF('P62'!I11&lt;&gt;"",'P62'!I11,"")</f>
        <v/>
      </c>
      <c r="E1957" t="s">
        <v>1562</v>
      </c>
      <c r="F1957" t="s">
        <v>1560</v>
      </c>
    </row>
    <row r="1958" spans="1:6">
      <c r="A1958" t="s">
        <v>2131</v>
      </c>
      <c r="B1958">
        <v>3695</v>
      </c>
      <c r="C1958" t="s">
        <v>1785</v>
      </c>
      <c r="D1958" s="590" t="str">
        <f>IF('P62'!J11&lt;&gt;"",'P62'!J11,"")</f>
        <v/>
      </c>
      <c r="E1958" t="s">
        <v>1562</v>
      </c>
      <c r="F1958" t="s">
        <v>1560</v>
      </c>
    </row>
    <row r="1959" spans="1:6">
      <c r="A1959" t="s">
        <v>2131</v>
      </c>
      <c r="B1959">
        <v>3696</v>
      </c>
      <c r="C1959" t="s">
        <v>1668</v>
      </c>
      <c r="D1959" s="590" t="str">
        <f>IF('P62'!K11&lt;&gt;"",'P62'!K11,"")</f>
        <v/>
      </c>
      <c r="E1959" t="s">
        <v>1562</v>
      </c>
      <c r="F1959" t="s">
        <v>1560</v>
      </c>
    </row>
    <row r="1960" spans="1:6">
      <c r="A1960" t="s">
        <v>2131</v>
      </c>
      <c r="B1960">
        <v>3698</v>
      </c>
      <c r="C1960" t="s">
        <v>1737</v>
      </c>
      <c r="D1960" s="592" t="str">
        <f>IF('P62'!C12&lt;&gt;"",'P62'!C12,"")</f>
        <v/>
      </c>
      <c r="E1960" t="s">
        <v>1562</v>
      </c>
      <c r="F1960" t="s">
        <v>1584</v>
      </c>
    </row>
    <row r="1961" spans="1:6">
      <c r="A1961" t="s">
        <v>2131</v>
      </c>
      <c r="B1961">
        <v>3699</v>
      </c>
      <c r="C1961" t="s">
        <v>1623</v>
      </c>
      <c r="D1961" s="590" t="str">
        <f>IF('P62'!D12&lt;&gt;"",'P62'!D12,"")</f>
        <v/>
      </c>
      <c r="E1961" t="s">
        <v>1562</v>
      </c>
      <c r="F1961" t="s">
        <v>1560</v>
      </c>
    </row>
    <row r="1962" spans="1:6">
      <c r="A1962" t="s">
        <v>2131</v>
      </c>
      <c r="B1962">
        <v>3700</v>
      </c>
      <c r="C1962" t="s">
        <v>1789</v>
      </c>
      <c r="D1962" s="590" t="str">
        <f>IF('P62'!E12&lt;&gt;"",'P62'!E12,"")</f>
        <v/>
      </c>
      <c r="E1962" t="s">
        <v>1562</v>
      </c>
      <c r="F1962" t="s">
        <v>1560</v>
      </c>
    </row>
    <row r="1963" spans="1:6">
      <c r="A1963" t="s">
        <v>2131</v>
      </c>
      <c r="B1963">
        <v>3701</v>
      </c>
      <c r="C1963" t="s">
        <v>1669</v>
      </c>
      <c r="D1963" s="590" t="str">
        <f>IF('P62'!F12&lt;&gt;"",'P62'!F12,"")</f>
        <v/>
      </c>
      <c r="E1963" t="s">
        <v>1562</v>
      </c>
      <c r="F1963" t="s">
        <v>1560</v>
      </c>
    </row>
    <row r="1964" spans="1:6">
      <c r="A1964" t="s">
        <v>2131</v>
      </c>
      <c r="B1964">
        <v>3702</v>
      </c>
      <c r="C1964" t="s">
        <v>1624</v>
      </c>
      <c r="D1964" s="590" t="str">
        <f>IF('P62'!G12&lt;&gt;"",'P62'!G12,"")</f>
        <v/>
      </c>
      <c r="E1964" t="s">
        <v>1562</v>
      </c>
      <c r="F1964" t="s">
        <v>1560</v>
      </c>
    </row>
    <row r="1965" spans="1:6">
      <c r="A1965" t="s">
        <v>2131</v>
      </c>
      <c r="B1965">
        <v>3703</v>
      </c>
      <c r="C1965" t="s">
        <v>1752</v>
      </c>
      <c r="D1965" s="590" t="str">
        <f>IF('P62'!H12&lt;&gt;"",'P62'!H12,"")</f>
        <v/>
      </c>
      <c r="E1965" t="s">
        <v>1562</v>
      </c>
      <c r="F1965" t="s">
        <v>1560</v>
      </c>
    </row>
    <row r="1966" spans="1:6">
      <c r="A1966" t="s">
        <v>2131</v>
      </c>
      <c r="B1966">
        <v>3704</v>
      </c>
      <c r="C1966" t="s">
        <v>1790</v>
      </c>
      <c r="D1966" s="590" t="str">
        <f>IF('P62'!I12&lt;&gt;"",'P62'!I12,"")</f>
        <v/>
      </c>
      <c r="E1966" t="s">
        <v>1562</v>
      </c>
      <c r="F1966" t="s">
        <v>1560</v>
      </c>
    </row>
    <row r="1967" spans="1:6">
      <c r="A1967" t="s">
        <v>2131</v>
      </c>
      <c r="B1967">
        <v>3705</v>
      </c>
      <c r="C1967" t="s">
        <v>1791</v>
      </c>
      <c r="D1967" s="590" t="str">
        <f>IF('P62'!J12&lt;&gt;"",'P62'!J12,"")</f>
        <v/>
      </c>
      <c r="E1967" t="s">
        <v>1562</v>
      </c>
      <c r="F1967" t="s">
        <v>1560</v>
      </c>
    </row>
    <row r="1968" spans="1:6">
      <c r="A1968" t="s">
        <v>2131</v>
      </c>
      <c r="B1968">
        <v>3706</v>
      </c>
      <c r="C1968" t="s">
        <v>1670</v>
      </c>
      <c r="D1968" s="590" t="str">
        <f>IF('P62'!K12&lt;&gt;"",'P62'!K12,"")</f>
        <v/>
      </c>
      <c r="E1968" t="s">
        <v>1562</v>
      </c>
      <c r="F1968" t="s">
        <v>1560</v>
      </c>
    </row>
    <row r="1969" spans="1:6">
      <c r="A1969" t="s">
        <v>2131</v>
      </c>
      <c r="B1969">
        <v>3708</v>
      </c>
      <c r="C1969" t="s">
        <v>1709</v>
      </c>
      <c r="D1969" s="592" t="str">
        <f>IF('P62'!C13&lt;&gt;"",'P62'!C13,"")</f>
        <v/>
      </c>
      <c r="E1969" t="s">
        <v>1562</v>
      </c>
      <c r="F1969" t="s">
        <v>1584</v>
      </c>
    </row>
    <row r="1970" spans="1:6">
      <c r="A1970" t="s">
        <v>2131</v>
      </c>
      <c r="B1970">
        <v>3709</v>
      </c>
      <c r="C1970" t="s">
        <v>1625</v>
      </c>
      <c r="D1970" s="590" t="str">
        <f>IF('P62'!D13&lt;&gt;"",'P62'!D13,"")</f>
        <v/>
      </c>
      <c r="E1970" t="s">
        <v>1562</v>
      </c>
      <c r="F1970" t="s">
        <v>1560</v>
      </c>
    </row>
    <row r="1971" spans="1:6">
      <c r="A1971" t="s">
        <v>2131</v>
      </c>
      <c r="B1971">
        <v>3710</v>
      </c>
      <c r="C1971" t="s">
        <v>1794</v>
      </c>
      <c r="D1971" s="590" t="str">
        <f>IF('P62'!E13&lt;&gt;"",'P62'!E13,"")</f>
        <v/>
      </c>
      <c r="E1971" t="s">
        <v>1562</v>
      </c>
      <c r="F1971" t="s">
        <v>1560</v>
      </c>
    </row>
    <row r="1972" spans="1:6">
      <c r="A1972" t="s">
        <v>2131</v>
      </c>
      <c r="B1972">
        <v>3711</v>
      </c>
      <c r="C1972" t="s">
        <v>1573</v>
      </c>
      <c r="D1972" s="590" t="str">
        <f>IF('P62'!F13&lt;&gt;"",'P62'!F13,"")</f>
        <v/>
      </c>
      <c r="E1972" t="s">
        <v>1562</v>
      </c>
      <c r="F1972" t="s">
        <v>1560</v>
      </c>
    </row>
    <row r="1973" spans="1:6">
      <c r="A1973" t="s">
        <v>2131</v>
      </c>
      <c r="B1973">
        <v>3712</v>
      </c>
      <c r="C1973" t="s">
        <v>1626</v>
      </c>
      <c r="D1973" s="590" t="str">
        <f>IF('P62'!G13&lt;&gt;"",'P62'!G13,"")</f>
        <v/>
      </c>
      <c r="E1973" t="s">
        <v>1562</v>
      </c>
      <c r="F1973" t="s">
        <v>1560</v>
      </c>
    </row>
    <row r="1974" spans="1:6">
      <c r="A1974" t="s">
        <v>2131</v>
      </c>
      <c r="B1974">
        <v>3713</v>
      </c>
      <c r="C1974" t="s">
        <v>1753</v>
      </c>
      <c r="D1974" s="590" t="str">
        <f>IF('P62'!H13&lt;&gt;"",'P62'!H13,"")</f>
        <v/>
      </c>
      <c r="E1974" t="s">
        <v>1562</v>
      </c>
      <c r="F1974" t="s">
        <v>1560</v>
      </c>
    </row>
    <row r="1975" spans="1:6">
      <c r="A1975" t="s">
        <v>2131</v>
      </c>
      <c r="B1975">
        <v>3714</v>
      </c>
      <c r="C1975" t="s">
        <v>1795</v>
      </c>
      <c r="D1975" s="590" t="str">
        <f>IF('P62'!I13&lt;&gt;"",'P62'!I13,"")</f>
        <v/>
      </c>
      <c r="E1975" t="s">
        <v>1562</v>
      </c>
      <c r="F1975" t="s">
        <v>1560</v>
      </c>
    </row>
    <row r="1976" spans="1:6">
      <c r="A1976" t="s">
        <v>2131</v>
      </c>
      <c r="B1976">
        <v>3715</v>
      </c>
      <c r="C1976" t="s">
        <v>1796</v>
      </c>
      <c r="D1976" s="590" t="str">
        <f>IF('P62'!J13&lt;&gt;"",'P62'!J13,"")</f>
        <v/>
      </c>
      <c r="E1976" t="s">
        <v>1562</v>
      </c>
      <c r="F1976" t="s">
        <v>1560</v>
      </c>
    </row>
    <row r="1977" spans="1:6">
      <c r="A1977" t="s">
        <v>2131</v>
      </c>
      <c r="B1977">
        <v>3716</v>
      </c>
      <c r="C1977" t="s">
        <v>1671</v>
      </c>
      <c r="D1977" s="590" t="str">
        <f>IF('P62'!K13&lt;&gt;"",'P62'!K13,"")</f>
        <v/>
      </c>
      <c r="E1977" t="s">
        <v>1562</v>
      </c>
      <c r="F1977" t="s">
        <v>1560</v>
      </c>
    </row>
    <row r="1978" spans="1:6">
      <c r="A1978" t="s">
        <v>2131</v>
      </c>
      <c r="B1978">
        <v>3718</v>
      </c>
      <c r="C1978" t="s">
        <v>1729</v>
      </c>
      <c r="D1978" s="592" t="str">
        <f>IF('P62'!C14&lt;&gt;"",'P62'!C14,"")</f>
        <v/>
      </c>
      <c r="E1978" t="s">
        <v>1562</v>
      </c>
      <c r="F1978" t="s">
        <v>1584</v>
      </c>
    </row>
    <row r="1979" spans="1:6">
      <c r="A1979" t="s">
        <v>2131</v>
      </c>
      <c r="B1979">
        <v>3719</v>
      </c>
      <c r="C1979" t="s">
        <v>1627</v>
      </c>
      <c r="D1979" s="590" t="str">
        <f>IF('P62'!D14&lt;&gt;"",'P62'!D14,"")</f>
        <v/>
      </c>
      <c r="E1979" t="s">
        <v>1562</v>
      </c>
      <c r="F1979" t="s">
        <v>1560</v>
      </c>
    </row>
    <row r="1980" spans="1:6">
      <c r="A1980" t="s">
        <v>2131</v>
      </c>
      <c r="B1980">
        <v>3720</v>
      </c>
      <c r="C1980" t="s">
        <v>1730</v>
      </c>
      <c r="D1980" s="590" t="str">
        <f>IF('P62'!E14&lt;&gt;"",'P62'!E14,"")</f>
        <v/>
      </c>
      <c r="E1980" t="s">
        <v>1562</v>
      </c>
      <c r="F1980" t="s">
        <v>1560</v>
      </c>
    </row>
    <row r="1981" spans="1:6">
      <c r="A1981" t="s">
        <v>2131</v>
      </c>
      <c r="B1981">
        <v>3721</v>
      </c>
      <c r="C1981" t="s">
        <v>1672</v>
      </c>
      <c r="D1981" s="590" t="str">
        <f>IF('P62'!F14&lt;&gt;"",'P62'!F14,"")</f>
        <v/>
      </c>
      <c r="E1981" t="s">
        <v>1562</v>
      </c>
      <c r="F1981" t="s">
        <v>1560</v>
      </c>
    </row>
    <row r="1982" spans="1:6">
      <c r="A1982" t="s">
        <v>2131</v>
      </c>
      <c r="B1982">
        <v>3722</v>
      </c>
      <c r="C1982" t="s">
        <v>1628</v>
      </c>
      <c r="D1982" s="590" t="str">
        <f>IF('P62'!G14&lt;&gt;"",'P62'!G14,"")</f>
        <v/>
      </c>
      <c r="E1982" t="s">
        <v>1562</v>
      </c>
      <c r="F1982" t="s">
        <v>1560</v>
      </c>
    </row>
    <row r="1983" spans="1:6">
      <c r="A1983" t="s">
        <v>2131</v>
      </c>
      <c r="B1983">
        <v>3723</v>
      </c>
      <c r="C1983" t="s">
        <v>1754</v>
      </c>
      <c r="D1983" s="590" t="str">
        <f>IF('P62'!H14&lt;&gt;"",'P62'!H14,"")</f>
        <v/>
      </c>
      <c r="E1983" t="s">
        <v>1562</v>
      </c>
      <c r="F1983" t="s">
        <v>1560</v>
      </c>
    </row>
    <row r="1984" spans="1:6">
      <c r="A1984" t="s">
        <v>2131</v>
      </c>
      <c r="B1984">
        <v>3724</v>
      </c>
      <c r="C1984" t="s">
        <v>1799</v>
      </c>
      <c r="D1984" s="590" t="str">
        <f>IF('P62'!I14&lt;&gt;"",'P62'!I14,"")</f>
        <v/>
      </c>
      <c r="E1984" t="s">
        <v>1562</v>
      </c>
      <c r="F1984" t="s">
        <v>1560</v>
      </c>
    </row>
    <row r="1985" spans="1:6">
      <c r="A1985" t="s">
        <v>2131</v>
      </c>
      <c r="B1985">
        <v>3725</v>
      </c>
      <c r="C1985" t="s">
        <v>1800</v>
      </c>
      <c r="D1985" s="590" t="str">
        <f>IF('P62'!J14&lt;&gt;"",'P62'!J14,"")</f>
        <v/>
      </c>
      <c r="E1985" t="s">
        <v>1562</v>
      </c>
      <c r="F1985" t="s">
        <v>1560</v>
      </c>
    </row>
    <row r="1986" spans="1:6">
      <c r="A1986" t="s">
        <v>2131</v>
      </c>
      <c r="B1986">
        <v>3726</v>
      </c>
      <c r="C1986" t="s">
        <v>1673</v>
      </c>
      <c r="D1986" s="590" t="str">
        <f>IF('P62'!K14&lt;&gt;"",'P62'!K14,"")</f>
        <v/>
      </c>
      <c r="E1986" t="s">
        <v>1562</v>
      </c>
      <c r="F1986" t="s">
        <v>1560</v>
      </c>
    </row>
    <row r="1987" spans="1:6">
      <c r="A1987" t="s">
        <v>2131</v>
      </c>
      <c r="B1987">
        <v>3728</v>
      </c>
      <c r="C1987" t="s">
        <v>1582</v>
      </c>
      <c r="D1987" s="590" t="str">
        <f>IF('P62'!B17&lt;&gt;"",'P62'!B17,"")</f>
        <v/>
      </c>
      <c r="E1987" t="s">
        <v>1562</v>
      </c>
      <c r="F1987" t="s">
        <v>1560</v>
      </c>
    </row>
    <row r="1988" spans="1:6">
      <c r="A1988" t="s">
        <v>2131</v>
      </c>
      <c r="B1988">
        <v>3730</v>
      </c>
      <c r="C1988" t="s">
        <v>2132</v>
      </c>
      <c r="D1988" s="603" t="str">
        <f>IF('P62'!G17&lt;&gt;"",'P62'!G17,"")</f>
        <v/>
      </c>
      <c r="E1988" t="s">
        <v>1562</v>
      </c>
      <c r="F1988" t="s">
        <v>2133</v>
      </c>
    </row>
    <row r="1989" spans="1:6">
      <c r="A1989" t="s">
        <v>2131</v>
      </c>
      <c r="B1989">
        <v>3733</v>
      </c>
      <c r="C1989" t="s">
        <v>1587</v>
      </c>
      <c r="D1989" s="590" t="str">
        <f>IF('P62'!B20&lt;&gt;"",'P62'!B20,"")</f>
        <v/>
      </c>
      <c r="E1989" t="s">
        <v>1562</v>
      </c>
      <c r="F1989" t="s">
        <v>1560</v>
      </c>
    </row>
    <row r="1990" spans="1:6">
      <c r="A1990" t="s">
        <v>2134</v>
      </c>
      <c r="B1990">
        <v>3736</v>
      </c>
      <c r="C1990" t="s">
        <v>2135</v>
      </c>
      <c r="D1990" s="590" t="str">
        <f>IF('P63'!L1&lt;&gt;"",'P63'!L1,"")</f>
        <v/>
      </c>
      <c r="E1990" t="s">
        <v>1562</v>
      </c>
      <c r="F1990" t="s">
        <v>1560</v>
      </c>
    </row>
    <row r="1991" spans="1:6">
      <c r="A1991" t="s">
        <v>2134</v>
      </c>
      <c r="B1991">
        <v>3748</v>
      </c>
      <c r="C1991" t="s">
        <v>1609</v>
      </c>
      <c r="D1991" s="590" t="str">
        <f>IF('P63'!D5&lt;&gt;"",'P63'!D5,"")</f>
        <v/>
      </c>
      <c r="E1991" t="s">
        <v>1562</v>
      </c>
      <c r="F1991" t="s">
        <v>1560</v>
      </c>
    </row>
    <row r="1992" spans="1:6">
      <c r="A1992" t="s">
        <v>2134</v>
      </c>
      <c r="B1992">
        <v>3749</v>
      </c>
      <c r="C1992" t="s">
        <v>1722</v>
      </c>
      <c r="D1992" s="590" t="str">
        <f>IF('P63'!E5&lt;&gt;"",'P63'!E5,"")</f>
        <v/>
      </c>
      <c r="E1992" t="s">
        <v>1562</v>
      </c>
      <c r="F1992" t="s">
        <v>1560</v>
      </c>
    </row>
    <row r="1993" spans="1:6">
      <c r="A1993" t="s">
        <v>2134</v>
      </c>
      <c r="B1993">
        <v>3750</v>
      </c>
      <c r="C1993" t="s">
        <v>1656</v>
      </c>
      <c r="D1993" s="590" t="str">
        <f>IF('P63'!F5&lt;&gt;"",'P63'!F5,"")</f>
        <v/>
      </c>
      <c r="E1993" t="s">
        <v>1562</v>
      </c>
      <c r="F1993" t="s">
        <v>1560</v>
      </c>
    </row>
    <row r="1994" spans="1:6">
      <c r="A1994" t="s">
        <v>2134</v>
      </c>
      <c r="B1994">
        <v>3751</v>
      </c>
      <c r="C1994" t="s">
        <v>2136</v>
      </c>
      <c r="D1994" s="590" t="str">
        <f>IF('P63'!H5&lt;&gt;"",'P63'!H5,"")</f>
        <v/>
      </c>
      <c r="E1994" t="s">
        <v>1562</v>
      </c>
      <c r="F1994" t="s">
        <v>1560</v>
      </c>
    </row>
    <row r="1995" spans="1:6">
      <c r="A1995" t="s">
        <v>2134</v>
      </c>
      <c r="B1995">
        <v>3752</v>
      </c>
      <c r="C1995" t="s">
        <v>1942</v>
      </c>
      <c r="D1995" s="590" t="str">
        <f>IF('P63'!J5&lt;&gt;"",'P63'!J5,"")</f>
        <v/>
      </c>
      <c r="E1995" t="s">
        <v>1562</v>
      </c>
      <c r="F1995" t="s">
        <v>1560</v>
      </c>
    </row>
    <row r="1996" spans="1:6">
      <c r="A1996" t="s">
        <v>2134</v>
      </c>
      <c r="B1996">
        <v>3753</v>
      </c>
      <c r="C1996" t="s">
        <v>1657</v>
      </c>
      <c r="D1996" s="590" t="str">
        <f>IF('P63'!K5&lt;&gt;"",'P63'!K5,"")</f>
        <v/>
      </c>
      <c r="E1996" t="s">
        <v>1562</v>
      </c>
      <c r="F1996" t="s">
        <v>1560</v>
      </c>
    </row>
    <row r="1997" spans="1:6">
      <c r="A1997" t="s">
        <v>2134</v>
      </c>
      <c r="B1997">
        <v>3761</v>
      </c>
      <c r="C1997" t="s">
        <v>1613</v>
      </c>
      <c r="D1997" s="590" t="str">
        <f>IF('P63'!D7&lt;&gt;"",'P63'!D7,"")</f>
        <v/>
      </c>
      <c r="E1997" t="s">
        <v>1562</v>
      </c>
      <c r="F1997" t="s">
        <v>1560</v>
      </c>
    </row>
    <row r="1998" spans="1:6">
      <c r="A1998" t="s">
        <v>2134</v>
      </c>
      <c r="B1998">
        <v>3762</v>
      </c>
      <c r="C1998" t="s">
        <v>1744</v>
      </c>
      <c r="D1998" s="590" t="str">
        <f>IF('P63'!E7&lt;&gt;"",'P63'!E7,"")</f>
        <v/>
      </c>
      <c r="E1998" t="s">
        <v>1562</v>
      </c>
      <c r="F1998" t="s">
        <v>1560</v>
      </c>
    </row>
    <row r="1999" spans="1:6">
      <c r="A1999" t="s">
        <v>2134</v>
      </c>
      <c r="B1999">
        <v>3763</v>
      </c>
      <c r="C1999" t="s">
        <v>1660</v>
      </c>
      <c r="D1999" s="590" t="str">
        <f>IF('P63'!F7&lt;&gt;"",'P63'!F7,"")</f>
        <v/>
      </c>
      <c r="E1999" t="s">
        <v>1562</v>
      </c>
      <c r="F1999" t="s">
        <v>1560</v>
      </c>
    </row>
    <row r="2000" spans="1:6">
      <c r="A2000" t="s">
        <v>2134</v>
      </c>
      <c r="B2000">
        <v>3764</v>
      </c>
      <c r="C2000" t="s">
        <v>2137</v>
      </c>
      <c r="D2000" s="590" t="str">
        <f>IF('P63'!H7&lt;&gt;"",'P63'!H7,"")</f>
        <v/>
      </c>
      <c r="E2000" t="s">
        <v>1562</v>
      </c>
      <c r="F2000" t="s">
        <v>1560</v>
      </c>
    </row>
    <row r="2001" spans="1:6">
      <c r="A2001" t="s">
        <v>2134</v>
      </c>
      <c r="B2001">
        <v>3765</v>
      </c>
      <c r="C2001" t="s">
        <v>1768</v>
      </c>
      <c r="D2001" s="590" t="str">
        <f>IF('P63'!J7&lt;&gt;"",'P63'!J7,"")</f>
        <v/>
      </c>
      <c r="E2001" t="s">
        <v>1562</v>
      </c>
      <c r="F2001" t="s">
        <v>1560</v>
      </c>
    </row>
    <row r="2002" spans="1:6">
      <c r="A2002" t="s">
        <v>2134</v>
      </c>
      <c r="B2002">
        <v>3766</v>
      </c>
      <c r="C2002" t="s">
        <v>1661</v>
      </c>
      <c r="D2002" s="590" t="str">
        <f>IF('P63'!K7&lt;&gt;"",'P63'!K7,"")</f>
        <v/>
      </c>
      <c r="E2002" t="s">
        <v>1562</v>
      </c>
      <c r="F2002" t="s">
        <v>1560</v>
      </c>
    </row>
    <row r="2003" spans="1:6">
      <c r="A2003" t="s">
        <v>2134</v>
      </c>
      <c r="B2003">
        <v>3769</v>
      </c>
      <c r="C2003" t="s">
        <v>1792</v>
      </c>
      <c r="D2003" s="590" t="str">
        <f>IF('P63'!L12&lt;&gt;"",'P63'!L12,"")</f>
        <v/>
      </c>
      <c r="E2003" t="s">
        <v>1562</v>
      </c>
      <c r="F2003" t="s">
        <v>1560</v>
      </c>
    </row>
    <row r="2004" spans="1:6">
      <c r="A2004" t="s">
        <v>2134</v>
      </c>
      <c r="B2004">
        <v>3772</v>
      </c>
      <c r="C2004" t="s">
        <v>1801</v>
      </c>
      <c r="D2004" s="590" t="str">
        <f>IF('P63'!L14&lt;&gt;"",'P63'!L14,"")</f>
        <v/>
      </c>
      <c r="E2004" t="s">
        <v>1562</v>
      </c>
      <c r="F2004" t="s">
        <v>1560</v>
      </c>
    </row>
    <row r="2005" spans="1:6">
      <c r="A2005" t="s">
        <v>2134</v>
      </c>
      <c r="B2005">
        <v>3775</v>
      </c>
      <c r="C2005" t="s">
        <v>1813</v>
      </c>
      <c r="D2005" s="590" t="str">
        <f>IF('P63'!L16&lt;&gt;"",'P63'!L16,"")</f>
        <v/>
      </c>
      <c r="E2005" t="s">
        <v>1562</v>
      </c>
      <c r="F2005" t="s">
        <v>1560</v>
      </c>
    </row>
    <row r="2006" spans="1:6">
      <c r="A2006" t="s">
        <v>2134</v>
      </c>
      <c r="B2006">
        <v>3778</v>
      </c>
      <c r="C2006" t="s">
        <v>1825</v>
      </c>
      <c r="D2006" s="590" t="str">
        <f>IF('P63'!L18&lt;&gt;"",'P63'!L18,"")</f>
        <v/>
      </c>
      <c r="E2006" t="s">
        <v>1562</v>
      </c>
      <c r="F2006" t="s">
        <v>1560</v>
      </c>
    </row>
    <row r="2007" spans="1:6">
      <c r="A2007" t="s">
        <v>2134</v>
      </c>
      <c r="B2007">
        <v>3782</v>
      </c>
      <c r="C2007" t="s">
        <v>1850</v>
      </c>
      <c r="D2007" s="590" t="str">
        <f>IF('P63'!L22&lt;&gt;"",'P63'!L22,"")</f>
        <v/>
      </c>
      <c r="E2007" t="s">
        <v>1562</v>
      </c>
      <c r="F2007" t="s">
        <v>1560</v>
      </c>
    </row>
    <row r="2008" spans="1:6">
      <c r="A2008" t="s">
        <v>2134</v>
      </c>
      <c r="B2008">
        <v>3785</v>
      </c>
      <c r="C2008" t="s">
        <v>1705</v>
      </c>
      <c r="D2008" s="590" t="str">
        <f>IF('P63'!B25&lt;&gt;"",'P63'!B25,"")</f>
        <v>　　令和7年度の施設内における感染症及び食中毒の発生状況について、発生件数を記入してください。</v>
      </c>
      <c r="E2008" t="s">
        <v>1562</v>
      </c>
      <c r="F2008" t="s">
        <v>1560</v>
      </c>
    </row>
    <row r="2009" spans="1:6">
      <c r="A2009" t="s">
        <v>2134</v>
      </c>
      <c r="B2009">
        <v>3791</v>
      </c>
      <c r="C2009" t="s">
        <v>2138</v>
      </c>
      <c r="D2009" s="590" t="str">
        <f>IF('P63'!B28&lt;&gt;"",'P63'!B28,"")</f>
        <v/>
      </c>
      <c r="E2009" t="s">
        <v>1562</v>
      </c>
      <c r="F2009" t="s">
        <v>1560</v>
      </c>
    </row>
    <row r="2010" spans="1:6">
      <c r="A2010" t="s">
        <v>2134</v>
      </c>
      <c r="B2010">
        <v>3792</v>
      </c>
      <c r="C2010" t="s">
        <v>2139</v>
      </c>
      <c r="D2010" s="590" t="str">
        <f>IF('P63'!D28&lt;&gt;"",'P63'!D28,"")</f>
        <v/>
      </c>
      <c r="E2010" t="s">
        <v>1562</v>
      </c>
      <c r="F2010" t="s">
        <v>1560</v>
      </c>
    </row>
    <row r="2011" spans="1:6">
      <c r="A2011" t="s">
        <v>2134</v>
      </c>
      <c r="B2011">
        <v>3793</v>
      </c>
      <c r="C2011" t="s">
        <v>2140</v>
      </c>
      <c r="D2011" s="590" t="str">
        <f>IF('P63'!E28&lt;&gt;"",'P63'!E28,"")</f>
        <v/>
      </c>
      <c r="E2011" t="s">
        <v>1562</v>
      </c>
      <c r="F2011" t="s">
        <v>1560</v>
      </c>
    </row>
    <row r="2012" spans="1:6">
      <c r="A2012" t="s">
        <v>2134</v>
      </c>
      <c r="B2012">
        <v>3794</v>
      </c>
      <c r="C2012" t="s">
        <v>2141</v>
      </c>
      <c r="D2012" s="590" t="str">
        <f>IF('P63'!F28&lt;&gt;"",'P63'!F28,"")</f>
        <v/>
      </c>
      <c r="E2012" t="s">
        <v>1562</v>
      </c>
      <c r="F2012" t="s">
        <v>1560</v>
      </c>
    </row>
    <row r="2013" spans="1:6">
      <c r="A2013" t="s">
        <v>2134</v>
      </c>
      <c r="B2013">
        <v>3795</v>
      </c>
      <c r="C2013" t="s">
        <v>2142</v>
      </c>
      <c r="D2013" s="590" t="str">
        <f>IF('P63'!G28&lt;&gt;"",'P63'!G28,"")</f>
        <v/>
      </c>
      <c r="E2013" t="s">
        <v>1562</v>
      </c>
      <c r="F2013" t="s">
        <v>1560</v>
      </c>
    </row>
    <row r="2014" spans="1:6">
      <c r="A2014" t="s">
        <v>2134</v>
      </c>
      <c r="B2014">
        <v>3801</v>
      </c>
      <c r="C2014" t="s">
        <v>2143</v>
      </c>
      <c r="D2014" s="590" t="str">
        <f>IF('P63'!H29&lt;&gt;"",'P63'!H29,"")</f>
        <v/>
      </c>
      <c r="E2014" t="s">
        <v>1562</v>
      </c>
      <c r="F2014" t="s">
        <v>1560</v>
      </c>
    </row>
    <row r="2015" spans="1:6">
      <c r="A2015" t="s">
        <v>2134</v>
      </c>
      <c r="B2015">
        <v>3803</v>
      </c>
      <c r="C2015" t="s">
        <v>2144</v>
      </c>
      <c r="D2015" s="590" t="str">
        <f>IF('P63'!B30&lt;&gt;"",'P63'!B30,"")</f>
        <v/>
      </c>
      <c r="E2015" t="s">
        <v>1562</v>
      </c>
      <c r="F2015" t="s">
        <v>1560</v>
      </c>
    </row>
    <row r="2016" spans="1:6">
      <c r="A2016" t="s">
        <v>2134</v>
      </c>
      <c r="B2016">
        <v>3804</v>
      </c>
      <c r="C2016" t="s">
        <v>2145</v>
      </c>
      <c r="D2016" s="590" t="str">
        <f>IF('P63'!D30&lt;&gt;"",'P63'!D30,"")</f>
        <v/>
      </c>
      <c r="E2016" t="s">
        <v>1562</v>
      </c>
      <c r="F2016" t="s">
        <v>1560</v>
      </c>
    </row>
    <row r="2017" spans="1:6">
      <c r="A2017" t="s">
        <v>2134</v>
      </c>
      <c r="B2017">
        <v>3805</v>
      </c>
      <c r="C2017" t="s">
        <v>2146</v>
      </c>
      <c r="D2017" s="590" t="str">
        <f>IF('P63'!E30&lt;&gt;"",'P63'!E30,"")</f>
        <v/>
      </c>
      <c r="E2017" t="s">
        <v>1562</v>
      </c>
      <c r="F2017" t="s">
        <v>1560</v>
      </c>
    </row>
    <row r="2018" spans="1:6">
      <c r="A2018" t="s">
        <v>2134</v>
      </c>
      <c r="B2018">
        <v>3806</v>
      </c>
      <c r="C2018" t="s">
        <v>2147</v>
      </c>
      <c r="D2018" s="590" t="str">
        <f>IF('P63'!F30&lt;&gt;"",'P63'!F30,"")</f>
        <v/>
      </c>
      <c r="E2018" t="s">
        <v>1562</v>
      </c>
      <c r="F2018" t="s">
        <v>1560</v>
      </c>
    </row>
    <row r="2019" spans="1:6">
      <c r="A2019" t="s">
        <v>2148</v>
      </c>
      <c r="B2019">
        <v>3809</v>
      </c>
      <c r="C2019" t="s">
        <v>1561</v>
      </c>
      <c r="D2019" s="591" t="str">
        <f>IF('P64'!B3&lt;&gt;"",'P64'!B3,"")</f>
        <v/>
      </c>
      <c r="E2019" t="s">
        <v>1562</v>
      </c>
      <c r="F2019" t="s">
        <v>1566</v>
      </c>
    </row>
    <row r="2020" spans="1:6">
      <c r="A2020" t="s">
        <v>2148</v>
      </c>
      <c r="B2020">
        <v>3811</v>
      </c>
      <c r="C2020" t="s">
        <v>1602</v>
      </c>
      <c r="D2020" s="591" t="str">
        <f>IF('P64'!B6&lt;&gt;"",'P64'!B6,"")</f>
        <v/>
      </c>
      <c r="E2020" t="s">
        <v>1562</v>
      </c>
      <c r="F2020" t="s">
        <v>1566</v>
      </c>
    </row>
    <row r="2021" spans="1:6">
      <c r="A2021" t="s">
        <v>2148</v>
      </c>
      <c r="B2021">
        <v>3813</v>
      </c>
      <c r="C2021" t="s">
        <v>1736</v>
      </c>
      <c r="D2021" s="591" t="str">
        <f>IF('P64'!B10&lt;&gt;"",'P64'!B10,"")</f>
        <v/>
      </c>
      <c r="E2021" t="s">
        <v>1562</v>
      </c>
      <c r="F2021" t="s">
        <v>1566</v>
      </c>
    </row>
    <row r="2022" spans="1:6">
      <c r="A2022" t="s">
        <v>2149</v>
      </c>
      <c r="B2022">
        <v>3816</v>
      </c>
      <c r="C2022" t="s">
        <v>1719</v>
      </c>
      <c r="D2022" s="595" t="str">
        <f>IF('P65'!B2&lt;&gt;"",'P65'!B2,"")</f>
        <v/>
      </c>
      <c r="E2022" t="s">
        <v>1562</v>
      </c>
      <c r="F2022" t="s">
        <v>1766</v>
      </c>
    </row>
    <row r="2023" spans="1:6">
      <c r="A2023" t="s">
        <v>2149</v>
      </c>
      <c r="B2023">
        <v>3819</v>
      </c>
      <c r="C2023" t="s">
        <v>1642</v>
      </c>
      <c r="D2023" s="604" t="str">
        <f>IF('P65'!D3&lt;&gt;"",'P65'!D3,"")</f>
        <v/>
      </c>
      <c r="E2023" t="s">
        <v>1562</v>
      </c>
      <c r="F2023" t="s">
        <v>2150</v>
      </c>
    </row>
    <row r="2024" spans="1:6">
      <c r="A2024" t="s">
        <v>2149</v>
      </c>
      <c r="B2024">
        <v>3822</v>
      </c>
      <c r="C2024" t="s">
        <v>1600</v>
      </c>
      <c r="D2024" s="595" t="str">
        <f>IF('P65'!B4&lt;&gt;"",'P65'!B4,"")</f>
        <v/>
      </c>
      <c r="E2024" t="s">
        <v>1562</v>
      </c>
      <c r="F2024" t="s">
        <v>1766</v>
      </c>
    </row>
    <row r="2025" spans="1:6">
      <c r="A2025" t="s">
        <v>2149</v>
      </c>
      <c r="B2025">
        <v>3825</v>
      </c>
      <c r="C2025" t="s">
        <v>1603</v>
      </c>
      <c r="D2025" s="590" t="str">
        <f>IF('P65'!B7&lt;&gt;"",'P65'!B7,"")</f>
        <v/>
      </c>
      <c r="E2025" t="s">
        <v>1562</v>
      </c>
      <c r="F2025" t="s">
        <v>1560</v>
      </c>
    </row>
    <row r="2026" spans="1:6">
      <c r="A2026" t="s">
        <v>2149</v>
      </c>
      <c r="B2026">
        <v>3827</v>
      </c>
      <c r="C2026" t="s">
        <v>2121</v>
      </c>
      <c r="D2026" s="590" t="str">
        <f>IF('P65'!A9&lt;&gt;"",'P65'!A9,"")</f>
        <v>　（６）令和7年度授産・作業指導項目の設定及び工賃支給状況</v>
      </c>
      <c r="E2026" t="s">
        <v>1562</v>
      </c>
      <c r="F2026" t="s">
        <v>1560</v>
      </c>
    </row>
    <row r="2027" spans="1:6">
      <c r="A2027" t="s">
        <v>2149</v>
      </c>
      <c r="B2027">
        <v>3829</v>
      </c>
      <c r="C2027" t="s">
        <v>1736</v>
      </c>
      <c r="D2027" s="590" t="str">
        <f>IF('P65'!B10&lt;&gt;"",'P65'!B10,"")</f>
        <v>令和8年3月31日現在
対象者実人員</v>
      </c>
      <c r="E2027" t="s">
        <v>1562</v>
      </c>
      <c r="F2027" t="s">
        <v>1560</v>
      </c>
    </row>
    <row r="2028" spans="1:6">
      <c r="A2028" t="s">
        <v>2149</v>
      </c>
      <c r="B2028">
        <v>3836</v>
      </c>
      <c r="C2028" t="s">
        <v>2122</v>
      </c>
      <c r="D2028" s="591" t="str">
        <f>IF('P65'!A11&lt;&gt;"",'P65'!A11,"")</f>
        <v/>
      </c>
      <c r="E2028" t="s">
        <v>1562</v>
      </c>
      <c r="F2028" t="s">
        <v>1566</v>
      </c>
    </row>
    <row r="2029" spans="1:6">
      <c r="A2029" t="s">
        <v>2149</v>
      </c>
      <c r="B2029">
        <v>3837</v>
      </c>
      <c r="C2029" t="s">
        <v>1725</v>
      </c>
      <c r="D2029" t="str">
        <f>IF('P65'!B11&lt;&gt;"",'P65'!B11,"")</f>
        <v/>
      </c>
      <c r="E2029" t="s">
        <v>1562</v>
      </c>
      <c r="F2029" t="s">
        <v>1588</v>
      </c>
    </row>
    <row r="2030" spans="1:6">
      <c r="A2030" t="s">
        <v>2149</v>
      </c>
      <c r="B2030">
        <v>3838</v>
      </c>
      <c r="C2030" t="s">
        <v>1726</v>
      </c>
      <c r="D2030" s="595" t="str">
        <f>IF('P65'!C11&lt;&gt;"",'P65'!C11,"")</f>
        <v/>
      </c>
      <c r="E2030" t="s">
        <v>1562</v>
      </c>
      <c r="F2030" t="s">
        <v>1766</v>
      </c>
    </row>
    <row r="2031" spans="1:6">
      <c r="A2031" t="s">
        <v>2149</v>
      </c>
      <c r="B2031">
        <v>3839</v>
      </c>
      <c r="C2031" t="s">
        <v>1621</v>
      </c>
      <c r="D2031" s="595" t="str">
        <f>IF('P65'!D11&lt;&gt;"",'P65'!D11,"")</f>
        <v/>
      </c>
      <c r="E2031" t="s">
        <v>1562</v>
      </c>
      <c r="F2031" t="s">
        <v>1766</v>
      </c>
    </row>
    <row r="2032" spans="1:6">
      <c r="A2032" t="s">
        <v>2149</v>
      </c>
      <c r="B2032">
        <v>3840</v>
      </c>
      <c r="C2032" t="s">
        <v>1727</v>
      </c>
      <c r="D2032" s="595" t="str">
        <f>IF('P65'!E11&lt;&gt;"",'P65'!E11,"")</f>
        <v/>
      </c>
      <c r="E2032" t="s">
        <v>1562</v>
      </c>
      <c r="F2032" t="s">
        <v>1766</v>
      </c>
    </row>
    <row r="2033" spans="1:6">
      <c r="A2033" t="s">
        <v>2149</v>
      </c>
      <c r="B2033">
        <v>3841</v>
      </c>
      <c r="C2033" t="s">
        <v>1667</v>
      </c>
      <c r="D2033" s="595" t="str">
        <f>IF('P65'!F11&lt;&gt;"",'P65'!F11,"")</f>
        <v/>
      </c>
      <c r="E2033" t="s">
        <v>1562</v>
      </c>
      <c r="F2033" t="s">
        <v>1766</v>
      </c>
    </row>
    <row r="2034" spans="1:6">
      <c r="A2034" t="s">
        <v>2149</v>
      </c>
      <c r="B2034">
        <v>3842</v>
      </c>
      <c r="C2034" t="s">
        <v>1622</v>
      </c>
      <c r="D2034" t="str">
        <f>IF('P65'!G11&lt;&gt;"",'P65'!G11,"")</f>
        <v/>
      </c>
      <c r="E2034" t="s">
        <v>1562</v>
      </c>
      <c r="F2034" t="s">
        <v>1588</v>
      </c>
    </row>
    <row r="2035" spans="1:6">
      <c r="A2035" t="s">
        <v>2149</v>
      </c>
      <c r="B2035">
        <v>3843</v>
      </c>
      <c r="C2035" t="s">
        <v>1751</v>
      </c>
      <c r="D2035" t="str">
        <f>IF('P65'!H11&lt;&gt;"",'P65'!H11,"")</f>
        <v/>
      </c>
      <c r="E2035" t="s">
        <v>1562</v>
      </c>
      <c r="F2035" t="s">
        <v>1897</v>
      </c>
    </row>
    <row r="2036" spans="1:6">
      <c r="A2036" t="s">
        <v>2149</v>
      </c>
      <c r="B2036">
        <v>3844</v>
      </c>
      <c r="C2036" t="s">
        <v>1886</v>
      </c>
      <c r="D2036" s="591" t="str">
        <f>IF('P65'!A12&lt;&gt;"",'P65'!A12,"")</f>
        <v/>
      </c>
      <c r="E2036" t="s">
        <v>1562</v>
      </c>
      <c r="F2036" t="s">
        <v>1566</v>
      </c>
    </row>
    <row r="2037" spans="1:6">
      <c r="A2037" t="s">
        <v>2149</v>
      </c>
      <c r="B2037">
        <v>3845</v>
      </c>
      <c r="C2037" t="s">
        <v>1788</v>
      </c>
      <c r="D2037" t="str">
        <f>IF('P65'!B12&lt;&gt;"",'P65'!B12,"")</f>
        <v/>
      </c>
      <c r="E2037" t="s">
        <v>1562</v>
      </c>
      <c r="F2037" t="s">
        <v>1588</v>
      </c>
    </row>
    <row r="2038" spans="1:6">
      <c r="A2038" t="s">
        <v>2149</v>
      </c>
      <c r="B2038">
        <v>3846</v>
      </c>
      <c r="C2038" t="s">
        <v>1737</v>
      </c>
      <c r="D2038" s="595" t="str">
        <f>IF('P65'!C12&lt;&gt;"",'P65'!C12,"")</f>
        <v/>
      </c>
      <c r="E2038" t="s">
        <v>1562</v>
      </c>
      <c r="F2038" t="s">
        <v>1766</v>
      </c>
    </row>
    <row r="2039" spans="1:6">
      <c r="A2039" t="s">
        <v>2149</v>
      </c>
      <c r="B2039">
        <v>3847</v>
      </c>
      <c r="C2039" t="s">
        <v>1623</v>
      </c>
      <c r="D2039" s="595" t="str">
        <f>IF('P65'!D12&lt;&gt;"",'P65'!D12,"")</f>
        <v/>
      </c>
      <c r="E2039" t="s">
        <v>1562</v>
      </c>
      <c r="F2039" t="s">
        <v>1766</v>
      </c>
    </row>
    <row r="2040" spans="1:6">
      <c r="A2040" t="s">
        <v>2149</v>
      </c>
      <c r="B2040">
        <v>3848</v>
      </c>
      <c r="C2040" t="s">
        <v>1789</v>
      </c>
      <c r="D2040" s="595" t="str">
        <f>IF('P65'!E12&lt;&gt;"",'P65'!E12,"")</f>
        <v/>
      </c>
      <c r="E2040" t="s">
        <v>1562</v>
      </c>
      <c r="F2040" t="s">
        <v>1766</v>
      </c>
    </row>
    <row r="2041" spans="1:6">
      <c r="A2041" t="s">
        <v>2149</v>
      </c>
      <c r="B2041">
        <v>3849</v>
      </c>
      <c r="C2041" t="s">
        <v>1669</v>
      </c>
      <c r="D2041" s="595" t="str">
        <f>IF('P65'!F12&lt;&gt;"",'P65'!F12,"")</f>
        <v/>
      </c>
      <c r="E2041" t="s">
        <v>1562</v>
      </c>
      <c r="F2041" t="s">
        <v>1766</v>
      </c>
    </row>
    <row r="2042" spans="1:6">
      <c r="A2042" t="s">
        <v>2149</v>
      </c>
      <c r="B2042">
        <v>3850</v>
      </c>
      <c r="C2042" t="s">
        <v>1624</v>
      </c>
      <c r="D2042" t="str">
        <f>IF('P65'!G12&lt;&gt;"",'P65'!G12,"")</f>
        <v/>
      </c>
      <c r="E2042" t="s">
        <v>1562</v>
      </c>
      <c r="F2042" t="s">
        <v>1588</v>
      </c>
    </row>
    <row r="2043" spans="1:6">
      <c r="A2043" t="s">
        <v>2149</v>
      </c>
      <c r="B2043">
        <v>3851</v>
      </c>
      <c r="C2043" t="s">
        <v>1752</v>
      </c>
      <c r="D2043" t="str">
        <f>IF('P65'!H12&lt;&gt;"",'P65'!H12,"")</f>
        <v/>
      </c>
      <c r="E2043" t="s">
        <v>1562</v>
      </c>
      <c r="F2043" t="s">
        <v>1897</v>
      </c>
    </row>
    <row r="2044" spans="1:6">
      <c r="A2044" t="s">
        <v>2149</v>
      </c>
      <c r="B2044">
        <v>3852</v>
      </c>
      <c r="C2044" t="s">
        <v>2151</v>
      </c>
      <c r="D2044" s="591" t="str">
        <f>IF('P65'!A13&lt;&gt;"",'P65'!A13,"")</f>
        <v/>
      </c>
      <c r="E2044" t="s">
        <v>1562</v>
      </c>
      <c r="F2044" t="s">
        <v>1566</v>
      </c>
    </row>
    <row r="2045" spans="1:6">
      <c r="A2045" t="s">
        <v>2149</v>
      </c>
      <c r="B2045">
        <v>3853</v>
      </c>
      <c r="C2045" t="s">
        <v>1701</v>
      </c>
      <c r="D2045" t="str">
        <f>IF('P65'!B13&lt;&gt;"",'P65'!B13,"")</f>
        <v/>
      </c>
      <c r="E2045" t="s">
        <v>1562</v>
      </c>
      <c r="F2045" t="s">
        <v>1588</v>
      </c>
    </row>
    <row r="2046" spans="1:6">
      <c r="A2046" t="s">
        <v>2149</v>
      </c>
      <c r="B2046">
        <v>3854</v>
      </c>
      <c r="C2046" t="s">
        <v>1709</v>
      </c>
      <c r="D2046" s="595" t="str">
        <f>IF('P65'!C13&lt;&gt;"",'P65'!C13,"")</f>
        <v/>
      </c>
      <c r="E2046" t="s">
        <v>1562</v>
      </c>
      <c r="F2046" t="s">
        <v>1766</v>
      </c>
    </row>
    <row r="2047" spans="1:6">
      <c r="A2047" t="s">
        <v>2149</v>
      </c>
      <c r="B2047">
        <v>3855</v>
      </c>
      <c r="C2047" t="s">
        <v>1625</v>
      </c>
      <c r="D2047" s="595" t="str">
        <f>IF('P65'!D13&lt;&gt;"",'P65'!D13,"")</f>
        <v/>
      </c>
      <c r="E2047" t="s">
        <v>1562</v>
      </c>
      <c r="F2047" t="s">
        <v>1766</v>
      </c>
    </row>
    <row r="2048" spans="1:6">
      <c r="A2048" t="s">
        <v>2149</v>
      </c>
      <c r="B2048">
        <v>3856</v>
      </c>
      <c r="C2048" t="s">
        <v>1794</v>
      </c>
      <c r="D2048" s="595" t="str">
        <f>IF('P65'!E13&lt;&gt;"",'P65'!E13,"")</f>
        <v/>
      </c>
      <c r="E2048" t="s">
        <v>1562</v>
      </c>
      <c r="F2048" t="s">
        <v>1766</v>
      </c>
    </row>
    <row r="2049" spans="1:6">
      <c r="A2049" t="s">
        <v>2149</v>
      </c>
      <c r="B2049">
        <v>3857</v>
      </c>
      <c r="C2049" t="s">
        <v>1573</v>
      </c>
      <c r="D2049" s="595" t="str">
        <f>IF('P65'!F13&lt;&gt;"",'P65'!F13,"")</f>
        <v/>
      </c>
      <c r="E2049" t="s">
        <v>1562</v>
      </c>
      <c r="F2049" t="s">
        <v>1766</v>
      </c>
    </row>
    <row r="2050" spans="1:6">
      <c r="A2050" t="s">
        <v>2149</v>
      </c>
      <c r="B2050">
        <v>3858</v>
      </c>
      <c r="C2050" t="s">
        <v>1626</v>
      </c>
      <c r="D2050" t="str">
        <f>IF('P65'!G13&lt;&gt;"",'P65'!G13,"")</f>
        <v/>
      </c>
      <c r="E2050" t="s">
        <v>1562</v>
      </c>
      <c r="F2050" t="s">
        <v>1588</v>
      </c>
    </row>
    <row r="2051" spans="1:6">
      <c r="A2051" t="s">
        <v>2149</v>
      </c>
      <c r="B2051">
        <v>3859</v>
      </c>
      <c r="C2051" t="s">
        <v>1753</v>
      </c>
      <c r="D2051" t="str">
        <f>IF('P65'!H13&lt;&gt;"",'P65'!H13,"")</f>
        <v/>
      </c>
      <c r="E2051" t="s">
        <v>1562</v>
      </c>
      <c r="F2051" t="s">
        <v>1897</v>
      </c>
    </row>
    <row r="2052" spans="1:6">
      <c r="A2052" t="s">
        <v>2149</v>
      </c>
      <c r="B2052">
        <v>3860</v>
      </c>
      <c r="C2052" t="s">
        <v>1855</v>
      </c>
      <c r="D2052" s="591" t="str">
        <f>IF('P65'!A14&lt;&gt;"",'P65'!A14,"")</f>
        <v/>
      </c>
      <c r="E2052" t="s">
        <v>1562</v>
      </c>
      <c r="F2052" t="s">
        <v>1566</v>
      </c>
    </row>
    <row r="2053" spans="1:6">
      <c r="A2053" t="s">
        <v>2149</v>
      </c>
      <c r="B2053">
        <v>3861</v>
      </c>
      <c r="C2053" t="s">
        <v>1728</v>
      </c>
      <c r="D2053" t="str">
        <f>IF('P65'!B14&lt;&gt;"",'P65'!B14,"")</f>
        <v/>
      </c>
      <c r="E2053" t="s">
        <v>1562</v>
      </c>
      <c r="F2053" t="s">
        <v>1588</v>
      </c>
    </row>
    <row r="2054" spans="1:6">
      <c r="A2054" t="s">
        <v>2149</v>
      </c>
      <c r="B2054">
        <v>3862</v>
      </c>
      <c r="C2054" t="s">
        <v>1729</v>
      </c>
      <c r="D2054" s="595" t="str">
        <f>IF('P65'!C14&lt;&gt;"",'P65'!C14,"")</f>
        <v/>
      </c>
      <c r="E2054" t="s">
        <v>1562</v>
      </c>
      <c r="F2054" t="s">
        <v>1766</v>
      </c>
    </row>
    <row r="2055" spans="1:6">
      <c r="A2055" t="s">
        <v>2149</v>
      </c>
      <c r="B2055">
        <v>3863</v>
      </c>
      <c r="C2055" t="s">
        <v>1627</v>
      </c>
      <c r="D2055" s="595" t="str">
        <f>IF('P65'!D14&lt;&gt;"",'P65'!D14,"")</f>
        <v/>
      </c>
      <c r="E2055" t="s">
        <v>1562</v>
      </c>
      <c r="F2055" t="s">
        <v>1766</v>
      </c>
    </row>
    <row r="2056" spans="1:6">
      <c r="A2056" t="s">
        <v>2149</v>
      </c>
      <c r="B2056">
        <v>3864</v>
      </c>
      <c r="C2056" t="s">
        <v>1730</v>
      </c>
      <c r="D2056" s="595" t="str">
        <f>IF('P65'!E14&lt;&gt;"",'P65'!E14,"")</f>
        <v/>
      </c>
      <c r="E2056" t="s">
        <v>1562</v>
      </c>
      <c r="F2056" t="s">
        <v>1766</v>
      </c>
    </row>
    <row r="2057" spans="1:6">
      <c r="A2057" t="s">
        <v>2149</v>
      </c>
      <c r="B2057">
        <v>3865</v>
      </c>
      <c r="C2057" t="s">
        <v>1672</v>
      </c>
      <c r="D2057" s="595" t="str">
        <f>IF('P65'!F14&lt;&gt;"",'P65'!F14,"")</f>
        <v/>
      </c>
      <c r="E2057" t="s">
        <v>1562</v>
      </c>
      <c r="F2057" t="s">
        <v>1766</v>
      </c>
    </row>
    <row r="2058" spans="1:6">
      <c r="A2058" t="s">
        <v>2149</v>
      </c>
      <c r="B2058">
        <v>3866</v>
      </c>
      <c r="C2058" t="s">
        <v>1628</v>
      </c>
      <c r="D2058" t="str">
        <f>IF('P65'!G14&lt;&gt;"",'P65'!G14,"")</f>
        <v/>
      </c>
      <c r="E2058" t="s">
        <v>1562</v>
      </c>
      <c r="F2058" t="s">
        <v>1588</v>
      </c>
    </row>
    <row r="2059" spans="1:6">
      <c r="A2059" t="s">
        <v>2149</v>
      </c>
      <c r="B2059">
        <v>3867</v>
      </c>
      <c r="C2059" t="s">
        <v>1754</v>
      </c>
      <c r="D2059" t="str">
        <f>IF('P65'!H14&lt;&gt;"",'P65'!H14,"")</f>
        <v/>
      </c>
      <c r="E2059" t="s">
        <v>1562</v>
      </c>
      <c r="F2059" t="s">
        <v>1897</v>
      </c>
    </row>
    <row r="2060" spans="1:6">
      <c r="A2060" t="s">
        <v>2149</v>
      </c>
      <c r="B2060">
        <v>3868</v>
      </c>
      <c r="C2060" t="s">
        <v>2009</v>
      </c>
      <c r="D2060" s="591" t="str">
        <f>IF('P65'!A15&lt;&gt;"",'P65'!A15,"")</f>
        <v/>
      </c>
      <c r="E2060" t="s">
        <v>1562</v>
      </c>
      <c r="F2060" t="s">
        <v>1566</v>
      </c>
    </row>
    <row r="2061" spans="1:6">
      <c r="A2061" t="s">
        <v>2149</v>
      </c>
      <c r="B2061">
        <v>3869</v>
      </c>
      <c r="C2061" t="s">
        <v>1803</v>
      </c>
      <c r="D2061" t="str">
        <f>IF('P65'!B15&lt;&gt;"",'P65'!B15,"")</f>
        <v/>
      </c>
      <c r="E2061" t="s">
        <v>1562</v>
      </c>
      <c r="F2061" t="s">
        <v>1588</v>
      </c>
    </row>
    <row r="2062" spans="1:6">
      <c r="A2062" t="s">
        <v>2149</v>
      </c>
      <c r="B2062">
        <v>3870</v>
      </c>
      <c r="C2062" t="s">
        <v>1755</v>
      </c>
      <c r="D2062" s="595" t="str">
        <f>IF('P65'!C15&lt;&gt;"",'P65'!C15,"")</f>
        <v/>
      </c>
      <c r="E2062" t="s">
        <v>1562</v>
      </c>
      <c r="F2062" t="s">
        <v>1766</v>
      </c>
    </row>
    <row r="2063" spans="1:6">
      <c r="A2063" t="s">
        <v>2149</v>
      </c>
      <c r="B2063">
        <v>3871</v>
      </c>
      <c r="C2063" t="s">
        <v>1629</v>
      </c>
      <c r="D2063" s="595" t="str">
        <f>IF('P65'!D15&lt;&gt;"",'P65'!D15,"")</f>
        <v/>
      </c>
      <c r="E2063" t="s">
        <v>1562</v>
      </c>
      <c r="F2063" t="s">
        <v>1766</v>
      </c>
    </row>
    <row r="2064" spans="1:6">
      <c r="A2064" t="s">
        <v>2149</v>
      </c>
      <c r="B2064">
        <v>3872</v>
      </c>
      <c r="C2064" t="s">
        <v>1804</v>
      </c>
      <c r="D2064" s="595" t="str">
        <f>IF('P65'!E15&lt;&gt;"",'P65'!E15,"")</f>
        <v/>
      </c>
      <c r="E2064" t="s">
        <v>1562</v>
      </c>
      <c r="F2064" t="s">
        <v>1766</v>
      </c>
    </row>
    <row r="2065" spans="1:6">
      <c r="A2065" t="s">
        <v>2149</v>
      </c>
      <c r="B2065">
        <v>3873</v>
      </c>
      <c r="C2065" t="s">
        <v>1578</v>
      </c>
      <c r="D2065" s="595" t="str">
        <f>IF('P65'!F15&lt;&gt;"",'P65'!F15,"")</f>
        <v/>
      </c>
      <c r="E2065" t="s">
        <v>1562</v>
      </c>
      <c r="F2065" t="s">
        <v>1766</v>
      </c>
    </row>
    <row r="2066" spans="1:6">
      <c r="A2066" t="s">
        <v>2149</v>
      </c>
      <c r="B2066">
        <v>3874</v>
      </c>
      <c r="C2066" t="s">
        <v>1630</v>
      </c>
      <c r="D2066" t="str">
        <f>IF('P65'!G15&lt;&gt;"",'P65'!G15,"")</f>
        <v/>
      </c>
      <c r="E2066" t="s">
        <v>1562</v>
      </c>
      <c r="F2066" t="s">
        <v>1588</v>
      </c>
    </row>
    <row r="2067" spans="1:6">
      <c r="A2067" t="s">
        <v>2149</v>
      </c>
      <c r="B2067">
        <v>3875</v>
      </c>
      <c r="C2067" t="s">
        <v>1756</v>
      </c>
      <c r="D2067" t="str">
        <f>IF('P65'!H15&lt;&gt;"",'P65'!H15,"")</f>
        <v/>
      </c>
      <c r="E2067" t="s">
        <v>1562</v>
      </c>
      <c r="F2067" t="s">
        <v>1897</v>
      </c>
    </row>
    <row r="2068" spans="1:6">
      <c r="A2068" t="s">
        <v>2149</v>
      </c>
      <c r="B2068">
        <v>3876</v>
      </c>
      <c r="C2068" t="s">
        <v>1883</v>
      </c>
      <c r="D2068" s="591" t="str">
        <f>IF('P65'!A16&lt;&gt;"",'P65'!A16,"")</f>
        <v/>
      </c>
      <c r="E2068" t="s">
        <v>1562</v>
      </c>
      <c r="F2068" t="s">
        <v>1566</v>
      </c>
    </row>
    <row r="2069" spans="1:6">
      <c r="A2069" t="s">
        <v>2149</v>
      </c>
      <c r="B2069">
        <v>3877</v>
      </c>
      <c r="C2069" t="s">
        <v>1716</v>
      </c>
      <c r="D2069" t="str">
        <f>IF('P65'!B16&lt;&gt;"",'P65'!B16,"")</f>
        <v/>
      </c>
      <c r="E2069" t="s">
        <v>1562</v>
      </c>
      <c r="F2069" t="s">
        <v>1588</v>
      </c>
    </row>
    <row r="2070" spans="1:6">
      <c r="A2070" t="s">
        <v>2149</v>
      </c>
      <c r="B2070">
        <v>3878</v>
      </c>
      <c r="C2070" t="s">
        <v>1710</v>
      </c>
      <c r="D2070" s="595" t="str">
        <f>IF('P65'!C16&lt;&gt;"",'P65'!C16,"")</f>
        <v/>
      </c>
      <c r="E2070" t="s">
        <v>1562</v>
      </c>
      <c r="F2070" t="s">
        <v>1766</v>
      </c>
    </row>
    <row r="2071" spans="1:6">
      <c r="A2071" t="s">
        <v>2149</v>
      </c>
      <c r="B2071">
        <v>3879</v>
      </c>
      <c r="C2071" t="s">
        <v>1631</v>
      </c>
      <c r="D2071" s="595" t="str">
        <f>IF('P65'!D16&lt;&gt;"",'P65'!D16,"")</f>
        <v/>
      </c>
      <c r="E2071" t="s">
        <v>1562</v>
      </c>
      <c r="F2071" t="s">
        <v>1766</v>
      </c>
    </row>
    <row r="2072" spans="1:6">
      <c r="A2072" t="s">
        <v>2149</v>
      </c>
      <c r="B2072">
        <v>3880</v>
      </c>
      <c r="C2072" t="s">
        <v>1809</v>
      </c>
      <c r="D2072" s="595" t="str">
        <f>IF('P65'!E16&lt;&gt;"",'P65'!E16,"")</f>
        <v/>
      </c>
      <c r="E2072" t="s">
        <v>1562</v>
      </c>
      <c r="F2072" t="s">
        <v>1766</v>
      </c>
    </row>
    <row r="2073" spans="1:6">
      <c r="A2073" t="s">
        <v>2149</v>
      </c>
      <c r="B2073">
        <v>3881</v>
      </c>
      <c r="C2073" t="s">
        <v>1675</v>
      </c>
      <c r="D2073" s="595" t="str">
        <f>IF('P65'!F16&lt;&gt;"",'P65'!F16,"")</f>
        <v/>
      </c>
      <c r="E2073" t="s">
        <v>1562</v>
      </c>
      <c r="F2073" t="s">
        <v>1766</v>
      </c>
    </row>
    <row r="2074" spans="1:6">
      <c r="A2074" t="s">
        <v>2149</v>
      </c>
      <c r="B2074">
        <v>3882</v>
      </c>
      <c r="C2074" t="s">
        <v>1632</v>
      </c>
      <c r="D2074" t="str">
        <f>IF('P65'!G16&lt;&gt;"",'P65'!G16,"")</f>
        <v/>
      </c>
      <c r="E2074" t="s">
        <v>1562</v>
      </c>
      <c r="F2074" t="s">
        <v>1588</v>
      </c>
    </row>
    <row r="2075" spans="1:6">
      <c r="A2075" t="s">
        <v>2149</v>
      </c>
      <c r="B2075">
        <v>3883</v>
      </c>
      <c r="C2075" t="s">
        <v>1810</v>
      </c>
      <c r="D2075" t="str">
        <f>IF('P65'!H16&lt;&gt;"",'P65'!H16,"")</f>
        <v/>
      </c>
      <c r="E2075" t="s">
        <v>1562</v>
      </c>
      <c r="F2075" t="s">
        <v>1897</v>
      </c>
    </row>
    <row r="2076" spans="1:6">
      <c r="A2076" t="s">
        <v>2149</v>
      </c>
      <c r="B2076">
        <v>3884</v>
      </c>
      <c r="C2076" t="s">
        <v>1856</v>
      </c>
      <c r="D2076" s="591" t="str">
        <f>IF('P65'!A17&lt;&gt;"",'P65'!A17,"")</f>
        <v/>
      </c>
      <c r="E2076" t="s">
        <v>1562</v>
      </c>
      <c r="F2076" t="s">
        <v>1566</v>
      </c>
    </row>
    <row r="2077" spans="1:6">
      <c r="A2077" t="s">
        <v>2149</v>
      </c>
      <c r="B2077">
        <v>3885</v>
      </c>
      <c r="C2077" t="s">
        <v>1582</v>
      </c>
      <c r="D2077" t="str">
        <f>IF('P65'!B17&lt;&gt;"",'P65'!B17,"")</f>
        <v/>
      </c>
      <c r="E2077" t="s">
        <v>1562</v>
      </c>
      <c r="F2077" t="s">
        <v>1588</v>
      </c>
    </row>
    <row r="2078" spans="1:6">
      <c r="A2078" t="s">
        <v>2149</v>
      </c>
      <c r="B2078">
        <v>3886</v>
      </c>
      <c r="C2078" t="s">
        <v>1731</v>
      </c>
      <c r="D2078" s="595" t="str">
        <f>IF('P65'!C17&lt;&gt;"",'P65'!C17,"")</f>
        <v/>
      </c>
      <c r="E2078" t="s">
        <v>1562</v>
      </c>
      <c r="F2078" t="s">
        <v>1766</v>
      </c>
    </row>
    <row r="2079" spans="1:6">
      <c r="A2079" t="s">
        <v>2149</v>
      </c>
      <c r="B2079">
        <v>3887</v>
      </c>
      <c r="C2079" t="s">
        <v>1633</v>
      </c>
      <c r="D2079" s="595" t="str">
        <f>IF('P65'!D17&lt;&gt;"",'P65'!D17,"")</f>
        <v/>
      </c>
      <c r="E2079" t="s">
        <v>1562</v>
      </c>
      <c r="F2079" t="s">
        <v>1766</v>
      </c>
    </row>
    <row r="2080" spans="1:6">
      <c r="A2080" t="s">
        <v>2149</v>
      </c>
      <c r="B2080">
        <v>3888</v>
      </c>
      <c r="C2080" t="s">
        <v>1732</v>
      </c>
      <c r="D2080" s="595" t="str">
        <f>IF('P65'!E17&lt;&gt;"",'P65'!E17,"")</f>
        <v/>
      </c>
      <c r="E2080" t="s">
        <v>1562</v>
      </c>
      <c r="F2080" t="s">
        <v>1766</v>
      </c>
    </row>
    <row r="2081" spans="1:6">
      <c r="A2081" t="s">
        <v>2149</v>
      </c>
      <c r="B2081">
        <v>3889</v>
      </c>
      <c r="C2081" t="s">
        <v>1677</v>
      </c>
      <c r="D2081" s="595" t="str">
        <f>IF('P65'!F17&lt;&gt;"",'P65'!F17,"")</f>
        <v/>
      </c>
      <c r="E2081" t="s">
        <v>1562</v>
      </c>
      <c r="F2081" t="s">
        <v>1766</v>
      </c>
    </row>
    <row r="2082" spans="1:6">
      <c r="A2082" t="s">
        <v>2149</v>
      </c>
      <c r="B2082">
        <v>3890</v>
      </c>
      <c r="C2082" t="s">
        <v>1634</v>
      </c>
      <c r="D2082" t="str">
        <f>IF('P65'!G17&lt;&gt;"",'P65'!G17,"")</f>
        <v/>
      </c>
      <c r="E2082" t="s">
        <v>1562</v>
      </c>
      <c r="F2082" t="s">
        <v>1588</v>
      </c>
    </row>
    <row r="2083" spans="1:6">
      <c r="A2083" t="s">
        <v>2149</v>
      </c>
      <c r="B2083">
        <v>3891</v>
      </c>
      <c r="C2083" t="s">
        <v>1815</v>
      </c>
      <c r="D2083" t="str">
        <f>IF('P65'!H17&lt;&gt;"",'P65'!H17,"")</f>
        <v/>
      </c>
      <c r="E2083" t="s">
        <v>1562</v>
      </c>
      <c r="F2083" t="s">
        <v>1897</v>
      </c>
    </row>
    <row r="2084" spans="1:6">
      <c r="A2084" t="s">
        <v>2149</v>
      </c>
      <c r="B2084">
        <v>3892</v>
      </c>
      <c r="C2084" t="s">
        <v>1858</v>
      </c>
      <c r="D2084" s="591" t="str">
        <f>IF('P65'!A18&lt;&gt;"",'P65'!A18,"")</f>
        <v/>
      </c>
      <c r="E2084" t="s">
        <v>1562</v>
      </c>
      <c r="F2084" t="s">
        <v>1566</v>
      </c>
    </row>
    <row r="2085" spans="1:6">
      <c r="A2085" t="s">
        <v>2149</v>
      </c>
      <c r="B2085">
        <v>3893</v>
      </c>
      <c r="C2085" t="s">
        <v>1583</v>
      </c>
      <c r="D2085" t="str">
        <f>IF('P65'!B18&lt;&gt;"",'P65'!B18,"")</f>
        <v/>
      </c>
      <c r="E2085" t="s">
        <v>1562</v>
      </c>
      <c r="F2085" t="s">
        <v>1588</v>
      </c>
    </row>
    <row r="2086" spans="1:6">
      <c r="A2086" t="s">
        <v>2149</v>
      </c>
      <c r="B2086">
        <v>3894</v>
      </c>
      <c r="C2086" t="s">
        <v>1820</v>
      </c>
      <c r="D2086" s="595" t="str">
        <f>IF('P65'!C18&lt;&gt;"",'P65'!C18,"")</f>
        <v/>
      </c>
      <c r="E2086" t="s">
        <v>1562</v>
      </c>
      <c r="F2086" t="s">
        <v>1766</v>
      </c>
    </row>
    <row r="2087" spans="1:6">
      <c r="A2087" t="s">
        <v>2149</v>
      </c>
      <c r="B2087">
        <v>3895</v>
      </c>
      <c r="C2087" t="s">
        <v>1635</v>
      </c>
      <c r="D2087" s="595" t="str">
        <f>IF('P65'!D18&lt;&gt;"",'P65'!D18,"")</f>
        <v/>
      </c>
      <c r="E2087" t="s">
        <v>1562</v>
      </c>
      <c r="F2087" t="s">
        <v>1766</v>
      </c>
    </row>
    <row r="2088" spans="1:6">
      <c r="A2088" t="s">
        <v>2149</v>
      </c>
      <c r="B2088">
        <v>3896</v>
      </c>
      <c r="C2088" t="s">
        <v>1821</v>
      </c>
      <c r="D2088" s="595" t="str">
        <f>IF('P65'!E18&lt;&gt;"",'P65'!E18,"")</f>
        <v/>
      </c>
      <c r="E2088" t="s">
        <v>1562</v>
      </c>
      <c r="F2088" t="s">
        <v>1766</v>
      </c>
    </row>
    <row r="2089" spans="1:6">
      <c r="A2089" t="s">
        <v>2149</v>
      </c>
      <c r="B2089">
        <v>3897</v>
      </c>
      <c r="C2089" t="s">
        <v>1679</v>
      </c>
      <c r="D2089" s="595" t="str">
        <f>IF('P65'!F18&lt;&gt;"",'P65'!F18,"")</f>
        <v/>
      </c>
      <c r="E2089" t="s">
        <v>1562</v>
      </c>
      <c r="F2089" t="s">
        <v>1766</v>
      </c>
    </row>
    <row r="2090" spans="1:6">
      <c r="A2090" t="s">
        <v>2149</v>
      </c>
      <c r="B2090">
        <v>3898</v>
      </c>
      <c r="C2090" t="s">
        <v>1636</v>
      </c>
      <c r="D2090" t="str">
        <f>IF('P65'!G18&lt;&gt;"",'P65'!G18,"")</f>
        <v/>
      </c>
      <c r="E2090" t="s">
        <v>1562</v>
      </c>
      <c r="F2090" t="s">
        <v>1588</v>
      </c>
    </row>
    <row r="2091" spans="1:6">
      <c r="A2091" t="s">
        <v>2149</v>
      </c>
      <c r="B2091">
        <v>3899</v>
      </c>
      <c r="C2091" t="s">
        <v>1822</v>
      </c>
      <c r="D2091" t="str">
        <f>IF('P65'!H18&lt;&gt;"",'P65'!H18,"")</f>
        <v/>
      </c>
      <c r="E2091" t="s">
        <v>1562</v>
      </c>
      <c r="F2091" t="s">
        <v>1897</v>
      </c>
    </row>
    <row r="2092" spans="1:6">
      <c r="A2092" t="s">
        <v>2152</v>
      </c>
      <c r="B2092">
        <v>3901</v>
      </c>
      <c r="C2092" t="s">
        <v>2153</v>
      </c>
      <c r="D2092" s="590" t="str">
        <f>IF('P66'!N1&lt;&gt;"",'P66'!N1,"")</f>
        <v>令和8年４月１日現在</v>
      </c>
      <c r="E2092" t="s">
        <v>1562</v>
      </c>
      <c r="F2092" t="s">
        <v>1560</v>
      </c>
    </row>
    <row r="2093" spans="1:6">
      <c r="A2093" t="s">
        <v>2152</v>
      </c>
      <c r="B2093">
        <v>3924</v>
      </c>
      <c r="C2093" t="s">
        <v>2092</v>
      </c>
      <c r="D2093" s="591" t="str">
        <f>IF('P66'!A4&lt;&gt;"",'P66'!A4,"")</f>
        <v/>
      </c>
      <c r="E2093" t="s">
        <v>1562</v>
      </c>
      <c r="F2093" t="s">
        <v>1566</v>
      </c>
    </row>
    <row r="2094" spans="1:6">
      <c r="A2094" t="s">
        <v>2152</v>
      </c>
      <c r="B2094">
        <v>3925</v>
      </c>
      <c r="C2094" t="s">
        <v>1600</v>
      </c>
      <c r="D2094" s="590" t="str">
        <f>IF('P66'!B4&lt;&gt;"",'P66'!B4,"")</f>
        <v/>
      </c>
      <c r="E2094" t="s">
        <v>1562</v>
      </c>
      <c r="F2094" t="s">
        <v>1560</v>
      </c>
    </row>
    <row r="2095" spans="1:6">
      <c r="A2095" t="s">
        <v>2152</v>
      </c>
      <c r="B2095">
        <v>3926</v>
      </c>
      <c r="C2095" t="s">
        <v>1708</v>
      </c>
      <c r="D2095" t="str">
        <f>IF('P66'!C4&lt;&gt;"",'P66'!C4,"")</f>
        <v/>
      </c>
      <c r="E2095" t="s">
        <v>1562</v>
      </c>
      <c r="F2095" t="s">
        <v>1588</v>
      </c>
    </row>
    <row r="2096" spans="1:6">
      <c r="A2096" t="s">
        <v>2152</v>
      </c>
      <c r="B2096">
        <v>3927</v>
      </c>
      <c r="C2096" t="s">
        <v>1607</v>
      </c>
      <c r="D2096" s="591" t="str">
        <f>IF('P66'!D4&lt;&gt;"",'P66'!D4,"")</f>
        <v/>
      </c>
      <c r="E2096" t="s">
        <v>1562</v>
      </c>
      <c r="F2096" t="s">
        <v>1566</v>
      </c>
    </row>
    <row r="2097" spans="1:6">
      <c r="A2097" t="s">
        <v>2152</v>
      </c>
      <c r="B2097">
        <v>3928</v>
      </c>
      <c r="C2097" t="s">
        <v>1932</v>
      </c>
      <c r="D2097" s="591" t="str">
        <f>IF('P66'!E4&lt;&gt;"",'P66'!E4,"")</f>
        <v/>
      </c>
      <c r="E2097" t="s">
        <v>1562</v>
      </c>
      <c r="F2097" t="s">
        <v>1566</v>
      </c>
    </row>
    <row r="2098" spans="1:6">
      <c r="A2098" t="s">
        <v>2152</v>
      </c>
      <c r="B2098">
        <v>3929</v>
      </c>
      <c r="C2098" t="s">
        <v>1655</v>
      </c>
      <c r="D2098" s="591" t="str">
        <f>IF('P66'!F4&lt;&gt;"",'P66'!F4,"")</f>
        <v/>
      </c>
      <c r="E2098" t="s">
        <v>1562</v>
      </c>
      <c r="F2098" t="s">
        <v>1566</v>
      </c>
    </row>
    <row r="2099" spans="1:6">
      <c r="A2099" t="s">
        <v>2152</v>
      </c>
      <c r="B2099">
        <v>3930</v>
      </c>
      <c r="C2099" t="s">
        <v>1608</v>
      </c>
      <c r="D2099" t="str">
        <f>IF('P66'!G4&lt;&gt;"",'P66'!G4,"")</f>
        <v/>
      </c>
      <c r="E2099" t="s">
        <v>1562</v>
      </c>
      <c r="F2099" t="s">
        <v>2154</v>
      </c>
    </row>
    <row r="2100" spans="1:6">
      <c r="A2100" t="s">
        <v>2152</v>
      </c>
      <c r="B2100">
        <v>3931</v>
      </c>
      <c r="C2100" t="s">
        <v>1933</v>
      </c>
      <c r="D2100" s="593" t="str">
        <f>IF('P66'!H4&lt;&gt;"",'P66'!H4,"")</f>
        <v/>
      </c>
      <c r="E2100" t="s">
        <v>1562</v>
      </c>
      <c r="F2100" t="s">
        <v>1757</v>
      </c>
    </row>
    <row r="2101" spans="1:6">
      <c r="A2101" t="s">
        <v>2152</v>
      </c>
      <c r="B2101">
        <v>3932</v>
      </c>
      <c r="C2101" t="s">
        <v>1934</v>
      </c>
      <c r="D2101" t="str">
        <f>IF('P66'!I4&lt;&gt;"",'P66'!I4,"")</f>
        <v/>
      </c>
      <c r="E2101" t="s">
        <v>1562</v>
      </c>
      <c r="F2101" t="s">
        <v>1588</v>
      </c>
    </row>
    <row r="2102" spans="1:6">
      <c r="A2102" t="s">
        <v>2152</v>
      </c>
      <c r="B2102">
        <v>3933</v>
      </c>
      <c r="C2102" t="s">
        <v>1935</v>
      </c>
      <c r="D2102" s="590" t="str">
        <f>IF('P66'!J4&lt;&gt;"",'P66'!J4,"")</f>
        <v/>
      </c>
      <c r="E2102" t="s">
        <v>1562</v>
      </c>
      <c r="F2102" t="s">
        <v>1560</v>
      </c>
    </row>
    <row r="2103" spans="1:6">
      <c r="A2103" t="s">
        <v>2152</v>
      </c>
      <c r="B2103">
        <v>3934</v>
      </c>
      <c r="C2103" t="s">
        <v>1936</v>
      </c>
      <c r="D2103" s="590" t="str">
        <f>IF('P66'!K4&lt;&gt;"",'P66'!K4,"")</f>
        <v/>
      </c>
      <c r="E2103" t="s">
        <v>1562</v>
      </c>
      <c r="F2103" t="s">
        <v>1560</v>
      </c>
    </row>
    <row r="2104" spans="1:6">
      <c r="A2104" t="s">
        <v>2152</v>
      </c>
      <c r="B2104">
        <v>3935</v>
      </c>
      <c r="C2104" t="s">
        <v>1937</v>
      </c>
      <c r="D2104" s="590" t="str">
        <f>IF('P66'!L4&lt;&gt;"",'P66'!L4,"")</f>
        <v/>
      </c>
      <c r="E2104" t="s">
        <v>1562</v>
      </c>
      <c r="F2104" t="s">
        <v>1560</v>
      </c>
    </row>
    <row r="2105" spans="1:6">
      <c r="A2105" t="s">
        <v>2152</v>
      </c>
      <c r="B2105">
        <v>3936</v>
      </c>
      <c r="C2105" t="s">
        <v>1938</v>
      </c>
      <c r="D2105" s="592" t="str">
        <f>IF('P66'!M4&lt;&gt;"",'P66'!M4,"")</f>
        <v/>
      </c>
      <c r="E2105" t="s">
        <v>1562</v>
      </c>
      <c r="F2105" t="s">
        <v>1584</v>
      </c>
    </row>
    <row r="2106" spans="1:6">
      <c r="A2106" t="s">
        <v>2152</v>
      </c>
      <c r="B2106">
        <v>3937</v>
      </c>
      <c r="C2106" t="s">
        <v>1939</v>
      </c>
      <c r="D2106" s="590" t="str">
        <f>IF('P66'!N4&lt;&gt;"",'P66'!N4,"")</f>
        <v/>
      </c>
      <c r="E2106" t="s">
        <v>1562</v>
      </c>
      <c r="F2106" t="s">
        <v>1560</v>
      </c>
    </row>
    <row r="2107" spans="1:6">
      <c r="A2107" t="s">
        <v>2152</v>
      </c>
      <c r="B2107">
        <v>3938</v>
      </c>
      <c r="C2107" t="s">
        <v>1986</v>
      </c>
      <c r="D2107" s="591" t="str">
        <f>IF('P66'!A5&lt;&gt;"",'P66'!A5,"")</f>
        <v/>
      </c>
      <c r="E2107" t="s">
        <v>1562</v>
      </c>
      <c r="F2107" t="s">
        <v>1566</v>
      </c>
    </row>
    <row r="2108" spans="1:6">
      <c r="A2108" t="s">
        <v>2152</v>
      </c>
      <c r="B2108">
        <v>3939</v>
      </c>
      <c r="C2108" t="s">
        <v>1601</v>
      </c>
      <c r="D2108" s="590" t="str">
        <f>IF('P66'!B5&lt;&gt;"",'P66'!B5,"")</f>
        <v/>
      </c>
      <c r="E2108" t="s">
        <v>1562</v>
      </c>
      <c r="F2108" t="s">
        <v>1560</v>
      </c>
    </row>
    <row r="2109" spans="1:6">
      <c r="A2109" t="s">
        <v>2152</v>
      </c>
      <c r="B2109">
        <v>3940</v>
      </c>
      <c r="C2109" t="s">
        <v>1713</v>
      </c>
      <c r="D2109" t="str">
        <f>IF('P66'!C5&lt;&gt;"",'P66'!C5,"")</f>
        <v/>
      </c>
      <c r="E2109" t="s">
        <v>1562</v>
      </c>
      <c r="F2109" t="s">
        <v>1588</v>
      </c>
    </row>
    <row r="2110" spans="1:6">
      <c r="A2110" t="s">
        <v>2152</v>
      </c>
      <c r="B2110">
        <v>3941</v>
      </c>
      <c r="C2110" t="s">
        <v>1609</v>
      </c>
      <c r="D2110" s="591" t="str">
        <f>IF('P66'!D5&lt;&gt;"",'P66'!D5,"")</f>
        <v/>
      </c>
      <c r="E2110" t="s">
        <v>1562</v>
      </c>
      <c r="F2110" t="s">
        <v>1566</v>
      </c>
    </row>
    <row r="2111" spans="1:6">
      <c r="A2111" t="s">
        <v>2152</v>
      </c>
      <c r="B2111">
        <v>3942</v>
      </c>
      <c r="C2111" t="s">
        <v>1722</v>
      </c>
      <c r="D2111" s="591" t="str">
        <f>IF('P66'!E5&lt;&gt;"",'P66'!E5,"")</f>
        <v/>
      </c>
      <c r="E2111" t="s">
        <v>1562</v>
      </c>
      <c r="F2111" t="s">
        <v>1566</v>
      </c>
    </row>
    <row r="2112" spans="1:6">
      <c r="A2112" t="s">
        <v>2152</v>
      </c>
      <c r="B2112">
        <v>3943</v>
      </c>
      <c r="C2112" t="s">
        <v>1656</v>
      </c>
      <c r="D2112" s="591" t="str">
        <f>IF('P66'!F5&lt;&gt;"",'P66'!F5,"")</f>
        <v/>
      </c>
      <c r="E2112" t="s">
        <v>1562</v>
      </c>
      <c r="F2112" t="s">
        <v>1566</v>
      </c>
    </row>
    <row r="2113" spans="1:6">
      <c r="A2113" t="s">
        <v>2152</v>
      </c>
      <c r="B2113">
        <v>3944</v>
      </c>
      <c r="C2113" t="s">
        <v>1610</v>
      </c>
      <c r="D2113" t="str">
        <f>IF('P66'!G5&lt;&gt;"",'P66'!G5,"")</f>
        <v/>
      </c>
      <c r="E2113" t="s">
        <v>1562</v>
      </c>
      <c r="F2113" t="s">
        <v>2154</v>
      </c>
    </row>
    <row r="2114" spans="1:6">
      <c r="A2114" t="s">
        <v>2152</v>
      </c>
      <c r="B2114">
        <v>3945</v>
      </c>
      <c r="C2114" t="s">
        <v>1739</v>
      </c>
      <c r="D2114" s="593" t="str">
        <f>IF('P66'!H5&lt;&gt;"",'P66'!H5,"")</f>
        <v/>
      </c>
      <c r="E2114" t="s">
        <v>1562</v>
      </c>
      <c r="F2114" t="s">
        <v>1757</v>
      </c>
    </row>
    <row r="2115" spans="1:6">
      <c r="A2115" t="s">
        <v>2152</v>
      </c>
      <c r="B2115">
        <v>3946</v>
      </c>
      <c r="C2115" t="s">
        <v>1941</v>
      </c>
      <c r="D2115" t="str">
        <f>IF('P66'!I5&lt;&gt;"",'P66'!I5,"")</f>
        <v/>
      </c>
      <c r="E2115" t="s">
        <v>1562</v>
      </c>
      <c r="F2115" t="s">
        <v>1588</v>
      </c>
    </row>
    <row r="2116" spans="1:6">
      <c r="A2116" t="s">
        <v>2152</v>
      </c>
      <c r="B2116">
        <v>3947</v>
      </c>
      <c r="C2116" t="s">
        <v>1942</v>
      </c>
      <c r="D2116" s="590" t="str">
        <f>IF('P66'!J5&lt;&gt;"",'P66'!J5,"")</f>
        <v/>
      </c>
      <c r="E2116" t="s">
        <v>1562</v>
      </c>
      <c r="F2116" t="s">
        <v>1560</v>
      </c>
    </row>
    <row r="2117" spans="1:6">
      <c r="A2117" t="s">
        <v>2152</v>
      </c>
      <c r="B2117">
        <v>3948</v>
      </c>
      <c r="C2117" t="s">
        <v>1657</v>
      </c>
      <c r="D2117" s="590" t="str">
        <f>IF('P66'!K5&lt;&gt;"",'P66'!K5,"")</f>
        <v/>
      </c>
      <c r="E2117" t="s">
        <v>1562</v>
      </c>
      <c r="F2117" t="s">
        <v>1560</v>
      </c>
    </row>
    <row r="2118" spans="1:6">
      <c r="A2118" t="s">
        <v>2152</v>
      </c>
      <c r="B2118">
        <v>3949</v>
      </c>
      <c r="C2118" t="s">
        <v>1943</v>
      </c>
      <c r="D2118" s="590" t="str">
        <f>IF('P66'!L5&lt;&gt;"",'P66'!L5,"")</f>
        <v/>
      </c>
      <c r="E2118" t="s">
        <v>1562</v>
      </c>
      <c r="F2118" t="s">
        <v>1560</v>
      </c>
    </row>
    <row r="2119" spans="1:6">
      <c r="A2119" t="s">
        <v>2152</v>
      </c>
      <c r="B2119">
        <v>3950</v>
      </c>
      <c r="C2119" t="s">
        <v>1944</v>
      </c>
      <c r="D2119" s="592" t="str">
        <f>IF('P66'!M5&lt;&gt;"",'P66'!M5,"")</f>
        <v/>
      </c>
      <c r="E2119" t="s">
        <v>1562</v>
      </c>
      <c r="F2119" t="s">
        <v>1584</v>
      </c>
    </row>
    <row r="2120" spans="1:6">
      <c r="A2120" t="s">
        <v>2152</v>
      </c>
      <c r="B2120">
        <v>3951</v>
      </c>
      <c r="C2120" t="s">
        <v>1945</v>
      </c>
      <c r="D2120" s="590" t="str">
        <f>IF('P66'!N5&lt;&gt;"",'P66'!N5,"")</f>
        <v/>
      </c>
      <c r="E2120" t="s">
        <v>1562</v>
      </c>
      <c r="F2120" t="s">
        <v>1560</v>
      </c>
    </row>
    <row r="2121" spans="1:6">
      <c r="A2121" t="s">
        <v>2152</v>
      </c>
      <c r="B2121">
        <v>3952</v>
      </c>
      <c r="C2121" t="s">
        <v>1564</v>
      </c>
      <c r="D2121" s="591" t="str">
        <f>IF('P66'!A6&lt;&gt;"",'P66'!A6,"")</f>
        <v/>
      </c>
      <c r="E2121" t="s">
        <v>1562</v>
      </c>
      <c r="F2121" t="s">
        <v>1566</v>
      </c>
    </row>
    <row r="2122" spans="1:6">
      <c r="A2122" t="s">
        <v>2152</v>
      </c>
      <c r="B2122">
        <v>3953</v>
      </c>
      <c r="C2122" t="s">
        <v>1602</v>
      </c>
      <c r="D2122" s="590" t="str">
        <f>IF('P66'!B6&lt;&gt;"",'P66'!B6,"")</f>
        <v/>
      </c>
      <c r="E2122" t="s">
        <v>1562</v>
      </c>
      <c r="F2122" t="s">
        <v>1560</v>
      </c>
    </row>
    <row r="2123" spans="1:6">
      <c r="A2123" t="s">
        <v>2152</v>
      </c>
      <c r="B2123">
        <v>3954</v>
      </c>
      <c r="C2123" t="s">
        <v>1740</v>
      </c>
      <c r="D2123" t="str">
        <f>IF('P66'!C6&lt;&gt;"",'P66'!C6,"")</f>
        <v/>
      </c>
      <c r="E2123" t="s">
        <v>1562</v>
      </c>
      <c r="F2123" t="s">
        <v>1588</v>
      </c>
    </row>
    <row r="2124" spans="1:6">
      <c r="A2124" t="s">
        <v>2152</v>
      </c>
      <c r="B2124">
        <v>3955</v>
      </c>
      <c r="C2124" t="s">
        <v>1611</v>
      </c>
      <c r="D2124" s="591" t="str">
        <f>IF('P66'!D6&lt;&gt;"",'P66'!D6,"")</f>
        <v/>
      </c>
      <c r="E2124" t="s">
        <v>1562</v>
      </c>
      <c r="F2124" t="s">
        <v>1566</v>
      </c>
    </row>
    <row r="2125" spans="1:6">
      <c r="A2125" t="s">
        <v>2152</v>
      </c>
      <c r="B2125">
        <v>3956</v>
      </c>
      <c r="C2125" t="s">
        <v>1741</v>
      </c>
      <c r="D2125" s="591" t="str">
        <f>IF('P66'!E6&lt;&gt;"",'P66'!E6,"")</f>
        <v/>
      </c>
      <c r="E2125" t="s">
        <v>1562</v>
      </c>
      <c r="F2125" t="s">
        <v>1566</v>
      </c>
    </row>
    <row r="2126" spans="1:6">
      <c r="A2126" t="s">
        <v>2152</v>
      </c>
      <c r="B2126">
        <v>3957</v>
      </c>
      <c r="C2126" t="s">
        <v>1658</v>
      </c>
      <c r="D2126" s="591" t="str">
        <f>IF('P66'!F6&lt;&gt;"",'P66'!F6,"")</f>
        <v/>
      </c>
      <c r="E2126" t="s">
        <v>1562</v>
      </c>
      <c r="F2126" t="s">
        <v>1566</v>
      </c>
    </row>
    <row r="2127" spans="1:6">
      <c r="A2127" t="s">
        <v>2152</v>
      </c>
      <c r="B2127">
        <v>3958</v>
      </c>
      <c r="C2127" t="s">
        <v>1612</v>
      </c>
      <c r="D2127" t="str">
        <f>IF('P66'!G6&lt;&gt;"",'P66'!G6,"")</f>
        <v/>
      </c>
      <c r="E2127" t="s">
        <v>1562</v>
      </c>
      <c r="F2127" t="s">
        <v>2154</v>
      </c>
    </row>
    <row r="2128" spans="1:6">
      <c r="A2128" t="s">
        <v>2152</v>
      </c>
      <c r="B2128">
        <v>3959</v>
      </c>
      <c r="C2128" t="s">
        <v>1742</v>
      </c>
      <c r="D2128" s="593" t="str">
        <f>IF('P66'!H6&lt;&gt;"",'P66'!H6,"")</f>
        <v/>
      </c>
      <c r="E2128" t="s">
        <v>1562</v>
      </c>
      <c r="F2128" t="s">
        <v>1757</v>
      </c>
    </row>
    <row r="2129" spans="1:6">
      <c r="A2129" t="s">
        <v>2152</v>
      </c>
      <c r="B2129">
        <v>3960</v>
      </c>
      <c r="C2129" t="s">
        <v>1947</v>
      </c>
      <c r="D2129" t="str">
        <f>IF('P66'!I6&lt;&gt;"",'P66'!I6,"")</f>
        <v/>
      </c>
      <c r="E2129" t="s">
        <v>1562</v>
      </c>
      <c r="F2129" t="s">
        <v>1588</v>
      </c>
    </row>
    <row r="2130" spans="1:6">
      <c r="A2130" t="s">
        <v>2152</v>
      </c>
      <c r="B2130">
        <v>3961</v>
      </c>
      <c r="C2130" t="s">
        <v>1948</v>
      </c>
      <c r="D2130" s="590" t="str">
        <f>IF('P66'!J6&lt;&gt;"",'P66'!J6,"")</f>
        <v/>
      </c>
      <c r="E2130" t="s">
        <v>1562</v>
      </c>
      <c r="F2130" t="s">
        <v>1560</v>
      </c>
    </row>
    <row r="2131" spans="1:6">
      <c r="A2131" t="s">
        <v>2152</v>
      </c>
      <c r="B2131">
        <v>3962</v>
      </c>
      <c r="C2131" t="s">
        <v>1659</v>
      </c>
      <c r="D2131" s="590" t="str">
        <f>IF('P66'!K6&lt;&gt;"",'P66'!K6,"")</f>
        <v/>
      </c>
      <c r="E2131" t="s">
        <v>1562</v>
      </c>
      <c r="F2131" t="s">
        <v>1560</v>
      </c>
    </row>
    <row r="2132" spans="1:6">
      <c r="A2132" t="s">
        <v>2152</v>
      </c>
      <c r="B2132">
        <v>3963</v>
      </c>
      <c r="C2132" t="s">
        <v>1949</v>
      </c>
      <c r="D2132" s="590" t="str">
        <f>IF('P66'!L6&lt;&gt;"",'P66'!L6,"")</f>
        <v/>
      </c>
      <c r="E2132" t="s">
        <v>1562</v>
      </c>
      <c r="F2132" t="s">
        <v>1560</v>
      </c>
    </row>
    <row r="2133" spans="1:6">
      <c r="A2133" t="s">
        <v>2152</v>
      </c>
      <c r="B2133">
        <v>3964</v>
      </c>
      <c r="C2133" t="s">
        <v>1950</v>
      </c>
      <c r="D2133" s="592" t="str">
        <f>IF('P66'!M6&lt;&gt;"",'P66'!M6,"")</f>
        <v/>
      </c>
      <c r="E2133" t="s">
        <v>1562</v>
      </c>
      <c r="F2133" t="s">
        <v>1584</v>
      </c>
    </row>
    <row r="2134" spans="1:6">
      <c r="A2134" t="s">
        <v>2152</v>
      </c>
      <c r="B2134">
        <v>3965</v>
      </c>
      <c r="C2134" t="s">
        <v>1951</v>
      </c>
      <c r="D2134" s="590" t="str">
        <f>IF('P66'!N6&lt;&gt;"",'P66'!N6,"")</f>
        <v/>
      </c>
      <c r="E2134" t="s">
        <v>1562</v>
      </c>
      <c r="F2134" t="s">
        <v>1560</v>
      </c>
    </row>
    <row r="2135" spans="1:6">
      <c r="A2135" t="s">
        <v>2152</v>
      </c>
      <c r="B2135">
        <v>3966</v>
      </c>
      <c r="C2135" t="s">
        <v>2093</v>
      </c>
      <c r="D2135" s="591" t="str">
        <f>IF('P66'!A7&lt;&gt;"",'P66'!A7,"")</f>
        <v/>
      </c>
      <c r="E2135" t="s">
        <v>1562</v>
      </c>
      <c r="F2135" t="s">
        <v>1566</v>
      </c>
    </row>
    <row r="2136" spans="1:6">
      <c r="A2136" t="s">
        <v>2152</v>
      </c>
      <c r="B2136">
        <v>3967</v>
      </c>
      <c r="C2136" t="s">
        <v>1603</v>
      </c>
      <c r="D2136" s="590" t="str">
        <f>IF('P66'!B7&lt;&gt;"",'P66'!B7,"")</f>
        <v/>
      </c>
      <c r="E2136" t="s">
        <v>1562</v>
      </c>
      <c r="F2136" t="s">
        <v>1560</v>
      </c>
    </row>
    <row r="2137" spans="1:6">
      <c r="A2137" t="s">
        <v>2152</v>
      </c>
      <c r="B2137">
        <v>3968</v>
      </c>
      <c r="C2137" t="s">
        <v>1743</v>
      </c>
      <c r="D2137" t="str">
        <f>IF('P66'!C7&lt;&gt;"",'P66'!C7,"")</f>
        <v/>
      </c>
      <c r="E2137" t="s">
        <v>1562</v>
      </c>
      <c r="F2137" t="s">
        <v>1588</v>
      </c>
    </row>
    <row r="2138" spans="1:6">
      <c r="A2138" t="s">
        <v>2152</v>
      </c>
      <c r="B2138">
        <v>3969</v>
      </c>
      <c r="C2138" t="s">
        <v>1613</v>
      </c>
      <c r="D2138" s="591" t="str">
        <f>IF('P66'!D7&lt;&gt;"",'P66'!D7,"")</f>
        <v/>
      </c>
      <c r="E2138" t="s">
        <v>1562</v>
      </c>
      <c r="F2138" t="s">
        <v>1566</v>
      </c>
    </row>
    <row r="2139" spans="1:6">
      <c r="A2139" t="s">
        <v>2152</v>
      </c>
      <c r="B2139">
        <v>3970</v>
      </c>
      <c r="C2139" t="s">
        <v>1744</v>
      </c>
      <c r="D2139" s="591" t="str">
        <f>IF('P66'!E7&lt;&gt;"",'P66'!E7,"")</f>
        <v/>
      </c>
      <c r="E2139" t="s">
        <v>1562</v>
      </c>
      <c r="F2139" t="s">
        <v>1566</v>
      </c>
    </row>
    <row r="2140" spans="1:6">
      <c r="A2140" t="s">
        <v>2152</v>
      </c>
      <c r="B2140">
        <v>3971</v>
      </c>
      <c r="C2140" t="s">
        <v>1660</v>
      </c>
      <c r="D2140" s="591" t="str">
        <f>IF('P66'!F7&lt;&gt;"",'P66'!F7,"")</f>
        <v/>
      </c>
      <c r="E2140" t="s">
        <v>1562</v>
      </c>
      <c r="F2140" t="s">
        <v>1566</v>
      </c>
    </row>
    <row r="2141" spans="1:6">
      <c r="A2141" t="s">
        <v>2152</v>
      </c>
      <c r="B2141">
        <v>3972</v>
      </c>
      <c r="C2141" t="s">
        <v>1614</v>
      </c>
      <c r="D2141" t="str">
        <f>IF('P66'!G7&lt;&gt;"",'P66'!G7,"")</f>
        <v/>
      </c>
      <c r="E2141" t="s">
        <v>1562</v>
      </c>
      <c r="F2141" t="s">
        <v>2154</v>
      </c>
    </row>
    <row r="2142" spans="1:6">
      <c r="A2142" t="s">
        <v>2152</v>
      </c>
      <c r="B2142">
        <v>3973</v>
      </c>
      <c r="C2142" t="s">
        <v>1745</v>
      </c>
      <c r="D2142" s="593" t="str">
        <f>IF('P66'!H7&lt;&gt;"",'P66'!H7,"")</f>
        <v/>
      </c>
      <c r="E2142" t="s">
        <v>1562</v>
      </c>
      <c r="F2142" t="s">
        <v>1757</v>
      </c>
    </row>
    <row r="2143" spans="1:6">
      <c r="A2143" t="s">
        <v>2152</v>
      </c>
      <c r="B2143">
        <v>3974</v>
      </c>
      <c r="C2143" t="s">
        <v>1767</v>
      </c>
      <c r="D2143" t="str">
        <f>IF('P66'!I7&lt;&gt;"",'P66'!I7,"")</f>
        <v/>
      </c>
      <c r="E2143" t="s">
        <v>1562</v>
      </c>
      <c r="F2143" t="s">
        <v>1588</v>
      </c>
    </row>
    <row r="2144" spans="1:6">
      <c r="A2144" t="s">
        <v>2152</v>
      </c>
      <c r="B2144">
        <v>3975</v>
      </c>
      <c r="C2144" t="s">
        <v>1768</v>
      </c>
      <c r="D2144" s="590" t="str">
        <f>IF('P66'!J7&lt;&gt;"",'P66'!J7,"")</f>
        <v/>
      </c>
      <c r="E2144" t="s">
        <v>1562</v>
      </c>
      <c r="F2144" t="s">
        <v>1560</v>
      </c>
    </row>
    <row r="2145" spans="1:6">
      <c r="A2145" t="s">
        <v>2152</v>
      </c>
      <c r="B2145">
        <v>3976</v>
      </c>
      <c r="C2145" t="s">
        <v>1661</v>
      </c>
      <c r="D2145" s="590" t="str">
        <f>IF('P66'!K7&lt;&gt;"",'P66'!K7,"")</f>
        <v/>
      </c>
      <c r="E2145" t="s">
        <v>1562</v>
      </c>
      <c r="F2145" t="s">
        <v>1560</v>
      </c>
    </row>
    <row r="2146" spans="1:6">
      <c r="A2146" t="s">
        <v>2152</v>
      </c>
      <c r="B2146">
        <v>3977</v>
      </c>
      <c r="C2146" t="s">
        <v>1769</v>
      </c>
      <c r="D2146" s="590" t="str">
        <f>IF('P66'!L7&lt;&gt;"",'P66'!L7,"")</f>
        <v/>
      </c>
      <c r="E2146" t="s">
        <v>1562</v>
      </c>
      <c r="F2146" t="s">
        <v>1560</v>
      </c>
    </row>
    <row r="2147" spans="1:6">
      <c r="A2147" t="s">
        <v>2152</v>
      </c>
      <c r="B2147">
        <v>3978</v>
      </c>
      <c r="C2147" t="s">
        <v>1770</v>
      </c>
      <c r="D2147" s="592" t="str">
        <f>IF('P66'!M7&lt;&gt;"",'P66'!M7,"")</f>
        <v/>
      </c>
      <c r="E2147" t="s">
        <v>1562</v>
      </c>
      <c r="F2147" t="s">
        <v>1584</v>
      </c>
    </row>
    <row r="2148" spans="1:6">
      <c r="A2148" t="s">
        <v>2152</v>
      </c>
      <c r="B2148">
        <v>3979</v>
      </c>
      <c r="C2148" t="s">
        <v>1953</v>
      </c>
      <c r="D2148" s="590" t="str">
        <f>IF('P66'!N7&lt;&gt;"",'P66'!N7,"")</f>
        <v/>
      </c>
      <c r="E2148" t="s">
        <v>1562</v>
      </c>
      <c r="F2148" t="s">
        <v>1560</v>
      </c>
    </row>
    <row r="2149" spans="1:6">
      <c r="A2149" t="s">
        <v>2152</v>
      </c>
      <c r="B2149">
        <v>3980</v>
      </c>
      <c r="C2149" t="s">
        <v>2089</v>
      </c>
      <c r="D2149" s="591" t="str">
        <f>IF('P66'!A8&lt;&gt;"",'P66'!A8,"")</f>
        <v/>
      </c>
      <c r="E2149" t="s">
        <v>1562</v>
      </c>
      <c r="F2149" t="s">
        <v>1566</v>
      </c>
    </row>
    <row r="2150" spans="1:6">
      <c r="A2150" t="s">
        <v>2152</v>
      </c>
      <c r="B2150">
        <v>3981</v>
      </c>
      <c r="C2150" t="s">
        <v>1604</v>
      </c>
      <c r="D2150" s="590" t="str">
        <f>IF('P66'!B8&lt;&gt;"",'P66'!B8,"")</f>
        <v/>
      </c>
      <c r="E2150" t="s">
        <v>1562</v>
      </c>
      <c r="F2150" t="s">
        <v>1560</v>
      </c>
    </row>
    <row r="2151" spans="1:6">
      <c r="A2151" t="s">
        <v>2152</v>
      </c>
      <c r="B2151">
        <v>3982</v>
      </c>
      <c r="C2151" t="s">
        <v>1723</v>
      </c>
      <c r="D2151" t="str">
        <f>IF('P66'!C8&lt;&gt;"",'P66'!C8,"")</f>
        <v/>
      </c>
      <c r="E2151" t="s">
        <v>1562</v>
      </c>
      <c r="F2151" t="s">
        <v>1588</v>
      </c>
    </row>
    <row r="2152" spans="1:6">
      <c r="A2152" t="s">
        <v>2152</v>
      </c>
      <c r="B2152">
        <v>3983</v>
      </c>
      <c r="C2152" t="s">
        <v>1615</v>
      </c>
      <c r="D2152" s="591" t="str">
        <f>IF('P66'!D8&lt;&gt;"",'P66'!D8,"")</f>
        <v/>
      </c>
      <c r="E2152" t="s">
        <v>1562</v>
      </c>
      <c r="F2152" t="s">
        <v>1566</v>
      </c>
    </row>
    <row r="2153" spans="1:6">
      <c r="A2153" t="s">
        <v>2152</v>
      </c>
      <c r="B2153">
        <v>3984</v>
      </c>
      <c r="C2153" t="s">
        <v>1724</v>
      </c>
      <c r="D2153" s="591" t="str">
        <f>IF('P66'!E8&lt;&gt;"",'P66'!E8,"")</f>
        <v/>
      </c>
      <c r="E2153" t="s">
        <v>1562</v>
      </c>
      <c r="F2153" t="s">
        <v>1566</v>
      </c>
    </row>
    <row r="2154" spans="1:6">
      <c r="A2154" t="s">
        <v>2152</v>
      </c>
      <c r="B2154">
        <v>3985</v>
      </c>
      <c r="C2154" t="s">
        <v>1605</v>
      </c>
      <c r="D2154" s="591" t="str">
        <f>IF('P66'!F8&lt;&gt;"",'P66'!F8,"")</f>
        <v/>
      </c>
      <c r="E2154" t="s">
        <v>1562</v>
      </c>
      <c r="F2154" t="s">
        <v>1566</v>
      </c>
    </row>
    <row r="2155" spans="1:6">
      <c r="A2155" t="s">
        <v>2152</v>
      </c>
      <c r="B2155">
        <v>3986</v>
      </c>
      <c r="C2155" t="s">
        <v>1616</v>
      </c>
      <c r="D2155" t="str">
        <f>IF('P66'!G8&lt;&gt;"",'P66'!G8,"")</f>
        <v/>
      </c>
      <c r="E2155" t="s">
        <v>1562</v>
      </c>
      <c r="F2155" t="s">
        <v>2154</v>
      </c>
    </row>
    <row r="2156" spans="1:6">
      <c r="A2156" t="s">
        <v>2152</v>
      </c>
      <c r="B2156">
        <v>3987</v>
      </c>
      <c r="C2156" t="s">
        <v>1746</v>
      </c>
      <c r="D2156" s="593" t="str">
        <f>IF('P66'!H8&lt;&gt;"",'P66'!H8,"")</f>
        <v/>
      </c>
      <c r="E2156" t="s">
        <v>1562</v>
      </c>
      <c r="F2156" t="s">
        <v>1757</v>
      </c>
    </row>
    <row r="2157" spans="1:6">
      <c r="A2157" t="s">
        <v>2152</v>
      </c>
      <c r="B2157">
        <v>3988</v>
      </c>
      <c r="C2157" t="s">
        <v>1771</v>
      </c>
      <c r="D2157" t="str">
        <f>IF('P66'!I8&lt;&gt;"",'P66'!I8,"")</f>
        <v/>
      </c>
      <c r="E2157" t="s">
        <v>1562</v>
      </c>
      <c r="F2157" t="s">
        <v>1588</v>
      </c>
    </row>
    <row r="2158" spans="1:6">
      <c r="A2158" t="s">
        <v>2152</v>
      </c>
      <c r="B2158">
        <v>3989</v>
      </c>
      <c r="C2158" t="s">
        <v>1772</v>
      </c>
      <c r="D2158" s="590" t="str">
        <f>IF('P66'!J8&lt;&gt;"",'P66'!J8,"")</f>
        <v/>
      </c>
      <c r="E2158" t="s">
        <v>1562</v>
      </c>
      <c r="F2158" t="s">
        <v>1560</v>
      </c>
    </row>
    <row r="2159" spans="1:6">
      <c r="A2159" t="s">
        <v>2152</v>
      </c>
      <c r="B2159">
        <v>3990</v>
      </c>
      <c r="C2159" t="s">
        <v>1662</v>
      </c>
      <c r="D2159" s="590" t="str">
        <f>IF('P66'!K8&lt;&gt;"",'P66'!K8,"")</f>
        <v/>
      </c>
      <c r="E2159" t="s">
        <v>1562</v>
      </c>
      <c r="F2159" t="s">
        <v>1560</v>
      </c>
    </row>
    <row r="2160" spans="1:6">
      <c r="A2160" t="s">
        <v>2152</v>
      </c>
      <c r="B2160">
        <v>3991</v>
      </c>
      <c r="C2160" t="s">
        <v>1773</v>
      </c>
      <c r="D2160" s="590" t="str">
        <f>IF('P66'!L8&lt;&gt;"",'P66'!L8,"")</f>
        <v/>
      </c>
      <c r="E2160" t="s">
        <v>1562</v>
      </c>
      <c r="F2160" t="s">
        <v>1560</v>
      </c>
    </row>
    <row r="2161" spans="1:6">
      <c r="A2161" t="s">
        <v>2152</v>
      </c>
      <c r="B2161">
        <v>3992</v>
      </c>
      <c r="C2161" t="s">
        <v>1774</v>
      </c>
      <c r="D2161" s="592" t="str">
        <f>IF('P66'!M8&lt;&gt;"",'P66'!M8,"")</f>
        <v/>
      </c>
      <c r="E2161" t="s">
        <v>1562</v>
      </c>
      <c r="F2161" t="s">
        <v>1584</v>
      </c>
    </row>
    <row r="2162" spans="1:6">
      <c r="A2162" t="s">
        <v>2152</v>
      </c>
      <c r="B2162">
        <v>3993</v>
      </c>
      <c r="C2162" t="s">
        <v>1955</v>
      </c>
      <c r="D2162" s="590" t="str">
        <f>IF('P66'!N8&lt;&gt;"",'P66'!N8,"")</f>
        <v/>
      </c>
      <c r="E2162" t="s">
        <v>1562</v>
      </c>
      <c r="F2162" t="s">
        <v>1560</v>
      </c>
    </row>
    <row r="2163" spans="1:6">
      <c r="A2163" t="s">
        <v>2152</v>
      </c>
      <c r="B2163">
        <v>3994</v>
      </c>
      <c r="C2163" t="s">
        <v>2121</v>
      </c>
      <c r="D2163" s="591" t="str">
        <f>IF('P66'!A9&lt;&gt;"",'P66'!A9,"")</f>
        <v/>
      </c>
      <c r="E2163" t="s">
        <v>1562</v>
      </c>
      <c r="F2163" t="s">
        <v>1566</v>
      </c>
    </row>
    <row r="2164" spans="1:6">
      <c r="A2164" t="s">
        <v>2152</v>
      </c>
      <c r="B2164">
        <v>3995</v>
      </c>
      <c r="C2164" t="s">
        <v>1775</v>
      </c>
      <c r="D2164" s="590" t="str">
        <f>IF('P66'!B9&lt;&gt;"",'P66'!B9,"")</f>
        <v/>
      </c>
      <c r="E2164" t="s">
        <v>1562</v>
      </c>
      <c r="F2164" t="s">
        <v>1560</v>
      </c>
    </row>
    <row r="2165" spans="1:6">
      <c r="A2165" t="s">
        <v>2152</v>
      </c>
      <c r="B2165">
        <v>3996</v>
      </c>
      <c r="C2165" t="s">
        <v>1714</v>
      </c>
      <c r="D2165" t="str">
        <f>IF('P66'!C9&lt;&gt;"",'P66'!C9,"")</f>
        <v/>
      </c>
      <c r="E2165" t="s">
        <v>1562</v>
      </c>
      <c r="F2165" t="s">
        <v>1588</v>
      </c>
    </row>
    <row r="2166" spans="1:6">
      <c r="A2166" t="s">
        <v>2152</v>
      </c>
      <c r="B2166">
        <v>3997</v>
      </c>
      <c r="C2166" t="s">
        <v>1617</v>
      </c>
      <c r="D2166" s="591" t="str">
        <f>IF('P66'!D9&lt;&gt;"",'P66'!D9,"")</f>
        <v/>
      </c>
      <c r="E2166" t="s">
        <v>1562</v>
      </c>
      <c r="F2166" t="s">
        <v>1566</v>
      </c>
    </row>
    <row r="2167" spans="1:6">
      <c r="A2167" t="s">
        <v>2152</v>
      </c>
      <c r="B2167">
        <v>3998</v>
      </c>
      <c r="C2167" t="s">
        <v>1747</v>
      </c>
      <c r="D2167" s="591" t="str">
        <f>IF('P66'!E9&lt;&gt;"",'P66'!E9,"")</f>
        <v/>
      </c>
      <c r="E2167" t="s">
        <v>1562</v>
      </c>
      <c r="F2167" t="s">
        <v>1566</v>
      </c>
    </row>
    <row r="2168" spans="1:6">
      <c r="A2168" t="s">
        <v>2152</v>
      </c>
      <c r="B2168">
        <v>3999</v>
      </c>
      <c r="C2168" t="s">
        <v>1663</v>
      </c>
      <c r="D2168" s="591" t="str">
        <f>IF('P66'!F9&lt;&gt;"",'P66'!F9,"")</f>
        <v/>
      </c>
      <c r="E2168" t="s">
        <v>1562</v>
      </c>
      <c r="F2168" t="s">
        <v>1566</v>
      </c>
    </row>
    <row r="2169" spans="1:6">
      <c r="A2169" t="s">
        <v>2152</v>
      </c>
      <c r="B2169">
        <v>4000</v>
      </c>
      <c r="C2169" t="s">
        <v>1618</v>
      </c>
      <c r="D2169" t="str">
        <f>IF('P66'!G9&lt;&gt;"",'P66'!G9,"")</f>
        <v/>
      </c>
      <c r="E2169" t="s">
        <v>1562</v>
      </c>
      <c r="F2169" t="s">
        <v>2154</v>
      </c>
    </row>
    <row r="2170" spans="1:6">
      <c r="A2170" t="s">
        <v>2152</v>
      </c>
      <c r="B2170">
        <v>4001</v>
      </c>
      <c r="C2170" t="s">
        <v>1748</v>
      </c>
      <c r="D2170" s="593" t="str">
        <f>IF('P66'!H9&lt;&gt;"",'P66'!H9,"")</f>
        <v/>
      </c>
      <c r="E2170" t="s">
        <v>1562</v>
      </c>
      <c r="F2170" t="s">
        <v>1757</v>
      </c>
    </row>
    <row r="2171" spans="1:6">
      <c r="A2171" t="s">
        <v>2152</v>
      </c>
      <c r="B2171">
        <v>4002</v>
      </c>
      <c r="C2171" t="s">
        <v>1776</v>
      </c>
      <c r="D2171" t="str">
        <f>IF('P66'!I9&lt;&gt;"",'P66'!I9,"")</f>
        <v/>
      </c>
      <c r="E2171" t="s">
        <v>1562</v>
      </c>
      <c r="F2171" t="s">
        <v>1588</v>
      </c>
    </row>
    <row r="2172" spans="1:6">
      <c r="A2172" t="s">
        <v>2152</v>
      </c>
      <c r="B2172">
        <v>4003</v>
      </c>
      <c r="C2172" t="s">
        <v>1777</v>
      </c>
      <c r="D2172" s="590" t="str">
        <f>IF('P66'!J9&lt;&gt;"",'P66'!J9,"")</f>
        <v/>
      </c>
      <c r="E2172" t="s">
        <v>1562</v>
      </c>
      <c r="F2172" t="s">
        <v>1560</v>
      </c>
    </row>
    <row r="2173" spans="1:6">
      <c r="A2173" t="s">
        <v>2152</v>
      </c>
      <c r="B2173">
        <v>4004</v>
      </c>
      <c r="C2173" t="s">
        <v>1664</v>
      </c>
      <c r="D2173" s="590" t="str">
        <f>IF('P66'!K9&lt;&gt;"",'P66'!K9,"")</f>
        <v/>
      </c>
      <c r="E2173" t="s">
        <v>1562</v>
      </c>
      <c r="F2173" t="s">
        <v>1560</v>
      </c>
    </row>
    <row r="2174" spans="1:6">
      <c r="A2174" t="s">
        <v>2152</v>
      </c>
      <c r="B2174">
        <v>4005</v>
      </c>
      <c r="C2174" t="s">
        <v>1778</v>
      </c>
      <c r="D2174" s="590" t="str">
        <f>IF('P66'!L9&lt;&gt;"",'P66'!L9,"")</f>
        <v/>
      </c>
      <c r="E2174" t="s">
        <v>1562</v>
      </c>
      <c r="F2174" t="s">
        <v>1560</v>
      </c>
    </row>
    <row r="2175" spans="1:6">
      <c r="A2175" t="s">
        <v>2152</v>
      </c>
      <c r="B2175">
        <v>4006</v>
      </c>
      <c r="C2175" t="s">
        <v>1779</v>
      </c>
      <c r="D2175" s="592" t="str">
        <f>IF('P66'!M9&lt;&gt;"",'P66'!M9,"")</f>
        <v/>
      </c>
      <c r="E2175" t="s">
        <v>1562</v>
      </c>
      <c r="F2175" t="s">
        <v>1584</v>
      </c>
    </row>
    <row r="2176" spans="1:6">
      <c r="A2176" t="s">
        <v>2152</v>
      </c>
      <c r="B2176">
        <v>4007</v>
      </c>
      <c r="C2176" t="s">
        <v>1957</v>
      </c>
      <c r="D2176" s="590" t="str">
        <f>IF('P66'!N9&lt;&gt;"",'P66'!N9,"")</f>
        <v/>
      </c>
      <c r="E2176" t="s">
        <v>1562</v>
      </c>
      <c r="F2176" t="s">
        <v>1560</v>
      </c>
    </row>
    <row r="2177" spans="1:6">
      <c r="A2177" t="s">
        <v>2152</v>
      </c>
      <c r="B2177">
        <v>4008</v>
      </c>
      <c r="C2177" t="s">
        <v>2097</v>
      </c>
      <c r="D2177" s="591" t="str">
        <f>IF('P66'!A10&lt;&gt;"",'P66'!A10,"")</f>
        <v/>
      </c>
      <c r="E2177" t="s">
        <v>1562</v>
      </c>
      <c r="F2177" t="s">
        <v>1566</v>
      </c>
    </row>
    <row r="2178" spans="1:6">
      <c r="A2178" t="s">
        <v>2152</v>
      </c>
      <c r="B2178">
        <v>4009</v>
      </c>
      <c r="C2178" t="s">
        <v>1736</v>
      </c>
      <c r="D2178" s="590" t="str">
        <f>IF('P66'!B10&lt;&gt;"",'P66'!B10,"")</f>
        <v/>
      </c>
      <c r="E2178" t="s">
        <v>1562</v>
      </c>
      <c r="F2178" t="s">
        <v>1560</v>
      </c>
    </row>
    <row r="2179" spans="1:6">
      <c r="A2179" t="s">
        <v>2152</v>
      </c>
      <c r="B2179">
        <v>4010</v>
      </c>
      <c r="C2179" t="s">
        <v>1568</v>
      </c>
      <c r="D2179" t="str">
        <f>IF('P66'!C10&lt;&gt;"",'P66'!C10,"")</f>
        <v/>
      </c>
      <c r="E2179" t="s">
        <v>1562</v>
      </c>
      <c r="F2179" t="s">
        <v>1588</v>
      </c>
    </row>
    <row r="2180" spans="1:6">
      <c r="A2180" t="s">
        <v>2152</v>
      </c>
      <c r="B2180">
        <v>4011</v>
      </c>
      <c r="C2180" t="s">
        <v>1619</v>
      </c>
      <c r="D2180" s="591" t="str">
        <f>IF('P66'!D10&lt;&gt;"",'P66'!D10,"")</f>
        <v/>
      </c>
      <c r="E2180" t="s">
        <v>1562</v>
      </c>
      <c r="F2180" t="s">
        <v>1566</v>
      </c>
    </row>
    <row r="2181" spans="1:6">
      <c r="A2181" t="s">
        <v>2152</v>
      </c>
      <c r="B2181">
        <v>4012</v>
      </c>
      <c r="C2181" t="s">
        <v>1749</v>
      </c>
      <c r="D2181" s="591" t="str">
        <f>IF('P66'!E10&lt;&gt;"",'P66'!E10,"")</f>
        <v/>
      </c>
      <c r="E2181" t="s">
        <v>1562</v>
      </c>
      <c r="F2181" t="s">
        <v>1566</v>
      </c>
    </row>
    <row r="2182" spans="1:6">
      <c r="A2182" t="s">
        <v>2152</v>
      </c>
      <c r="B2182">
        <v>4013</v>
      </c>
      <c r="C2182" t="s">
        <v>1665</v>
      </c>
      <c r="D2182" s="591" t="str">
        <f>IF('P66'!F10&lt;&gt;"",'P66'!F10,"")</f>
        <v/>
      </c>
      <c r="E2182" t="s">
        <v>1562</v>
      </c>
      <c r="F2182" t="s">
        <v>1566</v>
      </c>
    </row>
    <row r="2183" spans="1:6">
      <c r="A2183" t="s">
        <v>2152</v>
      </c>
      <c r="B2183">
        <v>4014</v>
      </c>
      <c r="C2183" t="s">
        <v>1620</v>
      </c>
      <c r="D2183" t="str">
        <f>IF('P66'!G10&lt;&gt;"",'P66'!G10,"")</f>
        <v/>
      </c>
      <c r="E2183" t="s">
        <v>1562</v>
      </c>
      <c r="F2183" t="s">
        <v>2154</v>
      </c>
    </row>
    <row r="2184" spans="1:6">
      <c r="A2184" t="s">
        <v>2152</v>
      </c>
      <c r="B2184">
        <v>4015</v>
      </c>
      <c r="C2184" t="s">
        <v>1750</v>
      </c>
      <c r="D2184" s="593" t="str">
        <f>IF('P66'!H10&lt;&gt;"",'P66'!H10,"")</f>
        <v/>
      </c>
      <c r="E2184" t="s">
        <v>1562</v>
      </c>
      <c r="F2184" t="s">
        <v>1757</v>
      </c>
    </row>
    <row r="2185" spans="1:6">
      <c r="A2185" t="s">
        <v>2152</v>
      </c>
      <c r="B2185">
        <v>4016</v>
      </c>
      <c r="C2185" t="s">
        <v>1780</v>
      </c>
      <c r="D2185" t="str">
        <f>IF('P66'!I10&lt;&gt;"",'P66'!I10,"")</f>
        <v/>
      </c>
      <c r="E2185" t="s">
        <v>1562</v>
      </c>
      <c r="F2185" t="s">
        <v>1588</v>
      </c>
    </row>
    <row r="2186" spans="1:6">
      <c r="A2186" t="s">
        <v>2152</v>
      </c>
      <c r="B2186">
        <v>4017</v>
      </c>
      <c r="C2186" t="s">
        <v>1781</v>
      </c>
      <c r="D2186" s="590" t="str">
        <f>IF('P66'!J10&lt;&gt;"",'P66'!J10,"")</f>
        <v/>
      </c>
      <c r="E2186" t="s">
        <v>1562</v>
      </c>
      <c r="F2186" t="s">
        <v>1560</v>
      </c>
    </row>
    <row r="2187" spans="1:6">
      <c r="A2187" t="s">
        <v>2152</v>
      </c>
      <c r="B2187">
        <v>4018</v>
      </c>
      <c r="C2187" t="s">
        <v>1666</v>
      </c>
      <c r="D2187" s="590" t="str">
        <f>IF('P66'!K10&lt;&gt;"",'P66'!K10,"")</f>
        <v/>
      </c>
      <c r="E2187" t="s">
        <v>1562</v>
      </c>
      <c r="F2187" t="s">
        <v>1560</v>
      </c>
    </row>
    <row r="2188" spans="1:6">
      <c r="A2188" t="s">
        <v>2152</v>
      </c>
      <c r="B2188">
        <v>4019</v>
      </c>
      <c r="C2188" t="s">
        <v>1782</v>
      </c>
      <c r="D2188" s="590" t="str">
        <f>IF('P66'!L10&lt;&gt;"",'P66'!L10,"")</f>
        <v/>
      </c>
      <c r="E2188" t="s">
        <v>1562</v>
      </c>
      <c r="F2188" t="s">
        <v>1560</v>
      </c>
    </row>
    <row r="2189" spans="1:6">
      <c r="A2189" t="s">
        <v>2152</v>
      </c>
      <c r="B2189">
        <v>4020</v>
      </c>
      <c r="C2189" t="s">
        <v>1783</v>
      </c>
      <c r="D2189" s="592" t="str">
        <f>IF('P66'!M10&lt;&gt;"",'P66'!M10,"")</f>
        <v/>
      </c>
      <c r="E2189" t="s">
        <v>1562</v>
      </c>
      <c r="F2189" t="s">
        <v>1584</v>
      </c>
    </row>
    <row r="2190" spans="1:6">
      <c r="A2190" t="s">
        <v>2152</v>
      </c>
      <c r="B2190">
        <v>4021</v>
      </c>
      <c r="C2190" t="s">
        <v>1994</v>
      </c>
      <c r="D2190" s="590" t="str">
        <f>IF('P66'!N10&lt;&gt;"",'P66'!N10,"")</f>
        <v/>
      </c>
      <c r="E2190" t="s">
        <v>1562</v>
      </c>
      <c r="F2190" t="s">
        <v>1560</v>
      </c>
    </row>
    <row r="2191" spans="1:6">
      <c r="A2191" t="s">
        <v>2152</v>
      </c>
      <c r="B2191">
        <v>4022</v>
      </c>
      <c r="C2191" t="s">
        <v>2122</v>
      </c>
      <c r="D2191" s="591" t="str">
        <f>IF('P66'!A11&lt;&gt;"",'P66'!A11,"")</f>
        <v/>
      </c>
      <c r="E2191" t="s">
        <v>1562</v>
      </c>
      <c r="F2191" t="s">
        <v>1566</v>
      </c>
    </row>
    <row r="2192" spans="1:6">
      <c r="A2192" t="s">
        <v>2152</v>
      </c>
      <c r="B2192">
        <v>4023</v>
      </c>
      <c r="C2192" t="s">
        <v>1725</v>
      </c>
      <c r="D2192" s="590" t="str">
        <f>IF('P66'!B11&lt;&gt;"",'P66'!B11,"")</f>
        <v/>
      </c>
      <c r="E2192" t="s">
        <v>1562</v>
      </c>
      <c r="F2192" t="s">
        <v>1560</v>
      </c>
    </row>
    <row r="2193" spans="1:6">
      <c r="A2193" t="s">
        <v>2152</v>
      </c>
      <c r="B2193">
        <v>4024</v>
      </c>
      <c r="C2193" t="s">
        <v>1726</v>
      </c>
      <c r="D2193" t="str">
        <f>IF('P66'!C11&lt;&gt;"",'P66'!C11,"")</f>
        <v/>
      </c>
      <c r="E2193" t="s">
        <v>1562</v>
      </c>
      <c r="F2193" t="s">
        <v>1588</v>
      </c>
    </row>
    <row r="2194" spans="1:6">
      <c r="A2194" t="s">
        <v>2152</v>
      </c>
      <c r="B2194">
        <v>4025</v>
      </c>
      <c r="C2194" t="s">
        <v>1621</v>
      </c>
      <c r="D2194" s="591" t="str">
        <f>IF('P66'!D11&lt;&gt;"",'P66'!D11,"")</f>
        <v/>
      </c>
      <c r="E2194" t="s">
        <v>1562</v>
      </c>
      <c r="F2194" t="s">
        <v>1566</v>
      </c>
    </row>
    <row r="2195" spans="1:6">
      <c r="A2195" t="s">
        <v>2152</v>
      </c>
      <c r="B2195">
        <v>4026</v>
      </c>
      <c r="C2195" t="s">
        <v>1727</v>
      </c>
      <c r="D2195" s="591" t="str">
        <f>IF('P66'!E11&lt;&gt;"",'P66'!E11,"")</f>
        <v/>
      </c>
      <c r="E2195" t="s">
        <v>1562</v>
      </c>
      <c r="F2195" t="s">
        <v>1566</v>
      </c>
    </row>
    <row r="2196" spans="1:6">
      <c r="A2196" t="s">
        <v>2152</v>
      </c>
      <c r="B2196">
        <v>4027</v>
      </c>
      <c r="C2196" t="s">
        <v>1667</v>
      </c>
      <c r="D2196" s="591" t="str">
        <f>IF('P66'!F11&lt;&gt;"",'P66'!F11,"")</f>
        <v/>
      </c>
      <c r="E2196" t="s">
        <v>1562</v>
      </c>
      <c r="F2196" t="s">
        <v>1566</v>
      </c>
    </row>
    <row r="2197" spans="1:6">
      <c r="A2197" t="s">
        <v>2152</v>
      </c>
      <c r="B2197">
        <v>4028</v>
      </c>
      <c r="C2197" t="s">
        <v>1622</v>
      </c>
      <c r="D2197" t="str">
        <f>IF('P66'!G11&lt;&gt;"",'P66'!G11,"")</f>
        <v/>
      </c>
      <c r="E2197" t="s">
        <v>1562</v>
      </c>
      <c r="F2197" t="s">
        <v>2154</v>
      </c>
    </row>
    <row r="2198" spans="1:6">
      <c r="A2198" t="s">
        <v>2152</v>
      </c>
      <c r="B2198">
        <v>4029</v>
      </c>
      <c r="C2198" t="s">
        <v>1751</v>
      </c>
      <c r="D2198" s="593" t="str">
        <f>IF('P66'!H11&lt;&gt;"",'P66'!H11,"")</f>
        <v/>
      </c>
      <c r="E2198" t="s">
        <v>1562</v>
      </c>
      <c r="F2198" t="s">
        <v>1757</v>
      </c>
    </row>
    <row r="2199" spans="1:6">
      <c r="A2199" t="s">
        <v>2152</v>
      </c>
      <c r="B2199">
        <v>4030</v>
      </c>
      <c r="C2199" t="s">
        <v>1784</v>
      </c>
      <c r="D2199" t="str">
        <f>IF('P66'!I11&lt;&gt;"",'P66'!I11,"")</f>
        <v/>
      </c>
      <c r="E2199" t="s">
        <v>1562</v>
      </c>
      <c r="F2199" t="s">
        <v>1588</v>
      </c>
    </row>
    <row r="2200" spans="1:6">
      <c r="A2200" t="s">
        <v>2152</v>
      </c>
      <c r="B2200">
        <v>4031</v>
      </c>
      <c r="C2200" t="s">
        <v>1785</v>
      </c>
      <c r="D2200" s="590" t="str">
        <f>IF('P66'!J11&lt;&gt;"",'P66'!J11,"")</f>
        <v/>
      </c>
      <c r="E2200" t="s">
        <v>1562</v>
      </c>
      <c r="F2200" t="s">
        <v>1560</v>
      </c>
    </row>
    <row r="2201" spans="1:6">
      <c r="A2201" t="s">
        <v>2152</v>
      </c>
      <c r="B2201">
        <v>4032</v>
      </c>
      <c r="C2201" t="s">
        <v>1668</v>
      </c>
      <c r="D2201" s="590" t="str">
        <f>IF('P66'!K11&lt;&gt;"",'P66'!K11,"")</f>
        <v/>
      </c>
      <c r="E2201" t="s">
        <v>1562</v>
      </c>
      <c r="F2201" t="s">
        <v>1560</v>
      </c>
    </row>
    <row r="2202" spans="1:6">
      <c r="A2202" t="s">
        <v>2152</v>
      </c>
      <c r="B2202">
        <v>4033</v>
      </c>
      <c r="C2202" t="s">
        <v>1786</v>
      </c>
      <c r="D2202" s="590" t="str">
        <f>IF('P66'!L11&lt;&gt;"",'P66'!L11,"")</f>
        <v/>
      </c>
      <c r="E2202" t="s">
        <v>1562</v>
      </c>
      <c r="F2202" t="s">
        <v>1560</v>
      </c>
    </row>
    <row r="2203" spans="1:6">
      <c r="A2203" t="s">
        <v>2152</v>
      </c>
      <c r="B2203">
        <v>4034</v>
      </c>
      <c r="C2203" t="s">
        <v>1787</v>
      </c>
      <c r="D2203" s="592" t="str">
        <f>IF('P66'!M11&lt;&gt;"",'P66'!M11,"")</f>
        <v/>
      </c>
      <c r="E2203" t="s">
        <v>1562</v>
      </c>
      <c r="F2203" t="s">
        <v>1584</v>
      </c>
    </row>
    <row r="2204" spans="1:6">
      <c r="A2204" t="s">
        <v>2152</v>
      </c>
      <c r="B2204">
        <v>4035</v>
      </c>
      <c r="C2204" t="s">
        <v>1997</v>
      </c>
      <c r="D2204" s="590" t="str">
        <f>IF('P66'!N11&lt;&gt;"",'P66'!N11,"")</f>
        <v/>
      </c>
      <c r="E2204" t="s">
        <v>1562</v>
      </c>
      <c r="F2204" t="s">
        <v>1560</v>
      </c>
    </row>
    <row r="2205" spans="1:6">
      <c r="A2205" t="s">
        <v>2152</v>
      </c>
      <c r="B2205">
        <v>4036</v>
      </c>
      <c r="C2205" t="s">
        <v>1886</v>
      </c>
      <c r="D2205" s="591" t="str">
        <f>IF('P66'!A12&lt;&gt;"",'P66'!A12,"")</f>
        <v/>
      </c>
      <c r="E2205" t="s">
        <v>1562</v>
      </c>
      <c r="F2205" t="s">
        <v>1566</v>
      </c>
    </row>
    <row r="2206" spans="1:6">
      <c r="A2206" t="s">
        <v>2152</v>
      </c>
      <c r="B2206">
        <v>4037</v>
      </c>
      <c r="C2206" t="s">
        <v>1788</v>
      </c>
      <c r="D2206" s="590" t="str">
        <f>IF('P66'!B12&lt;&gt;"",'P66'!B12,"")</f>
        <v/>
      </c>
      <c r="E2206" t="s">
        <v>1562</v>
      </c>
      <c r="F2206" t="s">
        <v>1560</v>
      </c>
    </row>
    <row r="2207" spans="1:6">
      <c r="A2207" t="s">
        <v>2152</v>
      </c>
      <c r="B2207">
        <v>4038</v>
      </c>
      <c r="C2207" t="s">
        <v>1737</v>
      </c>
      <c r="D2207" t="str">
        <f>IF('P66'!C12&lt;&gt;"",'P66'!C12,"")</f>
        <v/>
      </c>
      <c r="E2207" t="s">
        <v>1562</v>
      </c>
      <c r="F2207" t="s">
        <v>1588</v>
      </c>
    </row>
    <row r="2208" spans="1:6">
      <c r="A2208" t="s">
        <v>2152</v>
      </c>
      <c r="B2208">
        <v>4039</v>
      </c>
      <c r="C2208" t="s">
        <v>1623</v>
      </c>
      <c r="D2208" s="591" t="str">
        <f>IF('P66'!D12&lt;&gt;"",'P66'!D12,"")</f>
        <v/>
      </c>
      <c r="E2208" t="s">
        <v>1562</v>
      </c>
      <c r="F2208" t="s">
        <v>1566</v>
      </c>
    </row>
    <row r="2209" spans="1:6">
      <c r="A2209" t="s">
        <v>2152</v>
      </c>
      <c r="B2209">
        <v>4040</v>
      </c>
      <c r="C2209" t="s">
        <v>1789</v>
      </c>
      <c r="D2209" s="591" t="str">
        <f>IF('P66'!E12&lt;&gt;"",'P66'!E12,"")</f>
        <v/>
      </c>
      <c r="E2209" t="s">
        <v>1562</v>
      </c>
      <c r="F2209" t="s">
        <v>1566</v>
      </c>
    </row>
    <row r="2210" spans="1:6">
      <c r="A2210" t="s">
        <v>2152</v>
      </c>
      <c r="B2210">
        <v>4041</v>
      </c>
      <c r="C2210" t="s">
        <v>1669</v>
      </c>
      <c r="D2210" s="591" t="str">
        <f>IF('P66'!F12&lt;&gt;"",'P66'!F12,"")</f>
        <v/>
      </c>
      <c r="E2210" t="s">
        <v>1562</v>
      </c>
      <c r="F2210" t="s">
        <v>1566</v>
      </c>
    </row>
    <row r="2211" spans="1:6">
      <c r="A2211" t="s">
        <v>2152</v>
      </c>
      <c r="B2211">
        <v>4042</v>
      </c>
      <c r="C2211" t="s">
        <v>1624</v>
      </c>
      <c r="D2211" t="str">
        <f>IF('P66'!G12&lt;&gt;"",'P66'!G12,"")</f>
        <v/>
      </c>
      <c r="E2211" t="s">
        <v>1562</v>
      </c>
      <c r="F2211" t="s">
        <v>2154</v>
      </c>
    </row>
    <row r="2212" spans="1:6">
      <c r="A2212" t="s">
        <v>2152</v>
      </c>
      <c r="B2212">
        <v>4043</v>
      </c>
      <c r="C2212" t="s">
        <v>1752</v>
      </c>
      <c r="D2212" s="593" t="str">
        <f>IF('P66'!H12&lt;&gt;"",'P66'!H12,"")</f>
        <v/>
      </c>
      <c r="E2212" t="s">
        <v>1562</v>
      </c>
      <c r="F2212" t="s">
        <v>1757</v>
      </c>
    </row>
    <row r="2213" spans="1:6">
      <c r="A2213" t="s">
        <v>2152</v>
      </c>
      <c r="B2213">
        <v>4044</v>
      </c>
      <c r="C2213" t="s">
        <v>1790</v>
      </c>
      <c r="D2213" t="str">
        <f>IF('P66'!I12&lt;&gt;"",'P66'!I12,"")</f>
        <v/>
      </c>
      <c r="E2213" t="s">
        <v>1562</v>
      </c>
      <c r="F2213" t="s">
        <v>1588</v>
      </c>
    </row>
    <row r="2214" spans="1:6">
      <c r="A2214" t="s">
        <v>2152</v>
      </c>
      <c r="B2214">
        <v>4045</v>
      </c>
      <c r="C2214" t="s">
        <v>1791</v>
      </c>
      <c r="D2214" s="590" t="str">
        <f>IF('P66'!J12&lt;&gt;"",'P66'!J12,"")</f>
        <v/>
      </c>
      <c r="E2214" t="s">
        <v>1562</v>
      </c>
      <c r="F2214" t="s">
        <v>1560</v>
      </c>
    </row>
    <row r="2215" spans="1:6">
      <c r="A2215" t="s">
        <v>2152</v>
      </c>
      <c r="B2215">
        <v>4046</v>
      </c>
      <c r="C2215" t="s">
        <v>1670</v>
      </c>
      <c r="D2215" s="590" t="str">
        <f>IF('P66'!K12&lt;&gt;"",'P66'!K12,"")</f>
        <v/>
      </c>
      <c r="E2215" t="s">
        <v>1562</v>
      </c>
      <c r="F2215" t="s">
        <v>1560</v>
      </c>
    </row>
    <row r="2216" spans="1:6">
      <c r="A2216" t="s">
        <v>2152</v>
      </c>
      <c r="B2216">
        <v>4047</v>
      </c>
      <c r="C2216" t="s">
        <v>1792</v>
      </c>
      <c r="D2216" s="590" t="str">
        <f>IF('P66'!L12&lt;&gt;"",'P66'!L12,"")</f>
        <v/>
      </c>
      <c r="E2216" t="s">
        <v>1562</v>
      </c>
      <c r="F2216" t="s">
        <v>1560</v>
      </c>
    </row>
    <row r="2217" spans="1:6">
      <c r="A2217" t="s">
        <v>2152</v>
      </c>
      <c r="B2217">
        <v>4048</v>
      </c>
      <c r="C2217" t="s">
        <v>1793</v>
      </c>
      <c r="D2217" s="592" t="str">
        <f>IF('P66'!M12&lt;&gt;"",'P66'!M12,"")</f>
        <v/>
      </c>
      <c r="E2217" t="s">
        <v>1562</v>
      </c>
      <c r="F2217" t="s">
        <v>1584</v>
      </c>
    </row>
    <row r="2218" spans="1:6">
      <c r="A2218" t="s">
        <v>2152</v>
      </c>
      <c r="B2218">
        <v>4049</v>
      </c>
      <c r="C2218" t="s">
        <v>2000</v>
      </c>
      <c r="D2218" s="590" t="str">
        <f>IF('P66'!N12&lt;&gt;"",'P66'!N12,"")</f>
        <v/>
      </c>
      <c r="E2218" t="s">
        <v>1562</v>
      </c>
      <c r="F2218" t="s">
        <v>1560</v>
      </c>
    </row>
    <row r="2219" spans="1:6">
      <c r="A2219" t="s">
        <v>2152</v>
      </c>
      <c r="B2219">
        <v>4050</v>
      </c>
      <c r="C2219" t="s">
        <v>2151</v>
      </c>
      <c r="D2219" s="591" t="str">
        <f>IF('P66'!A13&lt;&gt;"",'P66'!A13,"")</f>
        <v/>
      </c>
      <c r="E2219" t="s">
        <v>1562</v>
      </c>
      <c r="F2219" t="s">
        <v>1566</v>
      </c>
    </row>
    <row r="2220" spans="1:6">
      <c r="A2220" t="s">
        <v>2152</v>
      </c>
      <c r="B2220">
        <v>4051</v>
      </c>
      <c r="C2220" t="s">
        <v>1701</v>
      </c>
      <c r="D2220" s="590" t="str">
        <f>IF('P66'!B13&lt;&gt;"",'P66'!B13,"")</f>
        <v/>
      </c>
      <c r="E2220" t="s">
        <v>1562</v>
      </c>
      <c r="F2220" t="s">
        <v>1560</v>
      </c>
    </row>
    <row r="2221" spans="1:6">
      <c r="A2221" t="s">
        <v>2152</v>
      </c>
      <c r="B2221">
        <v>4052</v>
      </c>
      <c r="C2221" t="s">
        <v>1709</v>
      </c>
      <c r="D2221" t="str">
        <f>IF('P66'!C13&lt;&gt;"",'P66'!C13,"")</f>
        <v/>
      </c>
      <c r="E2221" t="s">
        <v>1562</v>
      </c>
      <c r="F2221" t="s">
        <v>1588</v>
      </c>
    </row>
    <row r="2222" spans="1:6">
      <c r="A2222" t="s">
        <v>2152</v>
      </c>
      <c r="B2222">
        <v>4053</v>
      </c>
      <c r="C2222" t="s">
        <v>1625</v>
      </c>
      <c r="D2222" s="591" t="str">
        <f>IF('P66'!D13&lt;&gt;"",'P66'!D13,"")</f>
        <v/>
      </c>
      <c r="E2222" t="s">
        <v>1562</v>
      </c>
      <c r="F2222" t="s">
        <v>1566</v>
      </c>
    </row>
    <row r="2223" spans="1:6">
      <c r="A2223" t="s">
        <v>2152</v>
      </c>
      <c r="B2223">
        <v>4054</v>
      </c>
      <c r="C2223" t="s">
        <v>1794</v>
      </c>
      <c r="D2223" s="591" t="str">
        <f>IF('P66'!E13&lt;&gt;"",'P66'!E13,"")</f>
        <v/>
      </c>
      <c r="E2223" t="s">
        <v>1562</v>
      </c>
      <c r="F2223" t="s">
        <v>1566</v>
      </c>
    </row>
    <row r="2224" spans="1:6">
      <c r="A2224" t="s">
        <v>2152</v>
      </c>
      <c r="B2224">
        <v>4055</v>
      </c>
      <c r="C2224" t="s">
        <v>1573</v>
      </c>
      <c r="D2224" s="591" t="str">
        <f>IF('P66'!F13&lt;&gt;"",'P66'!F13,"")</f>
        <v/>
      </c>
      <c r="E2224" t="s">
        <v>1562</v>
      </c>
      <c r="F2224" t="s">
        <v>1566</v>
      </c>
    </row>
    <row r="2225" spans="1:6">
      <c r="A2225" t="s">
        <v>2152</v>
      </c>
      <c r="B2225">
        <v>4056</v>
      </c>
      <c r="C2225" t="s">
        <v>1626</v>
      </c>
      <c r="D2225" t="str">
        <f>IF('P66'!G13&lt;&gt;"",'P66'!G13,"")</f>
        <v/>
      </c>
      <c r="E2225" t="s">
        <v>1562</v>
      </c>
      <c r="F2225" t="s">
        <v>2154</v>
      </c>
    </row>
    <row r="2226" spans="1:6">
      <c r="A2226" t="s">
        <v>2152</v>
      </c>
      <c r="B2226">
        <v>4057</v>
      </c>
      <c r="C2226" t="s">
        <v>1753</v>
      </c>
      <c r="D2226" s="593" t="str">
        <f>IF('P66'!H13&lt;&gt;"",'P66'!H13,"")</f>
        <v/>
      </c>
      <c r="E2226" t="s">
        <v>1562</v>
      </c>
      <c r="F2226" t="s">
        <v>1757</v>
      </c>
    </row>
    <row r="2227" spans="1:6">
      <c r="A2227" t="s">
        <v>2152</v>
      </c>
      <c r="B2227">
        <v>4058</v>
      </c>
      <c r="C2227" t="s">
        <v>1795</v>
      </c>
      <c r="D2227" t="str">
        <f>IF('P66'!I13&lt;&gt;"",'P66'!I13,"")</f>
        <v/>
      </c>
      <c r="E2227" t="s">
        <v>1562</v>
      </c>
      <c r="F2227" t="s">
        <v>1588</v>
      </c>
    </row>
    <row r="2228" spans="1:6">
      <c r="A2228" t="s">
        <v>2152</v>
      </c>
      <c r="B2228">
        <v>4059</v>
      </c>
      <c r="C2228" t="s">
        <v>1796</v>
      </c>
      <c r="D2228" s="590" t="str">
        <f>IF('P66'!J13&lt;&gt;"",'P66'!J13,"")</f>
        <v/>
      </c>
      <c r="E2228" t="s">
        <v>1562</v>
      </c>
      <c r="F2228" t="s">
        <v>1560</v>
      </c>
    </row>
    <row r="2229" spans="1:6">
      <c r="A2229" t="s">
        <v>2152</v>
      </c>
      <c r="B2229">
        <v>4060</v>
      </c>
      <c r="C2229" t="s">
        <v>1671</v>
      </c>
      <c r="D2229" s="590" t="str">
        <f>IF('P66'!K13&lt;&gt;"",'P66'!K13,"")</f>
        <v/>
      </c>
      <c r="E2229" t="s">
        <v>1562</v>
      </c>
      <c r="F2229" t="s">
        <v>1560</v>
      </c>
    </row>
    <row r="2230" spans="1:6">
      <c r="A2230" t="s">
        <v>2152</v>
      </c>
      <c r="B2230">
        <v>4061</v>
      </c>
      <c r="C2230" t="s">
        <v>1797</v>
      </c>
      <c r="D2230" s="590" t="str">
        <f>IF('P66'!L13&lt;&gt;"",'P66'!L13,"")</f>
        <v/>
      </c>
      <c r="E2230" t="s">
        <v>1562</v>
      </c>
      <c r="F2230" t="s">
        <v>1560</v>
      </c>
    </row>
    <row r="2231" spans="1:6">
      <c r="A2231" t="s">
        <v>2152</v>
      </c>
      <c r="B2231">
        <v>4062</v>
      </c>
      <c r="C2231" t="s">
        <v>1798</v>
      </c>
      <c r="D2231" s="592" t="str">
        <f>IF('P66'!M13&lt;&gt;"",'P66'!M13,"")</f>
        <v/>
      </c>
      <c r="E2231" t="s">
        <v>1562</v>
      </c>
      <c r="F2231" t="s">
        <v>1584</v>
      </c>
    </row>
    <row r="2232" spans="1:6">
      <c r="A2232" t="s">
        <v>2152</v>
      </c>
      <c r="B2232">
        <v>4063</v>
      </c>
      <c r="C2232" t="s">
        <v>2003</v>
      </c>
      <c r="D2232" s="590" t="str">
        <f>IF('P66'!N13&lt;&gt;"",'P66'!N13,"")</f>
        <v/>
      </c>
      <c r="E2232" t="s">
        <v>1562</v>
      </c>
      <c r="F2232" t="s">
        <v>1560</v>
      </c>
    </row>
    <row r="2233" spans="1:6">
      <c r="A2233" t="s">
        <v>2152</v>
      </c>
      <c r="B2233">
        <v>4064</v>
      </c>
      <c r="C2233" t="s">
        <v>1855</v>
      </c>
      <c r="D2233" s="591" t="str">
        <f>IF('P66'!A14&lt;&gt;"",'P66'!A14,"")</f>
        <v/>
      </c>
      <c r="E2233" t="s">
        <v>1562</v>
      </c>
      <c r="F2233" t="s">
        <v>1566</v>
      </c>
    </row>
    <row r="2234" spans="1:6">
      <c r="A2234" t="s">
        <v>2152</v>
      </c>
      <c r="B2234">
        <v>4065</v>
      </c>
      <c r="C2234" t="s">
        <v>1728</v>
      </c>
      <c r="D2234" s="590" t="str">
        <f>IF('P66'!B14&lt;&gt;"",'P66'!B14,"")</f>
        <v/>
      </c>
      <c r="E2234" t="s">
        <v>1562</v>
      </c>
      <c r="F2234" t="s">
        <v>1560</v>
      </c>
    </row>
    <row r="2235" spans="1:6">
      <c r="A2235" t="s">
        <v>2152</v>
      </c>
      <c r="B2235">
        <v>4066</v>
      </c>
      <c r="C2235" t="s">
        <v>1729</v>
      </c>
      <c r="D2235" t="str">
        <f>IF('P66'!C14&lt;&gt;"",'P66'!C14,"")</f>
        <v/>
      </c>
      <c r="E2235" t="s">
        <v>1562</v>
      </c>
      <c r="F2235" t="s">
        <v>1588</v>
      </c>
    </row>
    <row r="2236" spans="1:6">
      <c r="A2236" t="s">
        <v>2152</v>
      </c>
      <c r="B2236">
        <v>4067</v>
      </c>
      <c r="C2236" t="s">
        <v>1627</v>
      </c>
      <c r="D2236" s="591" t="str">
        <f>IF('P66'!D14&lt;&gt;"",'P66'!D14,"")</f>
        <v/>
      </c>
      <c r="E2236" t="s">
        <v>1562</v>
      </c>
      <c r="F2236" t="s">
        <v>1566</v>
      </c>
    </row>
    <row r="2237" spans="1:6">
      <c r="A2237" t="s">
        <v>2152</v>
      </c>
      <c r="B2237">
        <v>4068</v>
      </c>
      <c r="C2237" t="s">
        <v>1730</v>
      </c>
      <c r="D2237" s="591" t="str">
        <f>IF('P66'!E14&lt;&gt;"",'P66'!E14,"")</f>
        <v/>
      </c>
      <c r="E2237" t="s">
        <v>1562</v>
      </c>
      <c r="F2237" t="s">
        <v>1566</v>
      </c>
    </row>
    <row r="2238" spans="1:6">
      <c r="A2238" t="s">
        <v>2152</v>
      </c>
      <c r="B2238">
        <v>4069</v>
      </c>
      <c r="C2238" t="s">
        <v>1672</v>
      </c>
      <c r="D2238" s="591" t="str">
        <f>IF('P66'!F14&lt;&gt;"",'P66'!F14,"")</f>
        <v/>
      </c>
      <c r="E2238" t="s">
        <v>1562</v>
      </c>
      <c r="F2238" t="s">
        <v>1566</v>
      </c>
    </row>
    <row r="2239" spans="1:6">
      <c r="A2239" t="s">
        <v>2152</v>
      </c>
      <c r="B2239">
        <v>4070</v>
      </c>
      <c r="C2239" t="s">
        <v>1628</v>
      </c>
      <c r="D2239" t="str">
        <f>IF('P66'!G14&lt;&gt;"",'P66'!G14,"")</f>
        <v/>
      </c>
      <c r="E2239" t="s">
        <v>1562</v>
      </c>
      <c r="F2239" t="s">
        <v>2154</v>
      </c>
    </row>
    <row r="2240" spans="1:6">
      <c r="A2240" t="s">
        <v>2152</v>
      </c>
      <c r="B2240">
        <v>4071</v>
      </c>
      <c r="C2240" t="s">
        <v>1754</v>
      </c>
      <c r="D2240" s="593" t="str">
        <f>IF('P66'!H14&lt;&gt;"",'P66'!H14,"")</f>
        <v/>
      </c>
      <c r="E2240" t="s">
        <v>1562</v>
      </c>
      <c r="F2240" t="s">
        <v>1757</v>
      </c>
    </row>
    <row r="2241" spans="1:6">
      <c r="A2241" t="s">
        <v>2152</v>
      </c>
      <c r="B2241">
        <v>4072</v>
      </c>
      <c r="C2241" t="s">
        <v>1799</v>
      </c>
      <c r="D2241" t="str">
        <f>IF('P66'!I14&lt;&gt;"",'P66'!I14,"")</f>
        <v/>
      </c>
      <c r="E2241" t="s">
        <v>1562</v>
      </c>
      <c r="F2241" t="s">
        <v>1588</v>
      </c>
    </row>
    <row r="2242" spans="1:6">
      <c r="A2242" t="s">
        <v>2152</v>
      </c>
      <c r="B2242">
        <v>4073</v>
      </c>
      <c r="C2242" t="s">
        <v>1800</v>
      </c>
      <c r="D2242" s="590" t="str">
        <f>IF('P66'!J14&lt;&gt;"",'P66'!J14,"")</f>
        <v/>
      </c>
      <c r="E2242" t="s">
        <v>1562</v>
      </c>
      <c r="F2242" t="s">
        <v>1560</v>
      </c>
    </row>
    <row r="2243" spans="1:6">
      <c r="A2243" t="s">
        <v>2152</v>
      </c>
      <c r="B2243">
        <v>4074</v>
      </c>
      <c r="C2243" t="s">
        <v>1673</v>
      </c>
      <c r="D2243" s="590" t="str">
        <f>IF('P66'!K14&lt;&gt;"",'P66'!K14,"")</f>
        <v/>
      </c>
      <c r="E2243" t="s">
        <v>1562</v>
      </c>
      <c r="F2243" t="s">
        <v>1560</v>
      </c>
    </row>
    <row r="2244" spans="1:6">
      <c r="A2244" t="s">
        <v>2152</v>
      </c>
      <c r="B2244">
        <v>4075</v>
      </c>
      <c r="C2244" t="s">
        <v>1801</v>
      </c>
      <c r="D2244" s="590" t="str">
        <f>IF('P66'!L14&lt;&gt;"",'P66'!L14,"")</f>
        <v/>
      </c>
      <c r="E2244" t="s">
        <v>1562</v>
      </c>
      <c r="F2244" t="s">
        <v>1560</v>
      </c>
    </row>
    <row r="2245" spans="1:6">
      <c r="A2245" t="s">
        <v>2152</v>
      </c>
      <c r="B2245">
        <v>4076</v>
      </c>
      <c r="C2245" t="s">
        <v>1802</v>
      </c>
      <c r="D2245" s="592" t="str">
        <f>IF('P66'!M14&lt;&gt;"",'P66'!M14,"")</f>
        <v/>
      </c>
      <c r="E2245" t="s">
        <v>1562</v>
      </c>
      <c r="F2245" t="s">
        <v>1584</v>
      </c>
    </row>
    <row r="2246" spans="1:6">
      <c r="A2246" t="s">
        <v>2152</v>
      </c>
      <c r="B2246">
        <v>4077</v>
      </c>
      <c r="C2246" t="s">
        <v>2006</v>
      </c>
      <c r="D2246" s="590" t="str">
        <f>IF('P66'!N14&lt;&gt;"",'P66'!N14,"")</f>
        <v/>
      </c>
      <c r="E2246" t="s">
        <v>1562</v>
      </c>
      <c r="F2246" t="s">
        <v>1560</v>
      </c>
    </row>
    <row r="2247" spans="1:6">
      <c r="A2247" t="s">
        <v>2152</v>
      </c>
      <c r="B2247">
        <v>4078</v>
      </c>
      <c r="C2247" t="s">
        <v>2009</v>
      </c>
      <c r="D2247" s="591" t="str">
        <f>IF('P66'!A15&lt;&gt;"",'P66'!A15,"")</f>
        <v/>
      </c>
      <c r="E2247" t="s">
        <v>1562</v>
      </c>
      <c r="F2247" t="s">
        <v>1566</v>
      </c>
    </row>
    <row r="2248" spans="1:6">
      <c r="A2248" t="s">
        <v>2152</v>
      </c>
      <c r="B2248">
        <v>4079</v>
      </c>
      <c r="C2248" t="s">
        <v>1803</v>
      </c>
      <c r="D2248" s="590" t="str">
        <f>IF('P66'!B15&lt;&gt;"",'P66'!B15,"")</f>
        <v/>
      </c>
      <c r="E2248" t="s">
        <v>1562</v>
      </c>
      <c r="F2248" t="s">
        <v>1560</v>
      </c>
    </row>
    <row r="2249" spans="1:6">
      <c r="A2249" t="s">
        <v>2152</v>
      </c>
      <c r="B2249">
        <v>4080</v>
      </c>
      <c r="C2249" t="s">
        <v>1755</v>
      </c>
      <c r="D2249" t="str">
        <f>IF('P66'!C15&lt;&gt;"",'P66'!C15,"")</f>
        <v/>
      </c>
      <c r="E2249" t="s">
        <v>1562</v>
      </c>
      <c r="F2249" t="s">
        <v>1588</v>
      </c>
    </row>
    <row r="2250" spans="1:6">
      <c r="A2250" t="s">
        <v>2152</v>
      </c>
      <c r="B2250">
        <v>4081</v>
      </c>
      <c r="C2250" t="s">
        <v>1629</v>
      </c>
      <c r="D2250" s="591" t="str">
        <f>IF('P66'!D15&lt;&gt;"",'P66'!D15,"")</f>
        <v/>
      </c>
      <c r="E2250" t="s">
        <v>1562</v>
      </c>
      <c r="F2250" t="s">
        <v>1566</v>
      </c>
    </row>
    <row r="2251" spans="1:6">
      <c r="A2251" t="s">
        <v>2152</v>
      </c>
      <c r="B2251">
        <v>4082</v>
      </c>
      <c r="C2251" t="s">
        <v>1804</v>
      </c>
      <c r="D2251" s="591" t="str">
        <f>IF('P66'!E15&lt;&gt;"",'P66'!E15,"")</f>
        <v/>
      </c>
      <c r="E2251" t="s">
        <v>1562</v>
      </c>
      <c r="F2251" t="s">
        <v>1566</v>
      </c>
    </row>
    <row r="2252" spans="1:6">
      <c r="A2252" t="s">
        <v>2152</v>
      </c>
      <c r="B2252">
        <v>4083</v>
      </c>
      <c r="C2252" t="s">
        <v>1578</v>
      </c>
      <c r="D2252" s="591" t="str">
        <f>IF('P66'!F15&lt;&gt;"",'P66'!F15,"")</f>
        <v/>
      </c>
      <c r="E2252" t="s">
        <v>1562</v>
      </c>
      <c r="F2252" t="s">
        <v>1566</v>
      </c>
    </row>
    <row r="2253" spans="1:6">
      <c r="A2253" t="s">
        <v>2152</v>
      </c>
      <c r="B2253">
        <v>4084</v>
      </c>
      <c r="C2253" t="s">
        <v>1630</v>
      </c>
      <c r="D2253" t="str">
        <f>IF('P66'!G15&lt;&gt;"",'P66'!G15,"")</f>
        <v/>
      </c>
      <c r="E2253" t="s">
        <v>1562</v>
      </c>
      <c r="F2253" t="s">
        <v>2154</v>
      </c>
    </row>
    <row r="2254" spans="1:6">
      <c r="A2254" t="s">
        <v>2152</v>
      </c>
      <c r="B2254">
        <v>4085</v>
      </c>
      <c r="C2254" t="s">
        <v>1756</v>
      </c>
      <c r="D2254" s="593" t="str">
        <f>IF('P66'!H15&lt;&gt;"",'P66'!H15,"")</f>
        <v/>
      </c>
      <c r="E2254" t="s">
        <v>1562</v>
      </c>
      <c r="F2254" t="s">
        <v>1757</v>
      </c>
    </row>
    <row r="2255" spans="1:6">
      <c r="A2255" t="s">
        <v>2152</v>
      </c>
      <c r="B2255">
        <v>4086</v>
      </c>
      <c r="C2255" t="s">
        <v>1805</v>
      </c>
      <c r="D2255" t="str">
        <f>IF('P66'!I15&lt;&gt;"",'P66'!I15,"")</f>
        <v/>
      </c>
      <c r="E2255" t="s">
        <v>1562</v>
      </c>
      <c r="F2255" t="s">
        <v>1588</v>
      </c>
    </row>
    <row r="2256" spans="1:6">
      <c r="A2256" t="s">
        <v>2152</v>
      </c>
      <c r="B2256">
        <v>4087</v>
      </c>
      <c r="C2256" t="s">
        <v>1806</v>
      </c>
      <c r="D2256" s="590" t="str">
        <f>IF('P66'!J15&lt;&gt;"",'P66'!J15,"")</f>
        <v/>
      </c>
      <c r="E2256" t="s">
        <v>1562</v>
      </c>
      <c r="F2256" t="s">
        <v>1560</v>
      </c>
    </row>
    <row r="2257" spans="1:6">
      <c r="A2257" t="s">
        <v>2152</v>
      </c>
      <c r="B2257">
        <v>4088</v>
      </c>
      <c r="C2257" t="s">
        <v>1674</v>
      </c>
      <c r="D2257" s="590" t="str">
        <f>IF('P66'!K15&lt;&gt;"",'P66'!K15,"")</f>
        <v/>
      </c>
      <c r="E2257" t="s">
        <v>1562</v>
      </c>
      <c r="F2257" t="s">
        <v>1560</v>
      </c>
    </row>
    <row r="2258" spans="1:6">
      <c r="A2258" t="s">
        <v>2152</v>
      </c>
      <c r="B2258">
        <v>4089</v>
      </c>
      <c r="C2258" t="s">
        <v>1807</v>
      </c>
      <c r="D2258" s="590" t="str">
        <f>IF('P66'!L15&lt;&gt;"",'P66'!L15,"")</f>
        <v/>
      </c>
      <c r="E2258" t="s">
        <v>1562</v>
      </c>
      <c r="F2258" t="s">
        <v>1560</v>
      </c>
    </row>
    <row r="2259" spans="1:6">
      <c r="A2259" t="s">
        <v>2152</v>
      </c>
      <c r="B2259">
        <v>4090</v>
      </c>
      <c r="C2259" t="s">
        <v>1808</v>
      </c>
      <c r="D2259" s="592" t="str">
        <f>IF('P66'!M15&lt;&gt;"",'P66'!M15,"")</f>
        <v/>
      </c>
      <c r="E2259" t="s">
        <v>1562</v>
      </c>
      <c r="F2259" t="s">
        <v>1584</v>
      </c>
    </row>
    <row r="2260" spans="1:6">
      <c r="A2260" t="s">
        <v>2152</v>
      </c>
      <c r="B2260">
        <v>4091</v>
      </c>
      <c r="C2260" t="s">
        <v>2010</v>
      </c>
      <c r="D2260" s="590" t="str">
        <f>IF('P66'!N15&lt;&gt;"",'P66'!N15,"")</f>
        <v/>
      </c>
      <c r="E2260" t="s">
        <v>1562</v>
      </c>
      <c r="F2260" t="s">
        <v>1560</v>
      </c>
    </row>
    <row r="2261" spans="1:6">
      <c r="A2261" t="s">
        <v>2152</v>
      </c>
      <c r="B2261">
        <v>4092</v>
      </c>
      <c r="C2261" t="s">
        <v>1883</v>
      </c>
      <c r="D2261" s="591" t="str">
        <f>IF('P66'!A16&lt;&gt;"",'P66'!A16,"")</f>
        <v/>
      </c>
      <c r="E2261" t="s">
        <v>1562</v>
      </c>
      <c r="F2261" t="s">
        <v>1566</v>
      </c>
    </row>
    <row r="2262" spans="1:6">
      <c r="A2262" t="s">
        <v>2152</v>
      </c>
      <c r="B2262">
        <v>4093</v>
      </c>
      <c r="C2262" t="s">
        <v>1716</v>
      </c>
      <c r="D2262" s="590" t="str">
        <f>IF('P66'!B16&lt;&gt;"",'P66'!B16,"")</f>
        <v/>
      </c>
      <c r="E2262" t="s">
        <v>1562</v>
      </c>
      <c r="F2262" t="s">
        <v>1560</v>
      </c>
    </row>
    <row r="2263" spans="1:6">
      <c r="A2263" t="s">
        <v>2152</v>
      </c>
      <c r="B2263">
        <v>4094</v>
      </c>
      <c r="C2263" t="s">
        <v>1710</v>
      </c>
      <c r="D2263" t="str">
        <f>IF('P66'!C16&lt;&gt;"",'P66'!C16,"")</f>
        <v/>
      </c>
      <c r="E2263" t="s">
        <v>1562</v>
      </c>
      <c r="F2263" t="s">
        <v>1588</v>
      </c>
    </row>
    <row r="2264" spans="1:6">
      <c r="A2264" t="s">
        <v>2152</v>
      </c>
      <c r="B2264">
        <v>4095</v>
      </c>
      <c r="C2264" t="s">
        <v>1631</v>
      </c>
      <c r="D2264" s="591" t="str">
        <f>IF('P66'!D16&lt;&gt;"",'P66'!D16,"")</f>
        <v/>
      </c>
      <c r="E2264" t="s">
        <v>1562</v>
      </c>
      <c r="F2264" t="s">
        <v>1566</v>
      </c>
    </row>
    <row r="2265" spans="1:6">
      <c r="A2265" t="s">
        <v>2152</v>
      </c>
      <c r="B2265">
        <v>4096</v>
      </c>
      <c r="C2265" t="s">
        <v>1809</v>
      </c>
      <c r="D2265" s="591" t="str">
        <f>IF('P66'!E16&lt;&gt;"",'P66'!E16,"")</f>
        <v/>
      </c>
      <c r="E2265" t="s">
        <v>1562</v>
      </c>
      <c r="F2265" t="s">
        <v>1566</v>
      </c>
    </row>
    <row r="2266" spans="1:6">
      <c r="A2266" t="s">
        <v>2152</v>
      </c>
      <c r="B2266">
        <v>4097</v>
      </c>
      <c r="C2266" t="s">
        <v>1675</v>
      </c>
      <c r="D2266" s="591" t="str">
        <f>IF('P66'!F16&lt;&gt;"",'P66'!F16,"")</f>
        <v/>
      </c>
      <c r="E2266" t="s">
        <v>1562</v>
      </c>
      <c r="F2266" t="s">
        <v>1566</v>
      </c>
    </row>
    <row r="2267" spans="1:6">
      <c r="A2267" t="s">
        <v>2152</v>
      </c>
      <c r="B2267">
        <v>4098</v>
      </c>
      <c r="C2267" t="s">
        <v>1632</v>
      </c>
      <c r="D2267" t="str">
        <f>IF('P66'!G16&lt;&gt;"",'P66'!G16,"")</f>
        <v/>
      </c>
      <c r="E2267" t="s">
        <v>1562</v>
      </c>
      <c r="F2267" t="s">
        <v>2154</v>
      </c>
    </row>
    <row r="2268" spans="1:6">
      <c r="A2268" t="s">
        <v>2152</v>
      </c>
      <c r="B2268">
        <v>4099</v>
      </c>
      <c r="C2268" t="s">
        <v>1810</v>
      </c>
      <c r="D2268" s="593" t="str">
        <f>IF('P66'!H16&lt;&gt;"",'P66'!H16,"")</f>
        <v/>
      </c>
      <c r="E2268" t="s">
        <v>1562</v>
      </c>
      <c r="F2268" t="s">
        <v>1757</v>
      </c>
    </row>
    <row r="2269" spans="1:6">
      <c r="A2269" t="s">
        <v>2152</v>
      </c>
      <c r="B2269">
        <v>4100</v>
      </c>
      <c r="C2269" t="s">
        <v>1811</v>
      </c>
      <c r="D2269" t="str">
        <f>IF('P66'!I16&lt;&gt;"",'P66'!I16,"")</f>
        <v/>
      </c>
      <c r="E2269" t="s">
        <v>1562</v>
      </c>
      <c r="F2269" t="s">
        <v>1588</v>
      </c>
    </row>
    <row r="2270" spans="1:6">
      <c r="A2270" t="s">
        <v>2152</v>
      </c>
      <c r="B2270">
        <v>4101</v>
      </c>
      <c r="C2270" t="s">
        <v>1812</v>
      </c>
      <c r="D2270" s="590" t="str">
        <f>IF('P66'!J16&lt;&gt;"",'P66'!J16,"")</f>
        <v/>
      </c>
      <c r="E2270" t="s">
        <v>1562</v>
      </c>
      <c r="F2270" t="s">
        <v>1560</v>
      </c>
    </row>
    <row r="2271" spans="1:6">
      <c r="A2271" t="s">
        <v>2152</v>
      </c>
      <c r="B2271">
        <v>4102</v>
      </c>
      <c r="C2271" t="s">
        <v>1676</v>
      </c>
      <c r="D2271" s="590" t="str">
        <f>IF('P66'!K16&lt;&gt;"",'P66'!K16,"")</f>
        <v/>
      </c>
      <c r="E2271" t="s">
        <v>1562</v>
      </c>
      <c r="F2271" t="s">
        <v>1560</v>
      </c>
    </row>
    <row r="2272" spans="1:6">
      <c r="A2272" t="s">
        <v>2152</v>
      </c>
      <c r="B2272">
        <v>4103</v>
      </c>
      <c r="C2272" t="s">
        <v>1813</v>
      </c>
      <c r="D2272" s="590" t="str">
        <f>IF('P66'!L16&lt;&gt;"",'P66'!L16,"")</f>
        <v/>
      </c>
      <c r="E2272" t="s">
        <v>1562</v>
      </c>
      <c r="F2272" t="s">
        <v>1560</v>
      </c>
    </row>
    <row r="2273" spans="1:6">
      <c r="A2273" t="s">
        <v>2152</v>
      </c>
      <c r="B2273">
        <v>4104</v>
      </c>
      <c r="C2273" t="s">
        <v>1814</v>
      </c>
      <c r="D2273" s="592" t="str">
        <f>IF('P66'!M16&lt;&gt;"",'P66'!M16,"")</f>
        <v/>
      </c>
      <c r="E2273" t="s">
        <v>1562</v>
      </c>
      <c r="F2273" t="s">
        <v>1584</v>
      </c>
    </row>
    <row r="2274" spans="1:6">
      <c r="A2274" t="s">
        <v>2152</v>
      </c>
      <c r="B2274">
        <v>4105</v>
      </c>
      <c r="C2274" t="s">
        <v>2013</v>
      </c>
      <c r="D2274" s="590" t="str">
        <f>IF('P66'!N16&lt;&gt;"",'P66'!N16,"")</f>
        <v/>
      </c>
      <c r="E2274" t="s">
        <v>1562</v>
      </c>
      <c r="F2274" t="s">
        <v>1560</v>
      </c>
    </row>
    <row r="2275" spans="1:6">
      <c r="A2275" t="s">
        <v>2152</v>
      </c>
      <c r="B2275">
        <v>4106</v>
      </c>
      <c r="C2275" t="s">
        <v>1856</v>
      </c>
      <c r="D2275" s="591" t="str">
        <f>IF('P66'!A17&lt;&gt;"",'P66'!A17,"")</f>
        <v/>
      </c>
      <c r="E2275" t="s">
        <v>1562</v>
      </c>
      <c r="F2275" t="s">
        <v>1566</v>
      </c>
    </row>
    <row r="2276" spans="1:6">
      <c r="A2276" t="s">
        <v>2152</v>
      </c>
      <c r="B2276">
        <v>4107</v>
      </c>
      <c r="C2276" t="s">
        <v>1582</v>
      </c>
      <c r="D2276" s="590" t="str">
        <f>IF('P66'!B17&lt;&gt;"",'P66'!B17,"")</f>
        <v/>
      </c>
      <c r="E2276" t="s">
        <v>1562</v>
      </c>
      <c r="F2276" t="s">
        <v>1560</v>
      </c>
    </row>
    <row r="2277" spans="1:6">
      <c r="A2277" t="s">
        <v>2152</v>
      </c>
      <c r="B2277">
        <v>4108</v>
      </c>
      <c r="C2277" t="s">
        <v>1731</v>
      </c>
      <c r="D2277" t="str">
        <f>IF('P66'!C17&lt;&gt;"",'P66'!C17,"")</f>
        <v/>
      </c>
      <c r="E2277" t="s">
        <v>1562</v>
      </c>
      <c r="F2277" t="s">
        <v>1588</v>
      </c>
    </row>
    <row r="2278" spans="1:6">
      <c r="A2278" t="s">
        <v>2152</v>
      </c>
      <c r="B2278">
        <v>4109</v>
      </c>
      <c r="C2278" t="s">
        <v>1633</v>
      </c>
      <c r="D2278" s="591" t="str">
        <f>IF('P66'!D17&lt;&gt;"",'P66'!D17,"")</f>
        <v/>
      </c>
      <c r="E2278" t="s">
        <v>1562</v>
      </c>
      <c r="F2278" t="s">
        <v>1566</v>
      </c>
    </row>
    <row r="2279" spans="1:6">
      <c r="A2279" t="s">
        <v>2152</v>
      </c>
      <c r="B2279">
        <v>4110</v>
      </c>
      <c r="C2279" t="s">
        <v>1732</v>
      </c>
      <c r="D2279" s="591" t="str">
        <f>IF('P66'!E17&lt;&gt;"",'P66'!E17,"")</f>
        <v/>
      </c>
      <c r="E2279" t="s">
        <v>1562</v>
      </c>
      <c r="F2279" t="s">
        <v>1566</v>
      </c>
    </row>
    <row r="2280" spans="1:6">
      <c r="A2280" t="s">
        <v>2152</v>
      </c>
      <c r="B2280">
        <v>4111</v>
      </c>
      <c r="C2280" t="s">
        <v>1677</v>
      </c>
      <c r="D2280" s="591" t="str">
        <f>IF('P66'!F17&lt;&gt;"",'P66'!F17,"")</f>
        <v/>
      </c>
      <c r="E2280" t="s">
        <v>1562</v>
      </c>
      <c r="F2280" t="s">
        <v>1566</v>
      </c>
    </row>
    <row r="2281" spans="1:6">
      <c r="A2281" t="s">
        <v>2152</v>
      </c>
      <c r="B2281">
        <v>4112</v>
      </c>
      <c r="C2281" t="s">
        <v>1634</v>
      </c>
      <c r="D2281" t="str">
        <f>IF('P66'!G17&lt;&gt;"",'P66'!G17,"")</f>
        <v/>
      </c>
      <c r="E2281" t="s">
        <v>1562</v>
      </c>
      <c r="F2281" t="s">
        <v>2154</v>
      </c>
    </row>
    <row r="2282" spans="1:6">
      <c r="A2282" t="s">
        <v>2152</v>
      </c>
      <c r="B2282">
        <v>4113</v>
      </c>
      <c r="C2282" t="s">
        <v>1815</v>
      </c>
      <c r="D2282" s="593" t="str">
        <f>IF('P66'!H17&lt;&gt;"",'P66'!H17,"")</f>
        <v/>
      </c>
      <c r="E2282" t="s">
        <v>1562</v>
      </c>
      <c r="F2282" t="s">
        <v>1757</v>
      </c>
    </row>
    <row r="2283" spans="1:6">
      <c r="A2283" t="s">
        <v>2152</v>
      </c>
      <c r="B2283">
        <v>4114</v>
      </c>
      <c r="C2283" t="s">
        <v>1816</v>
      </c>
      <c r="D2283" t="str">
        <f>IF('P66'!I17&lt;&gt;"",'P66'!I17,"")</f>
        <v/>
      </c>
      <c r="E2283" t="s">
        <v>1562</v>
      </c>
      <c r="F2283" t="s">
        <v>1588</v>
      </c>
    </row>
    <row r="2284" spans="1:6">
      <c r="A2284" t="s">
        <v>2152</v>
      </c>
      <c r="B2284">
        <v>4115</v>
      </c>
      <c r="C2284" t="s">
        <v>1817</v>
      </c>
      <c r="D2284" s="590" t="str">
        <f>IF('P66'!J17&lt;&gt;"",'P66'!J17,"")</f>
        <v/>
      </c>
      <c r="E2284" t="s">
        <v>1562</v>
      </c>
      <c r="F2284" t="s">
        <v>1560</v>
      </c>
    </row>
    <row r="2285" spans="1:6">
      <c r="A2285" t="s">
        <v>2152</v>
      </c>
      <c r="B2285">
        <v>4116</v>
      </c>
      <c r="C2285" t="s">
        <v>1678</v>
      </c>
      <c r="D2285" s="590" t="str">
        <f>IF('P66'!K17&lt;&gt;"",'P66'!K17,"")</f>
        <v/>
      </c>
      <c r="E2285" t="s">
        <v>1562</v>
      </c>
      <c r="F2285" t="s">
        <v>1560</v>
      </c>
    </row>
    <row r="2286" spans="1:6">
      <c r="A2286" t="s">
        <v>2152</v>
      </c>
      <c r="B2286">
        <v>4117</v>
      </c>
      <c r="C2286" t="s">
        <v>1818</v>
      </c>
      <c r="D2286" s="590" t="str">
        <f>IF('P66'!L17&lt;&gt;"",'P66'!L17,"")</f>
        <v/>
      </c>
      <c r="E2286" t="s">
        <v>1562</v>
      </c>
      <c r="F2286" t="s">
        <v>1560</v>
      </c>
    </row>
    <row r="2287" spans="1:6">
      <c r="A2287" t="s">
        <v>2152</v>
      </c>
      <c r="B2287">
        <v>4118</v>
      </c>
      <c r="C2287" t="s">
        <v>1819</v>
      </c>
      <c r="D2287" s="592" t="str">
        <f>IF('P66'!M17&lt;&gt;"",'P66'!M17,"")</f>
        <v/>
      </c>
      <c r="E2287" t="s">
        <v>1562</v>
      </c>
      <c r="F2287" t="s">
        <v>1584</v>
      </c>
    </row>
    <row r="2288" spans="1:6">
      <c r="A2288" t="s">
        <v>2152</v>
      </c>
      <c r="B2288">
        <v>4119</v>
      </c>
      <c r="C2288" t="s">
        <v>2016</v>
      </c>
      <c r="D2288" s="590" t="str">
        <f>IF('P66'!N17&lt;&gt;"",'P66'!N17,"")</f>
        <v/>
      </c>
      <c r="E2288" t="s">
        <v>1562</v>
      </c>
      <c r="F2288" t="s">
        <v>1560</v>
      </c>
    </row>
    <row r="2289" spans="1:6">
      <c r="A2289" t="s">
        <v>2152</v>
      </c>
      <c r="B2289">
        <v>4120</v>
      </c>
      <c r="C2289" t="s">
        <v>1858</v>
      </c>
      <c r="D2289" s="591" t="str">
        <f>IF('P66'!A18&lt;&gt;"",'P66'!A18,"")</f>
        <v/>
      </c>
      <c r="E2289" t="s">
        <v>1562</v>
      </c>
      <c r="F2289" t="s">
        <v>1566</v>
      </c>
    </row>
    <row r="2290" spans="1:6">
      <c r="A2290" t="s">
        <v>2152</v>
      </c>
      <c r="B2290">
        <v>4121</v>
      </c>
      <c r="C2290" t="s">
        <v>1583</v>
      </c>
      <c r="D2290" s="590" t="str">
        <f>IF('P66'!B18&lt;&gt;"",'P66'!B18,"")</f>
        <v/>
      </c>
      <c r="E2290" t="s">
        <v>1562</v>
      </c>
      <c r="F2290" t="s">
        <v>1560</v>
      </c>
    </row>
    <row r="2291" spans="1:6">
      <c r="A2291" t="s">
        <v>2152</v>
      </c>
      <c r="B2291">
        <v>4122</v>
      </c>
      <c r="C2291" t="s">
        <v>1820</v>
      </c>
      <c r="D2291" t="str">
        <f>IF('P66'!C18&lt;&gt;"",'P66'!C18,"")</f>
        <v/>
      </c>
      <c r="E2291" t="s">
        <v>1562</v>
      </c>
      <c r="F2291" t="s">
        <v>1588</v>
      </c>
    </row>
    <row r="2292" spans="1:6">
      <c r="A2292" t="s">
        <v>2152</v>
      </c>
      <c r="B2292">
        <v>4123</v>
      </c>
      <c r="C2292" t="s">
        <v>1635</v>
      </c>
      <c r="D2292" s="591" t="str">
        <f>IF('P66'!D18&lt;&gt;"",'P66'!D18,"")</f>
        <v/>
      </c>
      <c r="E2292" t="s">
        <v>1562</v>
      </c>
      <c r="F2292" t="s">
        <v>1566</v>
      </c>
    </row>
    <row r="2293" spans="1:6">
      <c r="A2293" t="s">
        <v>2152</v>
      </c>
      <c r="B2293">
        <v>4124</v>
      </c>
      <c r="C2293" t="s">
        <v>1821</v>
      </c>
      <c r="D2293" s="591" t="str">
        <f>IF('P66'!E18&lt;&gt;"",'P66'!E18,"")</f>
        <v/>
      </c>
      <c r="E2293" t="s">
        <v>1562</v>
      </c>
      <c r="F2293" t="s">
        <v>1566</v>
      </c>
    </row>
    <row r="2294" spans="1:6">
      <c r="A2294" t="s">
        <v>2152</v>
      </c>
      <c r="B2294">
        <v>4125</v>
      </c>
      <c r="C2294" t="s">
        <v>1679</v>
      </c>
      <c r="D2294" s="591" t="str">
        <f>IF('P66'!F18&lt;&gt;"",'P66'!F18,"")</f>
        <v/>
      </c>
      <c r="E2294" t="s">
        <v>1562</v>
      </c>
      <c r="F2294" t="s">
        <v>1566</v>
      </c>
    </row>
    <row r="2295" spans="1:6">
      <c r="A2295" t="s">
        <v>2152</v>
      </c>
      <c r="B2295">
        <v>4126</v>
      </c>
      <c r="C2295" t="s">
        <v>1636</v>
      </c>
      <c r="D2295" t="str">
        <f>IF('P66'!G18&lt;&gt;"",'P66'!G18,"")</f>
        <v/>
      </c>
      <c r="E2295" t="s">
        <v>1562</v>
      </c>
      <c r="F2295" t="s">
        <v>2154</v>
      </c>
    </row>
    <row r="2296" spans="1:6">
      <c r="A2296" t="s">
        <v>2152</v>
      </c>
      <c r="B2296">
        <v>4127</v>
      </c>
      <c r="C2296" t="s">
        <v>1822</v>
      </c>
      <c r="D2296" s="593" t="str">
        <f>IF('P66'!H18&lt;&gt;"",'P66'!H18,"")</f>
        <v/>
      </c>
      <c r="E2296" t="s">
        <v>1562</v>
      </c>
      <c r="F2296" t="s">
        <v>1757</v>
      </c>
    </row>
    <row r="2297" spans="1:6">
      <c r="A2297" t="s">
        <v>2152</v>
      </c>
      <c r="B2297">
        <v>4128</v>
      </c>
      <c r="C2297" t="s">
        <v>1823</v>
      </c>
      <c r="D2297" t="str">
        <f>IF('P66'!I18&lt;&gt;"",'P66'!I18,"")</f>
        <v/>
      </c>
      <c r="E2297" t="s">
        <v>1562</v>
      </c>
      <c r="F2297" t="s">
        <v>1588</v>
      </c>
    </row>
    <row r="2298" spans="1:6">
      <c r="A2298" t="s">
        <v>2152</v>
      </c>
      <c r="B2298">
        <v>4129</v>
      </c>
      <c r="C2298" t="s">
        <v>1824</v>
      </c>
      <c r="D2298" s="590" t="str">
        <f>IF('P66'!J18&lt;&gt;"",'P66'!J18,"")</f>
        <v/>
      </c>
      <c r="E2298" t="s">
        <v>1562</v>
      </c>
      <c r="F2298" t="s">
        <v>1560</v>
      </c>
    </row>
    <row r="2299" spans="1:6">
      <c r="A2299" t="s">
        <v>2152</v>
      </c>
      <c r="B2299">
        <v>4130</v>
      </c>
      <c r="C2299" t="s">
        <v>1680</v>
      </c>
      <c r="D2299" s="590" t="str">
        <f>IF('P66'!K18&lt;&gt;"",'P66'!K18,"")</f>
        <v/>
      </c>
      <c r="E2299" t="s">
        <v>1562</v>
      </c>
      <c r="F2299" t="s">
        <v>1560</v>
      </c>
    </row>
    <row r="2300" spans="1:6">
      <c r="A2300" t="s">
        <v>2152</v>
      </c>
      <c r="B2300">
        <v>4131</v>
      </c>
      <c r="C2300" t="s">
        <v>1825</v>
      </c>
      <c r="D2300" s="590" t="str">
        <f>IF('P66'!L18&lt;&gt;"",'P66'!L18,"")</f>
        <v/>
      </c>
      <c r="E2300" t="s">
        <v>1562</v>
      </c>
      <c r="F2300" t="s">
        <v>1560</v>
      </c>
    </row>
    <row r="2301" spans="1:6">
      <c r="A2301" t="s">
        <v>2152</v>
      </c>
      <c r="B2301">
        <v>4132</v>
      </c>
      <c r="C2301" t="s">
        <v>1826</v>
      </c>
      <c r="D2301" s="592" t="str">
        <f>IF('P66'!M18&lt;&gt;"",'P66'!M18,"")</f>
        <v/>
      </c>
      <c r="E2301" t="s">
        <v>1562</v>
      </c>
      <c r="F2301" t="s">
        <v>1584</v>
      </c>
    </row>
    <row r="2302" spans="1:6">
      <c r="A2302" t="s">
        <v>2152</v>
      </c>
      <c r="B2302">
        <v>4133</v>
      </c>
      <c r="C2302" t="s">
        <v>2019</v>
      </c>
      <c r="D2302" s="590" t="str">
        <f>IF('P66'!N18&lt;&gt;"",'P66'!N18,"")</f>
        <v/>
      </c>
      <c r="E2302" t="s">
        <v>1562</v>
      </c>
      <c r="F2302" t="s">
        <v>1560</v>
      </c>
    </row>
    <row r="2303" spans="1:6">
      <c r="A2303" t="s">
        <v>2152</v>
      </c>
      <c r="B2303">
        <v>4134</v>
      </c>
      <c r="C2303" t="s">
        <v>1860</v>
      </c>
      <c r="D2303" s="591" t="str">
        <f>IF('P66'!A19&lt;&gt;"",'P66'!A19,"")</f>
        <v/>
      </c>
      <c r="E2303" t="s">
        <v>1562</v>
      </c>
      <c r="F2303" t="s">
        <v>1566</v>
      </c>
    </row>
    <row r="2304" spans="1:6">
      <c r="A2304" t="s">
        <v>2152</v>
      </c>
      <c r="B2304">
        <v>4135</v>
      </c>
      <c r="C2304" t="s">
        <v>1585</v>
      </c>
      <c r="D2304" s="590" t="str">
        <f>IF('P66'!B19&lt;&gt;"",'P66'!B19,"")</f>
        <v/>
      </c>
      <c r="E2304" t="s">
        <v>1562</v>
      </c>
      <c r="F2304" t="s">
        <v>1560</v>
      </c>
    </row>
    <row r="2305" spans="1:6">
      <c r="A2305" t="s">
        <v>2152</v>
      </c>
      <c r="B2305">
        <v>4136</v>
      </c>
      <c r="C2305" t="s">
        <v>1827</v>
      </c>
      <c r="D2305" t="str">
        <f>IF('P66'!C19&lt;&gt;"",'P66'!C19,"")</f>
        <v/>
      </c>
      <c r="E2305" t="s">
        <v>1562</v>
      </c>
      <c r="F2305" t="s">
        <v>1588</v>
      </c>
    </row>
    <row r="2306" spans="1:6">
      <c r="A2306" t="s">
        <v>2152</v>
      </c>
      <c r="B2306">
        <v>4137</v>
      </c>
      <c r="C2306" t="s">
        <v>1637</v>
      </c>
      <c r="D2306" s="591" t="str">
        <f>IF('P66'!D19&lt;&gt;"",'P66'!D19,"")</f>
        <v/>
      </c>
      <c r="E2306" t="s">
        <v>1562</v>
      </c>
      <c r="F2306" t="s">
        <v>1566</v>
      </c>
    </row>
    <row r="2307" spans="1:6">
      <c r="A2307" t="s">
        <v>2152</v>
      </c>
      <c r="B2307">
        <v>4138</v>
      </c>
      <c r="C2307" t="s">
        <v>1828</v>
      </c>
      <c r="D2307" s="591" t="str">
        <f>IF('P66'!E19&lt;&gt;"",'P66'!E19,"")</f>
        <v/>
      </c>
      <c r="E2307" t="s">
        <v>1562</v>
      </c>
      <c r="F2307" t="s">
        <v>1566</v>
      </c>
    </row>
    <row r="2308" spans="1:6">
      <c r="A2308" t="s">
        <v>2152</v>
      </c>
      <c r="B2308">
        <v>4139</v>
      </c>
      <c r="C2308" t="s">
        <v>1681</v>
      </c>
      <c r="D2308" s="591" t="str">
        <f>IF('P66'!F19&lt;&gt;"",'P66'!F19,"")</f>
        <v/>
      </c>
      <c r="E2308" t="s">
        <v>1562</v>
      </c>
      <c r="F2308" t="s">
        <v>1566</v>
      </c>
    </row>
    <row r="2309" spans="1:6">
      <c r="A2309" t="s">
        <v>2152</v>
      </c>
      <c r="B2309">
        <v>4140</v>
      </c>
      <c r="C2309" t="s">
        <v>1638</v>
      </c>
      <c r="D2309" t="str">
        <f>IF('P66'!G19&lt;&gt;"",'P66'!G19,"")</f>
        <v/>
      </c>
      <c r="E2309" t="s">
        <v>1562</v>
      </c>
      <c r="F2309" t="s">
        <v>2154</v>
      </c>
    </row>
    <row r="2310" spans="1:6">
      <c r="A2310" t="s">
        <v>2152</v>
      </c>
      <c r="B2310">
        <v>4141</v>
      </c>
      <c r="C2310" t="s">
        <v>1829</v>
      </c>
      <c r="D2310" s="593" t="str">
        <f>IF('P66'!H19&lt;&gt;"",'P66'!H19,"")</f>
        <v/>
      </c>
      <c r="E2310" t="s">
        <v>1562</v>
      </c>
      <c r="F2310" t="s">
        <v>1757</v>
      </c>
    </row>
    <row r="2311" spans="1:6">
      <c r="A2311" t="s">
        <v>2152</v>
      </c>
      <c r="B2311">
        <v>4142</v>
      </c>
      <c r="C2311" t="s">
        <v>1830</v>
      </c>
      <c r="D2311" t="str">
        <f>IF('P66'!I19&lt;&gt;"",'P66'!I19,"")</f>
        <v/>
      </c>
      <c r="E2311" t="s">
        <v>1562</v>
      </c>
      <c r="F2311" t="s">
        <v>1588</v>
      </c>
    </row>
    <row r="2312" spans="1:6">
      <c r="A2312" t="s">
        <v>2152</v>
      </c>
      <c r="B2312">
        <v>4143</v>
      </c>
      <c r="C2312" t="s">
        <v>1831</v>
      </c>
      <c r="D2312" s="590" t="str">
        <f>IF('P66'!J19&lt;&gt;"",'P66'!J19,"")</f>
        <v/>
      </c>
      <c r="E2312" t="s">
        <v>1562</v>
      </c>
      <c r="F2312" t="s">
        <v>1560</v>
      </c>
    </row>
    <row r="2313" spans="1:6">
      <c r="A2313" t="s">
        <v>2152</v>
      </c>
      <c r="B2313">
        <v>4144</v>
      </c>
      <c r="C2313" t="s">
        <v>1682</v>
      </c>
      <c r="D2313" s="590" t="str">
        <f>IF('P66'!K19&lt;&gt;"",'P66'!K19,"")</f>
        <v/>
      </c>
      <c r="E2313" t="s">
        <v>1562</v>
      </c>
      <c r="F2313" t="s">
        <v>1560</v>
      </c>
    </row>
    <row r="2314" spans="1:6">
      <c r="A2314" t="s">
        <v>2152</v>
      </c>
      <c r="B2314">
        <v>4145</v>
      </c>
      <c r="C2314" t="s">
        <v>1832</v>
      </c>
      <c r="D2314" s="590" t="str">
        <f>IF('P66'!L19&lt;&gt;"",'P66'!L19,"")</f>
        <v/>
      </c>
      <c r="E2314" t="s">
        <v>1562</v>
      </c>
      <c r="F2314" t="s">
        <v>1560</v>
      </c>
    </row>
    <row r="2315" spans="1:6">
      <c r="A2315" t="s">
        <v>2152</v>
      </c>
      <c r="B2315">
        <v>4146</v>
      </c>
      <c r="C2315" t="s">
        <v>1833</v>
      </c>
      <c r="D2315" s="592" t="str">
        <f>IF('P66'!M19&lt;&gt;"",'P66'!M19,"")</f>
        <v/>
      </c>
      <c r="E2315" t="s">
        <v>1562</v>
      </c>
      <c r="F2315" t="s">
        <v>1584</v>
      </c>
    </row>
    <row r="2316" spans="1:6">
      <c r="A2316" t="s">
        <v>2152</v>
      </c>
      <c r="B2316">
        <v>4147</v>
      </c>
      <c r="C2316" t="s">
        <v>2155</v>
      </c>
      <c r="D2316" s="590" t="str">
        <f>IF('P66'!N19&lt;&gt;"",'P66'!N19,"")</f>
        <v/>
      </c>
      <c r="E2316" t="s">
        <v>1562</v>
      </c>
      <c r="F2316" t="s">
        <v>1560</v>
      </c>
    </row>
    <row r="2317" spans="1:6">
      <c r="A2317" t="s">
        <v>2152</v>
      </c>
      <c r="B2317">
        <v>4148</v>
      </c>
      <c r="C2317" t="s">
        <v>1862</v>
      </c>
      <c r="D2317" s="591" t="str">
        <f>IF('P66'!A20&lt;&gt;"",'P66'!A20,"")</f>
        <v/>
      </c>
      <c r="E2317" t="s">
        <v>1562</v>
      </c>
      <c r="F2317" t="s">
        <v>1566</v>
      </c>
    </row>
    <row r="2318" spans="1:6">
      <c r="A2318" t="s">
        <v>2152</v>
      </c>
      <c r="B2318">
        <v>4149</v>
      </c>
      <c r="C2318" t="s">
        <v>1587</v>
      </c>
      <c r="D2318" s="590" t="str">
        <f>IF('P66'!B20&lt;&gt;"",'P66'!B20,"")</f>
        <v/>
      </c>
      <c r="E2318" t="s">
        <v>1562</v>
      </c>
      <c r="F2318" t="s">
        <v>1560</v>
      </c>
    </row>
    <row r="2319" spans="1:6">
      <c r="A2319" t="s">
        <v>2152</v>
      </c>
      <c r="B2319">
        <v>4150</v>
      </c>
      <c r="C2319" t="s">
        <v>1733</v>
      </c>
      <c r="D2319" t="str">
        <f>IF('P66'!C20&lt;&gt;"",'P66'!C20,"")</f>
        <v/>
      </c>
      <c r="E2319" t="s">
        <v>1562</v>
      </c>
      <c r="F2319" t="s">
        <v>1588</v>
      </c>
    </row>
    <row r="2320" spans="1:6">
      <c r="A2320" t="s">
        <v>2152</v>
      </c>
      <c r="B2320">
        <v>4151</v>
      </c>
      <c r="C2320" t="s">
        <v>1644</v>
      </c>
      <c r="D2320" s="591" t="str">
        <f>IF('P66'!D20&lt;&gt;"",'P66'!D20,"")</f>
        <v/>
      </c>
      <c r="E2320" t="s">
        <v>1562</v>
      </c>
      <c r="F2320" t="s">
        <v>1566</v>
      </c>
    </row>
    <row r="2321" spans="1:6">
      <c r="A2321" t="s">
        <v>2152</v>
      </c>
      <c r="B2321">
        <v>4152</v>
      </c>
      <c r="C2321" t="s">
        <v>1734</v>
      </c>
      <c r="D2321" s="591" t="str">
        <f>IF('P66'!E20&lt;&gt;"",'P66'!E20,"")</f>
        <v/>
      </c>
      <c r="E2321" t="s">
        <v>1562</v>
      </c>
      <c r="F2321" t="s">
        <v>1566</v>
      </c>
    </row>
    <row r="2322" spans="1:6">
      <c r="A2322" t="s">
        <v>2152</v>
      </c>
      <c r="B2322">
        <v>4153</v>
      </c>
      <c r="C2322" t="s">
        <v>1683</v>
      </c>
      <c r="D2322" s="591" t="str">
        <f>IF('P66'!F20&lt;&gt;"",'P66'!F20,"")</f>
        <v/>
      </c>
      <c r="E2322" t="s">
        <v>1562</v>
      </c>
      <c r="F2322" t="s">
        <v>1566</v>
      </c>
    </row>
    <row r="2323" spans="1:6">
      <c r="A2323" t="s">
        <v>2152</v>
      </c>
      <c r="B2323">
        <v>4154</v>
      </c>
      <c r="C2323" t="s">
        <v>1645</v>
      </c>
      <c r="D2323" t="str">
        <f>IF('P66'!G20&lt;&gt;"",'P66'!G20,"")</f>
        <v/>
      </c>
      <c r="E2323" t="s">
        <v>1562</v>
      </c>
      <c r="F2323" t="s">
        <v>2154</v>
      </c>
    </row>
    <row r="2324" spans="1:6">
      <c r="A2324" t="s">
        <v>2152</v>
      </c>
      <c r="B2324">
        <v>4155</v>
      </c>
      <c r="C2324" t="s">
        <v>1834</v>
      </c>
      <c r="D2324" s="593" t="str">
        <f>IF('P66'!H20&lt;&gt;"",'P66'!H20,"")</f>
        <v/>
      </c>
      <c r="E2324" t="s">
        <v>1562</v>
      </c>
      <c r="F2324" t="s">
        <v>1757</v>
      </c>
    </row>
    <row r="2325" spans="1:6">
      <c r="A2325" t="s">
        <v>2152</v>
      </c>
      <c r="B2325">
        <v>4156</v>
      </c>
      <c r="C2325" t="s">
        <v>1835</v>
      </c>
      <c r="D2325" t="str">
        <f>IF('P66'!I20&lt;&gt;"",'P66'!I20,"")</f>
        <v/>
      </c>
      <c r="E2325" t="s">
        <v>1562</v>
      </c>
      <c r="F2325" t="s">
        <v>1588</v>
      </c>
    </row>
    <row r="2326" spans="1:6">
      <c r="A2326" t="s">
        <v>2152</v>
      </c>
      <c r="B2326">
        <v>4157</v>
      </c>
      <c r="C2326" t="s">
        <v>1836</v>
      </c>
      <c r="D2326" s="590" t="str">
        <f>IF('P66'!J20&lt;&gt;"",'P66'!J20,"")</f>
        <v/>
      </c>
      <c r="E2326" t="s">
        <v>1562</v>
      </c>
      <c r="F2326" t="s">
        <v>1560</v>
      </c>
    </row>
    <row r="2327" spans="1:6">
      <c r="A2327" t="s">
        <v>2152</v>
      </c>
      <c r="B2327">
        <v>4158</v>
      </c>
      <c r="C2327" t="s">
        <v>1684</v>
      </c>
      <c r="D2327" s="590" t="str">
        <f>IF('P66'!K20&lt;&gt;"",'P66'!K20,"")</f>
        <v/>
      </c>
      <c r="E2327" t="s">
        <v>1562</v>
      </c>
      <c r="F2327" t="s">
        <v>1560</v>
      </c>
    </row>
    <row r="2328" spans="1:6">
      <c r="A2328" t="s">
        <v>2152</v>
      </c>
      <c r="B2328">
        <v>4159</v>
      </c>
      <c r="C2328" t="s">
        <v>1837</v>
      </c>
      <c r="D2328" s="590" t="str">
        <f>IF('P66'!L20&lt;&gt;"",'P66'!L20,"")</f>
        <v/>
      </c>
      <c r="E2328" t="s">
        <v>1562</v>
      </c>
      <c r="F2328" t="s">
        <v>1560</v>
      </c>
    </row>
    <row r="2329" spans="1:6">
      <c r="A2329" t="s">
        <v>2152</v>
      </c>
      <c r="B2329">
        <v>4160</v>
      </c>
      <c r="C2329" t="s">
        <v>1838</v>
      </c>
      <c r="D2329" s="592" t="str">
        <f>IF('P66'!M20&lt;&gt;"",'P66'!M20,"")</f>
        <v/>
      </c>
      <c r="E2329" t="s">
        <v>1562</v>
      </c>
      <c r="F2329" t="s">
        <v>1584</v>
      </c>
    </row>
    <row r="2330" spans="1:6">
      <c r="A2330" t="s">
        <v>2152</v>
      </c>
      <c r="B2330">
        <v>4161</v>
      </c>
      <c r="C2330" t="s">
        <v>2156</v>
      </c>
      <c r="D2330" s="590" t="str">
        <f>IF('P66'!N20&lt;&gt;"",'P66'!N20,"")</f>
        <v/>
      </c>
      <c r="E2330" t="s">
        <v>1562</v>
      </c>
      <c r="F2330" t="s">
        <v>1560</v>
      </c>
    </row>
    <row r="2331" spans="1:6">
      <c r="A2331" t="s">
        <v>2152</v>
      </c>
      <c r="B2331">
        <v>4162</v>
      </c>
      <c r="C2331" t="s">
        <v>1590</v>
      </c>
      <c r="D2331" s="591" t="str">
        <f>IF('P66'!A21&lt;&gt;"",'P66'!A21,"")</f>
        <v/>
      </c>
      <c r="E2331" t="s">
        <v>1562</v>
      </c>
      <c r="F2331" t="s">
        <v>1566</v>
      </c>
    </row>
    <row r="2332" spans="1:6">
      <c r="A2332" t="s">
        <v>2152</v>
      </c>
      <c r="B2332">
        <v>4163</v>
      </c>
      <c r="C2332" t="s">
        <v>1591</v>
      </c>
      <c r="D2332" s="590" t="str">
        <f>IF('P66'!B21&lt;&gt;"",'P66'!B21,"")</f>
        <v/>
      </c>
      <c r="E2332" t="s">
        <v>1562</v>
      </c>
      <c r="F2332" t="s">
        <v>1560</v>
      </c>
    </row>
    <row r="2333" spans="1:6">
      <c r="A2333" t="s">
        <v>2152</v>
      </c>
      <c r="B2333">
        <v>4164</v>
      </c>
      <c r="C2333" t="s">
        <v>1839</v>
      </c>
      <c r="D2333" t="str">
        <f>IF('P66'!C21&lt;&gt;"",'P66'!C21,"")</f>
        <v/>
      </c>
      <c r="E2333" t="s">
        <v>1562</v>
      </c>
      <c r="F2333" t="s">
        <v>1588</v>
      </c>
    </row>
    <row r="2334" spans="1:6">
      <c r="A2334" t="s">
        <v>2152</v>
      </c>
      <c r="B2334">
        <v>4165</v>
      </c>
      <c r="C2334" t="s">
        <v>1646</v>
      </c>
      <c r="D2334" s="591" t="str">
        <f>IF('P66'!D21&lt;&gt;"",'P66'!D21,"")</f>
        <v/>
      </c>
      <c r="E2334" t="s">
        <v>1562</v>
      </c>
      <c r="F2334" t="s">
        <v>1566</v>
      </c>
    </row>
    <row r="2335" spans="1:6">
      <c r="A2335" t="s">
        <v>2152</v>
      </c>
      <c r="B2335">
        <v>4166</v>
      </c>
      <c r="C2335" t="s">
        <v>1840</v>
      </c>
      <c r="D2335" s="591" t="str">
        <f>IF('P66'!E21&lt;&gt;"",'P66'!E21,"")</f>
        <v/>
      </c>
      <c r="E2335" t="s">
        <v>1562</v>
      </c>
      <c r="F2335" t="s">
        <v>1566</v>
      </c>
    </row>
    <row r="2336" spans="1:6">
      <c r="A2336" t="s">
        <v>2152</v>
      </c>
      <c r="B2336">
        <v>4167</v>
      </c>
      <c r="C2336" t="s">
        <v>1685</v>
      </c>
      <c r="D2336" s="591" t="str">
        <f>IF('P66'!F21&lt;&gt;"",'P66'!F21,"")</f>
        <v/>
      </c>
      <c r="E2336" t="s">
        <v>1562</v>
      </c>
      <c r="F2336" t="s">
        <v>1566</v>
      </c>
    </row>
    <row r="2337" spans="1:6">
      <c r="A2337" t="s">
        <v>2152</v>
      </c>
      <c r="B2337">
        <v>4168</v>
      </c>
      <c r="C2337" t="s">
        <v>1647</v>
      </c>
      <c r="D2337" t="str">
        <f>IF('P66'!G21&lt;&gt;"",'P66'!G21,"")</f>
        <v/>
      </c>
      <c r="E2337" t="s">
        <v>1562</v>
      </c>
      <c r="F2337" t="s">
        <v>2154</v>
      </c>
    </row>
    <row r="2338" spans="1:6">
      <c r="A2338" t="s">
        <v>2152</v>
      </c>
      <c r="B2338">
        <v>4169</v>
      </c>
      <c r="C2338" t="s">
        <v>1841</v>
      </c>
      <c r="D2338" s="593" t="str">
        <f>IF('P66'!H21&lt;&gt;"",'P66'!H21,"")</f>
        <v/>
      </c>
      <c r="E2338" t="s">
        <v>1562</v>
      </c>
      <c r="F2338" t="s">
        <v>1757</v>
      </c>
    </row>
    <row r="2339" spans="1:6">
      <c r="A2339" t="s">
        <v>2152</v>
      </c>
      <c r="B2339">
        <v>4170</v>
      </c>
      <c r="C2339" t="s">
        <v>1842</v>
      </c>
      <c r="D2339" t="str">
        <f>IF('P66'!I21&lt;&gt;"",'P66'!I21,"")</f>
        <v/>
      </c>
      <c r="E2339" t="s">
        <v>1562</v>
      </c>
      <c r="F2339" t="s">
        <v>1588</v>
      </c>
    </row>
    <row r="2340" spans="1:6">
      <c r="A2340" t="s">
        <v>2152</v>
      </c>
      <c r="B2340">
        <v>4171</v>
      </c>
      <c r="C2340" t="s">
        <v>1843</v>
      </c>
      <c r="D2340" s="590" t="str">
        <f>IF('P66'!J21&lt;&gt;"",'P66'!J21,"")</f>
        <v/>
      </c>
      <c r="E2340" t="s">
        <v>1562</v>
      </c>
      <c r="F2340" t="s">
        <v>1560</v>
      </c>
    </row>
    <row r="2341" spans="1:6">
      <c r="A2341" t="s">
        <v>2152</v>
      </c>
      <c r="B2341">
        <v>4172</v>
      </c>
      <c r="C2341" t="s">
        <v>1686</v>
      </c>
      <c r="D2341" s="590" t="str">
        <f>IF('P66'!K21&lt;&gt;"",'P66'!K21,"")</f>
        <v/>
      </c>
      <c r="E2341" t="s">
        <v>1562</v>
      </c>
      <c r="F2341" t="s">
        <v>1560</v>
      </c>
    </row>
    <row r="2342" spans="1:6">
      <c r="A2342" t="s">
        <v>2152</v>
      </c>
      <c r="B2342">
        <v>4173</v>
      </c>
      <c r="C2342" t="s">
        <v>1844</v>
      </c>
      <c r="D2342" s="590" t="str">
        <f>IF('P66'!L21&lt;&gt;"",'P66'!L21,"")</f>
        <v/>
      </c>
      <c r="E2342" t="s">
        <v>1562</v>
      </c>
      <c r="F2342" t="s">
        <v>1560</v>
      </c>
    </row>
    <row r="2343" spans="1:6">
      <c r="A2343" t="s">
        <v>2152</v>
      </c>
      <c r="B2343">
        <v>4174</v>
      </c>
      <c r="C2343" t="s">
        <v>1845</v>
      </c>
      <c r="D2343" s="592" t="str">
        <f>IF('P66'!M21&lt;&gt;"",'P66'!M21,"")</f>
        <v/>
      </c>
      <c r="E2343" t="s">
        <v>1562</v>
      </c>
      <c r="F2343" t="s">
        <v>1584</v>
      </c>
    </row>
    <row r="2344" spans="1:6">
      <c r="A2344" t="s">
        <v>2152</v>
      </c>
      <c r="B2344">
        <v>4175</v>
      </c>
      <c r="C2344" t="s">
        <v>2157</v>
      </c>
      <c r="D2344" s="590" t="str">
        <f>IF('P66'!N21&lt;&gt;"",'P66'!N21,"")</f>
        <v/>
      </c>
      <c r="E2344" t="s">
        <v>1562</v>
      </c>
      <c r="F2344" t="s">
        <v>1560</v>
      </c>
    </row>
    <row r="2345" spans="1:6">
      <c r="A2345" t="s">
        <v>2152</v>
      </c>
      <c r="B2345">
        <v>4176</v>
      </c>
      <c r="C2345" t="s">
        <v>2158</v>
      </c>
      <c r="D2345" s="591" t="str">
        <f>IF('P66'!A22&lt;&gt;"",'P66'!A22,"")</f>
        <v/>
      </c>
      <c r="E2345" t="s">
        <v>1562</v>
      </c>
      <c r="F2345" t="s">
        <v>1566</v>
      </c>
    </row>
    <row r="2346" spans="1:6">
      <c r="A2346" t="s">
        <v>2152</v>
      </c>
      <c r="B2346">
        <v>4177</v>
      </c>
      <c r="C2346" t="s">
        <v>1593</v>
      </c>
      <c r="D2346" s="590" t="str">
        <f>IF('P66'!B22&lt;&gt;"",'P66'!B22,"")</f>
        <v/>
      </c>
      <c r="E2346" t="s">
        <v>1562</v>
      </c>
      <c r="F2346" t="s">
        <v>1560</v>
      </c>
    </row>
    <row r="2347" spans="1:6">
      <c r="A2347" t="s">
        <v>2152</v>
      </c>
      <c r="B2347">
        <v>4178</v>
      </c>
      <c r="C2347" t="s">
        <v>1846</v>
      </c>
      <c r="D2347" t="str">
        <f>IF('P66'!C22&lt;&gt;"",'P66'!C22,"")</f>
        <v/>
      </c>
      <c r="E2347" t="s">
        <v>1562</v>
      </c>
      <c r="F2347" t="s">
        <v>1588</v>
      </c>
    </row>
    <row r="2348" spans="1:6">
      <c r="A2348" t="s">
        <v>2152</v>
      </c>
      <c r="B2348">
        <v>4179</v>
      </c>
      <c r="C2348" t="s">
        <v>1648</v>
      </c>
      <c r="D2348" s="591" t="str">
        <f>IF('P66'!D22&lt;&gt;"",'P66'!D22,"")</f>
        <v/>
      </c>
      <c r="E2348" t="s">
        <v>1562</v>
      </c>
      <c r="F2348" t="s">
        <v>1566</v>
      </c>
    </row>
    <row r="2349" spans="1:6">
      <c r="A2349" t="s">
        <v>2152</v>
      </c>
      <c r="B2349">
        <v>4180</v>
      </c>
      <c r="C2349" t="s">
        <v>1847</v>
      </c>
      <c r="D2349" s="591" t="str">
        <f>IF('P66'!E22&lt;&gt;"",'P66'!E22,"")</f>
        <v/>
      </c>
      <c r="E2349" t="s">
        <v>1562</v>
      </c>
      <c r="F2349" t="s">
        <v>1566</v>
      </c>
    </row>
    <row r="2350" spans="1:6">
      <c r="A2350" t="s">
        <v>2152</v>
      </c>
      <c r="B2350">
        <v>4181</v>
      </c>
      <c r="C2350" t="s">
        <v>1848</v>
      </c>
      <c r="D2350" s="591" t="str">
        <f>IF('P66'!F22&lt;&gt;"",'P66'!F22,"")</f>
        <v/>
      </c>
      <c r="E2350" t="s">
        <v>1562</v>
      </c>
      <c r="F2350" t="s">
        <v>1566</v>
      </c>
    </row>
    <row r="2351" spans="1:6">
      <c r="A2351" t="s">
        <v>2152</v>
      </c>
      <c r="B2351">
        <v>4182</v>
      </c>
      <c r="C2351" t="s">
        <v>1649</v>
      </c>
      <c r="D2351" t="str">
        <f>IF('P66'!G22&lt;&gt;"",'P66'!G22,"")</f>
        <v/>
      </c>
      <c r="E2351" t="s">
        <v>1562</v>
      </c>
      <c r="F2351" t="s">
        <v>2154</v>
      </c>
    </row>
    <row r="2352" spans="1:6">
      <c r="A2352" t="s">
        <v>2152</v>
      </c>
      <c r="B2352">
        <v>4183</v>
      </c>
      <c r="C2352" t="s">
        <v>1595</v>
      </c>
      <c r="D2352" s="593" t="str">
        <f>IF('P66'!H22&lt;&gt;"",'P66'!H22,"")</f>
        <v/>
      </c>
      <c r="E2352" t="s">
        <v>1562</v>
      </c>
      <c r="F2352" t="s">
        <v>1757</v>
      </c>
    </row>
    <row r="2353" spans="1:6">
      <c r="A2353" t="s">
        <v>2152</v>
      </c>
      <c r="B2353">
        <v>4184</v>
      </c>
      <c r="C2353" t="s">
        <v>1849</v>
      </c>
      <c r="D2353" t="str">
        <f>IF('P66'!I22&lt;&gt;"",'P66'!I22,"")</f>
        <v/>
      </c>
      <c r="E2353" t="s">
        <v>1562</v>
      </c>
      <c r="F2353" t="s">
        <v>1588</v>
      </c>
    </row>
    <row r="2354" spans="1:6">
      <c r="A2354" t="s">
        <v>2152</v>
      </c>
      <c r="B2354">
        <v>4185</v>
      </c>
      <c r="C2354" t="s">
        <v>1596</v>
      </c>
      <c r="D2354" s="590" t="str">
        <f>IF('P66'!J22&lt;&gt;"",'P66'!J22,"")</f>
        <v/>
      </c>
      <c r="E2354" t="s">
        <v>1562</v>
      </c>
      <c r="F2354" t="s">
        <v>1560</v>
      </c>
    </row>
    <row r="2355" spans="1:6">
      <c r="A2355" t="s">
        <v>2152</v>
      </c>
      <c r="B2355">
        <v>4186</v>
      </c>
      <c r="C2355" t="s">
        <v>1687</v>
      </c>
      <c r="D2355" s="590" t="str">
        <f>IF('P66'!K22&lt;&gt;"",'P66'!K22,"")</f>
        <v/>
      </c>
      <c r="E2355" t="s">
        <v>1562</v>
      </c>
      <c r="F2355" t="s">
        <v>1560</v>
      </c>
    </row>
    <row r="2356" spans="1:6">
      <c r="A2356" t="s">
        <v>2152</v>
      </c>
      <c r="B2356">
        <v>4187</v>
      </c>
      <c r="C2356" t="s">
        <v>1850</v>
      </c>
      <c r="D2356" s="590" t="str">
        <f>IF('P66'!L22&lt;&gt;"",'P66'!L22,"")</f>
        <v/>
      </c>
      <c r="E2356" t="s">
        <v>1562</v>
      </c>
      <c r="F2356" t="s">
        <v>1560</v>
      </c>
    </row>
    <row r="2357" spans="1:6">
      <c r="A2357" t="s">
        <v>2152</v>
      </c>
      <c r="B2357">
        <v>4188</v>
      </c>
      <c r="C2357" t="s">
        <v>1851</v>
      </c>
      <c r="D2357" s="592" t="str">
        <f>IF('P66'!M22&lt;&gt;"",'P66'!M22,"")</f>
        <v/>
      </c>
      <c r="E2357" t="s">
        <v>1562</v>
      </c>
      <c r="F2357" t="s">
        <v>1584</v>
      </c>
    </row>
    <row r="2358" spans="1:6">
      <c r="A2358" t="s">
        <v>2152</v>
      </c>
      <c r="B2358">
        <v>4189</v>
      </c>
      <c r="C2358" t="s">
        <v>2159</v>
      </c>
      <c r="D2358" s="590" t="str">
        <f>IF('P66'!N22&lt;&gt;"",'P66'!N22,"")</f>
        <v/>
      </c>
      <c r="E2358" t="s">
        <v>1562</v>
      </c>
      <c r="F2358" t="s">
        <v>1560</v>
      </c>
    </row>
    <row r="2359" spans="1:6">
      <c r="A2359" t="s">
        <v>2152</v>
      </c>
      <c r="B2359">
        <v>4190</v>
      </c>
      <c r="C2359" t="s">
        <v>2160</v>
      </c>
      <c r="D2359" s="591" t="str">
        <f>IF('P66'!A23&lt;&gt;"",'P66'!A23,"")</f>
        <v/>
      </c>
      <c r="E2359" t="s">
        <v>1562</v>
      </c>
      <c r="F2359" t="s">
        <v>1566</v>
      </c>
    </row>
    <row r="2360" spans="1:6">
      <c r="A2360" t="s">
        <v>2152</v>
      </c>
      <c r="B2360">
        <v>4191</v>
      </c>
      <c r="C2360" t="s">
        <v>1758</v>
      </c>
      <c r="D2360" s="590" t="str">
        <f>IF('P66'!B23&lt;&gt;"",'P66'!B23,"")</f>
        <v/>
      </c>
      <c r="E2360" t="s">
        <v>1562</v>
      </c>
      <c r="F2360" t="s">
        <v>1560</v>
      </c>
    </row>
    <row r="2361" spans="1:6">
      <c r="A2361" t="s">
        <v>2152</v>
      </c>
      <c r="B2361">
        <v>4192</v>
      </c>
      <c r="C2361" t="s">
        <v>2119</v>
      </c>
      <c r="D2361" t="str">
        <f>IF('P66'!C23&lt;&gt;"",'P66'!C23,"")</f>
        <v/>
      </c>
      <c r="E2361" t="s">
        <v>1562</v>
      </c>
      <c r="F2361" t="s">
        <v>1588</v>
      </c>
    </row>
    <row r="2362" spans="1:6">
      <c r="A2362" t="s">
        <v>2152</v>
      </c>
      <c r="B2362">
        <v>4193</v>
      </c>
      <c r="C2362" t="s">
        <v>1650</v>
      </c>
      <c r="D2362" s="591" t="str">
        <f>IF('P66'!D23&lt;&gt;"",'P66'!D23,"")</f>
        <v/>
      </c>
      <c r="E2362" t="s">
        <v>1562</v>
      </c>
      <c r="F2362" t="s">
        <v>1566</v>
      </c>
    </row>
    <row r="2363" spans="1:6">
      <c r="A2363" t="s">
        <v>2152</v>
      </c>
      <c r="B2363">
        <v>4194</v>
      </c>
      <c r="C2363" t="s">
        <v>2056</v>
      </c>
      <c r="D2363" s="591" t="str">
        <f>IF('P66'!E23&lt;&gt;"",'P66'!E23,"")</f>
        <v/>
      </c>
      <c r="E2363" t="s">
        <v>1562</v>
      </c>
      <c r="F2363" t="s">
        <v>1566</v>
      </c>
    </row>
    <row r="2364" spans="1:6">
      <c r="A2364" t="s">
        <v>2152</v>
      </c>
      <c r="B2364">
        <v>4195</v>
      </c>
      <c r="C2364" t="s">
        <v>1688</v>
      </c>
      <c r="D2364" s="591" t="str">
        <f>IF('P66'!F23&lt;&gt;"",'P66'!F23,"")</f>
        <v/>
      </c>
      <c r="E2364" t="s">
        <v>1562</v>
      </c>
      <c r="F2364" t="s">
        <v>1566</v>
      </c>
    </row>
    <row r="2365" spans="1:6">
      <c r="A2365" t="s">
        <v>2152</v>
      </c>
      <c r="B2365">
        <v>4196</v>
      </c>
      <c r="C2365" t="s">
        <v>1651</v>
      </c>
      <c r="D2365" t="str">
        <f>IF('P66'!G23&lt;&gt;"",'P66'!G23,"")</f>
        <v/>
      </c>
      <c r="E2365" t="s">
        <v>1562</v>
      </c>
      <c r="F2365" t="s">
        <v>2154</v>
      </c>
    </row>
    <row r="2366" spans="1:6">
      <c r="A2366" t="s">
        <v>2152</v>
      </c>
      <c r="B2366">
        <v>4197</v>
      </c>
      <c r="C2366" t="s">
        <v>1597</v>
      </c>
      <c r="D2366" s="593" t="str">
        <f>IF('P66'!H23&lt;&gt;"",'P66'!H23,"")</f>
        <v/>
      </c>
      <c r="E2366" t="s">
        <v>1562</v>
      </c>
      <c r="F2366" t="s">
        <v>1757</v>
      </c>
    </row>
    <row r="2367" spans="1:6">
      <c r="A2367" t="s">
        <v>2152</v>
      </c>
      <c r="B2367">
        <v>4198</v>
      </c>
      <c r="C2367" t="s">
        <v>1689</v>
      </c>
      <c r="D2367" t="str">
        <f>IF('P66'!I23&lt;&gt;"",'P66'!I23,"")</f>
        <v/>
      </c>
      <c r="E2367" t="s">
        <v>1562</v>
      </c>
      <c r="F2367" t="s">
        <v>1588</v>
      </c>
    </row>
    <row r="2368" spans="1:6">
      <c r="A2368" t="s">
        <v>2152</v>
      </c>
      <c r="B2368">
        <v>4199</v>
      </c>
      <c r="C2368" t="s">
        <v>1598</v>
      </c>
      <c r="D2368" s="590" t="str">
        <f>IF('P66'!J23&lt;&gt;"",'P66'!J23,"")</f>
        <v/>
      </c>
      <c r="E2368" t="s">
        <v>1562</v>
      </c>
      <c r="F2368" t="s">
        <v>1560</v>
      </c>
    </row>
    <row r="2369" spans="1:6">
      <c r="A2369" t="s">
        <v>2152</v>
      </c>
      <c r="B2369">
        <v>4200</v>
      </c>
      <c r="C2369" t="s">
        <v>1690</v>
      </c>
      <c r="D2369" s="590" t="str">
        <f>IF('P66'!K23&lt;&gt;"",'P66'!K23,"")</f>
        <v/>
      </c>
      <c r="E2369" t="s">
        <v>1562</v>
      </c>
      <c r="F2369" t="s">
        <v>1560</v>
      </c>
    </row>
    <row r="2370" spans="1:6">
      <c r="A2370" t="s">
        <v>2152</v>
      </c>
      <c r="B2370">
        <v>4201</v>
      </c>
      <c r="C2370" t="s">
        <v>2161</v>
      </c>
      <c r="D2370" s="590" t="str">
        <f>IF('P66'!L23&lt;&gt;"",'P66'!L23,"")</f>
        <v/>
      </c>
      <c r="E2370" t="s">
        <v>1562</v>
      </c>
      <c r="F2370" t="s">
        <v>1560</v>
      </c>
    </row>
    <row r="2371" spans="1:6">
      <c r="A2371" t="s">
        <v>2152</v>
      </c>
      <c r="B2371">
        <v>4202</v>
      </c>
      <c r="C2371" t="s">
        <v>2162</v>
      </c>
      <c r="D2371" s="592" t="str">
        <f>IF('P66'!M23&lt;&gt;"",'P66'!M23,"")</f>
        <v/>
      </c>
      <c r="E2371" t="s">
        <v>1562</v>
      </c>
      <c r="F2371" t="s">
        <v>1584</v>
      </c>
    </row>
    <row r="2372" spans="1:6">
      <c r="A2372" t="s">
        <v>2152</v>
      </c>
      <c r="B2372">
        <v>4203</v>
      </c>
      <c r="C2372" t="s">
        <v>2163</v>
      </c>
      <c r="D2372" s="590" t="str">
        <f>IF('P66'!N23&lt;&gt;"",'P66'!N23,"")</f>
        <v/>
      </c>
      <c r="E2372" t="s">
        <v>1562</v>
      </c>
      <c r="F2372" t="s">
        <v>1560</v>
      </c>
    </row>
    <row r="2373" spans="1:6">
      <c r="A2373" t="s">
        <v>2152</v>
      </c>
      <c r="B2373">
        <v>4204</v>
      </c>
      <c r="C2373" t="s">
        <v>2164</v>
      </c>
      <c r="D2373" s="591" t="str">
        <f>IF('P66'!A24&lt;&gt;"",'P66'!A24,"")</f>
        <v/>
      </c>
      <c r="E2373" t="s">
        <v>1562</v>
      </c>
      <c r="F2373" t="s">
        <v>1566</v>
      </c>
    </row>
    <row r="2374" spans="1:6">
      <c r="A2374" t="s">
        <v>2152</v>
      </c>
      <c r="B2374">
        <v>4205</v>
      </c>
      <c r="C2374" t="s">
        <v>1759</v>
      </c>
      <c r="D2374" s="590" t="str">
        <f>IF('P66'!B24&lt;&gt;"",'P66'!B24,"")</f>
        <v/>
      </c>
      <c r="E2374" t="s">
        <v>1562</v>
      </c>
      <c r="F2374" t="s">
        <v>1560</v>
      </c>
    </row>
    <row r="2375" spans="1:6">
      <c r="A2375" t="s">
        <v>2152</v>
      </c>
      <c r="B2375">
        <v>4206</v>
      </c>
      <c r="C2375" t="s">
        <v>1960</v>
      </c>
      <c r="D2375" t="str">
        <f>IF('P66'!C24&lt;&gt;"",'P66'!C24,"")</f>
        <v/>
      </c>
      <c r="E2375" t="s">
        <v>1562</v>
      </c>
      <c r="F2375" t="s">
        <v>1588</v>
      </c>
    </row>
    <row r="2376" spans="1:6">
      <c r="A2376" t="s">
        <v>2152</v>
      </c>
      <c r="B2376">
        <v>4207</v>
      </c>
      <c r="C2376" t="s">
        <v>1865</v>
      </c>
      <c r="D2376" s="591" t="str">
        <f>IF('P66'!D24&lt;&gt;"",'P66'!D24,"")</f>
        <v/>
      </c>
      <c r="E2376" t="s">
        <v>1562</v>
      </c>
      <c r="F2376" t="s">
        <v>1566</v>
      </c>
    </row>
    <row r="2377" spans="1:6">
      <c r="A2377" t="s">
        <v>2152</v>
      </c>
      <c r="B2377">
        <v>4208</v>
      </c>
      <c r="C2377" t="s">
        <v>2058</v>
      </c>
      <c r="D2377" s="591" t="str">
        <f>IF('P66'!E24&lt;&gt;"",'P66'!E24,"")</f>
        <v/>
      </c>
      <c r="E2377" t="s">
        <v>1562</v>
      </c>
      <c r="F2377" t="s">
        <v>1566</v>
      </c>
    </row>
    <row r="2378" spans="1:6">
      <c r="A2378" t="s">
        <v>2152</v>
      </c>
      <c r="B2378">
        <v>4209</v>
      </c>
      <c r="C2378" t="s">
        <v>1691</v>
      </c>
      <c r="D2378" s="591" t="str">
        <f>IF('P66'!F24&lt;&gt;"",'P66'!F24,"")</f>
        <v/>
      </c>
      <c r="E2378" t="s">
        <v>1562</v>
      </c>
      <c r="F2378" t="s">
        <v>1566</v>
      </c>
    </row>
    <row r="2379" spans="1:6">
      <c r="A2379" t="s">
        <v>2152</v>
      </c>
      <c r="B2379">
        <v>4210</v>
      </c>
      <c r="C2379" t="s">
        <v>2059</v>
      </c>
      <c r="D2379" t="str">
        <f>IF('P66'!G24&lt;&gt;"",'P66'!G24,"")</f>
        <v/>
      </c>
      <c r="E2379" t="s">
        <v>1562</v>
      </c>
      <c r="F2379" t="s">
        <v>2154</v>
      </c>
    </row>
    <row r="2380" spans="1:6">
      <c r="A2380" t="s">
        <v>2152</v>
      </c>
      <c r="B2380">
        <v>4211</v>
      </c>
      <c r="C2380" t="s">
        <v>2060</v>
      </c>
      <c r="D2380" s="593" t="str">
        <f>IF('P66'!H24&lt;&gt;"",'P66'!H24,"")</f>
        <v/>
      </c>
      <c r="E2380" t="s">
        <v>1562</v>
      </c>
      <c r="F2380" t="s">
        <v>1757</v>
      </c>
    </row>
    <row r="2381" spans="1:6">
      <c r="A2381" t="s">
        <v>2152</v>
      </c>
      <c r="B2381">
        <v>4212</v>
      </c>
      <c r="C2381" t="s">
        <v>2061</v>
      </c>
      <c r="D2381" t="str">
        <f>IF('P66'!I24&lt;&gt;"",'P66'!I24,"")</f>
        <v/>
      </c>
      <c r="E2381" t="s">
        <v>1562</v>
      </c>
      <c r="F2381" t="s">
        <v>1588</v>
      </c>
    </row>
    <row r="2382" spans="1:6">
      <c r="A2382" t="s">
        <v>2152</v>
      </c>
      <c r="B2382">
        <v>4213</v>
      </c>
      <c r="C2382" t="s">
        <v>2165</v>
      </c>
      <c r="D2382" s="590" t="str">
        <f>IF('P66'!J24&lt;&gt;"",'P66'!J24,"")</f>
        <v/>
      </c>
      <c r="E2382" t="s">
        <v>1562</v>
      </c>
      <c r="F2382" t="s">
        <v>1560</v>
      </c>
    </row>
    <row r="2383" spans="1:6">
      <c r="A2383" t="s">
        <v>2152</v>
      </c>
      <c r="B2383">
        <v>4214</v>
      </c>
      <c r="C2383" t="s">
        <v>1692</v>
      </c>
      <c r="D2383" s="590" t="str">
        <f>IF('P66'!K24&lt;&gt;"",'P66'!K24,"")</f>
        <v/>
      </c>
      <c r="E2383" t="s">
        <v>1562</v>
      </c>
      <c r="F2383" t="s">
        <v>1560</v>
      </c>
    </row>
    <row r="2384" spans="1:6">
      <c r="A2384" t="s">
        <v>2152</v>
      </c>
      <c r="B2384">
        <v>4215</v>
      </c>
      <c r="C2384" t="s">
        <v>2166</v>
      </c>
      <c r="D2384" s="590" t="str">
        <f>IF('P66'!L24&lt;&gt;"",'P66'!L24,"")</f>
        <v/>
      </c>
      <c r="E2384" t="s">
        <v>1562</v>
      </c>
      <c r="F2384" t="s">
        <v>1560</v>
      </c>
    </row>
    <row r="2385" spans="1:6">
      <c r="A2385" t="s">
        <v>2152</v>
      </c>
      <c r="B2385">
        <v>4216</v>
      </c>
      <c r="C2385" t="s">
        <v>2167</v>
      </c>
      <c r="D2385" s="592" t="str">
        <f>IF('P66'!M24&lt;&gt;"",'P66'!M24,"")</f>
        <v/>
      </c>
      <c r="E2385" t="s">
        <v>1562</v>
      </c>
      <c r="F2385" t="s">
        <v>1584</v>
      </c>
    </row>
    <row r="2386" spans="1:6">
      <c r="A2386" t="s">
        <v>2152</v>
      </c>
      <c r="B2386">
        <v>4217</v>
      </c>
      <c r="C2386" t="s">
        <v>2168</v>
      </c>
      <c r="D2386" s="590" t="str">
        <f>IF('P66'!N24&lt;&gt;"",'P66'!N24,"")</f>
        <v/>
      </c>
      <c r="E2386" t="s">
        <v>1562</v>
      </c>
      <c r="F2386" t="s">
        <v>1560</v>
      </c>
    </row>
    <row r="2387" spans="1:6">
      <c r="A2387" t="s">
        <v>2152</v>
      </c>
      <c r="B2387">
        <v>4218</v>
      </c>
      <c r="C2387" t="s">
        <v>2169</v>
      </c>
      <c r="D2387" s="591" t="str">
        <f>IF('P66'!A25&lt;&gt;"",'P66'!A25,"")</f>
        <v/>
      </c>
      <c r="E2387" t="s">
        <v>1562</v>
      </c>
      <c r="F2387" t="s">
        <v>1566</v>
      </c>
    </row>
    <row r="2388" spans="1:6">
      <c r="A2388" t="s">
        <v>2152</v>
      </c>
      <c r="B2388">
        <v>4219</v>
      </c>
      <c r="C2388" t="s">
        <v>1705</v>
      </c>
      <c r="D2388" s="590" t="str">
        <f>IF('P66'!B25&lt;&gt;"",'P66'!B25,"")</f>
        <v/>
      </c>
      <c r="E2388" t="s">
        <v>1562</v>
      </c>
      <c r="F2388" t="s">
        <v>1560</v>
      </c>
    </row>
    <row r="2389" spans="1:6">
      <c r="A2389" t="s">
        <v>2152</v>
      </c>
      <c r="B2389">
        <v>4220</v>
      </c>
      <c r="C2389" t="s">
        <v>2027</v>
      </c>
      <c r="D2389" t="str">
        <f>IF('P66'!C25&lt;&gt;"",'P66'!C25,"")</f>
        <v/>
      </c>
      <c r="E2389" t="s">
        <v>1562</v>
      </c>
      <c r="F2389" t="s">
        <v>1588</v>
      </c>
    </row>
    <row r="2390" spans="1:6">
      <c r="A2390" t="s">
        <v>2152</v>
      </c>
      <c r="B2390">
        <v>4221</v>
      </c>
      <c r="C2390" t="s">
        <v>2170</v>
      </c>
      <c r="D2390" s="591" t="str">
        <f>IF('P66'!D25&lt;&gt;"",'P66'!D25,"")</f>
        <v/>
      </c>
      <c r="E2390" t="s">
        <v>1562</v>
      </c>
      <c r="F2390" t="s">
        <v>1566</v>
      </c>
    </row>
    <row r="2391" spans="1:6">
      <c r="A2391" t="s">
        <v>2152</v>
      </c>
      <c r="B2391">
        <v>4222</v>
      </c>
      <c r="C2391" t="s">
        <v>2063</v>
      </c>
      <c r="D2391" s="591" t="str">
        <f>IF('P66'!E25&lt;&gt;"",'P66'!E25,"")</f>
        <v/>
      </c>
      <c r="E2391" t="s">
        <v>1562</v>
      </c>
      <c r="F2391" t="s">
        <v>1566</v>
      </c>
    </row>
    <row r="2392" spans="1:6">
      <c r="A2392" t="s">
        <v>2152</v>
      </c>
      <c r="B2392">
        <v>4223</v>
      </c>
      <c r="C2392" t="s">
        <v>1693</v>
      </c>
      <c r="D2392" s="591" t="str">
        <f>IF('P66'!F25&lt;&gt;"",'P66'!F25,"")</f>
        <v/>
      </c>
      <c r="E2392" t="s">
        <v>1562</v>
      </c>
      <c r="F2392" t="s">
        <v>1566</v>
      </c>
    </row>
    <row r="2393" spans="1:6">
      <c r="A2393" t="s">
        <v>2152</v>
      </c>
      <c r="B2393">
        <v>4224</v>
      </c>
      <c r="C2393" t="s">
        <v>2064</v>
      </c>
      <c r="D2393" t="str">
        <f>IF('P66'!G25&lt;&gt;"",'P66'!G25,"")</f>
        <v/>
      </c>
      <c r="E2393" t="s">
        <v>1562</v>
      </c>
      <c r="F2393" t="s">
        <v>2154</v>
      </c>
    </row>
    <row r="2394" spans="1:6">
      <c r="A2394" t="s">
        <v>2152</v>
      </c>
      <c r="B2394">
        <v>4225</v>
      </c>
      <c r="C2394" t="s">
        <v>2065</v>
      </c>
      <c r="D2394" s="593" t="str">
        <f>IF('P66'!H25&lt;&gt;"",'P66'!H25,"")</f>
        <v/>
      </c>
      <c r="E2394" t="s">
        <v>1562</v>
      </c>
      <c r="F2394" t="s">
        <v>1757</v>
      </c>
    </row>
    <row r="2395" spans="1:6">
      <c r="A2395" t="s">
        <v>2152</v>
      </c>
      <c r="B2395">
        <v>4226</v>
      </c>
      <c r="C2395" t="s">
        <v>2066</v>
      </c>
      <c r="D2395" t="str">
        <f>IF('P66'!I25&lt;&gt;"",'P66'!I25,"")</f>
        <v/>
      </c>
      <c r="E2395" t="s">
        <v>1562</v>
      </c>
      <c r="F2395" t="s">
        <v>1588</v>
      </c>
    </row>
    <row r="2396" spans="1:6">
      <c r="A2396" t="s">
        <v>2152</v>
      </c>
      <c r="B2396">
        <v>4227</v>
      </c>
      <c r="C2396" t="s">
        <v>2171</v>
      </c>
      <c r="D2396" s="590" t="str">
        <f>IF('P66'!J25&lt;&gt;"",'P66'!J25,"")</f>
        <v/>
      </c>
      <c r="E2396" t="s">
        <v>1562</v>
      </c>
      <c r="F2396" t="s">
        <v>1560</v>
      </c>
    </row>
    <row r="2397" spans="1:6">
      <c r="A2397" t="s">
        <v>2152</v>
      </c>
      <c r="B2397">
        <v>4228</v>
      </c>
      <c r="C2397" t="s">
        <v>1694</v>
      </c>
      <c r="D2397" s="590" t="str">
        <f>IF('P66'!K25&lt;&gt;"",'P66'!K25,"")</f>
        <v/>
      </c>
      <c r="E2397" t="s">
        <v>1562</v>
      </c>
      <c r="F2397" t="s">
        <v>1560</v>
      </c>
    </row>
    <row r="2398" spans="1:6">
      <c r="A2398" t="s">
        <v>2152</v>
      </c>
      <c r="B2398">
        <v>4229</v>
      </c>
      <c r="C2398" t="s">
        <v>2172</v>
      </c>
      <c r="D2398" s="590" t="str">
        <f>IF('P66'!L25&lt;&gt;"",'P66'!L25,"")</f>
        <v/>
      </c>
      <c r="E2398" t="s">
        <v>1562</v>
      </c>
      <c r="F2398" t="s">
        <v>1560</v>
      </c>
    </row>
    <row r="2399" spans="1:6">
      <c r="A2399" t="s">
        <v>2152</v>
      </c>
      <c r="B2399">
        <v>4230</v>
      </c>
      <c r="C2399" t="s">
        <v>2173</v>
      </c>
      <c r="D2399" s="592" t="str">
        <f>IF('P66'!M25&lt;&gt;"",'P66'!M25,"")</f>
        <v/>
      </c>
      <c r="E2399" t="s">
        <v>1562</v>
      </c>
      <c r="F2399" t="s">
        <v>1584</v>
      </c>
    </row>
    <row r="2400" spans="1:6">
      <c r="A2400" t="s">
        <v>2152</v>
      </c>
      <c r="B2400">
        <v>4231</v>
      </c>
      <c r="C2400" t="s">
        <v>2174</v>
      </c>
      <c r="D2400" s="590" t="str">
        <f>IF('P66'!N25&lt;&gt;"",'P66'!N25,"")</f>
        <v/>
      </c>
      <c r="E2400" t="s">
        <v>1562</v>
      </c>
      <c r="F2400" t="s">
        <v>1560</v>
      </c>
    </row>
    <row r="2401" spans="1:6">
      <c r="A2401" t="s">
        <v>2152</v>
      </c>
      <c r="B2401">
        <v>4232</v>
      </c>
      <c r="C2401" t="s">
        <v>2175</v>
      </c>
      <c r="D2401" s="591" t="str">
        <f>IF('P66'!A26&lt;&gt;"",'P66'!A26,"")</f>
        <v/>
      </c>
      <c r="E2401" t="s">
        <v>1562</v>
      </c>
      <c r="F2401" t="s">
        <v>1566</v>
      </c>
    </row>
    <row r="2402" spans="1:6">
      <c r="A2402" t="s">
        <v>2152</v>
      </c>
      <c r="B2402">
        <v>4233</v>
      </c>
      <c r="C2402" t="s">
        <v>1760</v>
      </c>
      <c r="D2402" s="590" t="str">
        <f>IF('P66'!B26&lt;&gt;"",'P66'!B26,"")</f>
        <v/>
      </c>
      <c r="E2402" t="s">
        <v>1562</v>
      </c>
      <c r="F2402" t="s">
        <v>1560</v>
      </c>
    </row>
    <row r="2403" spans="1:6">
      <c r="A2403" t="s">
        <v>2152</v>
      </c>
      <c r="B2403">
        <v>4234</v>
      </c>
      <c r="C2403" t="s">
        <v>2176</v>
      </c>
      <c r="D2403" t="str">
        <f>IF('P66'!C26&lt;&gt;"",'P66'!C26,"")</f>
        <v/>
      </c>
      <c r="E2403" t="s">
        <v>1562</v>
      </c>
      <c r="F2403" t="s">
        <v>1588</v>
      </c>
    </row>
    <row r="2404" spans="1:6">
      <c r="A2404" t="s">
        <v>2152</v>
      </c>
      <c r="B2404">
        <v>4235</v>
      </c>
      <c r="C2404" t="s">
        <v>2177</v>
      </c>
      <c r="D2404" s="591" t="str">
        <f>IF('P66'!D26&lt;&gt;"",'P66'!D26,"")</f>
        <v/>
      </c>
      <c r="E2404" t="s">
        <v>1562</v>
      </c>
      <c r="F2404" t="s">
        <v>1566</v>
      </c>
    </row>
    <row r="2405" spans="1:6">
      <c r="A2405" t="s">
        <v>2152</v>
      </c>
      <c r="B2405">
        <v>4236</v>
      </c>
      <c r="C2405" t="s">
        <v>2028</v>
      </c>
      <c r="D2405" s="591" t="str">
        <f>IF('P66'!E26&lt;&gt;"",'P66'!E26,"")</f>
        <v/>
      </c>
      <c r="E2405" t="s">
        <v>1562</v>
      </c>
      <c r="F2405" t="s">
        <v>1566</v>
      </c>
    </row>
    <row r="2406" spans="1:6">
      <c r="A2406" t="s">
        <v>2152</v>
      </c>
      <c r="B2406">
        <v>4237</v>
      </c>
      <c r="C2406" t="s">
        <v>1919</v>
      </c>
      <c r="D2406" s="591" t="str">
        <f>IF('P66'!F26&lt;&gt;"",'P66'!F26,"")</f>
        <v/>
      </c>
      <c r="E2406" t="s">
        <v>1562</v>
      </c>
      <c r="F2406" t="s">
        <v>1566</v>
      </c>
    </row>
    <row r="2407" spans="1:6">
      <c r="A2407" t="s">
        <v>2152</v>
      </c>
      <c r="B2407">
        <v>4238</v>
      </c>
      <c r="C2407" t="s">
        <v>2068</v>
      </c>
      <c r="D2407" t="str">
        <f>IF('P66'!G26&lt;&gt;"",'P66'!G26,"")</f>
        <v/>
      </c>
      <c r="E2407" t="s">
        <v>1562</v>
      </c>
      <c r="F2407" t="s">
        <v>2154</v>
      </c>
    </row>
    <row r="2408" spans="1:6">
      <c r="A2408" t="s">
        <v>2152</v>
      </c>
      <c r="B2408">
        <v>4239</v>
      </c>
      <c r="C2408" t="s">
        <v>2069</v>
      </c>
      <c r="D2408" s="593" t="str">
        <f>IF('P66'!H26&lt;&gt;"",'P66'!H26,"")</f>
        <v/>
      </c>
      <c r="E2408" t="s">
        <v>1562</v>
      </c>
      <c r="F2408" t="s">
        <v>1757</v>
      </c>
    </row>
    <row r="2409" spans="1:6">
      <c r="A2409" t="s">
        <v>2152</v>
      </c>
      <c r="B2409">
        <v>4240</v>
      </c>
      <c r="C2409" t="s">
        <v>2070</v>
      </c>
      <c r="D2409" t="str">
        <f>IF('P66'!I26&lt;&gt;"",'P66'!I26,"")</f>
        <v/>
      </c>
      <c r="E2409" t="s">
        <v>1562</v>
      </c>
      <c r="F2409" t="s">
        <v>1588</v>
      </c>
    </row>
    <row r="2410" spans="1:6">
      <c r="A2410" t="s">
        <v>2152</v>
      </c>
      <c r="B2410">
        <v>4241</v>
      </c>
      <c r="C2410" t="s">
        <v>2178</v>
      </c>
      <c r="D2410" s="590" t="str">
        <f>IF('P66'!J26&lt;&gt;"",'P66'!J26,"")</f>
        <v/>
      </c>
      <c r="E2410" t="s">
        <v>1562</v>
      </c>
      <c r="F2410" t="s">
        <v>1560</v>
      </c>
    </row>
    <row r="2411" spans="1:6">
      <c r="A2411" t="s">
        <v>2152</v>
      </c>
      <c r="B2411">
        <v>4242</v>
      </c>
      <c r="C2411" t="s">
        <v>2179</v>
      </c>
      <c r="D2411" s="590" t="str">
        <f>IF('P66'!K26&lt;&gt;"",'P66'!K26,"")</f>
        <v/>
      </c>
      <c r="E2411" t="s">
        <v>1562</v>
      </c>
      <c r="F2411" t="s">
        <v>1560</v>
      </c>
    </row>
    <row r="2412" spans="1:6">
      <c r="A2412" t="s">
        <v>2152</v>
      </c>
      <c r="B2412">
        <v>4243</v>
      </c>
      <c r="C2412" t="s">
        <v>2180</v>
      </c>
      <c r="D2412" s="590" t="str">
        <f>IF('P66'!L26&lt;&gt;"",'P66'!L26,"")</f>
        <v/>
      </c>
      <c r="E2412" t="s">
        <v>1562</v>
      </c>
      <c r="F2412" t="s">
        <v>1560</v>
      </c>
    </row>
    <row r="2413" spans="1:6">
      <c r="A2413" t="s">
        <v>2152</v>
      </c>
      <c r="B2413">
        <v>4244</v>
      </c>
      <c r="C2413" t="s">
        <v>2181</v>
      </c>
      <c r="D2413" s="592" t="str">
        <f>IF('P66'!M26&lt;&gt;"",'P66'!M26,"")</f>
        <v/>
      </c>
      <c r="E2413" t="s">
        <v>1562</v>
      </c>
      <c r="F2413" t="s">
        <v>1584</v>
      </c>
    </row>
    <row r="2414" spans="1:6">
      <c r="A2414" t="s">
        <v>2152</v>
      </c>
      <c r="B2414">
        <v>4245</v>
      </c>
      <c r="C2414" t="s">
        <v>2182</v>
      </c>
      <c r="D2414" s="590" t="str">
        <f>IF('P66'!N26&lt;&gt;"",'P66'!N26,"")</f>
        <v/>
      </c>
      <c r="E2414" t="s">
        <v>1562</v>
      </c>
      <c r="F2414" t="s">
        <v>1560</v>
      </c>
    </row>
    <row r="2415" spans="1:6">
      <c r="A2415" t="s">
        <v>2152</v>
      </c>
      <c r="B2415">
        <v>4246</v>
      </c>
      <c r="C2415" t="s">
        <v>2183</v>
      </c>
      <c r="D2415" s="591" t="str">
        <f>IF('P66'!A27&lt;&gt;"",'P66'!A27,"")</f>
        <v/>
      </c>
      <c r="E2415" t="s">
        <v>1562</v>
      </c>
      <c r="F2415" t="s">
        <v>1566</v>
      </c>
    </row>
    <row r="2416" spans="1:6">
      <c r="A2416" t="s">
        <v>2152</v>
      </c>
      <c r="B2416">
        <v>4247</v>
      </c>
      <c r="C2416" t="s">
        <v>2184</v>
      </c>
      <c r="D2416" s="590" t="str">
        <f>IF('P66'!B27&lt;&gt;"",'P66'!B27,"")</f>
        <v/>
      </c>
      <c r="E2416" t="s">
        <v>1562</v>
      </c>
      <c r="F2416" t="s">
        <v>1560</v>
      </c>
    </row>
    <row r="2417" spans="1:6">
      <c r="A2417" t="s">
        <v>2152</v>
      </c>
      <c r="B2417">
        <v>4248</v>
      </c>
      <c r="C2417" t="s">
        <v>1961</v>
      </c>
      <c r="D2417" t="str">
        <f>IF('P66'!C27&lt;&gt;"",'P66'!C27,"")</f>
        <v/>
      </c>
      <c r="E2417" t="s">
        <v>1562</v>
      </c>
      <c r="F2417" t="s">
        <v>1588</v>
      </c>
    </row>
    <row r="2418" spans="1:6">
      <c r="A2418" t="s">
        <v>2152</v>
      </c>
      <c r="B2418">
        <v>4249</v>
      </c>
      <c r="C2418" t="s">
        <v>2185</v>
      </c>
      <c r="D2418" s="591" t="str">
        <f>IF('P66'!D27&lt;&gt;"",'P66'!D27,"")</f>
        <v/>
      </c>
      <c r="E2418" t="s">
        <v>1562</v>
      </c>
      <c r="F2418" t="s">
        <v>1566</v>
      </c>
    </row>
    <row r="2419" spans="1:6">
      <c r="A2419" t="s">
        <v>2152</v>
      </c>
      <c r="B2419">
        <v>4250</v>
      </c>
      <c r="C2419" t="s">
        <v>2072</v>
      </c>
      <c r="D2419" s="591" t="str">
        <f>IF('P66'!E27&lt;&gt;"",'P66'!E27,"")</f>
        <v/>
      </c>
      <c r="E2419" t="s">
        <v>1562</v>
      </c>
      <c r="F2419" t="s">
        <v>1566</v>
      </c>
    </row>
    <row r="2420" spans="1:6">
      <c r="A2420" t="s">
        <v>2152</v>
      </c>
      <c r="B2420">
        <v>4251</v>
      </c>
      <c r="C2420" t="s">
        <v>1922</v>
      </c>
      <c r="D2420" s="591" t="str">
        <f>IF('P66'!F27&lt;&gt;"",'P66'!F27,"")</f>
        <v/>
      </c>
      <c r="E2420" t="s">
        <v>1562</v>
      </c>
      <c r="F2420" t="s">
        <v>1566</v>
      </c>
    </row>
    <row r="2421" spans="1:6">
      <c r="A2421" t="s">
        <v>2152</v>
      </c>
      <c r="B2421">
        <v>4252</v>
      </c>
      <c r="C2421" t="s">
        <v>2073</v>
      </c>
      <c r="D2421" t="str">
        <f>IF('P66'!G27&lt;&gt;"",'P66'!G27,"")</f>
        <v/>
      </c>
      <c r="E2421" t="s">
        <v>1562</v>
      </c>
      <c r="F2421" t="s">
        <v>2154</v>
      </c>
    </row>
    <row r="2422" spans="1:6">
      <c r="A2422" t="s">
        <v>2152</v>
      </c>
      <c r="B2422">
        <v>4253</v>
      </c>
      <c r="C2422" t="s">
        <v>2074</v>
      </c>
      <c r="D2422" s="593" t="str">
        <f>IF('P66'!H27&lt;&gt;"",'P66'!H27,"")</f>
        <v/>
      </c>
      <c r="E2422" t="s">
        <v>1562</v>
      </c>
      <c r="F2422" t="s">
        <v>1757</v>
      </c>
    </row>
    <row r="2423" spans="1:6">
      <c r="A2423" t="s">
        <v>2152</v>
      </c>
      <c r="B2423">
        <v>4254</v>
      </c>
      <c r="C2423" t="s">
        <v>2075</v>
      </c>
      <c r="D2423" t="str">
        <f>IF('P66'!I27&lt;&gt;"",'P66'!I27,"")</f>
        <v/>
      </c>
      <c r="E2423" t="s">
        <v>1562</v>
      </c>
      <c r="F2423" t="s">
        <v>1588</v>
      </c>
    </row>
    <row r="2424" spans="1:6">
      <c r="A2424" t="s">
        <v>2152</v>
      </c>
      <c r="B2424">
        <v>4255</v>
      </c>
      <c r="C2424" t="s">
        <v>2186</v>
      </c>
      <c r="D2424" s="590" t="str">
        <f>IF('P66'!J27&lt;&gt;"",'P66'!J27,"")</f>
        <v/>
      </c>
      <c r="E2424" t="s">
        <v>1562</v>
      </c>
      <c r="F2424" t="s">
        <v>1560</v>
      </c>
    </row>
    <row r="2425" spans="1:6">
      <c r="A2425" t="s">
        <v>2152</v>
      </c>
      <c r="B2425">
        <v>4256</v>
      </c>
      <c r="C2425" t="s">
        <v>2187</v>
      </c>
      <c r="D2425" s="590" t="str">
        <f>IF('P66'!K27&lt;&gt;"",'P66'!K27,"")</f>
        <v/>
      </c>
      <c r="E2425" t="s">
        <v>1562</v>
      </c>
      <c r="F2425" t="s">
        <v>1560</v>
      </c>
    </row>
    <row r="2426" spans="1:6">
      <c r="A2426" t="s">
        <v>2152</v>
      </c>
      <c r="B2426">
        <v>4257</v>
      </c>
      <c r="C2426" t="s">
        <v>2188</v>
      </c>
      <c r="D2426" s="590" t="str">
        <f>IF('P66'!L27&lt;&gt;"",'P66'!L27,"")</f>
        <v/>
      </c>
      <c r="E2426" t="s">
        <v>1562</v>
      </c>
      <c r="F2426" t="s">
        <v>1560</v>
      </c>
    </row>
    <row r="2427" spans="1:6">
      <c r="A2427" t="s">
        <v>2152</v>
      </c>
      <c r="B2427">
        <v>4258</v>
      </c>
      <c r="C2427" t="s">
        <v>2189</v>
      </c>
      <c r="D2427" s="592" t="str">
        <f>IF('P66'!M27&lt;&gt;"",'P66'!M27,"")</f>
        <v/>
      </c>
      <c r="E2427" t="s">
        <v>1562</v>
      </c>
      <c r="F2427" t="s">
        <v>1584</v>
      </c>
    </row>
    <row r="2428" spans="1:6">
      <c r="A2428" t="s">
        <v>2152</v>
      </c>
      <c r="B2428">
        <v>4259</v>
      </c>
      <c r="C2428" t="s">
        <v>2190</v>
      </c>
      <c r="D2428" s="590" t="str">
        <f>IF('P66'!N27&lt;&gt;"",'P66'!N27,"")</f>
        <v/>
      </c>
      <c r="E2428" t="s">
        <v>1562</v>
      </c>
      <c r="F2428" t="s">
        <v>1560</v>
      </c>
    </row>
    <row r="2429" spans="1:6">
      <c r="A2429" t="s">
        <v>2152</v>
      </c>
      <c r="B2429">
        <v>4260</v>
      </c>
      <c r="C2429" t="s">
        <v>2191</v>
      </c>
      <c r="D2429" s="591" t="str">
        <f>IF('P66'!A28&lt;&gt;"",'P66'!A28,"")</f>
        <v/>
      </c>
      <c r="E2429" t="s">
        <v>1562</v>
      </c>
      <c r="F2429" t="s">
        <v>1566</v>
      </c>
    </row>
    <row r="2430" spans="1:6">
      <c r="A2430" t="s">
        <v>2152</v>
      </c>
      <c r="B2430">
        <v>4261</v>
      </c>
      <c r="C2430" t="s">
        <v>2192</v>
      </c>
      <c r="D2430" s="590" t="str">
        <f>IF('P66'!B28&lt;&gt;"",'P66'!B28,"")</f>
        <v/>
      </c>
      <c r="E2430" t="s">
        <v>1562</v>
      </c>
      <c r="F2430" t="s">
        <v>1560</v>
      </c>
    </row>
    <row r="2431" spans="1:6">
      <c r="A2431" t="s">
        <v>2152</v>
      </c>
      <c r="B2431">
        <v>4262</v>
      </c>
      <c r="C2431" t="s">
        <v>2193</v>
      </c>
      <c r="D2431" t="str">
        <f>IF('P66'!C28&lt;&gt;"",'P66'!C28,"")</f>
        <v/>
      </c>
      <c r="E2431" t="s">
        <v>1562</v>
      </c>
      <c r="F2431" t="s">
        <v>1588</v>
      </c>
    </row>
    <row r="2432" spans="1:6">
      <c r="A2432" t="s">
        <v>2152</v>
      </c>
      <c r="B2432">
        <v>4263</v>
      </c>
      <c r="C2432" t="s">
        <v>2139</v>
      </c>
      <c r="D2432" s="591" t="str">
        <f>IF('P66'!D28&lt;&gt;"",'P66'!D28,"")</f>
        <v/>
      </c>
      <c r="E2432" t="s">
        <v>1562</v>
      </c>
      <c r="F2432" t="s">
        <v>1566</v>
      </c>
    </row>
    <row r="2433" spans="1:6">
      <c r="A2433" t="s">
        <v>2152</v>
      </c>
      <c r="B2433">
        <v>4264</v>
      </c>
      <c r="C2433" t="s">
        <v>2140</v>
      </c>
      <c r="D2433" s="591" t="str">
        <f>IF('P66'!E28&lt;&gt;"",'P66'!E28,"")</f>
        <v/>
      </c>
      <c r="E2433" t="s">
        <v>1562</v>
      </c>
      <c r="F2433" t="s">
        <v>1566</v>
      </c>
    </row>
    <row r="2434" spans="1:6">
      <c r="A2434" t="s">
        <v>2152</v>
      </c>
      <c r="B2434">
        <v>4265</v>
      </c>
      <c r="C2434" t="s">
        <v>2141</v>
      </c>
      <c r="D2434" s="591" t="str">
        <f>IF('P66'!F28&lt;&gt;"",'P66'!F28,"")</f>
        <v/>
      </c>
      <c r="E2434" t="s">
        <v>1562</v>
      </c>
      <c r="F2434" t="s">
        <v>1566</v>
      </c>
    </row>
    <row r="2435" spans="1:6">
      <c r="A2435" t="s">
        <v>2152</v>
      </c>
      <c r="B2435">
        <v>4266</v>
      </c>
      <c r="C2435" t="s">
        <v>2194</v>
      </c>
      <c r="D2435" t="str">
        <f>IF('P66'!G28&lt;&gt;"",'P66'!G28,"")</f>
        <v/>
      </c>
      <c r="E2435" t="s">
        <v>1562</v>
      </c>
      <c r="F2435" t="s">
        <v>2154</v>
      </c>
    </row>
    <row r="2436" spans="1:6">
      <c r="A2436" t="s">
        <v>2152</v>
      </c>
      <c r="B2436">
        <v>4267</v>
      </c>
      <c r="C2436" t="s">
        <v>2195</v>
      </c>
      <c r="D2436" s="593" t="str">
        <f>IF('P66'!H28&lt;&gt;"",'P66'!H28,"")</f>
        <v/>
      </c>
      <c r="E2436" t="s">
        <v>1562</v>
      </c>
      <c r="F2436" t="s">
        <v>1757</v>
      </c>
    </row>
    <row r="2437" spans="1:6">
      <c r="A2437" t="s">
        <v>2152</v>
      </c>
      <c r="B2437">
        <v>4268</v>
      </c>
      <c r="C2437" t="s">
        <v>2196</v>
      </c>
      <c r="D2437" t="str">
        <f>IF('P66'!I28&lt;&gt;"",'P66'!I28,"")</f>
        <v/>
      </c>
      <c r="E2437" t="s">
        <v>1562</v>
      </c>
      <c r="F2437" t="s">
        <v>1588</v>
      </c>
    </row>
    <row r="2438" spans="1:6">
      <c r="A2438" t="s">
        <v>2152</v>
      </c>
      <c r="B2438">
        <v>4269</v>
      </c>
      <c r="C2438" t="s">
        <v>2197</v>
      </c>
      <c r="D2438" s="590" t="str">
        <f>IF('P66'!J28&lt;&gt;"",'P66'!J28,"")</f>
        <v/>
      </c>
      <c r="E2438" t="s">
        <v>1562</v>
      </c>
      <c r="F2438" t="s">
        <v>1560</v>
      </c>
    </row>
    <row r="2439" spans="1:6">
      <c r="A2439" t="s">
        <v>2152</v>
      </c>
      <c r="B2439">
        <v>4270</v>
      </c>
      <c r="C2439" t="s">
        <v>2198</v>
      </c>
      <c r="D2439" s="590" t="str">
        <f>IF('P66'!K28&lt;&gt;"",'P66'!K28,"")</f>
        <v/>
      </c>
      <c r="E2439" t="s">
        <v>1562</v>
      </c>
      <c r="F2439" t="s">
        <v>1560</v>
      </c>
    </row>
    <row r="2440" spans="1:6">
      <c r="A2440" t="s">
        <v>2152</v>
      </c>
      <c r="B2440">
        <v>4271</v>
      </c>
      <c r="C2440" t="s">
        <v>2199</v>
      </c>
      <c r="D2440" s="590" t="str">
        <f>IF('P66'!L28&lt;&gt;"",'P66'!L28,"")</f>
        <v/>
      </c>
      <c r="E2440" t="s">
        <v>1562</v>
      </c>
      <c r="F2440" t="s">
        <v>1560</v>
      </c>
    </row>
    <row r="2441" spans="1:6">
      <c r="A2441" t="s">
        <v>2152</v>
      </c>
      <c r="B2441">
        <v>4272</v>
      </c>
      <c r="C2441" t="s">
        <v>2200</v>
      </c>
      <c r="D2441" s="592" t="str">
        <f>IF('P66'!M28&lt;&gt;"",'P66'!M28,"")</f>
        <v/>
      </c>
      <c r="E2441" t="s">
        <v>1562</v>
      </c>
      <c r="F2441" t="s">
        <v>1584</v>
      </c>
    </row>
    <row r="2442" spans="1:6">
      <c r="A2442" t="s">
        <v>2152</v>
      </c>
      <c r="B2442">
        <v>4273</v>
      </c>
      <c r="C2442" t="s">
        <v>2201</v>
      </c>
      <c r="D2442" s="590" t="str">
        <f>IF('P66'!N28&lt;&gt;"",'P66'!N28,"")</f>
        <v/>
      </c>
      <c r="E2442" t="s">
        <v>1562</v>
      </c>
      <c r="F2442" t="s">
        <v>1560</v>
      </c>
    </row>
    <row r="2443" spans="1:6">
      <c r="A2443" t="s">
        <v>2152</v>
      </c>
      <c r="B2443">
        <v>4274</v>
      </c>
      <c r="C2443" t="s">
        <v>2202</v>
      </c>
      <c r="D2443" s="591" t="str">
        <f>IF('P66'!A29&lt;&gt;"",'P66'!A29,"")</f>
        <v/>
      </c>
      <c r="E2443" t="s">
        <v>1562</v>
      </c>
      <c r="F2443" t="s">
        <v>1566</v>
      </c>
    </row>
    <row r="2444" spans="1:6">
      <c r="A2444" t="s">
        <v>2152</v>
      </c>
      <c r="B2444">
        <v>4275</v>
      </c>
      <c r="C2444" t="s">
        <v>2203</v>
      </c>
      <c r="D2444" s="590" t="str">
        <f>IF('P66'!B29&lt;&gt;"",'P66'!B29,"")</f>
        <v/>
      </c>
      <c r="E2444" t="s">
        <v>1562</v>
      </c>
      <c r="F2444" t="s">
        <v>1560</v>
      </c>
    </row>
    <row r="2445" spans="1:6">
      <c r="A2445" t="s">
        <v>2152</v>
      </c>
      <c r="B2445">
        <v>4276</v>
      </c>
      <c r="C2445" t="s">
        <v>2204</v>
      </c>
      <c r="D2445" t="str">
        <f>IF('P66'!C29&lt;&gt;"",'P66'!C29,"")</f>
        <v/>
      </c>
      <c r="E2445" t="s">
        <v>1562</v>
      </c>
      <c r="F2445" t="s">
        <v>1588</v>
      </c>
    </row>
    <row r="2446" spans="1:6">
      <c r="A2446" t="s">
        <v>2152</v>
      </c>
      <c r="B2446">
        <v>4277</v>
      </c>
      <c r="C2446" t="s">
        <v>2205</v>
      </c>
      <c r="D2446" s="591" t="str">
        <f>IF('P66'!D29&lt;&gt;"",'P66'!D29,"")</f>
        <v/>
      </c>
      <c r="E2446" t="s">
        <v>1562</v>
      </c>
      <c r="F2446" t="s">
        <v>1566</v>
      </c>
    </row>
    <row r="2447" spans="1:6">
      <c r="A2447" t="s">
        <v>2152</v>
      </c>
      <c r="B2447">
        <v>4278</v>
      </c>
      <c r="C2447" t="s">
        <v>2206</v>
      </c>
      <c r="D2447" s="591" t="str">
        <f>IF('P66'!E29&lt;&gt;"",'P66'!E29,"")</f>
        <v/>
      </c>
      <c r="E2447" t="s">
        <v>1562</v>
      </c>
      <c r="F2447" t="s">
        <v>1566</v>
      </c>
    </row>
    <row r="2448" spans="1:6">
      <c r="A2448" t="s">
        <v>2152</v>
      </c>
      <c r="B2448">
        <v>4279</v>
      </c>
      <c r="C2448" t="s">
        <v>2207</v>
      </c>
      <c r="D2448" s="591" t="str">
        <f>IF('P66'!F29&lt;&gt;"",'P66'!F29,"")</f>
        <v/>
      </c>
      <c r="E2448" t="s">
        <v>1562</v>
      </c>
      <c r="F2448" t="s">
        <v>1566</v>
      </c>
    </row>
    <row r="2449" spans="1:6">
      <c r="A2449" t="s">
        <v>2152</v>
      </c>
      <c r="B2449">
        <v>4280</v>
      </c>
      <c r="C2449" t="s">
        <v>2208</v>
      </c>
      <c r="D2449" t="str">
        <f>IF('P66'!G29&lt;&gt;"",'P66'!G29,"")</f>
        <v/>
      </c>
      <c r="E2449" t="s">
        <v>1562</v>
      </c>
      <c r="F2449" t="s">
        <v>2154</v>
      </c>
    </row>
    <row r="2450" spans="1:6">
      <c r="A2450" t="s">
        <v>2152</v>
      </c>
      <c r="B2450">
        <v>4281</v>
      </c>
      <c r="C2450" t="s">
        <v>2143</v>
      </c>
      <c r="D2450" s="593" t="str">
        <f>IF('P66'!H29&lt;&gt;"",'P66'!H29,"")</f>
        <v/>
      </c>
      <c r="E2450" t="s">
        <v>1562</v>
      </c>
      <c r="F2450" t="s">
        <v>1757</v>
      </c>
    </row>
    <row r="2451" spans="1:6">
      <c r="A2451" t="s">
        <v>2152</v>
      </c>
      <c r="B2451">
        <v>4282</v>
      </c>
      <c r="C2451" t="s">
        <v>2209</v>
      </c>
      <c r="D2451" t="str">
        <f>IF('P66'!I29&lt;&gt;"",'P66'!I29,"")</f>
        <v/>
      </c>
      <c r="E2451" t="s">
        <v>1562</v>
      </c>
      <c r="F2451" t="s">
        <v>1588</v>
      </c>
    </row>
    <row r="2452" spans="1:6">
      <c r="A2452" t="s">
        <v>2152</v>
      </c>
      <c r="B2452">
        <v>4283</v>
      </c>
      <c r="C2452" t="s">
        <v>2210</v>
      </c>
      <c r="D2452" s="590" t="str">
        <f>IF('P66'!J29&lt;&gt;"",'P66'!J29,"")</f>
        <v/>
      </c>
      <c r="E2452" t="s">
        <v>1562</v>
      </c>
      <c r="F2452" t="s">
        <v>1560</v>
      </c>
    </row>
    <row r="2453" spans="1:6">
      <c r="A2453" t="s">
        <v>2152</v>
      </c>
      <c r="B2453">
        <v>4284</v>
      </c>
      <c r="C2453" t="s">
        <v>2211</v>
      </c>
      <c r="D2453" s="590" t="str">
        <f>IF('P66'!K29&lt;&gt;"",'P66'!K29,"")</f>
        <v/>
      </c>
      <c r="E2453" t="s">
        <v>1562</v>
      </c>
      <c r="F2453" t="s">
        <v>1560</v>
      </c>
    </row>
    <row r="2454" spans="1:6">
      <c r="A2454" t="s">
        <v>2152</v>
      </c>
      <c r="B2454">
        <v>4285</v>
      </c>
      <c r="C2454" t="s">
        <v>2212</v>
      </c>
      <c r="D2454" s="590" t="str">
        <f>IF('P66'!L29&lt;&gt;"",'P66'!L29,"")</f>
        <v/>
      </c>
      <c r="E2454" t="s">
        <v>1562</v>
      </c>
      <c r="F2454" t="s">
        <v>1560</v>
      </c>
    </row>
    <row r="2455" spans="1:6">
      <c r="A2455" t="s">
        <v>2152</v>
      </c>
      <c r="B2455">
        <v>4286</v>
      </c>
      <c r="C2455" t="s">
        <v>2213</v>
      </c>
      <c r="D2455" s="592" t="str">
        <f>IF('P66'!M29&lt;&gt;"",'P66'!M29,"")</f>
        <v/>
      </c>
      <c r="E2455" t="s">
        <v>1562</v>
      </c>
      <c r="F2455" t="s">
        <v>1584</v>
      </c>
    </row>
    <row r="2456" spans="1:6">
      <c r="A2456" t="s">
        <v>2152</v>
      </c>
      <c r="B2456">
        <v>4287</v>
      </c>
      <c r="C2456" t="s">
        <v>2214</v>
      </c>
      <c r="D2456" s="590" t="str">
        <f>IF('P66'!N29&lt;&gt;"",'P66'!N29,"")</f>
        <v/>
      </c>
      <c r="E2456" t="s">
        <v>1562</v>
      </c>
      <c r="F2456" t="s">
        <v>1560</v>
      </c>
    </row>
    <row r="2457" spans="1:6">
      <c r="A2457" t="s">
        <v>2152</v>
      </c>
      <c r="B2457">
        <v>4288</v>
      </c>
      <c r="C2457" t="s">
        <v>2215</v>
      </c>
      <c r="D2457" s="591" t="str">
        <f>IF('P66'!A30&lt;&gt;"",'P66'!A30,"")</f>
        <v/>
      </c>
      <c r="E2457" t="s">
        <v>1562</v>
      </c>
      <c r="F2457" t="s">
        <v>1566</v>
      </c>
    </row>
    <row r="2458" spans="1:6">
      <c r="A2458" t="s">
        <v>2152</v>
      </c>
      <c r="B2458">
        <v>4289</v>
      </c>
      <c r="C2458" t="s">
        <v>2216</v>
      </c>
      <c r="D2458" s="590" t="str">
        <f>IF('P66'!B30&lt;&gt;"",'P66'!B30,"")</f>
        <v/>
      </c>
      <c r="E2458" t="s">
        <v>1562</v>
      </c>
      <c r="F2458" t="s">
        <v>1560</v>
      </c>
    </row>
    <row r="2459" spans="1:6">
      <c r="A2459" t="s">
        <v>2152</v>
      </c>
      <c r="B2459">
        <v>4290</v>
      </c>
      <c r="C2459" t="s">
        <v>2217</v>
      </c>
      <c r="D2459" t="str">
        <f>IF('P66'!C30&lt;&gt;"",'P66'!C30,"")</f>
        <v/>
      </c>
      <c r="E2459" t="s">
        <v>1562</v>
      </c>
      <c r="F2459" t="s">
        <v>1588</v>
      </c>
    </row>
    <row r="2460" spans="1:6">
      <c r="A2460" t="s">
        <v>2152</v>
      </c>
      <c r="B2460">
        <v>4291</v>
      </c>
      <c r="C2460" t="s">
        <v>2145</v>
      </c>
      <c r="D2460" s="591" t="str">
        <f>IF('P66'!D30&lt;&gt;"",'P66'!D30,"")</f>
        <v/>
      </c>
      <c r="E2460" t="s">
        <v>1562</v>
      </c>
      <c r="F2460" t="s">
        <v>1566</v>
      </c>
    </row>
    <row r="2461" spans="1:6">
      <c r="A2461" t="s">
        <v>2152</v>
      </c>
      <c r="B2461">
        <v>4292</v>
      </c>
      <c r="C2461" t="s">
        <v>2146</v>
      </c>
      <c r="D2461" s="591" t="str">
        <f>IF('P66'!E30&lt;&gt;"",'P66'!E30,"")</f>
        <v/>
      </c>
      <c r="E2461" t="s">
        <v>1562</v>
      </c>
      <c r="F2461" t="s">
        <v>1566</v>
      </c>
    </row>
    <row r="2462" spans="1:6">
      <c r="A2462" t="s">
        <v>2152</v>
      </c>
      <c r="B2462">
        <v>4293</v>
      </c>
      <c r="C2462" t="s">
        <v>2218</v>
      </c>
      <c r="D2462" s="591" t="str">
        <f>IF('P66'!F30&lt;&gt;"",'P66'!F30,"")</f>
        <v/>
      </c>
      <c r="E2462" t="s">
        <v>1562</v>
      </c>
      <c r="F2462" t="s">
        <v>1566</v>
      </c>
    </row>
    <row r="2463" spans="1:6">
      <c r="A2463" t="s">
        <v>2152</v>
      </c>
      <c r="B2463">
        <v>4294</v>
      </c>
      <c r="C2463" t="s">
        <v>2219</v>
      </c>
      <c r="D2463" t="str">
        <f>IF('P66'!G30&lt;&gt;"",'P66'!G30,"")</f>
        <v/>
      </c>
      <c r="E2463" t="s">
        <v>1562</v>
      </c>
      <c r="F2463" t="s">
        <v>2154</v>
      </c>
    </row>
    <row r="2464" spans="1:6">
      <c r="A2464" t="s">
        <v>2152</v>
      </c>
      <c r="B2464">
        <v>4295</v>
      </c>
      <c r="C2464" t="s">
        <v>2220</v>
      </c>
      <c r="D2464" s="593" t="str">
        <f>IF('P66'!H30&lt;&gt;"",'P66'!H30,"")</f>
        <v/>
      </c>
      <c r="E2464" t="s">
        <v>1562</v>
      </c>
      <c r="F2464" t="s">
        <v>1757</v>
      </c>
    </row>
    <row r="2465" spans="1:6">
      <c r="A2465" t="s">
        <v>2152</v>
      </c>
      <c r="B2465">
        <v>4296</v>
      </c>
      <c r="C2465" t="s">
        <v>2221</v>
      </c>
      <c r="D2465" t="str">
        <f>IF('P66'!I30&lt;&gt;"",'P66'!I30,"")</f>
        <v/>
      </c>
      <c r="E2465" t="s">
        <v>1562</v>
      </c>
      <c r="F2465" t="s">
        <v>1588</v>
      </c>
    </row>
    <row r="2466" spans="1:6">
      <c r="A2466" t="s">
        <v>2152</v>
      </c>
      <c r="B2466">
        <v>4297</v>
      </c>
      <c r="C2466" t="s">
        <v>2222</v>
      </c>
      <c r="D2466" s="590" t="str">
        <f>IF('P66'!J30&lt;&gt;"",'P66'!J30,"")</f>
        <v/>
      </c>
      <c r="E2466" t="s">
        <v>1562</v>
      </c>
      <c r="F2466" t="s">
        <v>1560</v>
      </c>
    </row>
    <row r="2467" spans="1:6">
      <c r="A2467" t="s">
        <v>2152</v>
      </c>
      <c r="B2467">
        <v>4298</v>
      </c>
      <c r="C2467" t="s">
        <v>2223</v>
      </c>
      <c r="D2467" s="590" t="str">
        <f>IF('P66'!K30&lt;&gt;"",'P66'!K30,"")</f>
        <v/>
      </c>
      <c r="E2467" t="s">
        <v>1562</v>
      </c>
      <c r="F2467" t="s">
        <v>1560</v>
      </c>
    </row>
    <row r="2468" spans="1:6">
      <c r="A2468" t="s">
        <v>2152</v>
      </c>
      <c r="B2468">
        <v>4299</v>
      </c>
      <c r="C2468" t="s">
        <v>2224</v>
      </c>
      <c r="D2468" s="590" t="str">
        <f>IF('P66'!L30&lt;&gt;"",'P66'!L30,"")</f>
        <v/>
      </c>
      <c r="E2468" t="s">
        <v>1562</v>
      </c>
      <c r="F2468" t="s">
        <v>1560</v>
      </c>
    </row>
    <row r="2469" spans="1:6">
      <c r="A2469" t="s">
        <v>2152</v>
      </c>
      <c r="B2469">
        <v>4300</v>
      </c>
      <c r="C2469" t="s">
        <v>2225</v>
      </c>
      <c r="D2469" s="592" t="str">
        <f>IF('P66'!M30&lt;&gt;"",'P66'!M30,"")</f>
        <v/>
      </c>
      <c r="E2469" t="s">
        <v>1562</v>
      </c>
      <c r="F2469" t="s">
        <v>1584</v>
      </c>
    </row>
    <row r="2470" spans="1:6">
      <c r="A2470" t="s">
        <v>2152</v>
      </c>
      <c r="B2470">
        <v>4301</v>
      </c>
      <c r="C2470" t="s">
        <v>2226</v>
      </c>
      <c r="D2470" s="590" t="str">
        <f>IF('P66'!N30&lt;&gt;"",'P66'!N30,"")</f>
        <v/>
      </c>
      <c r="E2470" t="s">
        <v>1562</v>
      </c>
      <c r="F2470" t="s">
        <v>1560</v>
      </c>
    </row>
    <row r="2471" spans="1:6">
      <c r="A2471" t="s">
        <v>2152</v>
      </c>
      <c r="B2471">
        <v>4302</v>
      </c>
      <c r="C2471" t="s">
        <v>2227</v>
      </c>
      <c r="D2471" s="591" t="str">
        <f>IF('P66'!A31&lt;&gt;"",'P66'!A31,"")</f>
        <v/>
      </c>
      <c r="E2471" t="s">
        <v>1562</v>
      </c>
      <c r="F2471" t="s">
        <v>1566</v>
      </c>
    </row>
    <row r="2472" spans="1:6">
      <c r="A2472" t="s">
        <v>2152</v>
      </c>
      <c r="B2472">
        <v>4303</v>
      </c>
      <c r="C2472" t="s">
        <v>2228</v>
      </c>
      <c r="D2472" s="590" t="str">
        <f>IF('P66'!B31&lt;&gt;"",'P66'!B31,"")</f>
        <v/>
      </c>
      <c r="E2472" t="s">
        <v>1562</v>
      </c>
      <c r="F2472" t="s">
        <v>1560</v>
      </c>
    </row>
    <row r="2473" spans="1:6">
      <c r="A2473" t="s">
        <v>2152</v>
      </c>
      <c r="B2473">
        <v>4304</v>
      </c>
      <c r="C2473" t="s">
        <v>2229</v>
      </c>
      <c r="D2473" t="str">
        <f>IF('P66'!C31&lt;&gt;"",'P66'!C31,"")</f>
        <v/>
      </c>
      <c r="E2473" t="s">
        <v>1562</v>
      </c>
      <c r="F2473" t="s">
        <v>1588</v>
      </c>
    </row>
    <row r="2474" spans="1:6">
      <c r="A2474" t="s">
        <v>2152</v>
      </c>
      <c r="B2474">
        <v>4305</v>
      </c>
      <c r="C2474" t="s">
        <v>2230</v>
      </c>
      <c r="D2474" s="591" t="str">
        <f>IF('P66'!D31&lt;&gt;"",'P66'!D31,"")</f>
        <v/>
      </c>
      <c r="E2474" t="s">
        <v>1562</v>
      </c>
      <c r="F2474" t="s">
        <v>1566</v>
      </c>
    </row>
    <row r="2475" spans="1:6">
      <c r="A2475" t="s">
        <v>2152</v>
      </c>
      <c r="B2475">
        <v>4306</v>
      </c>
      <c r="C2475" t="s">
        <v>2231</v>
      </c>
      <c r="D2475" s="591" t="str">
        <f>IF('P66'!E31&lt;&gt;"",'P66'!E31,"")</f>
        <v/>
      </c>
      <c r="E2475" t="s">
        <v>1562</v>
      </c>
      <c r="F2475" t="s">
        <v>1566</v>
      </c>
    </row>
    <row r="2476" spans="1:6">
      <c r="A2476" t="s">
        <v>2152</v>
      </c>
      <c r="B2476">
        <v>4307</v>
      </c>
      <c r="C2476" t="s">
        <v>2232</v>
      </c>
      <c r="D2476" s="591" t="str">
        <f>IF('P66'!F31&lt;&gt;"",'P66'!F31,"")</f>
        <v/>
      </c>
      <c r="E2476" t="s">
        <v>1562</v>
      </c>
      <c r="F2476" t="s">
        <v>1566</v>
      </c>
    </row>
    <row r="2477" spans="1:6">
      <c r="A2477" t="s">
        <v>2152</v>
      </c>
      <c r="B2477">
        <v>4308</v>
      </c>
      <c r="C2477" t="s">
        <v>2233</v>
      </c>
      <c r="D2477" t="str">
        <f>IF('P66'!G31&lt;&gt;"",'P66'!G31,"")</f>
        <v/>
      </c>
      <c r="E2477" t="s">
        <v>1562</v>
      </c>
      <c r="F2477" t="s">
        <v>2154</v>
      </c>
    </row>
    <row r="2478" spans="1:6">
      <c r="A2478" t="s">
        <v>2152</v>
      </c>
      <c r="B2478">
        <v>4309</v>
      </c>
      <c r="C2478" t="s">
        <v>2234</v>
      </c>
      <c r="D2478" s="593" t="str">
        <f>IF('P66'!H31&lt;&gt;"",'P66'!H31,"")</f>
        <v/>
      </c>
      <c r="E2478" t="s">
        <v>1562</v>
      </c>
      <c r="F2478" t="s">
        <v>1757</v>
      </c>
    </row>
    <row r="2479" spans="1:6">
      <c r="A2479" t="s">
        <v>2152</v>
      </c>
      <c r="B2479">
        <v>4310</v>
      </c>
      <c r="C2479" t="s">
        <v>2235</v>
      </c>
      <c r="D2479" t="str">
        <f>IF('P66'!I31&lt;&gt;"",'P66'!I31,"")</f>
        <v/>
      </c>
      <c r="E2479" t="s">
        <v>1562</v>
      </c>
      <c r="F2479" t="s">
        <v>1588</v>
      </c>
    </row>
    <row r="2480" spans="1:6">
      <c r="A2480" t="s">
        <v>2152</v>
      </c>
      <c r="B2480">
        <v>4311</v>
      </c>
      <c r="C2480" t="s">
        <v>2236</v>
      </c>
      <c r="D2480" s="590" t="str">
        <f>IF('P66'!J31&lt;&gt;"",'P66'!J31,"")</f>
        <v/>
      </c>
      <c r="E2480" t="s">
        <v>1562</v>
      </c>
      <c r="F2480" t="s">
        <v>1560</v>
      </c>
    </row>
    <row r="2481" spans="1:6">
      <c r="A2481" t="s">
        <v>2152</v>
      </c>
      <c r="B2481">
        <v>4312</v>
      </c>
      <c r="C2481" t="s">
        <v>2237</v>
      </c>
      <c r="D2481" s="590" t="str">
        <f>IF('P66'!K31&lt;&gt;"",'P66'!K31,"")</f>
        <v/>
      </c>
      <c r="E2481" t="s">
        <v>1562</v>
      </c>
      <c r="F2481" t="s">
        <v>1560</v>
      </c>
    </row>
    <row r="2482" spans="1:6">
      <c r="A2482" t="s">
        <v>2152</v>
      </c>
      <c r="B2482">
        <v>4313</v>
      </c>
      <c r="C2482" t="s">
        <v>2238</v>
      </c>
      <c r="D2482" s="590" t="str">
        <f>IF('P66'!L31&lt;&gt;"",'P66'!L31,"")</f>
        <v/>
      </c>
      <c r="E2482" t="s">
        <v>1562</v>
      </c>
      <c r="F2482" t="s">
        <v>1560</v>
      </c>
    </row>
    <row r="2483" spans="1:6">
      <c r="A2483" t="s">
        <v>2152</v>
      </c>
      <c r="B2483">
        <v>4314</v>
      </c>
      <c r="C2483" t="s">
        <v>2239</v>
      </c>
      <c r="D2483" s="592" t="str">
        <f>IF('P66'!M31&lt;&gt;"",'P66'!M31,"")</f>
        <v/>
      </c>
      <c r="E2483" t="s">
        <v>1562</v>
      </c>
      <c r="F2483" t="s">
        <v>1584</v>
      </c>
    </row>
    <row r="2484" spans="1:6">
      <c r="A2484" t="s">
        <v>2152</v>
      </c>
      <c r="B2484">
        <v>4315</v>
      </c>
      <c r="C2484" t="s">
        <v>2240</v>
      </c>
      <c r="D2484" s="590" t="str">
        <f>IF('P66'!N31&lt;&gt;"",'P66'!N31,"")</f>
        <v/>
      </c>
      <c r="E2484" t="s">
        <v>1562</v>
      </c>
      <c r="F2484" t="s">
        <v>1560</v>
      </c>
    </row>
    <row r="2485" spans="1:6">
      <c r="A2485" t="s">
        <v>2152</v>
      </c>
      <c r="B2485">
        <v>4316</v>
      </c>
      <c r="C2485" t="s">
        <v>2241</v>
      </c>
      <c r="D2485" s="591" t="str">
        <f>IF('P66'!A32&lt;&gt;"",'P66'!A32,"")</f>
        <v/>
      </c>
      <c r="E2485" t="s">
        <v>1562</v>
      </c>
      <c r="F2485" t="s">
        <v>1566</v>
      </c>
    </row>
    <row r="2486" spans="1:6">
      <c r="A2486" t="s">
        <v>2152</v>
      </c>
      <c r="B2486">
        <v>4317</v>
      </c>
      <c r="C2486" t="s">
        <v>2242</v>
      </c>
      <c r="D2486" s="590" t="str">
        <f>IF('P66'!B32&lt;&gt;"",'P66'!B32,"")</f>
        <v/>
      </c>
      <c r="E2486" t="s">
        <v>1562</v>
      </c>
      <c r="F2486" t="s">
        <v>1560</v>
      </c>
    </row>
    <row r="2487" spans="1:6">
      <c r="A2487" t="s">
        <v>2152</v>
      </c>
      <c r="B2487">
        <v>4318</v>
      </c>
      <c r="C2487" t="s">
        <v>2243</v>
      </c>
      <c r="D2487" t="str">
        <f>IF('P66'!C32&lt;&gt;"",'P66'!C32,"")</f>
        <v/>
      </c>
      <c r="E2487" t="s">
        <v>1562</v>
      </c>
      <c r="F2487" t="s">
        <v>1588</v>
      </c>
    </row>
    <row r="2488" spans="1:6">
      <c r="A2488" t="s">
        <v>2152</v>
      </c>
      <c r="B2488">
        <v>4319</v>
      </c>
      <c r="C2488" t="s">
        <v>2244</v>
      </c>
      <c r="D2488" s="591" t="str">
        <f>IF('P66'!D32&lt;&gt;"",'P66'!D32,"")</f>
        <v/>
      </c>
      <c r="E2488" t="s">
        <v>1562</v>
      </c>
      <c r="F2488" t="s">
        <v>1566</v>
      </c>
    </row>
    <row r="2489" spans="1:6">
      <c r="A2489" t="s">
        <v>2152</v>
      </c>
      <c r="B2489">
        <v>4320</v>
      </c>
      <c r="C2489" t="s">
        <v>2245</v>
      </c>
      <c r="D2489" s="591" t="str">
        <f>IF('P66'!E32&lt;&gt;"",'P66'!E32,"")</f>
        <v/>
      </c>
      <c r="E2489" t="s">
        <v>1562</v>
      </c>
      <c r="F2489" t="s">
        <v>1566</v>
      </c>
    </row>
    <row r="2490" spans="1:6">
      <c r="A2490" t="s">
        <v>2152</v>
      </c>
      <c r="B2490">
        <v>4321</v>
      </c>
      <c r="C2490" t="s">
        <v>2246</v>
      </c>
      <c r="D2490" s="591" t="str">
        <f>IF('P66'!F32&lt;&gt;"",'P66'!F32,"")</f>
        <v/>
      </c>
      <c r="E2490" t="s">
        <v>1562</v>
      </c>
      <c r="F2490" t="s">
        <v>1566</v>
      </c>
    </row>
    <row r="2491" spans="1:6">
      <c r="A2491" t="s">
        <v>2152</v>
      </c>
      <c r="B2491">
        <v>4322</v>
      </c>
      <c r="C2491" t="s">
        <v>2247</v>
      </c>
      <c r="D2491" t="str">
        <f>IF('P66'!G32&lt;&gt;"",'P66'!G32,"")</f>
        <v/>
      </c>
      <c r="E2491" t="s">
        <v>1562</v>
      </c>
      <c r="F2491" t="s">
        <v>2154</v>
      </c>
    </row>
    <row r="2492" spans="1:6">
      <c r="A2492" t="s">
        <v>2152</v>
      </c>
      <c r="B2492">
        <v>4323</v>
      </c>
      <c r="C2492" t="s">
        <v>2248</v>
      </c>
      <c r="D2492" s="593" t="str">
        <f>IF('P66'!H32&lt;&gt;"",'P66'!H32,"")</f>
        <v/>
      </c>
      <c r="E2492" t="s">
        <v>1562</v>
      </c>
      <c r="F2492" t="s">
        <v>1757</v>
      </c>
    </row>
    <row r="2493" spans="1:6">
      <c r="A2493" t="s">
        <v>2152</v>
      </c>
      <c r="B2493">
        <v>4324</v>
      </c>
      <c r="C2493" t="s">
        <v>2249</v>
      </c>
      <c r="D2493" t="str">
        <f>IF('P66'!I32&lt;&gt;"",'P66'!I32,"")</f>
        <v/>
      </c>
      <c r="E2493" t="s">
        <v>1562</v>
      </c>
      <c r="F2493" t="s">
        <v>1588</v>
      </c>
    </row>
    <row r="2494" spans="1:6">
      <c r="A2494" t="s">
        <v>2152</v>
      </c>
      <c r="B2494">
        <v>4325</v>
      </c>
      <c r="C2494" t="s">
        <v>2250</v>
      </c>
      <c r="D2494" s="590" t="str">
        <f>IF('P66'!J32&lt;&gt;"",'P66'!J32,"")</f>
        <v/>
      </c>
      <c r="E2494" t="s">
        <v>1562</v>
      </c>
      <c r="F2494" t="s">
        <v>1560</v>
      </c>
    </row>
    <row r="2495" spans="1:6">
      <c r="A2495" t="s">
        <v>2152</v>
      </c>
      <c r="B2495">
        <v>4326</v>
      </c>
      <c r="C2495" t="s">
        <v>2251</v>
      </c>
      <c r="D2495" s="590" t="str">
        <f>IF('P66'!K32&lt;&gt;"",'P66'!K32,"")</f>
        <v/>
      </c>
      <c r="E2495" t="s">
        <v>1562</v>
      </c>
      <c r="F2495" t="s">
        <v>1560</v>
      </c>
    </row>
    <row r="2496" spans="1:6">
      <c r="A2496" t="s">
        <v>2152</v>
      </c>
      <c r="B2496">
        <v>4327</v>
      </c>
      <c r="C2496" t="s">
        <v>2252</v>
      </c>
      <c r="D2496" s="590" t="str">
        <f>IF('P66'!L32&lt;&gt;"",'P66'!L32,"")</f>
        <v/>
      </c>
      <c r="E2496" t="s">
        <v>1562</v>
      </c>
      <c r="F2496" t="s">
        <v>1560</v>
      </c>
    </row>
    <row r="2497" spans="1:6">
      <c r="A2497" t="s">
        <v>2152</v>
      </c>
      <c r="B2497">
        <v>4328</v>
      </c>
      <c r="C2497" t="s">
        <v>2253</v>
      </c>
      <c r="D2497" s="592" t="str">
        <f>IF('P66'!M32&lt;&gt;"",'P66'!M32,"")</f>
        <v/>
      </c>
      <c r="E2497" t="s">
        <v>1562</v>
      </c>
      <c r="F2497" t="s">
        <v>1584</v>
      </c>
    </row>
    <row r="2498" spans="1:6">
      <c r="A2498" t="s">
        <v>2152</v>
      </c>
      <c r="B2498">
        <v>4329</v>
      </c>
      <c r="C2498" t="s">
        <v>2254</v>
      </c>
      <c r="D2498" s="590" t="str">
        <f>IF('P66'!N32&lt;&gt;"",'P66'!N32,"")</f>
        <v/>
      </c>
      <c r="E2498" t="s">
        <v>1562</v>
      </c>
      <c r="F2498" t="s">
        <v>1560</v>
      </c>
    </row>
    <row r="2499" spans="1:6">
      <c r="A2499" t="s">
        <v>2152</v>
      </c>
      <c r="B2499">
        <v>4330</v>
      </c>
      <c r="C2499" t="s">
        <v>2255</v>
      </c>
      <c r="D2499" s="591" t="str">
        <f>IF('P66'!A33&lt;&gt;"",'P66'!A33,"")</f>
        <v/>
      </c>
      <c r="E2499" t="s">
        <v>1562</v>
      </c>
      <c r="F2499" t="s">
        <v>1566</v>
      </c>
    </row>
    <row r="2500" spans="1:6">
      <c r="A2500" t="s">
        <v>2152</v>
      </c>
      <c r="B2500">
        <v>4331</v>
      </c>
      <c r="C2500" t="s">
        <v>2256</v>
      </c>
      <c r="D2500" s="590" t="str">
        <f>IF('P66'!B33&lt;&gt;"",'P66'!B33,"")</f>
        <v/>
      </c>
      <c r="E2500" t="s">
        <v>1562</v>
      </c>
      <c r="F2500" t="s">
        <v>1560</v>
      </c>
    </row>
    <row r="2501" spans="1:6">
      <c r="A2501" t="s">
        <v>2152</v>
      </c>
      <c r="B2501">
        <v>4332</v>
      </c>
      <c r="C2501" t="s">
        <v>2257</v>
      </c>
      <c r="D2501" t="str">
        <f>IF('P66'!C33&lt;&gt;"",'P66'!C33,"")</f>
        <v/>
      </c>
      <c r="E2501" t="s">
        <v>1562</v>
      </c>
      <c r="F2501" t="s">
        <v>1588</v>
      </c>
    </row>
    <row r="2502" spans="1:6">
      <c r="A2502" t="s">
        <v>2152</v>
      </c>
      <c r="B2502">
        <v>4333</v>
      </c>
      <c r="C2502" t="s">
        <v>2258</v>
      </c>
      <c r="D2502" s="591" t="str">
        <f>IF('P66'!D33&lt;&gt;"",'P66'!D33,"")</f>
        <v/>
      </c>
      <c r="E2502" t="s">
        <v>1562</v>
      </c>
      <c r="F2502" t="s">
        <v>1566</v>
      </c>
    </row>
    <row r="2503" spans="1:6">
      <c r="A2503" t="s">
        <v>2152</v>
      </c>
      <c r="B2503">
        <v>4334</v>
      </c>
      <c r="C2503" t="s">
        <v>2259</v>
      </c>
      <c r="D2503" s="591" t="str">
        <f>IF('P66'!E33&lt;&gt;"",'P66'!E33,"")</f>
        <v/>
      </c>
      <c r="E2503" t="s">
        <v>1562</v>
      </c>
      <c r="F2503" t="s">
        <v>1566</v>
      </c>
    </row>
    <row r="2504" spans="1:6">
      <c r="A2504" t="s">
        <v>2152</v>
      </c>
      <c r="B2504">
        <v>4335</v>
      </c>
      <c r="C2504" t="s">
        <v>2260</v>
      </c>
      <c r="D2504" s="591" t="str">
        <f>IF('P66'!F33&lt;&gt;"",'P66'!F33,"")</f>
        <v/>
      </c>
      <c r="E2504" t="s">
        <v>1562</v>
      </c>
      <c r="F2504" t="s">
        <v>1566</v>
      </c>
    </row>
    <row r="2505" spans="1:6">
      <c r="A2505" t="s">
        <v>2152</v>
      </c>
      <c r="B2505">
        <v>4336</v>
      </c>
      <c r="C2505" t="s">
        <v>2261</v>
      </c>
      <c r="D2505" t="str">
        <f>IF('P66'!G33&lt;&gt;"",'P66'!G33,"")</f>
        <v/>
      </c>
      <c r="E2505" t="s">
        <v>1562</v>
      </c>
      <c r="F2505" t="s">
        <v>2154</v>
      </c>
    </row>
    <row r="2506" spans="1:6">
      <c r="A2506" t="s">
        <v>2152</v>
      </c>
      <c r="B2506">
        <v>4337</v>
      </c>
      <c r="C2506" t="s">
        <v>2262</v>
      </c>
      <c r="D2506" s="593" t="str">
        <f>IF('P66'!H33&lt;&gt;"",'P66'!H33,"")</f>
        <v/>
      </c>
      <c r="E2506" t="s">
        <v>1562</v>
      </c>
      <c r="F2506" t="s">
        <v>1757</v>
      </c>
    </row>
    <row r="2507" spans="1:6">
      <c r="A2507" t="s">
        <v>2152</v>
      </c>
      <c r="B2507">
        <v>4338</v>
      </c>
      <c r="C2507" t="s">
        <v>2263</v>
      </c>
      <c r="D2507" t="str">
        <f>IF('P66'!I33&lt;&gt;"",'P66'!I33,"")</f>
        <v/>
      </c>
      <c r="E2507" t="s">
        <v>1562</v>
      </c>
      <c r="F2507" t="s">
        <v>1588</v>
      </c>
    </row>
    <row r="2508" spans="1:6">
      <c r="A2508" t="s">
        <v>2152</v>
      </c>
      <c r="B2508">
        <v>4339</v>
      </c>
      <c r="C2508" t="s">
        <v>2264</v>
      </c>
      <c r="D2508" s="590" t="str">
        <f>IF('P66'!J33&lt;&gt;"",'P66'!J33,"")</f>
        <v/>
      </c>
      <c r="E2508" t="s">
        <v>1562</v>
      </c>
      <c r="F2508" t="s">
        <v>1560</v>
      </c>
    </row>
    <row r="2509" spans="1:6">
      <c r="A2509" t="s">
        <v>2152</v>
      </c>
      <c r="B2509">
        <v>4340</v>
      </c>
      <c r="C2509" t="s">
        <v>2265</v>
      </c>
      <c r="D2509" s="590" t="str">
        <f>IF('P66'!K33&lt;&gt;"",'P66'!K33,"")</f>
        <v/>
      </c>
      <c r="E2509" t="s">
        <v>1562</v>
      </c>
      <c r="F2509" t="s">
        <v>1560</v>
      </c>
    </row>
    <row r="2510" spans="1:6">
      <c r="A2510" t="s">
        <v>2152</v>
      </c>
      <c r="B2510">
        <v>4341</v>
      </c>
      <c r="C2510" t="s">
        <v>2266</v>
      </c>
      <c r="D2510" s="590" t="str">
        <f>IF('P66'!L33&lt;&gt;"",'P66'!L33,"")</f>
        <v/>
      </c>
      <c r="E2510" t="s">
        <v>1562</v>
      </c>
      <c r="F2510" t="s">
        <v>1560</v>
      </c>
    </row>
    <row r="2511" spans="1:6">
      <c r="A2511" t="s">
        <v>2152</v>
      </c>
      <c r="B2511">
        <v>4342</v>
      </c>
      <c r="C2511" t="s">
        <v>2267</v>
      </c>
      <c r="D2511" s="592" t="str">
        <f>IF('P66'!M33&lt;&gt;"",'P66'!M33,"")</f>
        <v/>
      </c>
      <c r="E2511" t="s">
        <v>1562</v>
      </c>
      <c r="F2511" t="s">
        <v>1584</v>
      </c>
    </row>
    <row r="2512" spans="1:6">
      <c r="A2512" t="s">
        <v>2152</v>
      </c>
      <c r="B2512">
        <v>4343</v>
      </c>
      <c r="C2512" t="s">
        <v>2268</v>
      </c>
      <c r="D2512" s="590" t="str">
        <f>IF('P66'!N33&lt;&gt;"",'P66'!N33,"")</f>
        <v/>
      </c>
      <c r="E2512" t="s">
        <v>1562</v>
      </c>
      <c r="F2512" t="s">
        <v>1560</v>
      </c>
    </row>
    <row r="2513" spans="1:6">
      <c r="A2513" t="s">
        <v>2152</v>
      </c>
      <c r="B2513">
        <v>4344</v>
      </c>
      <c r="C2513" t="s">
        <v>2269</v>
      </c>
      <c r="D2513" s="591" t="str">
        <f>IF('P66'!A34&lt;&gt;"",'P66'!A34,"")</f>
        <v/>
      </c>
      <c r="E2513" t="s">
        <v>1562</v>
      </c>
      <c r="F2513" t="s">
        <v>1566</v>
      </c>
    </row>
    <row r="2514" spans="1:6">
      <c r="A2514" t="s">
        <v>2152</v>
      </c>
      <c r="B2514">
        <v>4345</v>
      </c>
      <c r="C2514" t="s">
        <v>2270</v>
      </c>
      <c r="D2514" s="590" t="str">
        <f>IF('P66'!B34&lt;&gt;"",'P66'!B34,"")</f>
        <v/>
      </c>
      <c r="E2514" t="s">
        <v>1562</v>
      </c>
      <c r="F2514" t="s">
        <v>1560</v>
      </c>
    </row>
    <row r="2515" spans="1:6">
      <c r="A2515" t="s">
        <v>2152</v>
      </c>
      <c r="B2515">
        <v>4346</v>
      </c>
      <c r="C2515" t="s">
        <v>2271</v>
      </c>
      <c r="D2515" t="str">
        <f>IF('P66'!C34&lt;&gt;"",'P66'!C34,"")</f>
        <v/>
      </c>
      <c r="E2515" t="s">
        <v>1562</v>
      </c>
      <c r="F2515" t="s">
        <v>1588</v>
      </c>
    </row>
    <row r="2516" spans="1:6">
      <c r="A2516" t="s">
        <v>2152</v>
      </c>
      <c r="B2516">
        <v>4347</v>
      </c>
      <c r="C2516" t="s">
        <v>2272</v>
      </c>
      <c r="D2516" s="591" t="str">
        <f>IF('P66'!D34&lt;&gt;"",'P66'!D34,"")</f>
        <v/>
      </c>
      <c r="E2516" t="s">
        <v>1562</v>
      </c>
      <c r="F2516" t="s">
        <v>1566</v>
      </c>
    </row>
    <row r="2517" spans="1:6">
      <c r="A2517" t="s">
        <v>2152</v>
      </c>
      <c r="B2517">
        <v>4348</v>
      </c>
      <c r="C2517" t="s">
        <v>2273</v>
      </c>
      <c r="D2517" s="591" t="str">
        <f>IF('P66'!E34&lt;&gt;"",'P66'!E34,"")</f>
        <v/>
      </c>
      <c r="E2517" t="s">
        <v>1562</v>
      </c>
      <c r="F2517" t="s">
        <v>1566</v>
      </c>
    </row>
    <row r="2518" spans="1:6">
      <c r="A2518" t="s">
        <v>2152</v>
      </c>
      <c r="B2518">
        <v>4349</v>
      </c>
      <c r="C2518" t="s">
        <v>2274</v>
      </c>
      <c r="D2518" s="591" t="str">
        <f>IF('P66'!F34&lt;&gt;"",'P66'!F34,"")</f>
        <v/>
      </c>
      <c r="E2518" t="s">
        <v>1562</v>
      </c>
      <c r="F2518" t="s">
        <v>1566</v>
      </c>
    </row>
    <row r="2519" spans="1:6">
      <c r="A2519" t="s">
        <v>2152</v>
      </c>
      <c r="B2519">
        <v>4350</v>
      </c>
      <c r="C2519" t="s">
        <v>2275</v>
      </c>
      <c r="D2519" t="str">
        <f>IF('P66'!G34&lt;&gt;"",'P66'!G34,"")</f>
        <v/>
      </c>
      <c r="E2519" t="s">
        <v>1562</v>
      </c>
      <c r="F2519" t="s">
        <v>2154</v>
      </c>
    </row>
    <row r="2520" spans="1:6">
      <c r="A2520" t="s">
        <v>2152</v>
      </c>
      <c r="B2520">
        <v>4351</v>
      </c>
      <c r="C2520" t="s">
        <v>2276</v>
      </c>
      <c r="D2520" s="593" t="str">
        <f>IF('P66'!H34&lt;&gt;"",'P66'!H34,"")</f>
        <v/>
      </c>
      <c r="E2520" t="s">
        <v>1562</v>
      </c>
      <c r="F2520" t="s">
        <v>1757</v>
      </c>
    </row>
    <row r="2521" spans="1:6">
      <c r="A2521" t="s">
        <v>2152</v>
      </c>
      <c r="B2521">
        <v>4352</v>
      </c>
      <c r="C2521" t="s">
        <v>2277</v>
      </c>
      <c r="D2521" t="str">
        <f>IF('P66'!I34&lt;&gt;"",'P66'!I34,"")</f>
        <v/>
      </c>
      <c r="E2521" t="s">
        <v>1562</v>
      </c>
      <c r="F2521" t="s">
        <v>1588</v>
      </c>
    </row>
    <row r="2522" spans="1:6">
      <c r="A2522" t="s">
        <v>2152</v>
      </c>
      <c r="B2522">
        <v>4353</v>
      </c>
      <c r="C2522" t="s">
        <v>2278</v>
      </c>
      <c r="D2522" s="590" t="str">
        <f>IF('P66'!J34&lt;&gt;"",'P66'!J34,"")</f>
        <v/>
      </c>
      <c r="E2522" t="s">
        <v>1562</v>
      </c>
      <c r="F2522" t="s">
        <v>1560</v>
      </c>
    </row>
    <row r="2523" spans="1:6">
      <c r="A2523" t="s">
        <v>2152</v>
      </c>
      <c r="B2523">
        <v>4354</v>
      </c>
      <c r="C2523" t="s">
        <v>2279</v>
      </c>
      <c r="D2523" s="590" t="str">
        <f>IF('P66'!K34&lt;&gt;"",'P66'!K34,"")</f>
        <v/>
      </c>
      <c r="E2523" t="s">
        <v>1562</v>
      </c>
      <c r="F2523" t="s">
        <v>1560</v>
      </c>
    </row>
    <row r="2524" spans="1:6">
      <c r="A2524" t="s">
        <v>2152</v>
      </c>
      <c r="B2524">
        <v>4355</v>
      </c>
      <c r="C2524" t="s">
        <v>2280</v>
      </c>
      <c r="D2524" s="590" t="str">
        <f>IF('P66'!L34&lt;&gt;"",'P66'!L34,"")</f>
        <v/>
      </c>
      <c r="E2524" t="s">
        <v>1562</v>
      </c>
      <c r="F2524" t="s">
        <v>1560</v>
      </c>
    </row>
    <row r="2525" spans="1:6">
      <c r="A2525" t="s">
        <v>2152</v>
      </c>
      <c r="B2525">
        <v>4356</v>
      </c>
      <c r="C2525" t="s">
        <v>2281</v>
      </c>
      <c r="D2525" s="592" t="str">
        <f>IF('P66'!M34&lt;&gt;"",'P66'!M34,"")</f>
        <v/>
      </c>
      <c r="E2525" t="s">
        <v>1562</v>
      </c>
      <c r="F2525" t="s">
        <v>1584</v>
      </c>
    </row>
    <row r="2526" spans="1:6">
      <c r="A2526" t="s">
        <v>2152</v>
      </c>
      <c r="B2526">
        <v>4357</v>
      </c>
      <c r="C2526" t="s">
        <v>2282</v>
      </c>
      <c r="D2526" s="590" t="str">
        <f>IF('P66'!N34&lt;&gt;"",'P66'!N34,"")</f>
        <v/>
      </c>
      <c r="E2526" t="s">
        <v>1562</v>
      </c>
      <c r="F2526" t="s">
        <v>1560</v>
      </c>
    </row>
    <row r="2527" spans="1:6">
      <c r="A2527" t="s">
        <v>2152</v>
      </c>
      <c r="B2527">
        <v>4358</v>
      </c>
      <c r="C2527" t="s">
        <v>2283</v>
      </c>
      <c r="D2527" s="591" t="str">
        <f>IF('P66'!A35&lt;&gt;"",'P66'!A35,"")</f>
        <v/>
      </c>
      <c r="E2527" t="s">
        <v>1562</v>
      </c>
      <c r="F2527" t="s">
        <v>1566</v>
      </c>
    </row>
    <row r="2528" spans="1:6">
      <c r="A2528" t="s">
        <v>2152</v>
      </c>
      <c r="B2528">
        <v>4359</v>
      </c>
      <c r="C2528" t="s">
        <v>2284</v>
      </c>
      <c r="D2528" s="590" t="str">
        <f>IF('P66'!B35&lt;&gt;"",'P66'!B35,"")</f>
        <v/>
      </c>
      <c r="E2528" t="s">
        <v>1562</v>
      </c>
      <c r="F2528" t="s">
        <v>1560</v>
      </c>
    </row>
    <row r="2529" spans="1:6">
      <c r="A2529" t="s">
        <v>2152</v>
      </c>
      <c r="B2529">
        <v>4360</v>
      </c>
      <c r="C2529" t="s">
        <v>2285</v>
      </c>
      <c r="D2529" t="str">
        <f>IF('P66'!C35&lt;&gt;"",'P66'!C35,"")</f>
        <v/>
      </c>
      <c r="E2529" t="s">
        <v>1562</v>
      </c>
      <c r="F2529" t="s">
        <v>1588</v>
      </c>
    </row>
    <row r="2530" spans="1:6">
      <c r="A2530" t="s">
        <v>2152</v>
      </c>
      <c r="B2530">
        <v>4361</v>
      </c>
      <c r="C2530" t="s">
        <v>2286</v>
      </c>
      <c r="D2530" s="591" t="str">
        <f>IF('P66'!D35&lt;&gt;"",'P66'!D35,"")</f>
        <v/>
      </c>
      <c r="E2530" t="s">
        <v>1562</v>
      </c>
      <c r="F2530" t="s">
        <v>1566</v>
      </c>
    </row>
    <row r="2531" spans="1:6">
      <c r="A2531" t="s">
        <v>2152</v>
      </c>
      <c r="B2531">
        <v>4362</v>
      </c>
      <c r="C2531" t="s">
        <v>2287</v>
      </c>
      <c r="D2531" s="591" t="str">
        <f>IF('P66'!E35&lt;&gt;"",'P66'!E35,"")</f>
        <v/>
      </c>
      <c r="E2531" t="s">
        <v>1562</v>
      </c>
      <c r="F2531" t="s">
        <v>1566</v>
      </c>
    </row>
    <row r="2532" spans="1:6">
      <c r="A2532" t="s">
        <v>2152</v>
      </c>
      <c r="B2532">
        <v>4363</v>
      </c>
      <c r="C2532" t="s">
        <v>2288</v>
      </c>
      <c r="D2532" s="591" t="str">
        <f>IF('P66'!F35&lt;&gt;"",'P66'!F35,"")</f>
        <v/>
      </c>
      <c r="E2532" t="s">
        <v>1562</v>
      </c>
      <c r="F2532" t="s">
        <v>1566</v>
      </c>
    </row>
    <row r="2533" spans="1:6">
      <c r="A2533" t="s">
        <v>2152</v>
      </c>
      <c r="B2533">
        <v>4364</v>
      </c>
      <c r="C2533" t="s">
        <v>2289</v>
      </c>
      <c r="D2533" t="str">
        <f>IF('P66'!G35&lt;&gt;"",'P66'!G35,"")</f>
        <v/>
      </c>
      <c r="E2533" t="s">
        <v>1562</v>
      </c>
      <c r="F2533" t="s">
        <v>2154</v>
      </c>
    </row>
    <row r="2534" spans="1:6">
      <c r="A2534" t="s">
        <v>2152</v>
      </c>
      <c r="B2534">
        <v>4365</v>
      </c>
      <c r="C2534" t="s">
        <v>2290</v>
      </c>
      <c r="D2534" s="593" t="str">
        <f>IF('P66'!H35&lt;&gt;"",'P66'!H35,"")</f>
        <v/>
      </c>
      <c r="E2534" t="s">
        <v>1562</v>
      </c>
      <c r="F2534" t="s">
        <v>1757</v>
      </c>
    </row>
    <row r="2535" spans="1:6">
      <c r="A2535" t="s">
        <v>2152</v>
      </c>
      <c r="B2535">
        <v>4366</v>
      </c>
      <c r="C2535" t="s">
        <v>2291</v>
      </c>
      <c r="D2535" t="str">
        <f>IF('P66'!I35&lt;&gt;"",'P66'!I35,"")</f>
        <v/>
      </c>
      <c r="E2535" t="s">
        <v>1562</v>
      </c>
      <c r="F2535" t="s">
        <v>1588</v>
      </c>
    </row>
    <row r="2536" spans="1:6">
      <c r="A2536" t="s">
        <v>2152</v>
      </c>
      <c r="B2536">
        <v>4367</v>
      </c>
      <c r="C2536" t="s">
        <v>2292</v>
      </c>
      <c r="D2536" s="590" t="str">
        <f>IF('P66'!J35&lt;&gt;"",'P66'!J35,"")</f>
        <v/>
      </c>
      <c r="E2536" t="s">
        <v>1562</v>
      </c>
      <c r="F2536" t="s">
        <v>1560</v>
      </c>
    </row>
    <row r="2537" spans="1:6">
      <c r="A2537" t="s">
        <v>2152</v>
      </c>
      <c r="B2537">
        <v>4368</v>
      </c>
      <c r="C2537" t="s">
        <v>2293</v>
      </c>
      <c r="D2537" s="590" t="str">
        <f>IF('P66'!K35&lt;&gt;"",'P66'!K35,"")</f>
        <v/>
      </c>
      <c r="E2537" t="s">
        <v>1562</v>
      </c>
      <c r="F2537" t="s">
        <v>1560</v>
      </c>
    </row>
    <row r="2538" spans="1:6">
      <c r="A2538" t="s">
        <v>2152</v>
      </c>
      <c r="B2538">
        <v>4369</v>
      </c>
      <c r="C2538" t="s">
        <v>2294</v>
      </c>
      <c r="D2538" s="590" t="str">
        <f>IF('P66'!L35&lt;&gt;"",'P66'!L35,"")</f>
        <v/>
      </c>
      <c r="E2538" t="s">
        <v>1562</v>
      </c>
      <c r="F2538" t="s">
        <v>1560</v>
      </c>
    </row>
    <row r="2539" spans="1:6">
      <c r="A2539" t="s">
        <v>2152</v>
      </c>
      <c r="B2539">
        <v>4370</v>
      </c>
      <c r="C2539" t="s">
        <v>2295</v>
      </c>
      <c r="D2539" s="592" t="str">
        <f>IF('P66'!M35&lt;&gt;"",'P66'!M35,"")</f>
        <v/>
      </c>
      <c r="E2539" t="s">
        <v>1562</v>
      </c>
      <c r="F2539" t="s">
        <v>1584</v>
      </c>
    </row>
    <row r="2540" spans="1:6">
      <c r="A2540" t="s">
        <v>2152</v>
      </c>
      <c r="B2540">
        <v>4371</v>
      </c>
      <c r="C2540" t="s">
        <v>2296</v>
      </c>
      <c r="D2540" s="590" t="str">
        <f>IF('P66'!N35&lt;&gt;"",'P66'!N35,"")</f>
        <v/>
      </c>
      <c r="E2540" t="s">
        <v>1562</v>
      </c>
      <c r="F2540" t="s">
        <v>1560</v>
      </c>
    </row>
    <row r="2541" spans="1:6">
      <c r="A2541" t="s">
        <v>2152</v>
      </c>
      <c r="B2541">
        <v>4372</v>
      </c>
      <c r="C2541" t="s">
        <v>2297</v>
      </c>
      <c r="D2541" s="591" t="str">
        <f>IF('P66'!A36&lt;&gt;"",'P66'!A36,"")</f>
        <v/>
      </c>
      <c r="E2541" t="s">
        <v>1562</v>
      </c>
      <c r="F2541" t="s">
        <v>1566</v>
      </c>
    </row>
    <row r="2542" spans="1:6">
      <c r="A2542" t="s">
        <v>2152</v>
      </c>
      <c r="B2542">
        <v>4373</v>
      </c>
      <c r="C2542" t="s">
        <v>2298</v>
      </c>
      <c r="D2542" s="590" t="str">
        <f>IF('P66'!B36&lt;&gt;"",'P66'!B36,"")</f>
        <v/>
      </c>
      <c r="E2542" t="s">
        <v>1562</v>
      </c>
      <c r="F2542" t="s">
        <v>1560</v>
      </c>
    </row>
    <row r="2543" spans="1:6">
      <c r="A2543" t="s">
        <v>2152</v>
      </c>
      <c r="B2543">
        <v>4374</v>
      </c>
      <c r="C2543" t="s">
        <v>2299</v>
      </c>
      <c r="D2543" t="str">
        <f>IF('P66'!C36&lt;&gt;"",'P66'!C36,"")</f>
        <v/>
      </c>
      <c r="E2543" t="s">
        <v>1562</v>
      </c>
      <c r="F2543" t="s">
        <v>1588</v>
      </c>
    </row>
    <row r="2544" spans="1:6">
      <c r="A2544" t="s">
        <v>2152</v>
      </c>
      <c r="B2544">
        <v>4375</v>
      </c>
      <c r="C2544" t="s">
        <v>2300</v>
      </c>
      <c r="D2544" s="591" t="str">
        <f>IF('P66'!D36&lt;&gt;"",'P66'!D36,"")</f>
        <v/>
      </c>
      <c r="E2544" t="s">
        <v>1562</v>
      </c>
      <c r="F2544" t="s">
        <v>1566</v>
      </c>
    </row>
    <row r="2545" spans="1:6">
      <c r="A2545" t="s">
        <v>2152</v>
      </c>
      <c r="B2545">
        <v>4376</v>
      </c>
      <c r="C2545" t="s">
        <v>2301</v>
      </c>
      <c r="D2545" s="591" t="str">
        <f>IF('P66'!E36&lt;&gt;"",'P66'!E36,"")</f>
        <v/>
      </c>
      <c r="E2545" t="s">
        <v>1562</v>
      </c>
      <c r="F2545" t="s">
        <v>1566</v>
      </c>
    </row>
    <row r="2546" spans="1:6">
      <c r="A2546" t="s">
        <v>2152</v>
      </c>
      <c r="B2546">
        <v>4377</v>
      </c>
      <c r="C2546" t="s">
        <v>2302</v>
      </c>
      <c r="D2546" s="591" t="str">
        <f>IF('P66'!F36&lt;&gt;"",'P66'!F36,"")</f>
        <v/>
      </c>
      <c r="E2546" t="s">
        <v>1562</v>
      </c>
      <c r="F2546" t="s">
        <v>1566</v>
      </c>
    </row>
    <row r="2547" spans="1:6">
      <c r="A2547" t="s">
        <v>2152</v>
      </c>
      <c r="B2547">
        <v>4378</v>
      </c>
      <c r="C2547" t="s">
        <v>2303</v>
      </c>
      <c r="D2547" t="str">
        <f>IF('P66'!G36&lt;&gt;"",'P66'!G36,"")</f>
        <v/>
      </c>
      <c r="E2547" t="s">
        <v>1562</v>
      </c>
      <c r="F2547" t="s">
        <v>2154</v>
      </c>
    </row>
    <row r="2548" spans="1:6">
      <c r="A2548" t="s">
        <v>2152</v>
      </c>
      <c r="B2548">
        <v>4379</v>
      </c>
      <c r="C2548" t="s">
        <v>2304</v>
      </c>
      <c r="D2548" s="593" t="str">
        <f>IF('P66'!H36&lt;&gt;"",'P66'!H36,"")</f>
        <v/>
      </c>
      <c r="E2548" t="s">
        <v>1562</v>
      </c>
      <c r="F2548" t="s">
        <v>1757</v>
      </c>
    </row>
    <row r="2549" spans="1:6">
      <c r="A2549" t="s">
        <v>2152</v>
      </c>
      <c r="B2549">
        <v>4380</v>
      </c>
      <c r="C2549" t="s">
        <v>2305</v>
      </c>
      <c r="D2549" t="str">
        <f>IF('P66'!I36&lt;&gt;"",'P66'!I36,"")</f>
        <v/>
      </c>
      <c r="E2549" t="s">
        <v>1562</v>
      </c>
      <c r="F2549" t="s">
        <v>1588</v>
      </c>
    </row>
    <row r="2550" spans="1:6">
      <c r="A2550" t="s">
        <v>2152</v>
      </c>
      <c r="B2550">
        <v>4381</v>
      </c>
      <c r="C2550" t="s">
        <v>2306</v>
      </c>
      <c r="D2550" s="590" t="str">
        <f>IF('P66'!J36&lt;&gt;"",'P66'!J36,"")</f>
        <v/>
      </c>
      <c r="E2550" t="s">
        <v>1562</v>
      </c>
      <c r="F2550" t="s">
        <v>1560</v>
      </c>
    </row>
    <row r="2551" spans="1:6">
      <c r="A2551" t="s">
        <v>2152</v>
      </c>
      <c r="B2551">
        <v>4382</v>
      </c>
      <c r="C2551" t="s">
        <v>2307</v>
      </c>
      <c r="D2551" s="590" t="str">
        <f>IF('P66'!K36&lt;&gt;"",'P66'!K36,"")</f>
        <v/>
      </c>
      <c r="E2551" t="s">
        <v>1562</v>
      </c>
      <c r="F2551" t="s">
        <v>1560</v>
      </c>
    </row>
    <row r="2552" spans="1:6">
      <c r="A2552" t="s">
        <v>2152</v>
      </c>
      <c r="B2552">
        <v>4383</v>
      </c>
      <c r="C2552" t="s">
        <v>2308</v>
      </c>
      <c r="D2552" s="590" t="str">
        <f>IF('P66'!L36&lt;&gt;"",'P66'!L36,"")</f>
        <v/>
      </c>
      <c r="E2552" t="s">
        <v>1562</v>
      </c>
      <c r="F2552" t="s">
        <v>1560</v>
      </c>
    </row>
    <row r="2553" spans="1:6">
      <c r="A2553" t="s">
        <v>2152</v>
      </c>
      <c r="B2553">
        <v>4384</v>
      </c>
      <c r="C2553" t="s">
        <v>2309</v>
      </c>
      <c r="D2553" s="592" t="str">
        <f>IF('P66'!M36&lt;&gt;"",'P66'!M36,"")</f>
        <v/>
      </c>
      <c r="E2553" t="s">
        <v>1562</v>
      </c>
      <c r="F2553" t="s">
        <v>1584</v>
      </c>
    </row>
    <row r="2554" spans="1:6">
      <c r="A2554" t="s">
        <v>2152</v>
      </c>
      <c r="B2554">
        <v>4385</v>
      </c>
      <c r="C2554" t="s">
        <v>2310</v>
      </c>
      <c r="D2554" s="590" t="str">
        <f>IF('P66'!N36&lt;&gt;"",'P66'!N36,"")</f>
        <v/>
      </c>
      <c r="E2554" t="s">
        <v>1562</v>
      </c>
      <c r="F2554" t="s">
        <v>1560</v>
      </c>
    </row>
    <row r="2555" spans="1:6">
      <c r="A2555" t="s">
        <v>2152</v>
      </c>
      <c r="B2555">
        <v>4386</v>
      </c>
      <c r="C2555" t="s">
        <v>2311</v>
      </c>
      <c r="D2555" s="591" t="str">
        <f>IF('P66'!A37&lt;&gt;"",'P66'!A37,"")</f>
        <v/>
      </c>
      <c r="E2555" t="s">
        <v>1562</v>
      </c>
      <c r="F2555" t="s">
        <v>1566</v>
      </c>
    </row>
    <row r="2556" spans="1:6">
      <c r="A2556" t="s">
        <v>2152</v>
      </c>
      <c r="B2556">
        <v>4387</v>
      </c>
      <c r="C2556" t="s">
        <v>2312</v>
      </c>
      <c r="D2556" s="590" t="str">
        <f>IF('P66'!B37&lt;&gt;"",'P66'!B37,"")</f>
        <v/>
      </c>
      <c r="E2556" t="s">
        <v>1562</v>
      </c>
      <c r="F2556" t="s">
        <v>1560</v>
      </c>
    </row>
    <row r="2557" spans="1:6">
      <c r="A2557" t="s">
        <v>2152</v>
      </c>
      <c r="B2557">
        <v>4388</v>
      </c>
      <c r="C2557" t="s">
        <v>2313</v>
      </c>
      <c r="D2557" t="str">
        <f>IF('P66'!C37&lt;&gt;"",'P66'!C37,"")</f>
        <v/>
      </c>
      <c r="E2557" t="s">
        <v>1562</v>
      </c>
      <c r="F2557" t="s">
        <v>1588</v>
      </c>
    </row>
    <row r="2558" spans="1:6">
      <c r="A2558" t="s">
        <v>2152</v>
      </c>
      <c r="B2558">
        <v>4389</v>
      </c>
      <c r="C2558" t="s">
        <v>2314</v>
      </c>
      <c r="D2558" s="591" t="str">
        <f>IF('P66'!D37&lt;&gt;"",'P66'!D37,"")</f>
        <v/>
      </c>
      <c r="E2558" t="s">
        <v>1562</v>
      </c>
      <c r="F2558" t="s">
        <v>1566</v>
      </c>
    </row>
    <row r="2559" spans="1:6">
      <c r="A2559" t="s">
        <v>2152</v>
      </c>
      <c r="B2559">
        <v>4390</v>
      </c>
      <c r="C2559" t="s">
        <v>2315</v>
      </c>
      <c r="D2559" s="591" t="str">
        <f>IF('P66'!E37&lt;&gt;"",'P66'!E37,"")</f>
        <v/>
      </c>
      <c r="E2559" t="s">
        <v>1562</v>
      </c>
      <c r="F2559" t="s">
        <v>1566</v>
      </c>
    </row>
    <row r="2560" spans="1:6">
      <c r="A2560" t="s">
        <v>2152</v>
      </c>
      <c r="B2560">
        <v>4391</v>
      </c>
      <c r="C2560" t="s">
        <v>2316</v>
      </c>
      <c r="D2560" s="591" t="str">
        <f>IF('P66'!F37&lt;&gt;"",'P66'!F37,"")</f>
        <v/>
      </c>
      <c r="E2560" t="s">
        <v>1562</v>
      </c>
      <c r="F2560" t="s">
        <v>1566</v>
      </c>
    </row>
    <row r="2561" spans="1:6">
      <c r="A2561" t="s">
        <v>2152</v>
      </c>
      <c r="B2561">
        <v>4392</v>
      </c>
      <c r="C2561" t="s">
        <v>2317</v>
      </c>
      <c r="D2561" t="str">
        <f>IF('P66'!G37&lt;&gt;"",'P66'!G37,"")</f>
        <v/>
      </c>
      <c r="E2561" t="s">
        <v>1562</v>
      </c>
      <c r="F2561" t="s">
        <v>2154</v>
      </c>
    </row>
    <row r="2562" spans="1:6">
      <c r="A2562" t="s">
        <v>2152</v>
      </c>
      <c r="B2562">
        <v>4393</v>
      </c>
      <c r="C2562" t="s">
        <v>2318</v>
      </c>
      <c r="D2562" s="593" t="str">
        <f>IF('P66'!H37&lt;&gt;"",'P66'!H37,"")</f>
        <v/>
      </c>
      <c r="E2562" t="s">
        <v>1562</v>
      </c>
      <c r="F2562" t="s">
        <v>1757</v>
      </c>
    </row>
    <row r="2563" spans="1:6">
      <c r="A2563" t="s">
        <v>2152</v>
      </c>
      <c r="B2563">
        <v>4394</v>
      </c>
      <c r="C2563" t="s">
        <v>2319</v>
      </c>
      <c r="D2563" t="str">
        <f>IF('P66'!I37&lt;&gt;"",'P66'!I37,"")</f>
        <v/>
      </c>
      <c r="E2563" t="s">
        <v>1562</v>
      </c>
      <c r="F2563" t="s">
        <v>1588</v>
      </c>
    </row>
    <row r="2564" spans="1:6">
      <c r="A2564" t="s">
        <v>2152</v>
      </c>
      <c r="B2564">
        <v>4395</v>
      </c>
      <c r="C2564" t="s">
        <v>2320</v>
      </c>
      <c r="D2564" s="590" t="str">
        <f>IF('P66'!J37&lt;&gt;"",'P66'!J37,"")</f>
        <v/>
      </c>
      <c r="E2564" t="s">
        <v>1562</v>
      </c>
      <c r="F2564" t="s">
        <v>1560</v>
      </c>
    </row>
    <row r="2565" spans="1:6">
      <c r="A2565" t="s">
        <v>2152</v>
      </c>
      <c r="B2565">
        <v>4396</v>
      </c>
      <c r="C2565" t="s">
        <v>2321</v>
      </c>
      <c r="D2565" s="590" t="str">
        <f>IF('P66'!K37&lt;&gt;"",'P66'!K37,"")</f>
        <v/>
      </c>
      <c r="E2565" t="s">
        <v>1562</v>
      </c>
      <c r="F2565" t="s">
        <v>1560</v>
      </c>
    </row>
    <row r="2566" spans="1:6">
      <c r="A2566" t="s">
        <v>2152</v>
      </c>
      <c r="B2566">
        <v>4397</v>
      </c>
      <c r="C2566" t="s">
        <v>2322</v>
      </c>
      <c r="D2566" s="590" t="str">
        <f>IF('P66'!L37&lt;&gt;"",'P66'!L37,"")</f>
        <v/>
      </c>
      <c r="E2566" t="s">
        <v>1562</v>
      </c>
      <c r="F2566" t="s">
        <v>1560</v>
      </c>
    </row>
    <row r="2567" spans="1:6">
      <c r="A2567" t="s">
        <v>2152</v>
      </c>
      <c r="B2567">
        <v>4398</v>
      </c>
      <c r="C2567" t="s">
        <v>2323</v>
      </c>
      <c r="D2567" s="592" t="str">
        <f>IF('P66'!M37&lt;&gt;"",'P66'!M37,"")</f>
        <v/>
      </c>
      <c r="E2567" t="s">
        <v>1562</v>
      </c>
      <c r="F2567" t="s">
        <v>1584</v>
      </c>
    </row>
    <row r="2568" spans="1:6">
      <c r="A2568" t="s">
        <v>2152</v>
      </c>
      <c r="B2568">
        <v>4399</v>
      </c>
      <c r="C2568" t="s">
        <v>2324</v>
      </c>
      <c r="D2568" s="590" t="str">
        <f>IF('P66'!N37&lt;&gt;"",'P66'!N37,"")</f>
        <v/>
      </c>
      <c r="E2568" t="s">
        <v>1562</v>
      </c>
      <c r="F2568" t="s">
        <v>1560</v>
      </c>
    </row>
    <row r="2569" spans="1:6">
      <c r="A2569" t="s">
        <v>2152</v>
      </c>
      <c r="B2569">
        <v>4400</v>
      </c>
      <c r="C2569" t="s">
        <v>2325</v>
      </c>
      <c r="D2569" s="591" t="str">
        <f>IF('P66'!A38&lt;&gt;"",'P66'!A38,"")</f>
        <v/>
      </c>
      <c r="E2569" t="s">
        <v>1562</v>
      </c>
      <c r="F2569" t="s">
        <v>1566</v>
      </c>
    </row>
    <row r="2570" spans="1:6">
      <c r="A2570" t="s">
        <v>2152</v>
      </c>
      <c r="B2570">
        <v>4401</v>
      </c>
      <c r="C2570" t="s">
        <v>2326</v>
      </c>
      <c r="D2570" s="590" t="str">
        <f>IF('P66'!B38&lt;&gt;"",'P66'!B38,"")</f>
        <v/>
      </c>
      <c r="E2570" t="s">
        <v>1562</v>
      </c>
      <c r="F2570" t="s">
        <v>1560</v>
      </c>
    </row>
    <row r="2571" spans="1:6">
      <c r="A2571" t="s">
        <v>2152</v>
      </c>
      <c r="B2571">
        <v>4402</v>
      </c>
      <c r="C2571" t="s">
        <v>2327</v>
      </c>
      <c r="D2571" t="str">
        <f>IF('P66'!C38&lt;&gt;"",'P66'!C38,"")</f>
        <v/>
      </c>
      <c r="E2571" t="s">
        <v>1562</v>
      </c>
      <c r="F2571" t="s">
        <v>1588</v>
      </c>
    </row>
    <row r="2572" spans="1:6">
      <c r="A2572" t="s">
        <v>2152</v>
      </c>
      <c r="B2572">
        <v>4403</v>
      </c>
      <c r="C2572" t="s">
        <v>2328</v>
      </c>
      <c r="D2572" s="591" t="str">
        <f>IF('P66'!D38&lt;&gt;"",'P66'!D38,"")</f>
        <v/>
      </c>
      <c r="E2572" t="s">
        <v>1562</v>
      </c>
      <c r="F2572" t="s">
        <v>1566</v>
      </c>
    </row>
    <row r="2573" spans="1:6">
      <c r="A2573" t="s">
        <v>2152</v>
      </c>
      <c r="B2573">
        <v>4404</v>
      </c>
      <c r="C2573" t="s">
        <v>2329</v>
      </c>
      <c r="D2573" s="591" t="str">
        <f>IF('P66'!E38&lt;&gt;"",'P66'!E38,"")</f>
        <v/>
      </c>
      <c r="E2573" t="s">
        <v>1562</v>
      </c>
      <c r="F2573" t="s">
        <v>1566</v>
      </c>
    </row>
    <row r="2574" spans="1:6">
      <c r="A2574" t="s">
        <v>2152</v>
      </c>
      <c r="B2574">
        <v>4405</v>
      </c>
      <c r="C2574" t="s">
        <v>2330</v>
      </c>
      <c r="D2574" s="591" t="str">
        <f>IF('P66'!F38&lt;&gt;"",'P66'!F38,"")</f>
        <v/>
      </c>
      <c r="E2574" t="s">
        <v>1562</v>
      </c>
      <c r="F2574" t="s">
        <v>1566</v>
      </c>
    </row>
    <row r="2575" spans="1:6">
      <c r="A2575" t="s">
        <v>2152</v>
      </c>
      <c r="B2575">
        <v>4406</v>
      </c>
      <c r="C2575" t="s">
        <v>2331</v>
      </c>
      <c r="D2575" t="str">
        <f>IF('P66'!G38&lt;&gt;"",'P66'!G38,"")</f>
        <v/>
      </c>
      <c r="E2575" t="s">
        <v>1562</v>
      </c>
      <c r="F2575" t="s">
        <v>2154</v>
      </c>
    </row>
    <row r="2576" spans="1:6">
      <c r="A2576" t="s">
        <v>2152</v>
      </c>
      <c r="B2576">
        <v>4407</v>
      </c>
      <c r="C2576" t="s">
        <v>2332</v>
      </c>
      <c r="D2576" s="593" t="str">
        <f>IF('P66'!H38&lt;&gt;"",'P66'!H38,"")</f>
        <v/>
      </c>
      <c r="E2576" t="s">
        <v>1562</v>
      </c>
      <c r="F2576" t="s">
        <v>1757</v>
      </c>
    </row>
    <row r="2577" spans="1:6">
      <c r="A2577" t="s">
        <v>2152</v>
      </c>
      <c r="B2577">
        <v>4408</v>
      </c>
      <c r="C2577" t="s">
        <v>2333</v>
      </c>
      <c r="D2577" t="str">
        <f>IF('P66'!I38&lt;&gt;"",'P66'!I38,"")</f>
        <v/>
      </c>
      <c r="E2577" t="s">
        <v>1562</v>
      </c>
      <c r="F2577" t="s">
        <v>1588</v>
      </c>
    </row>
    <row r="2578" spans="1:6">
      <c r="A2578" t="s">
        <v>2152</v>
      </c>
      <c r="B2578">
        <v>4409</v>
      </c>
      <c r="C2578" t="s">
        <v>2334</v>
      </c>
      <c r="D2578" s="590" t="str">
        <f>IF('P66'!J38&lt;&gt;"",'P66'!J38,"")</f>
        <v/>
      </c>
      <c r="E2578" t="s">
        <v>1562</v>
      </c>
      <c r="F2578" t="s">
        <v>1560</v>
      </c>
    </row>
    <row r="2579" spans="1:6">
      <c r="A2579" t="s">
        <v>2152</v>
      </c>
      <c r="B2579">
        <v>4410</v>
      </c>
      <c r="C2579" t="s">
        <v>2335</v>
      </c>
      <c r="D2579" s="590" t="str">
        <f>IF('P66'!K38&lt;&gt;"",'P66'!K38,"")</f>
        <v/>
      </c>
      <c r="E2579" t="s">
        <v>1562</v>
      </c>
      <c r="F2579" t="s">
        <v>1560</v>
      </c>
    </row>
    <row r="2580" spans="1:6">
      <c r="A2580" t="s">
        <v>2152</v>
      </c>
      <c r="B2580">
        <v>4411</v>
      </c>
      <c r="C2580" t="s">
        <v>2336</v>
      </c>
      <c r="D2580" s="590" t="str">
        <f>IF('P66'!L38&lt;&gt;"",'P66'!L38,"")</f>
        <v/>
      </c>
      <c r="E2580" t="s">
        <v>1562</v>
      </c>
      <c r="F2580" t="s">
        <v>1560</v>
      </c>
    </row>
    <row r="2581" spans="1:6">
      <c r="A2581" t="s">
        <v>2152</v>
      </c>
      <c r="B2581">
        <v>4412</v>
      </c>
      <c r="C2581" t="s">
        <v>2337</v>
      </c>
      <c r="D2581" s="592" t="str">
        <f>IF('P66'!M38&lt;&gt;"",'P66'!M38,"")</f>
        <v/>
      </c>
      <c r="E2581" t="s">
        <v>1562</v>
      </c>
      <c r="F2581" t="s">
        <v>1584</v>
      </c>
    </row>
    <row r="2582" spans="1:6">
      <c r="A2582" t="s">
        <v>2152</v>
      </c>
      <c r="B2582">
        <v>4413</v>
      </c>
      <c r="C2582" t="s">
        <v>2338</v>
      </c>
      <c r="D2582" s="590" t="str">
        <f>IF('P66'!N38&lt;&gt;"",'P66'!N38,"")</f>
        <v/>
      </c>
      <c r="E2582" t="s">
        <v>1562</v>
      </c>
      <c r="F2582" t="s">
        <v>1560</v>
      </c>
    </row>
    <row r="2583" spans="1:6">
      <c r="A2583" t="s">
        <v>2152</v>
      </c>
      <c r="B2583">
        <v>4414</v>
      </c>
      <c r="C2583" t="s">
        <v>2339</v>
      </c>
      <c r="D2583" s="591" t="str">
        <f>IF('P66'!A39&lt;&gt;"",'P66'!A39,"")</f>
        <v/>
      </c>
      <c r="E2583" t="s">
        <v>1562</v>
      </c>
      <c r="F2583" t="s">
        <v>1566</v>
      </c>
    </row>
    <row r="2584" spans="1:6">
      <c r="A2584" t="s">
        <v>2152</v>
      </c>
      <c r="B2584">
        <v>4415</v>
      </c>
      <c r="C2584" t="s">
        <v>2340</v>
      </c>
      <c r="D2584" s="590" t="str">
        <f>IF('P66'!B39&lt;&gt;"",'P66'!B39,"")</f>
        <v/>
      </c>
      <c r="E2584" t="s">
        <v>1562</v>
      </c>
      <c r="F2584" t="s">
        <v>1560</v>
      </c>
    </row>
    <row r="2585" spans="1:6">
      <c r="A2585" t="s">
        <v>2152</v>
      </c>
      <c r="B2585">
        <v>4416</v>
      </c>
      <c r="C2585" t="s">
        <v>2341</v>
      </c>
      <c r="D2585" t="str">
        <f>IF('P66'!C39&lt;&gt;"",'P66'!C39,"")</f>
        <v/>
      </c>
      <c r="E2585" t="s">
        <v>1562</v>
      </c>
      <c r="F2585" t="s">
        <v>1588</v>
      </c>
    </row>
    <row r="2586" spans="1:6">
      <c r="A2586" t="s">
        <v>2152</v>
      </c>
      <c r="B2586">
        <v>4417</v>
      </c>
      <c r="C2586" t="s">
        <v>2342</v>
      </c>
      <c r="D2586" s="591" t="str">
        <f>IF('P66'!D39&lt;&gt;"",'P66'!D39,"")</f>
        <v/>
      </c>
      <c r="E2586" t="s">
        <v>1562</v>
      </c>
      <c r="F2586" t="s">
        <v>1566</v>
      </c>
    </row>
    <row r="2587" spans="1:6">
      <c r="A2587" t="s">
        <v>2152</v>
      </c>
      <c r="B2587">
        <v>4418</v>
      </c>
      <c r="C2587" t="s">
        <v>2343</v>
      </c>
      <c r="D2587" s="591" t="str">
        <f>IF('P66'!E39&lt;&gt;"",'P66'!E39,"")</f>
        <v/>
      </c>
      <c r="E2587" t="s">
        <v>1562</v>
      </c>
      <c r="F2587" t="s">
        <v>1566</v>
      </c>
    </row>
    <row r="2588" spans="1:6">
      <c r="A2588" t="s">
        <v>2152</v>
      </c>
      <c r="B2588">
        <v>4419</v>
      </c>
      <c r="C2588" t="s">
        <v>2344</v>
      </c>
      <c r="D2588" s="591" t="str">
        <f>IF('P66'!F39&lt;&gt;"",'P66'!F39,"")</f>
        <v/>
      </c>
      <c r="E2588" t="s">
        <v>1562</v>
      </c>
      <c r="F2588" t="s">
        <v>1566</v>
      </c>
    </row>
    <row r="2589" spans="1:6">
      <c r="A2589" t="s">
        <v>2152</v>
      </c>
      <c r="B2589">
        <v>4420</v>
      </c>
      <c r="C2589" t="s">
        <v>2345</v>
      </c>
      <c r="D2589" t="str">
        <f>IF('P66'!G39&lt;&gt;"",'P66'!G39,"")</f>
        <v/>
      </c>
      <c r="E2589" t="s">
        <v>1562</v>
      </c>
      <c r="F2589" t="s">
        <v>2154</v>
      </c>
    </row>
    <row r="2590" spans="1:6">
      <c r="A2590" t="s">
        <v>2152</v>
      </c>
      <c r="B2590">
        <v>4421</v>
      </c>
      <c r="C2590" t="s">
        <v>2346</v>
      </c>
      <c r="D2590" s="593" t="str">
        <f>IF('P66'!H39&lt;&gt;"",'P66'!H39,"")</f>
        <v/>
      </c>
      <c r="E2590" t="s">
        <v>1562</v>
      </c>
      <c r="F2590" t="s">
        <v>1757</v>
      </c>
    </row>
    <row r="2591" spans="1:6">
      <c r="A2591" t="s">
        <v>2152</v>
      </c>
      <c r="B2591">
        <v>4422</v>
      </c>
      <c r="C2591" t="s">
        <v>2347</v>
      </c>
      <c r="D2591" t="str">
        <f>IF('P66'!I39&lt;&gt;"",'P66'!I39,"")</f>
        <v/>
      </c>
      <c r="E2591" t="s">
        <v>1562</v>
      </c>
      <c r="F2591" t="s">
        <v>1588</v>
      </c>
    </row>
    <row r="2592" spans="1:6">
      <c r="A2592" t="s">
        <v>2152</v>
      </c>
      <c r="B2592">
        <v>4423</v>
      </c>
      <c r="C2592" t="s">
        <v>2348</v>
      </c>
      <c r="D2592" s="590" t="str">
        <f>IF('P66'!J39&lt;&gt;"",'P66'!J39,"")</f>
        <v/>
      </c>
      <c r="E2592" t="s">
        <v>1562</v>
      </c>
      <c r="F2592" t="s">
        <v>1560</v>
      </c>
    </row>
    <row r="2593" spans="1:6">
      <c r="A2593" t="s">
        <v>2152</v>
      </c>
      <c r="B2593">
        <v>4424</v>
      </c>
      <c r="C2593" t="s">
        <v>2349</v>
      </c>
      <c r="D2593" s="590" t="str">
        <f>IF('P66'!K39&lt;&gt;"",'P66'!K39,"")</f>
        <v/>
      </c>
      <c r="E2593" t="s">
        <v>1562</v>
      </c>
      <c r="F2593" t="s">
        <v>1560</v>
      </c>
    </row>
    <row r="2594" spans="1:6">
      <c r="A2594" t="s">
        <v>2152</v>
      </c>
      <c r="B2594">
        <v>4425</v>
      </c>
      <c r="C2594" t="s">
        <v>2350</v>
      </c>
      <c r="D2594" s="590" t="str">
        <f>IF('P66'!L39&lt;&gt;"",'P66'!L39,"")</f>
        <v/>
      </c>
      <c r="E2594" t="s">
        <v>1562</v>
      </c>
      <c r="F2594" t="s">
        <v>1560</v>
      </c>
    </row>
    <row r="2595" spans="1:6">
      <c r="A2595" t="s">
        <v>2152</v>
      </c>
      <c r="B2595">
        <v>4426</v>
      </c>
      <c r="C2595" t="s">
        <v>2351</v>
      </c>
      <c r="D2595" s="592" t="str">
        <f>IF('P66'!M39&lt;&gt;"",'P66'!M39,"")</f>
        <v/>
      </c>
      <c r="E2595" t="s">
        <v>1562</v>
      </c>
      <c r="F2595" t="s">
        <v>1584</v>
      </c>
    </row>
    <row r="2596" spans="1:6">
      <c r="A2596" t="s">
        <v>2152</v>
      </c>
      <c r="B2596">
        <v>4427</v>
      </c>
      <c r="C2596" t="s">
        <v>2352</v>
      </c>
      <c r="D2596" s="590" t="str">
        <f>IF('P66'!N39&lt;&gt;"",'P66'!N39,"")</f>
        <v/>
      </c>
      <c r="E2596" t="s">
        <v>1562</v>
      </c>
      <c r="F2596" t="s">
        <v>1560</v>
      </c>
    </row>
    <row r="2597" spans="1:6">
      <c r="A2597" t="s">
        <v>2152</v>
      </c>
      <c r="B2597">
        <v>4428</v>
      </c>
      <c r="C2597" t="s">
        <v>2353</v>
      </c>
      <c r="D2597" s="591" t="str">
        <f>IF('P66'!A40&lt;&gt;"",'P66'!A40,"")</f>
        <v/>
      </c>
      <c r="E2597" t="s">
        <v>1562</v>
      </c>
      <c r="F2597" t="s">
        <v>1566</v>
      </c>
    </row>
    <row r="2598" spans="1:6">
      <c r="A2598" t="s">
        <v>2152</v>
      </c>
      <c r="B2598">
        <v>4429</v>
      </c>
      <c r="C2598" t="s">
        <v>2354</v>
      </c>
      <c r="D2598" s="590" t="str">
        <f>IF('P66'!B40&lt;&gt;"",'P66'!B40,"")</f>
        <v/>
      </c>
      <c r="E2598" t="s">
        <v>1562</v>
      </c>
      <c r="F2598" t="s">
        <v>1560</v>
      </c>
    </row>
    <row r="2599" spans="1:6">
      <c r="A2599" t="s">
        <v>2152</v>
      </c>
      <c r="B2599">
        <v>4430</v>
      </c>
      <c r="C2599" t="s">
        <v>2355</v>
      </c>
      <c r="D2599" t="str">
        <f>IF('P66'!C40&lt;&gt;"",'P66'!C40,"")</f>
        <v/>
      </c>
      <c r="E2599" t="s">
        <v>1562</v>
      </c>
      <c r="F2599" t="s">
        <v>1588</v>
      </c>
    </row>
    <row r="2600" spans="1:6">
      <c r="A2600" t="s">
        <v>2152</v>
      </c>
      <c r="B2600">
        <v>4431</v>
      </c>
      <c r="C2600" t="s">
        <v>2356</v>
      </c>
      <c r="D2600" s="591" t="str">
        <f>IF('P66'!D40&lt;&gt;"",'P66'!D40,"")</f>
        <v/>
      </c>
      <c r="E2600" t="s">
        <v>1562</v>
      </c>
      <c r="F2600" t="s">
        <v>1566</v>
      </c>
    </row>
    <row r="2601" spans="1:6">
      <c r="A2601" t="s">
        <v>2152</v>
      </c>
      <c r="B2601">
        <v>4432</v>
      </c>
      <c r="C2601" t="s">
        <v>2357</v>
      </c>
      <c r="D2601" s="591" t="str">
        <f>IF('P66'!E40&lt;&gt;"",'P66'!E40,"")</f>
        <v/>
      </c>
      <c r="E2601" t="s">
        <v>1562</v>
      </c>
      <c r="F2601" t="s">
        <v>1566</v>
      </c>
    </row>
    <row r="2602" spans="1:6">
      <c r="A2602" t="s">
        <v>2152</v>
      </c>
      <c r="B2602">
        <v>4433</v>
      </c>
      <c r="C2602" t="s">
        <v>2358</v>
      </c>
      <c r="D2602" s="591" t="str">
        <f>IF('P66'!F40&lt;&gt;"",'P66'!F40,"")</f>
        <v/>
      </c>
      <c r="E2602" t="s">
        <v>1562</v>
      </c>
      <c r="F2602" t="s">
        <v>1566</v>
      </c>
    </row>
    <row r="2603" spans="1:6">
      <c r="A2603" t="s">
        <v>2152</v>
      </c>
      <c r="B2603">
        <v>4434</v>
      </c>
      <c r="C2603" t="s">
        <v>2359</v>
      </c>
      <c r="D2603" t="str">
        <f>IF('P66'!G40&lt;&gt;"",'P66'!G40,"")</f>
        <v/>
      </c>
      <c r="E2603" t="s">
        <v>1562</v>
      </c>
      <c r="F2603" t="s">
        <v>2154</v>
      </c>
    </row>
    <row r="2604" spans="1:6">
      <c r="A2604" t="s">
        <v>2152</v>
      </c>
      <c r="B2604">
        <v>4435</v>
      </c>
      <c r="C2604" t="s">
        <v>2360</v>
      </c>
      <c r="D2604" s="593" t="str">
        <f>IF('P66'!H40&lt;&gt;"",'P66'!H40,"")</f>
        <v/>
      </c>
      <c r="E2604" t="s">
        <v>1562</v>
      </c>
      <c r="F2604" t="s">
        <v>1757</v>
      </c>
    </row>
    <row r="2605" spans="1:6">
      <c r="A2605" t="s">
        <v>2152</v>
      </c>
      <c r="B2605">
        <v>4436</v>
      </c>
      <c r="C2605" t="s">
        <v>2361</v>
      </c>
      <c r="D2605" t="str">
        <f>IF('P66'!I40&lt;&gt;"",'P66'!I40,"")</f>
        <v/>
      </c>
      <c r="E2605" t="s">
        <v>1562</v>
      </c>
      <c r="F2605" t="s">
        <v>1588</v>
      </c>
    </row>
    <row r="2606" spans="1:6">
      <c r="A2606" t="s">
        <v>2152</v>
      </c>
      <c r="B2606">
        <v>4437</v>
      </c>
      <c r="C2606" t="s">
        <v>2362</v>
      </c>
      <c r="D2606" s="590" t="str">
        <f>IF('P66'!J40&lt;&gt;"",'P66'!J40,"")</f>
        <v/>
      </c>
      <c r="E2606" t="s">
        <v>1562</v>
      </c>
      <c r="F2606" t="s">
        <v>1560</v>
      </c>
    </row>
    <row r="2607" spans="1:6">
      <c r="A2607" t="s">
        <v>2152</v>
      </c>
      <c r="B2607">
        <v>4438</v>
      </c>
      <c r="C2607" t="s">
        <v>2363</v>
      </c>
      <c r="D2607" s="590" t="str">
        <f>IF('P66'!K40&lt;&gt;"",'P66'!K40,"")</f>
        <v/>
      </c>
      <c r="E2607" t="s">
        <v>1562</v>
      </c>
      <c r="F2607" t="s">
        <v>1560</v>
      </c>
    </row>
    <row r="2608" spans="1:6">
      <c r="A2608" t="s">
        <v>2152</v>
      </c>
      <c r="B2608">
        <v>4439</v>
      </c>
      <c r="C2608" t="s">
        <v>2364</v>
      </c>
      <c r="D2608" s="590" t="str">
        <f>IF('P66'!L40&lt;&gt;"",'P66'!L40,"")</f>
        <v/>
      </c>
      <c r="E2608" t="s">
        <v>1562</v>
      </c>
      <c r="F2608" t="s">
        <v>1560</v>
      </c>
    </row>
    <row r="2609" spans="1:6">
      <c r="A2609" t="s">
        <v>2152</v>
      </c>
      <c r="B2609">
        <v>4440</v>
      </c>
      <c r="C2609" t="s">
        <v>2365</v>
      </c>
      <c r="D2609" s="592" t="str">
        <f>IF('P66'!M40&lt;&gt;"",'P66'!M40,"")</f>
        <v/>
      </c>
      <c r="E2609" t="s">
        <v>1562</v>
      </c>
      <c r="F2609" t="s">
        <v>1584</v>
      </c>
    </row>
    <row r="2610" spans="1:6">
      <c r="A2610" t="s">
        <v>2152</v>
      </c>
      <c r="B2610">
        <v>4441</v>
      </c>
      <c r="C2610" t="s">
        <v>2366</v>
      </c>
      <c r="D2610" s="590" t="str">
        <f>IF('P66'!N40&lt;&gt;"",'P66'!N40,"")</f>
        <v/>
      </c>
      <c r="E2610" t="s">
        <v>1562</v>
      </c>
      <c r="F2610" t="s">
        <v>1560</v>
      </c>
    </row>
    <row r="2611" spans="1:6">
      <c r="A2611" t="s">
        <v>2152</v>
      </c>
      <c r="B2611">
        <v>4442</v>
      </c>
      <c r="C2611" t="s">
        <v>2367</v>
      </c>
      <c r="D2611" s="591" t="str">
        <f>IF('P66'!A41&lt;&gt;"",'P66'!A41,"")</f>
        <v/>
      </c>
      <c r="E2611" t="s">
        <v>1562</v>
      </c>
      <c r="F2611" t="s">
        <v>1566</v>
      </c>
    </row>
    <row r="2612" spans="1:6">
      <c r="A2612" t="s">
        <v>2152</v>
      </c>
      <c r="B2612">
        <v>4443</v>
      </c>
      <c r="C2612" t="s">
        <v>2368</v>
      </c>
      <c r="D2612" s="590" t="str">
        <f>IF('P66'!B41&lt;&gt;"",'P66'!B41,"")</f>
        <v/>
      </c>
      <c r="E2612" t="s">
        <v>1562</v>
      </c>
      <c r="F2612" t="s">
        <v>1560</v>
      </c>
    </row>
    <row r="2613" spans="1:6">
      <c r="A2613" t="s">
        <v>2152</v>
      </c>
      <c r="B2613">
        <v>4444</v>
      </c>
      <c r="C2613" t="s">
        <v>2369</v>
      </c>
      <c r="D2613" t="str">
        <f>IF('P66'!C41&lt;&gt;"",'P66'!C41,"")</f>
        <v/>
      </c>
      <c r="E2613" t="s">
        <v>1562</v>
      </c>
      <c r="F2613" t="s">
        <v>1588</v>
      </c>
    </row>
    <row r="2614" spans="1:6">
      <c r="A2614" t="s">
        <v>2152</v>
      </c>
      <c r="B2614">
        <v>4445</v>
      </c>
      <c r="C2614" t="s">
        <v>2370</v>
      </c>
      <c r="D2614" s="591" t="str">
        <f>IF('P66'!D41&lt;&gt;"",'P66'!D41,"")</f>
        <v/>
      </c>
      <c r="E2614" t="s">
        <v>1562</v>
      </c>
      <c r="F2614" t="s">
        <v>1566</v>
      </c>
    </row>
    <row r="2615" spans="1:6">
      <c r="A2615" t="s">
        <v>2152</v>
      </c>
      <c r="B2615">
        <v>4446</v>
      </c>
      <c r="C2615" t="s">
        <v>2371</v>
      </c>
      <c r="D2615" s="591" t="str">
        <f>IF('P66'!E41&lt;&gt;"",'P66'!E41,"")</f>
        <v/>
      </c>
      <c r="E2615" t="s">
        <v>1562</v>
      </c>
      <c r="F2615" t="s">
        <v>1566</v>
      </c>
    </row>
    <row r="2616" spans="1:6">
      <c r="A2616" t="s">
        <v>2152</v>
      </c>
      <c r="B2616">
        <v>4447</v>
      </c>
      <c r="C2616" t="s">
        <v>2372</v>
      </c>
      <c r="D2616" s="591" t="str">
        <f>IF('P66'!F41&lt;&gt;"",'P66'!F41,"")</f>
        <v/>
      </c>
      <c r="E2616" t="s">
        <v>1562</v>
      </c>
      <c r="F2616" t="s">
        <v>1566</v>
      </c>
    </row>
    <row r="2617" spans="1:6">
      <c r="A2617" t="s">
        <v>2152</v>
      </c>
      <c r="B2617">
        <v>4448</v>
      </c>
      <c r="C2617" t="s">
        <v>2373</v>
      </c>
      <c r="D2617" t="str">
        <f>IF('P66'!G41&lt;&gt;"",'P66'!G41,"")</f>
        <v/>
      </c>
      <c r="E2617" t="s">
        <v>1562</v>
      </c>
      <c r="F2617" t="s">
        <v>2154</v>
      </c>
    </row>
    <row r="2618" spans="1:6">
      <c r="A2618" t="s">
        <v>2152</v>
      </c>
      <c r="B2618">
        <v>4449</v>
      </c>
      <c r="C2618" t="s">
        <v>2374</v>
      </c>
      <c r="D2618" s="593" t="str">
        <f>IF('P66'!H41&lt;&gt;"",'P66'!H41,"")</f>
        <v/>
      </c>
      <c r="E2618" t="s">
        <v>1562</v>
      </c>
      <c r="F2618" t="s">
        <v>1757</v>
      </c>
    </row>
    <row r="2619" spans="1:6">
      <c r="A2619" t="s">
        <v>2152</v>
      </c>
      <c r="B2619">
        <v>4450</v>
      </c>
      <c r="C2619" t="s">
        <v>2375</v>
      </c>
      <c r="D2619" t="str">
        <f>IF('P66'!I41&lt;&gt;"",'P66'!I41,"")</f>
        <v/>
      </c>
      <c r="E2619" t="s">
        <v>1562</v>
      </c>
      <c r="F2619" t="s">
        <v>1588</v>
      </c>
    </row>
    <row r="2620" spans="1:6">
      <c r="A2620" t="s">
        <v>2152</v>
      </c>
      <c r="B2620">
        <v>4451</v>
      </c>
      <c r="C2620" t="s">
        <v>2376</v>
      </c>
      <c r="D2620" s="590" t="str">
        <f>IF('P66'!J41&lt;&gt;"",'P66'!J41,"")</f>
        <v/>
      </c>
      <c r="E2620" t="s">
        <v>1562</v>
      </c>
      <c r="F2620" t="s">
        <v>1560</v>
      </c>
    </row>
    <row r="2621" spans="1:6">
      <c r="A2621" t="s">
        <v>2152</v>
      </c>
      <c r="B2621">
        <v>4452</v>
      </c>
      <c r="C2621" t="s">
        <v>2377</v>
      </c>
      <c r="D2621" s="590" t="str">
        <f>IF('P66'!K41&lt;&gt;"",'P66'!K41,"")</f>
        <v/>
      </c>
      <c r="E2621" t="s">
        <v>1562</v>
      </c>
      <c r="F2621" t="s">
        <v>1560</v>
      </c>
    </row>
    <row r="2622" spans="1:6">
      <c r="A2622" t="s">
        <v>2152</v>
      </c>
      <c r="B2622">
        <v>4453</v>
      </c>
      <c r="C2622" t="s">
        <v>2378</v>
      </c>
      <c r="D2622" s="590" t="str">
        <f>IF('P66'!L41&lt;&gt;"",'P66'!L41,"")</f>
        <v/>
      </c>
      <c r="E2622" t="s">
        <v>1562</v>
      </c>
      <c r="F2622" t="s">
        <v>1560</v>
      </c>
    </row>
    <row r="2623" spans="1:6">
      <c r="A2623" t="s">
        <v>2152</v>
      </c>
      <c r="B2623">
        <v>4454</v>
      </c>
      <c r="C2623" t="s">
        <v>2379</v>
      </c>
      <c r="D2623" s="592" t="str">
        <f>IF('P66'!M41&lt;&gt;"",'P66'!M41,"")</f>
        <v/>
      </c>
      <c r="E2623" t="s">
        <v>1562</v>
      </c>
      <c r="F2623" t="s">
        <v>1584</v>
      </c>
    </row>
    <row r="2624" spans="1:6">
      <c r="A2624" t="s">
        <v>2152</v>
      </c>
      <c r="B2624">
        <v>4455</v>
      </c>
      <c r="C2624" t="s">
        <v>2380</v>
      </c>
      <c r="D2624" s="590" t="str">
        <f>IF('P66'!N41&lt;&gt;"",'P66'!N41,"")</f>
        <v/>
      </c>
      <c r="E2624" t="s">
        <v>1562</v>
      </c>
      <c r="F2624" t="s">
        <v>1560</v>
      </c>
    </row>
    <row r="2625" spans="1:6">
      <c r="A2625" t="s">
        <v>2152</v>
      </c>
      <c r="B2625">
        <v>4456</v>
      </c>
      <c r="C2625" t="s">
        <v>2381</v>
      </c>
      <c r="D2625" s="591" t="str">
        <f>IF('P66'!A42&lt;&gt;"",'P66'!A42,"")</f>
        <v/>
      </c>
      <c r="E2625" t="s">
        <v>1562</v>
      </c>
      <c r="F2625" t="s">
        <v>1566</v>
      </c>
    </row>
    <row r="2626" spans="1:6">
      <c r="A2626" t="s">
        <v>2152</v>
      </c>
      <c r="B2626">
        <v>4457</v>
      </c>
      <c r="C2626" t="s">
        <v>2382</v>
      </c>
      <c r="D2626" s="590" t="str">
        <f>IF('P66'!B42&lt;&gt;"",'P66'!B42,"")</f>
        <v/>
      </c>
      <c r="E2626" t="s">
        <v>1562</v>
      </c>
      <c r="F2626" t="s">
        <v>1560</v>
      </c>
    </row>
    <row r="2627" spans="1:6">
      <c r="A2627" t="s">
        <v>2152</v>
      </c>
      <c r="B2627">
        <v>4458</v>
      </c>
      <c r="C2627" t="s">
        <v>2383</v>
      </c>
      <c r="D2627" t="str">
        <f>IF('P66'!C42&lt;&gt;"",'P66'!C42,"")</f>
        <v/>
      </c>
      <c r="E2627" t="s">
        <v>1562</v>
      </c>
      <c r="F2627" t="s">
        <v>1588</v>
      </c>
    </row>
    <row r="2628" spans="1:6">
      <c r="A2628" t="s">
        <v>2152</v>
      </c>
      <c r="B2628">
        <v>4459</v>
      </c>
      <c r="C2628" t="s">
        <v>2384</v>
      </c>
      <c r="D2628" s="591" t="str">
        <f>IF('P66'!D42&lt;&gt;"",'P66'!D42,"")</f>
        <v/>
      </c>
      <c r="E2628" t="s">
        <v>1562</v>
      </c>
      <c r="F2628" t="s">
        <v>1566</v>
      </c>
    </row>
    <row r="2629" spans="1:6">
      <c r="A2629" t="s">
        <v>2152</v>
      </c>
      <c r="B2629">
        <v>4460</v>
      </c>
      <c r="C2629" t="s">
        <v>2385</v>
      </c>
      <c r="D2629" s="591" t="str">
        <f>IF('P66'!E42&lt;&gt;"",'P66'!E42,"")</f>
        <v/>
      </c>
      <c r="E2629" t="s">
        <v>1562</v>
      </c>
      <c r="F2629" t="s">
        <v>1566</v>
      </c>
    </row>
    <row r="2630" spans="1:6">
      <c r="A2630" t="s">
        <v>2152</v>
      </c>
      <c r="B2630">
        <v>4461</v>
      </c>
      <c r="C2630" t="s">
        <v>2386</v>
      </c>
      <c r="D2630" s="591" t="str">
        <f>IF('P66'!F42&lt;&gt;"",'P66'!F42,"")</f>
        <v/>
      </c>
      <c r="E2630" t="s">
        <v>1562</v>
      </c>
      <c r="F2630" t="s">
        <v>1566</v>
      </c>
    </row>
    <row r="2631" spans="1:6">
      <c r="A2631" t="s">
        <v>2152</v>
      </c>
      <c r="B2631">
        <v>4462</v>
      </c>
      <c r="C2631" t="s">
        <v>2387</v>
      </c>
      <c r="D2631" t="str">
        <f>IF('P66'!G42&lt;&gt;"",'P66'!G42,"")</f>
        <v/>
      </c>
      <c r="E2631" t="s">
        <v>1562</v>
      </c>
      <c r="F2631" t="s">
        <v>2154</v>
      </c>
    </row>
    <row r="2632" spans="1:6">
      <c r="A2632" t="s">
        <v>2152</v>
      </c>
      <c r="B2632">
        <v>4463</v>
      </c>
      <c r="C2632" t="s">
        <v>2388</v>
      </c>
      <c r="D2632" s="593" t="str">
        <f>IF('P66'!H42&lt;&gt;"",'P66'!H42,"")</f>
        <v/>
      </c>
      <c r="E2632" t="s">
        <v>1562</v>
      </c>
      <c r="F2632" t="s">
        <v>1757</v>
      </c>
    </row>
    <row r="2633" spans="1:6">
      <c r="A2633" t="s">
        <v>2152</v>
      </c>
      <c r="B2633">
        <v>4464</v>
      </c>
      <c r="C2633" t="s">
        <v>2389</v>
      </c>
      <c r="D2633" t="str">
        <f>IF('P66'!I42&lt;&gt;"",'P66'!I42,"")</f>
        <v/>
      </c>
      <c r="E2633" t="s">
        <v>1562</v>
      </c>
      <c r="F2633" t="s">
        <v>1588</v>
      </c>
    </row>
    <row r="2634" spans="1:6">
      <c r="A2634" t="s">
        <v>2152</v>
      </c>
      <c r="B2634">
        <v>4465</v>
      </c>
      <c r="C2634" t="s">
        <v>2390</v>
      </c>
      <c r="D2634" s="590" t="str">
        <f>IF('P66'!J42&lt;&gt;"",'P66'!J42,"")</f>
        <v/>
      </c>
      <c r="E2634" t="s">
        <v>1562</v>
      </c>
      <c r="F2634" t="s">
        <v>1560</v>
      </c>
    </row>
    <row r="2635" spans="1:6">
      <c r="A2635" t="s">
        <v>2152</v>
      </c>
      <c r="B2635">
        <v>4466</v>
      </c>
      <c r="C2635" t="s">
        <v>2391</v>
      </c>
      <c r="D2635" s="590" t="str">
        <f>IF('P66'!K42&lt;&gt;"",'P66'!K42,"")</f>
        <v/>
      </c>
      <c r="E2635" t="s">
        <v>1562</v>
      </c>
      <c r="F2635" t="s">
        <v>1560</v>
      </c>
    </row>
    <row r="2636" spans="1:6">
      <c r="A2636" t="s">
        <v>2152</v>
      </c>
      <c r="B2636">
        <v>4467</v>
      </c>
      <c r="C2636" t="s">
        <v>2392</v>
      </c>
      <c r="D2636" s="590" t="str">
        <f>IF('P66'!L42&lt;&gt;"",'P66'!L42,"")</f>
        <v/>
      </c>
      <c r="E2636" t="s">
        <v>1562</v>
      </c>
      <c r="F2636" t="s">
        <v>1560</v>
      </c>
    </row>
    <row r="2637" spans="1:6">
      <c r="A2637" t="s">
        <v>2152</v>
      </c>
      <c r="B2637">
        <v>4468</v>
      </c>
      <c r="C2637" t="s">
        <v>2393</v>
      </c>
      <c r="D2637" s="592" t="str">
        <f>IF('P66'!M42&lt;&gt;"",'P66'!M42,"")</f>
        <v/>
      </c>
      <c r="E2637" t="s">
        <v>1562</v>
      </c>
      <c r="F2637" t="s">
        <v>1584</v>
      </c>
    </row>
    <row r="2638" spans="1:6">
      <c r="A2638" t="s">
        <v>2152</v>
      </c>
      <c r="B2638">
        <v>4469</v>
      </c>
      <c r="C2638" t="s">
        <v>2394</v>
      </c>
      <c r="D2638" s="590" t="str">
        <f>IF('P66'!N42&lt;&gt;"",'P66'!N42,"")</f>
        <v/>
      </c>
      <c r="E2638" t="s">
        <v>1562</v>
      </c>
      <c r="F2638" t="s">
        <v>1560</v>
      </c>
    </row>
    <row r="2639" spans="1:6">
      <c r="A2639" t="s">
        <v>2152</v>
      </c>
      <c r="B2639">
        <v>4470</v>
      </c>
      <c r="C2639" t="s">
        <v>2395</v>
      </c>
      <c r="D2639" s="591" t="str">
        <f>IF('P66'!A43&lt;&gt;"",'P66'!A43,"")</f>
        <v/>
      </c>
      <c r="E2639" t="s">
        <v>1562</v>
      </c>
      <c r="F2639" t="s">
        <v>1566</v>
      </c>
    </row>
    <row r="2640" spans="1:6">
      <c r="A2640" t="s">
        <v>2152</v>
      </c>
      <c r="B2640">
        <v>4471</v>
      </c>
      <c r="C2640" t="s">
        <v>2396</v>
      </c>
      <c r="D2640" s="590" t="str">
        <f>IF('P66'!B43&lt;&gt;"",'P66'!B43,"")</f>
        <v/>
      </c>
      <c r="E2640" t="s">
        <v>1562</v>
      </c>
      <c r="F2640" t="s">
        <v>1560</v>
      </c>
    </row>
    <row r="2641" spans="1:6">
      <c r="A2641" t="s">
        <v>2152</v>
      </c>
      <c r="B2641">
        <v>4472</v>
      </c>
      <c r="C2641" t="s">
        <v>2397</v>
      </c>
      <c r="D2641" t="str">
        <f>IF('P66'!C43&lt;&gt;"",'P66'!C43,"")</f>
        <v/>
      </c>
      <c r="E2641" t="s">
        <v>1562</v>
      </c>
      <c r="F2641" t="s">
        <v>1588</v>
      </c>
    </row>
    <row r="2642" spans="1:6">
      <c r="A2642" t="s">
        <v>2152</v>
      </c>
      <c r="B2642">
        <v>4473</v>
      </c>
      <c r="C2642" t="s">
        <v>2398</v>
      </c>
      <c r="D2642" s="591" t="str">
        <f>IF('P66'!D43&lt;&gt;"",'P66'!D43,"")</f>
        <v/>
      </c>
      <c r="E2642" t="s">
        <v>1562</v>
      </c>
      <c r="F2642" t="s">
        <v>1566</v>
      </c>
    </row>
    <row r="2643" spans="1:6">
      <c r="A2643" t="s">
        <v>2152</v>
      </c>
      <c r="B2643">
        <v>4474</v>
      </c>
      <c r="C2643" t="s">
        <v>2399</v>
      </c>
      <c r="D2643" s="591" t="str">
        <f>IF('P66'!E43&lt;&gt;"",'P66'!E43,"")</f>
        <v/>
      </c>
      <c r="E2643" t="s">
        <v>1562</v>
      </c>
      <c r="F2643" t="s">
        <v>1566</v>
      </c>
    </row>
    <row r="2644" spans="1:6">
      <c r="A2644" t="s">
        <v>2152</v>
      </c>
      <c r="B2644">
        <v>4475</v>
      </c>
      <c r="C2644" t="s">
        <v>2400</v>
      </c>
      <c r="D2644" s="591" t="str">
        <f>IF('P66'!F43&lt;&gt;"",'P66'!F43,"")</f>
        <v/>
      </c>
      <c r="E2644" t="s">
        <v>1562</v>
      </c>
      <c r="F2644" t="s">
        <v>1566</v>
      </c>
    </row>
    <row r="2645" spans="1:6">
      <c r="A2645" t="s">
        <v>2152</v>
      </c>
      <c r="B2645">
        <v>4476</v>
      </c>
      <c r="C2645" t="s">
        <v>2401</v>
      </c>
      <c r="D2645" t="str">
        <f>IF('P66'!G43&lt;&gt;"",'P66'!G43,"")</f>
        <v/>
      </c>
      <c r="E2645" t="s">
        <v>1562</v>
      </c>
      <c r="F2645" t="s">
        <v>2154</v>
      </c>
    </row>
    <row r="2646" spans="1:6">
      <c r="A2646" t="s">
        <v>2152</v>
      </c>
      <c r="B2646">
        <v>4477</v>
      </c>
      <c r="C2646" t="s">
        <v>2402</v>
      </c>
      <c r="D2646" s="593" t="str">
        <f>IF('P66'!H43&lt;&gt;"",'P66'!H43,"")</f>
        <v/>
      </c>
      <c r="E2646" t="s">
        <v>1562</v>
      </c>
      <c r="F2646" t="s">
        <v>1757</v>
      </c>
    </row>
    <row r="2647" spans="1:6">
      <c r="A2647" t="s">
        <v>2152</v>
      </c>
      <c r="B2647">
        <v>4478</v>
      </c>
      <c r="C2647" t="s">
        <v>2403</v>
      </c>
      <c r="D2647" t="str">
        <f>IF('P66'!I43&lt;&gt;"",'P66'!I43,"")</f>
        <v/>
      </c>
      <c r="E2647" t="s">
        <v>1562</v>
      </c>
      <c r="F2647" t="s">
        <v>1588</v>
      </c>
    </row>
    <row r="2648" spans="1:6">
      <c r="A2648" t="s">
        <v>2152</v>
      </c>
      <c r="B2648">
        <v>4479</v>
      </c>
      <c r="C2648" t="s">
        <v>2404</v>
      </c>
      <c r="D2648" s="590" t="str">
        <f>IF('P66'!J43&lt;&gt;"",'P66'!J43,"")</f>
        <v/>
      </c>
      <c r="E2648" t="s">
        <v>1562</v>
      </c>
      <c r="F2648" t="s">
        <v>1560</v>
      </c>
    </row>
    <row r="2649" spans="1:6">
      <c r="A2649" t="s">
        <v>2152</v>
      </c>
      <c r="B2649">
        <v>4480</v>
      </c>
      <c r="C2649" t="s">
        <v>2405</v>
      </c>
      <c r="D2649" s="590" t="str">
        <f>IF('P66'!K43&lt;&gt;"",'P66'!K43,"")</f>
        <v/>
      </c>
      <c r="E2649" t="s">
        <v>1562</v>
      </c>
      <c r="F2649" t="s">
        <v>1560</v>
      </c>
    </row>
    <row r="2650" spans="1:6">
      <c r="A2650" t="s">
        <v>2152</v>
      </c>
      <c r="B2650">
        <v>4481</v>
      </c>
      <c r="C2650" t="s">
        <v>2406</v>
      </c>
      <c r="D2650" s="590" t="str">
        <f>IF('P66'!L43&lt;&gt;"",'P66'!L43,"")</f>
        <v/>
      </c>
      <c r="E2650" t="s">
        <v>1562</v>
      </c>
      <c r="F2650" t="s">
        <v>1560</v>
      </c>
    </row>
    <row r="2651" spans="1:6">
      <c r="A2651" t="s">
        <v>2152</v>
      </c>
      <c r="B2651">
        <v>4482</v>
      </c>
      <c r="C2651" t="s">
        <v>2407</v>
      </c>
      <c r="D2651" s="592" t="str">
        <f>IF('P66'!M43&lt;&gt;"",'P66'!M43,"")</f>
        <v/>
      </c>
      <c r="E2651" t="s">
        <v>1562</v>
      </c>
      <c r="F2651" t="s">
        <v>1584</v>
      </c>
    </row>
    <row r="2652" spans="1:6">
      <c r="A2652" t="s">
        <v>2152</v>
      </c>
      <c r="B2652">
        <v>4483</v>
      </c>
      <c r="C2652" t="s">
        <v>2408</v>
      </c>
      <c r="D2652" s="590" t="str">
        <f>IF('P66'!N43&lt;&gt;"",'P66'!N43,"")</f>
        <v/>
      </c>
      <c r="E2652" t="s">
        <v>1562</v>
      </c>
      <c r="F2652" t="s">
        <v>1560</v>
      </c>
    </row>
    <row r="2653" spans="1:6">
      <c r="A2653" t="s">
        <v>2409</v>
      </c>
      <c r="B2653">
        <v>4487</v>
      </c>
      <c r="C2653" t="s">
        <v>2410</v>
      </c>
      <c r="D2653" s="591" t="str">
        <f>IF('P67'!E1&lt;&gt;"",'P67'!E1,"")</f>
        <v/>
      </c>
      <c r="E2653" t="s">
        <v>1562</v>
      </c>
      <c r="F2653" t="s">
        <v>1566</v>
      </c>
    </row>
    <row r="2654" spans="1:6">
      <c r="A2654" t="s">
        <v>2409</v>
      </c>
      <c r="B2654">
        <v>4490</v>
      </c>
      <c r="C2654" t="s">
        <v>2092</v>
      </c>
      <c r="D2654" s="590" t="str">
        <f>IF('P67'!A4&lt;&gt;"",'P67'!A4,"")</f>
        <v>　（１）経理規程の最終改正時期はいつですか。令和7年4月1日以降に改正した場合は改正内容を記入してください。</v>
      </c>
      <c r="E2654" t="s">
        <v>1562</v>
      </c>
      <c r="F2654" t="s">
        <v>1560</v>
      </c>
    </row>
    <row r="2655" spans="1:6">
      <c r="A2655" t="s">
        <v>2409</v>
      </c>
      <c r="B2655">
        <v>4491</v>
      </c>
      <c r="C2655" t="s">
        <v>1601</v>
      </c>
      <c r="D2655" s="590" t="str">
        <f>IF('P67'!B5&lt;&gt;"",'P67'!B5,"")</f>
        <v/>
      </c>
      <c r="E2655" t="s">
        <v>1562</v>
      </c>
      <c r="F2655" t="s">
        <v>1560</v>
      </c>
    </row>
    <row r="2656" spans="1:6">
      <c r="A2656" t="s">
        <v>2409</v>
      </c>
      <c r="B2656">
        <v>4493</v>
      </c>
      <c r="C2656" t="s">
        <v>1872</v>
      </c>
      <c r="D2656" s="590" t="str">
        <f>IF('P67'!D5&lt;&gt;"",'P67'!D5,"")</f>
        <v/>
      </c>
      <c r="E2656" t="s">
        <v>1562</v>
      </c>
      <c r="F2656" t="s">
        <v>1560</v>
      </c>
    </row>
    <row r="2657" spans="1:6">
      <c r="A2657" t="s">
        <v>2409</v>
      </c>
      <c r="B2657">
        <v>4496</v>
      </c>
      <c r="C2657" t="s">
        <v>1615</v>
      </c>
      <c r="D2657" s="590" t="str">
        <f>IF('P67'!D8&lt;&gt;"",'P67'!D8,"")</f>
        <v/>
      </c>
      <c r="E2657" t="s">
        <v>1562</v>
      </c>
      <c r="F2657" t="s">
        <v>1560</v>
      </c>
    </row>
    <row r="2658" spans="1:6">
      <c r="A2658" t="s">
        <v>2409</v>
      </c>
      <c r="B2658">
        <v>4498</v>
      </c>
      <c r="C2658" t="s">
        <v>1617</v>
      </c>
      <c r="D2658" s="590" t="str">
        <f>IF('P67'!D9&lt;&gt;"",'P67'!D9,"")</f>
        <v/>
      </c>
      <c r="E2658" t="s">
        <v>1562</v>
      </c>
      <c r="F2658" t="s">
        <v>1560</v>
      </c>
    </row>
    <row r="2659" spans="1:6">
      <c r="A2659" t="s">
        <v>2409</v>
      </c>
      <c r="B2659">
        <v>4500</v>
      </c>
      <c r="C2659" t="s">
        <v>1619</v>
      </c>
      <c r="D2659" s="590" t="str">
        <f>IF('P67'!D10&lt;&gt;"",'P67'!D10,"")</f>
        <v/>
      </c>
      <c r="E2659" t="s">
        <v>1562</v>
      </c>
      <c r="F2659" t="s">
        <v>1560</v>
      </c>
    </row>
    <row r="2660" spans="1:6">
      <c r="A2660" t="s">
        <v>2409</v>
      </c>
      <c r="B2660">
        <v>4507</v>
      </c>
      <c r="C2660" t="s">
        <v>1729</v>
      </c>
      <c r="D2660" s="590" t="str">
        <f>IF('P67'!C14&lt;&gt;"",'P67'!C14,"")</f>
        <v/>
      </c>
      <c r="E2660" t="s">
        <v>1562</v>
      </c>
      <c r="F2660" t="s">
        <v>1560</v>
      </c>
    </row>
    <row r="2661" spans="1:6">
      <c r="A2661" t="s">
        <v>2409</v>
      </c>
      <c r="B2661">
        <v>4508</v>
      </c>
      <c r="C2661" t="s">
        <v>1627</v>
      </c>
      <c r="D2661" s="590" t="str">
        <f>IF('P67'!D14&lt;&gt;"",'P67'!D14,"")</f>
        <v/>
      </c>
      <c r="E2661" t="s">
        <v>1562</v>
      </c>
      <c r="F2661" t="s">
        <v>1560</v>
      </c>
    </row>
    <row r="2662" spans="1:6">
      <c r="A2662" t="s">
        <v>2409</v>
      </c>
      <c r="B2662">
        <v>4509</v>
      </c>
      <c r="C2662" t="s">
        <v>1730</v>
      </c>
      <c r="D2662" s="590" t="str">
        <f>IF('P67'!E14&lt;&gt;"",'P67'!E14,"")</f>
        <v/>
      </c>
      <c r="E2662" t="s">
        <v>1562</v>
      </c>
      <c r="F2662" t="s">
        <v>1560</v>
      </c>
    </row>
    <row r="2663" spans="1:6">
      <c r="A2663" t="s">
        <v>2409</v>
      </c>
      <c r="B2663">
        <v>4510</v>
      </c>
      <c r="C2663" t="s">
        <v>1973</v>
      </c>
      <c r="D2663" s="590" t="str">
        <f>IF('P67'!F14&lt;&gt;"",'P67'!F14,"")</f>
        <v/>
      </c>
      <c r="E2663" t="s">
        <v>1562</v>
      </c>
      <c r="F2663" t="s">
        <v>1560</v>
      </c>
    </row>
    <row r="2664" spans="1:6">
      <c r="A2664" t="s">
        <v>2409</v>
      </c>
      <c r="B2664">
        <v>4512</v>
      </c>
      <c r="C2664" t="s">
        <v>1755</v>
      </c>
      <c r="D2664" s="590" t="str">
        <f>IF('P67'!C15&lt;&gt;"",'P67'!C15,"")</f>
        <v/>
      </c>
      <c r="E2664" t="s">
        <v>1562</v>
      </c>
      <c r="F2664" t="s">
        <v>1560</v>
      </c>
    </row>
    <row r="2665" spans="1:6">
      <c r="A2665" t="s">
        <v>2409</v>
      </c>
      <c r="B2665">
        <v>4513</v>
      </c>
      <c r="C2665" t="s">
        <v>1629</v>
      </c>
      <c r="D2665" s="590" t="str">
        <f>IF('P67'!D15&lt;&gt;"",'P67'!D15,"")</f>
        <v/>
      </c>
      <c r="E2665" t="s">
        <v>1562</v>
      </c>
      <c r="F2665" t="s">
        <v>1560</v>
      </c>
    </row>
    <row r="2666" spans="1:6">
      <c r="A2666" t="s">
        <v>2409</v>
      </c>
      <c r="B2666">
        <v>4514</v>
      </c>
      <c r="C2666" t="s">
        <v>1804</v>
      </c>
      <c r="D2666" s="590" t="str">
        <f>IF('P67'!E15&lt;&gt;"",'P67'!E15,"")</f>
        <v/>
      </c>
      <c r="E2666" t="s">
        <v>1562</v>
      </c>
      <c r="F2666" t="s">
        <v>1560</v>
      </c>
    </row>
    <row r="2667" spans="1:6">
      <c r="A2667" t="s">
        <v>2409</v>
      </c>
      <c r="B2667">
        <v>4515</v>
      </c>
      <c r="C2667" t="s">
        <v>1974</v>
      </c>
      <c r="D2667" s="590" t="str">
        <f>IF('P67'!F15&lt;&gt;"",'P67'!F15,"")</f>
        <v/>
      </c>
      <c r="E2667" t="s">
        <v>1562</v>
      </c>
      <c r="F2667" t="s">
        <v>1560</v>
      </c>
    </row>
    <row r="2668" spans="1:6">
      <c r="A2668" t="s">
        <v>2409</v>
      </c>
      <c r="B2668">
        <v>4518</v>
      </c>
      <c r="C2668" t="s">
        <v>1585</v>
      </c>
      <c r="D2668" s="590" t="str">
        <f>IF('P67'!B19&lt;&gt;"",'P67'!B19,"")</f>
        <v/>
      </c>
      <c r="E2668" t="s">
        <v>1562</v>
      </c>
      <c r="F2668" t="s">
        <v>1560</v>
      </c>
    </row>
    <row r="2669" spans="1:6">
      <c r="A2669" t="s">
        <v>2409</v>
      </c>
      <c r="B2669">
        <v>4525</v>
      </c>
      <c r="C2669" t="s">
        <v>2411</v>
      </c>
      <c r="D2669" s="590" t="str">
        <f>IF('P67'!C23&lt;&gt;"",'P67'!C23,"")</f>
        <v/>
      </c>
      <c r="E2669" t="s">
        <v>1562</v>
      </c>
      <c r="F2669" t="s">
        <v>1560</v>
      </c>
    </row>
    <row r="2670" spans="1:6">
      <c r="A2670" t="s">
        <v>2409</v>
      </c>
      <c r="B2670">
        <v>4526</v>
      </c>
      <c r="C2670" t="s">
        <v>1979</v>
      </c>
      <c r="D2670" s="590" t="str">
        <f>IF('P67'!E23&lt;&gt;"",'P67'!E23,"")</f>
        <v/>
      </c>
      <c r="E2670" t="s">
        <v>1562</v>
      </c>
      <c r="F2670" t="s">
        <v>1560</v>
      </c>
    </row>
    <row r="2671" spans="1:6">
      <c r="A2671" t="s">
        <v>2409</v>
      </c>
      <c r="B2671">
        <v>4529</v>
      </c>
      <c r="C2671" t="s">
        <v>2412</v>
      </c>
      <c r="D2671" s="590" t="str">
        <f>IF('P67'!C24&lt;&gt;"",'P67'!C24,"")</f>
        <v/>
      </c>
      <c r="E2671" t="s">
        <v>1562</v>
      </c>
      <c r="F2671" t="s">
        <v>1560</v>
      </c>
    </row>
    <row r="2672" spans="1:6">
      <c r="A2672" t="s">
        <v>2409</v>
      </c>
      <c r="B2672">
        <v>4530</v>
      </c>
      <c r="C2672" t="s">
        <v>2413</v>
      </c>
      <c r="D2672" s="590" t="str">
        <f>IF('P67'!E24&lt;&gt;"",'P67'!E24,"")</f>
        <v/>
      </c>
      <c r="E2672" t="s">
        <v>1562</v>
      </c>
      <c r="F2672" t="s">
        <v>1560</v>
      </c>
    </row>
    <row r="2673" spans="1:6">
      <c r="A2673" t="s">
        <v>2414</v>
      </c>
      <c r="B2673">
        <v>4534</v>
      </c>
      <c r="C2673" t="s">
        <v>1642</v>
      </c>
      <c r="D2673" s="590" t="str">
        <f>IF('P68'!D3&lt;&gt;"",'P68'!D3,"")</f>
        <v/>
      </c>
      <c r="E2673" t="s">
        <v>1562</v>
      </c>
      <c r="F2673" t="s">
        <v>1560</v>
      </c>
    </row>
    <row r="2674" spans="1:6">
      <c r="A2674" t="s">
        <v>2414</v>
      </c>
      <c r="B2674">
        <v>4537</v>
      </c>
      <c r="C2674" t="s">
        <v>1607</v>
      </c>
      <c r="D2674" s="590" t="str">
        <f>IF('P68'!D4&lt;&gt;"",'P68'!D4,"")</f>
        <v/>
      </c>
      <c r="E2674" t="s">
        <v>1562</v>
      </c>
      <c r="F2674" t="s">
        <v>1560</v>
      </c>
    </row>
    <row r="2675" spans="1:6">
      <c r="A2675" t="s">
        <v>2414</v>
      </c>
      <c r="B2675">
        <v>4542</v>
      </c>
      <c r="C2675" t="s">
        <v>1613</v>
      </c>
      <c r="D2675" s="590" t="str">
        <f>IF('P68'!D7&lt;&gt;"",'P68'!D7,"")</f>
        <v/>
      </c>
      <c r="E2675" t="s">
        <v>1562</v>
      </c>
      <c r="F2675" t="s">
        <v>1560</v>
      </c>
    </row>
    <row r="2676" spans="1:6">
      <c r="A2676" t="s">
        <v>2414</v>
      </c>
      <c r="B2676">
        <v>4545</v>
      </c>
      <c r="C2676" t="s">
        <v>1615</v>
      </c>
      <c r="D2676" s="590" t="str">
        <f>IF('P68'!D8&lt;&gt;"",'P68'!D8,"")</f>
        <v/>
      </c>
      <c r="E2676" t="s">
        <v>1562</v>
      </c>
      <c r="F2676" t="s">
        <v>1560</v>
      </c>
    </row>
    <row r="2677" spans="1:6">
      <c r="A2677" t="s">
        <v>2414</v>
      </c>
      <c r="B2677">
        <v>4550</v>
      </c>
      <c r="C2677" t="s">
        <v>1621</v>
      </c>
      <c r="D2677" s="590" t="str">
        <f>IF('P68'!D11&lt;&gt;"",'P68'!D11,"")</f>
        <v/>
      </c>
      <c r="E2677" t="s">
        <v>1562</v>
      </c>
      <c r="F2677" t="s">
        <v>1560</v>
      </c>
    </row>
    <row r="2678" spans="1:6">
      <c r="A2678" t="s">
        <v>2414</v>
      </c>
      <c r="B2678">
        <v>4555</v>
      </c>
      <c r="C2678" t="s">
        <v>1629</v>
      </c>
      <c r="D2678" s="590" t="str">
        <f>IF('P68'!D15&lt;&gt;"",'P68'!D15,"")</f>
        <v/>
      </c>
      <c r="E2678" t="s">
        <v>1562</v>
      </c>
      <c r="F2678" t="s">
        <v>1560</v>
      </c>
    </row>
    <row r="2679" spans="1:6">
      <c r="A2679" t="s">
        <v>2414</v>
      </c>
      <c r="B2679">
        <v>4558</v>
      </c>
      <c r="C2679" t="s">
        <v>2116</v>
      </c>
      <c r="D2679" s="590" t="str">
        <f>IF('P68'!D16&lt;&gt;"",'P68'!D16,"")</f>
        <v/>
      </c>
      <c r="E2679" t="s">
        <v>1562</v>
      </c>
      <c r="F2679" t="s">
        <v>1560</v>
      </c>
    </row>
    <row r="2680" spans="1:6">
      <c r="A2680" t="s">
        <v>2414</v>
      </c>
      <c r="B2680">
        <v>4561</v>
      </c>
      <c r="C2680" t="s">
        <v>1637</v>
      </c>
      <c r="D2680" s="590" t="str">
        <f>IF('P68'!D19&lt;&gt;"",'P68'!D19,"")</f>
        <v/>
      </c>
      <c r="E2680" t="s">
        <v>1562</v>
      </c>
      <c r="F2680" t="s">
        <v>1560</v>
      </c>
    </row>
    <row r="2681" spans="1:6">
      <c r="A2681" t="s">
        <v>2414</v>
      </c>
      <c r="B2681">
        <v>4564</v>
      </c>
      <c r="C2681" t="s">
        <v>1644</v>
      </c>
      <c r="D2681" s="590" t="str">
        <f>IF('P68'!D20&lt;&gt;"",'P68'!D20,"")</f>
        <v/>
      </c>
      <c r="E2681" t="s">
        <v>1562</v>
      </c>
      <c r="F2681" t="s">
        <v>1560</v>
      </c>
    </row>
    <row r="2682" spans="1:6">
      <c r="A2682" t="s">
        <v>2414</v>
      </c>
      <c r="B2682">
        <v>4567</v>
      </c>
      <c r="C2682" t="s">
        <v>1646</v>
      </c>
      <c r="D2682" s="590" t="str">
        <f>IF('P68'!D21&lt;&gt;"",'P68'!D21,"")</f>
        <v/>
      </c>
      <c r="E2682" t="s">
        <v>1562</v>
      </c>
      <c r="F2682" t="s">
        <v>1560</v>
      </c>
    </row>
    <row r="2683" spans="1:6">
      <c r="A2683" t="s">
        <v>2414</v>
      </c>
      <c r="B2683">
        <v>4570</v>
      </c>
      <c r="C2683" t="s">
        <v>2415</v>
      </c>
      <c r="D2683" s="590" t="str">
        <f>IF('P68'!D22&lt;&gt;"",'P68'!D22,"")</f>
        <v/>
      </c>
      <c r="E2683" t="s">
        <v>1562</v>
      </c>
      <c r="F2683" t="s">
        <v>1560</v>
      </c>
    </row>
    <row r="2684" spans="1:6">
      <c r="A2684" t="s">
        <v>2414</v>
      </c>
      <c r="B2684">
        <v>4574</v>
      </c>
      <c r="C2684" t="s">
        <v>2177</v>
      </c>
      <c r="D2684" s="590" t="str">
        <f>IF('P68'!D26&lt;&gt;"",'P68'!D26,"")</f>
        <v/>
      </c>
      <c r="E2684" t="s">
        <v>1562</v>
      </c>
      <c r="F2684" t="s">
        <v>1560</v>
      </c>
    </row>
    <row r="2685" spans="1:6">
      <c r="A2685" t="s">
        <v>2414</v>
      </c>
      <c r="B2685">
        <v>4577</v>
      </c>
      <c r="C2685" t="s">
        <v>2416</v>
      </c>
      <c r="D2685" s="590" t="str">
        <f>IF('P68'!D27&lt;&gt;"",'P68'!D27,"")</f>
        <v/>
      </c>
      <c r="E2685" t="s">
        <v>1562</v>
      </c>
      <c r="F2685" t="s">
        <v>1560</v>
      </c>
    </row>
    <row r="2686" spans="1:6">
      <c r="A2686" t="s">
        <v>2417</v>
      </c>
      <c r="B2686">
        <v>4580</v>
      </c>
      <c r="C2686" t="s">
        <v>1640</v>
      </c>
      <c r="D2686" s="590" t="str">
        <f>IF('P69'!D2&lt;&gt;"",'P69'!D2,"")</f>
        <v/>
      </c>
      <c r="E2686" t="s">
        <v>1562</v>
      </c>
      <c r="F2686" t="s">
        <v>1560</v>
      </c>
    </row>
    <row r="2687" spans="1:6">
      <c r="A2687" t="s">
        <v>2417</v>
      </c>
      <c r="B2687">
        <v>4583</v>
      </c>
      <c r="C2687" t="s">
        <v>2418</v>
      </c>
      <c r="D2687" s="590" t="str">
        <f>IF('P69'!D3&lt;&gt;"",'P69'!D3,"")</f>
        <v/>
      </c>
      <c r="E2687" t="s">
        <v>1562</v>
      </c>
      <c r="F2687" t="s">
        <v>1560</v>
      </c>
    </row>
    <row r="2688" spans="1:6">
      <c r="A2688" t="s">
        <v>2417</v>
      </c>
      <c r="B2688">
        <v>4586</v>
      </c>
      <c r="C2688" t="s">
        <v>1611</v>
      </c>
      <c r="D2688" s="590" t="str">
        <f>IF('P69'!D6&lt;&gt;"",'P69'!D6,"")</f>
        <v/>
      </c>
      <c r="E2688" t="s">
        <v>1562</v>
      </c>
      <c r="F2688" t="s">
        <v>1560</v>
      </c>
    </row>
    <row r="2689" spans="1:6">
      <c r="A2689" t="s">
        <v>2417</v>
      </c>
      <c r="B2689">
        <v>4589</v>
      </c>
      <c r="C2689" t="s">
        <v>2419</v>
      </c>
      <c r="D2689" s="590" t="str">
        <f>IF('P69'!D7&lt;&gt;"",'P69'!D7,"")</f>
        <v/>
      </c>
      <c r="E2689" t="s">
        <v>1562</v>
      </c>
      <c r="F2689" t="s">
        <v>1560</v>
      </c>
    </row>
    <row r="2690" spans="1:6">
      <c r="A2690" t="s">
        <v>2417</v>
      </c>
      <c r="B2690">
        <v>4592</v>
      </c>
      <c r="C2690" t="s">
        <v>1619</v>
      </c>
      <c r="D2690" s="590" t="str">
        <f>IF('P69'!D10&lt;&gt;"",'P69'!D10,"")</f>
        <v/>
      </c>
      <c r="E2690" t="s">
        <v>1562</v>
      </c>
      <c r="F2690" t="s">
        <v>1560</v>
      </c>
    </row>
    <row r="2691" spans="1:6">
      <c r="A2691" t="s">
        <v>2417</v>
      </c>
      <c r="B2691">
        <v>4596</v>
      </c>
      <c r="C2691" t="s">
        <v>1621</v>
      </c>
      <c r="D2691" s="590" t="str">
        <f>IF('P69'!D11&lt;&gt;"",'P69'!D11,"")</f>
        <v/>
      </c>
      <c r="E2691" t="s">
        <v>1562</v>
      </c>
      <c r="F2691" t="s">
        <v>1560</v>
      </c>
    </row>
    <row r="2692" spans="1:6">
      <c r="A2692" t="s">
        <v>2417</v>
      </c>
      <c r="B2692">
        <v>4599</v>
      </c>
      <c r="C2692" t="s">
        <v>1623</v>
      </c>
      <c r="D2692" s="590" t="str">
        <f>IF('P69'!D12&lt;&gt;"",'P69'!D12,"")</f>
        <v/>
      </c>
      <c r="E2692" t="s">
        <v>1562</v>
      </c>
      <c r="F2692" t="s">
        <v>1560</v>
      </c>
    </row>
    <row r="2693" spans="1:6">
      <c r="A2693" t="s">
        <v>2417</v>
      </c>
      <c r="B2693">
        <v>4602</v>
      </c>
      <c r="C2693" t="s">
        <v>1625</v>
      </c>
      <c r="D2693" s="590" t="str">
        <f>IF('P69'!D13&lt;&gt;"",'P69'!D13,"")</f>
        <v/>
      </c>
      <c r="E2693" t="s">
        <v>1562</v>
      </c>
      <c r="F2693" t="s">
        <v>1560</v>
      </c>
    </row>
    <row r="2694" spans="1:6">
      <c r="A2694" t="s">
        <v>2417</v>
      </c>
      <c r="B2694">
        <v>4606</v>
      </c>
      <c r="C2694" t="s">
        <v>1631</v>
      </c>
      <c r="D2694" s="590" t="str">
        <f>IF('P69'!D16&lt;&gt;"",'P69'!D16,"")</f>
        <v/>
      </c>
      <c r="E2694" t="s">
        <v>1562</v>
      </c>
      <c r="F2694" t="s">
        <v>1560</v>
      </c>
    </row>
    <row r="2695" spans="1:6">
      <c r="A2695" t="s">
        <v>2417</v>
      </c>
      <c r="B2695">
        <v>4608</v>
      </c>
      <c r="C2695" t="s">
        <v>1858</v>
      </c>
      <c r="D2695" s="590" t="str">
        <f>IF('P69'!A18&lt;&gt;"",'P69'!A18,"")</f>
        <v>　（8）未払金の前年度（令和7年度）期末残の支払いはすべて終了していますか。</v>
      </c>
      <c r="E2695" t="s">
        <v>1562</v>
      </c>
      <c r="F2695" t="s">
        <v>1560</v>
      </c>
    </row>
    <row r="2696" spans="1:6">
      <c r="A2696" t="s">
        <v>2417</v>
      </c>
      <c r="B2696">
        <v>4609</v>
      </c>
      <c r="C2696" t="s">
        <v>1637</v>
      </c>
      <c r="D2696" s="590" t="str">
        <f>IF('P69'!D19&lt;&gt;"",'P69'!D19,"")</f>
        <v/>
      </c>
      <c r="E2696" t="s">
        <v>1562</v>
      </c>
      <c r="F2696" t="s">
        <v>1560</v>
      </c>
    </row>
    <row r="2697" spans="1:6">
      <c r="A2697" t="s">
        <v>2417</v>
      </c>
      <c r="B2697">
        <v>4612</v>
      </c>
      <c r="C2697" t="s">
        <v>2420</v>
      </c>
      <c r="D2697" s="590" t="str">
        <f>IF('P69'!D20&lt;&gt;"",'P69'!D20,"")</f>
        <v/>
      </c>
      <c r="E2697" t="s">
        <v>1562</v>
      </c>
      <c r="F2697" t="s">
        <v>1560</v>
      </c>
    </row>
    <row r="2698" spans="1:6">
      <c r="A2698" t="s">
        <v>2417</v>
      </c>
      <c r="B2698">
        <v>4613</v>
      </c>
      <c r="C2698" t="s">
        <v>2158</v>
      </c>
      <c r="D2698" s="590" t="str">
        <f>IF('P69'!A22&lt;&gt;"",'P69'!A22,"")</f>
        <v>　（9）預り金の前年度（令和7年度）期末残の支払いはすべて終了していますか。</v>
      </c>
      <c r="E2698" t="s">
        <v>1562</v>
      </c>
      <c r="F2698" t="s">
        <v>1560</v>
      </c>
    </row>
    <row r="2699" spans="1:6">
      <c r="A2699" t="s">
        <v>2417</v>
      </c>
      <c r="B2699">
        <v>4614</v>
      </c>
      <c r="C2699" t="s">
        <v>1650</v>
      </c>
      <c r="D2699" s="590" t="str">
        <f>IF('P69'!D23&lt;&gt;"",'P69'!D23,"")</f>
        <v/>
      </c>
      <c r="E2699" t="s">
        <v>1562</v>
      </c>
      <c r="F2699" t="s">
        <v>1560</v>
      </c>
    </row>
    <row r="2700" spans="1:6">
      <c r="A2700" t="s">
        <v>2417</v>
      </c>
      <c r="B2700">
        <v>4617</v>
      </c>
      <c r="C2700" t="s">
        <v>2421</v>
      </c>
      <c r="D2700" s="590" t="str">
        <f>IF('P69'!D24&lt;&gt;"",'P69'!D24,"")</f>
        <v/>
      </c>
      <c r="E2700" t="s">
        <v>1562</v>
      </c>
      <c r="F2700" t="s">
        <v>1560</v>
      </c>
    </row>
    <row r="2701" spans="1:6">
      <c r="A2701" t="s">
        <v>2417</v>
      </c>
      <c r="B2701">
        <v>4618</v>
      </c>
      <c r="C2701" t="s">
        <v>2175</v>
      </c>
      <c r="D2701" s="590" t="str">
        <f>IF('P69'!A26&lt;&gt;"",'P69'!A26,"")</f>
        <v>　（10）未収金の前年度（令和7年度）期末残の収入はすべて終了していますか。</v>
      </c>
      <c r="E2701" t="s">
        <v>1562</v>
      </c>
      <c r="F2701" t="s">
        <v>1560</v>
      </c>
    </row>
    <row r="2702" spans="1:6">
      <c r="A2702" t="s">
        <v>2417</v>
      </c>
      <c r="B2702">
        <v>4619</v>
      </c>
      <c r="C2702" t="s">
        <v>2185</v>
      </c>
      <c r="D2702" s="590" t="str">
        <f>IF('P69'!D27&lt;&gt;"",'P69'!D27,"")</f>
        <v/>
      </c>
      <c r="E2702" t="s">
        <v>1562</v>
      </c>
      <c r="F2702" t="s">
        <v>1560</v>
      </c>
    </row>
    <row r="2703" spans="1:6">
      <c r="A2703" t="s">
        <v>2417</v>
      </c>
      <c r="B2703">
        <v>4622</v>
      </c>
      <c r="C2703" t="s">
        <v>2422</v>
      </c>
      <c r="D2703" s="590" t="str">
        <f>IF('P69'!D28&lt;&gt;"",'P69'!D28,"")</f>
        <v/>
      </c>
      <c r="E2703" t="s">
        <v>1562</v>
      </c>
      <c r="F2703" t="s">
        <v>1560</v>
      </c>
    </row>
    <row r="2704" spans="1:6">
      <c r="A2704" t="s">
        <v>2423</v>
      </c>
      <c r="B2704">
        <v>4626</v>
      </c>
      <c r="C2704" t="s">
        <v>1642</v>
      </c>
      <c r="D2704" s="590" t="str">
        <f>IF('P70'!D3&lt;&gt;"",'P70'!D3,"")</f>
        <v/>
      </c>
      <c r="E2704" t="s">
        <v>1562</v>
      </c>
      <c r="F2704" t="s">
        <v>1560</v>
      </c>
    </row>
    <row r="2705" spans="1:6">
      <c r="A2705" t="s">
        <v>2423</v>
      </c>
      <c r="B2705">
        <v>4629</v>
      </c>
      <c r="C2705" t="s">
        <v>1607</v>
      </c>
      <c r="D2705" s="590" t="str">
        <f>IF('P70'!D4&lt;&gt;"",'P70'!D4,"")</f>
        <v/>
      </c>
      <c r="E2705" t="s">
        <v>1562</v>
      </c>
      <c r="F2705" t="s">
        <v>1560</v>
      </c>
    </row>
    <row r="2706" spans="1:6">
      <c r="A2706" t="s">
        <v>2423</v>
      </c>
      <c r="B2706">
        <v>4632</v>
      </c>
      <c r="C2706" t="s">
        <v>2424</v>
      </c>
      <c r="D2706" s="590" t="str">
        <f>IF('P70'!D5&lt;&gt;"",'P70'!D5,"")</f>
        <v/>
      </c>
      <c r="E2706" t="s">
        <v>1562</v>
      </c>
      <c r="F2706" t="s">
        <v>1560</v>
      </c>
    </row>
    <row r="2707" spans="1:6">
      <c r="A2707" t="s">
        <v>2423</v>
      </c>
      <c r="B2707">
        <v>4634</v>
      </c>
      <c r="C2707" t="s">
        <v>1723</v>
      </c>
      <c r="D2707" s="590" t="str">
        <f>IF('P70'!C8&lt;&gt;"",'P70'!C8,"")</f>
        <v/>
      </c>
      <c r="E2707" t="s">
        <v>1562</v>
      </c>
      <c r="F2707" t="s">
        <v>1560</v>
      </c>
    </row>
    <row r="2708" spans="1:6">
      <c r="A2708" t="s">
        <v>2423</v>
      </c>
      <c r="B2708">
        <v>4636</v>
      </c>
      <c r="C2708" t="s">
        <v>1714</v>
      </c>
      <c r="D2708" s="590" t="str">
        <f>IF('P70'!C9&lt;&gt;"",'P70'!C9,"")</f>
        <v/>
      </c>
      <c r="E2708" t="s">
        <v>1562</v>
      </c>
      <c r="F2708" t="s">
        <v>1560</v>
      </c>
    </row>
    <row r="2709" spans="1:6">
      <c r="A2709" t="s">
        <v>2423</v>
      </c>
      <c r="B2709">
        <v>4638</v>
      </c>
      <c r="C2709" t="s">
        <v>1568</v>
      </c>
      <c r="D2709" s="590" t="str">
        <f>IF('P70'!C10&lt;&gt;"",'P70'!C10,"")</f>
        <v/>
      </c>
      <c r="E2709" t="s">
        <v>1562</v>
      </c>
      <c r="F2709" t="s">
        <v>1560</v>
      </c>
    </row>
    <row r="2710" spans="1:6">
      <c r="A2710" t="s">
        <v>2423</v>
      </c>
      <c r="B2710">
        <v>4645</v>
      </c>
      <c r="C2710" t="s">
        <v>1629</v>
      </c>
      <c r="D2710" s="590" t="str">
        <f>IF('P70'!D15&lt;&gt;"",'P70'!D15,"")</f>
        <v/>
      </c>
      <c r="E2710" t="s">
        <v>1562</v>
      </c>
      <c r="F2710" t="s">
        <v>1560</v>
      </c>
    </row>
    <row r="2711" spans="1:6">
      <c r="A2711" t="s">
        <v>2423</v>
      </c>
      <c r="B2711">
        <v>4648</v>
      </c>
      <c r="C2711" t="s">
        <v>1631</v>
      </c>
      <c r="D2711" s="590" t="str">
        <f>IF('P70'!D16&lt;&gt;"",'P70'!D16,"")</f>
        <v/>
      </c>
      <c r="E2711" t="s">
        <v>1562</v>
      </c>
      <c r="F2711" t="s">
        <v>1560</v>
      </c>
    </row>
    <row r="2712" spans="1:6">
      <c r="A2712" t="s">
        <v>2423</v>
      </c>
      <c r="B2712">
        <v>4651</v>
      </c>
      <c r="C2712" t="s">
        <v>1633</v>
      </c>
      <c r="D2712" s="590" t="str">
        <f>IF('P70'!D17&lt;&gt;"",'P70'!D17,"")</f>
        <v/>
      </c>
      <c r="E2712" t="s">
        <v>1562</v>
      </c>
      <c r="F2712" t="s">
        <v>1560</v>
      </c>
    </row>
    <row r="2713" spans="1:6">
      <c r="A2713" t="s">
        <v>2423</v>
      </c>
      <c r="B2713">
        <v>4654</v>
      </c>
      <c r="C2713" t="s">
        <v>1635</v>
      </c>
      <c r="D2713" s="590" t="str">
        <f>IF('P70'!D18&lt;&gt;"",'P70'!D18,"")</f>
        <v/>
      </c>
      <c r="E2713" t="s">
        <v>1562</v>
      </c>
      <c r="F2713" t="s">
        <v>1560</v>
      </c>
    </row>
    <row r="2714" spans="1:6">
      <c r="A2714" t="s">
        <v>2423</v>
      </c>
      <c r="B2714">
        <v>4659</v>
      </c>
      <c r="C2714" t="s">
        <v>1646</v>
      </c>
      <c r="D2714" s="590" t="str">
        <f>IF('P70'!D21&lt;&gt;"",'P70'!D21,"")</f>
        <v/>
      </c>
      <c r="E2714" t="s">
        <v>1562</v>
      </c>
      <c r="F2714" t="s">
        <v>1560</v>
      </c>
    </row>
    <row r="2715" spans="1:6">
      <c r="A2715" t="s">
        <v>2423</v>
      </c>
      <c r="B2715">
        <v>4662</v>
      </c>
      <c r="C2715" t="s">
        <v>1648</v>
      </c>
      <c r="D2715" s="590" t="str">
        <f>IF('P70'!D22&lt;&gt;"",'P70'!D22,"")</f>
        <v/>
      </c>
      <c r="E2715" t="s">
        <v>1562</v>
      </c>
      <c r="F2715" t="s">
        <v>1560</v>
      </c>
    </row>
    <row r="2716" spans="1:6">
      <c r="A2716" t="s">
        <v>2423</v>
      </c>
      <c r="B2716">
        <v>4665</v>
      </c>
      <c r="C2716" t="s">
        <v>1650</v>
      </c>
      <c r="D2716" s="590" t="str">
        <f>IF('P70'!D23&lt;&gt;"",'P70'!D23,"")</f>
        <v/>
      </c>
      <c r="E2716" t="s">
        <v>1562</v>
      </c>
      <c r="F2716" t="s">
        <v>1560</v>
      </c>
    </row>
    <row r="2717" spans="1:6">
      <c r="A2717" t="s">
        <v>2423</v>
      </c>
      <c r="B2717">
        <v>4668</v>
      </c>
      <c r="C2717" t="s">
        <v>1865</v>
      </c>
      <c r="D2717" s="590" t="str">
        <f>IF('P70'!D24&lt;&gt;"",'P70'!D24,"")</f>
        <v/>
      </c>
      <c r="E2717" t="s">
        <v>1562</v>
      </c>
      <c r="F2717" t="s">
        <v>1560</v>
      </c>
    </row>
    <row r="2718" spans="1:6">
      <c r="A2718" t="s">
        <v>2423</v>
      </c>
      <c r="B2718">
        <v>4671</v>
      </c>
      <c r="C2718" t="s">
        <v>2170</v>
      </c>
      <c r="D2718" s="590" t="str">
        <f>IF('P70'!D25&lt;&gt;"",'P70'!D25,"")</f>
        <v/>
      </c>
      <c r="E2718" t="s">
        <v>1562</v>
      </c>
      <c r="F2718" t="s">
        <v>1560</v>
      </c>
    </row>
    <row r="2719" spans="1:6">
      <c r="A2719" t="s">
        <v>2423</v>
      </c>
      <c r="B2719">
        <v>4676</v>
      </c>
      <c r="C2719" t="s">
        <v>2139</v>
      </c>
      <c r="D2719" s="593" t="str">
        <f>IF('P70'!D28&lt;&gt;"",'P70'!D28,"")</f>
        <v/>
      </c>
      <c r="E2719" t="s">
        <v>1562</v>
      </c>
      <c r="F2719" t="s">
        <v>1757</v>
      </c>
    </row>
    <row r="2720" spans="1:6">
      <c r="A2720" t="s">
        <v>2423</v>
      </c>
      <c r="B2720">
        <v>4680</v>
      </c>
      <c r="C2720" t="s">
        <v>2205</v>
      </c>
      <c r="D2720" s="593" t="str">
        <f>IF('P70'!D29&lt;&gt;"",'P70'!D29,"")</f>
        <v/>
      </c>
      <c r="E2720" t="s">
        <v>1562</v>
      </c>
      <c r="F2720" t="s">
        <v>1757</v>
      </c>
    </row>
    <row r="2721" spans="1:6">
      <c r="A2721" t="s">
        <v>2423</v>
      </c>
      <c r="B2721">
        <v>4684</v>
      </c>
      <c r="C2721" t="s">
        <v>2145</v>
      </c>
      <c r="D2721" s="593" t="str">
        <f>IF('P70'!D30&lt;&gt;"",'P70'!D30,"")</f>
        <v/>
      </c>
      <c r="E2721" t="s">
        <v>1562</v>
      </c>
      <c r="F2721" t="s">
        <v>1757</v>
      </c>
    </row>
    <row r="2722" spans="1:6">
      <c r="A2722" t="s">
        <v>2423</v>
      </c>
      <c r="B2722">
        <v>4688</v>
      </c>
      <c r="C2722" t="s">
        <v>2222</v>
      </c>
      <c r="D2722" s="593" t="str">
        <f>IF('P70'!J30&lt;&gt;"",'P70'!J30,"")</f>
        <v/>
      </c>
      <c r="E2722" t="s">
        <v>1562</v>
      </c>
      <c r="F2722" t="s">
        <v>1757</v>
      </c>
    </row>
    <row r="2723" spans="1:6">
      <c r="A2723" t="s">
        <v>2425</v>
      </c>
      <c r="B2723">
        <v>4692</v>
      </c>
      <c r="C2723" t="s">
        <v>2115</v>
      </c>
      <c r="D2723" s="590" t="str">
        <f>IF('P71'!A3&lt;&gt;"",'P71'!A3,"")</f>
        <v>　　①運営資金：令和7年4月1日以降、運営資金の借入金（短期借入金も含む）があれば、該当するものに「○」を記入してください。</v>
      </c>
      <c r="E2723" t="s">
        <v>1562</v>
      </c>
      <c r="F2723" t="s">
        <v>1560</v>
      </c>
    </row>
    <row r="2724" spans="1:6">
      <c r="A2724" t="s">
        <v>2425</v>
      </c>
      <c r="B2724">
        <v>4695</v>
      </c>
      <c r="C2724" t="s">
        <v>1932</v>
      </c>
      <c r="D2724" s="590" t="str">
        <f>IF('P71'!E4&lt;&gt;"",'P71'!E4,"")</f>
        <v/>
      </c>
      <c r="E2724" t="s">
        <v>1562</v>
      </c>
      <c r="F2724" t="s">
        <v>1560</v>
      </c>
    </row>
    <row r="2725" spans="1:6">
      <c r="A2725" t="s">
        <v>2425</v>
      </c>
      <c r="B2725">
        <v>4697</v>
      </c>
      <c r="C2725" t="s">
        <v>1608</v>
      </c>
      <c r="D2725" s="590" t="str">
        <f>IF('P71'!G4&lt;&gt;"",'P71'!G4,"")</f>
        <v/>
      </c>
      <c r="E2725" t="s">
        <v>1562</v>
      </c>
      <c r="F2725" t="s">
        <v>1560</v>
      </c>
    </row>
    <row r="2726" spans="1:6">
      <c r="A2726" t="s">
        <v>2425</v>
      </c>
      <c r="B2726">
        <v>4699</v>
      </c>
      <c r="C2726" t="s">
        <v>2426</v>
      </c>
      <c r="D2726" s="590" t="str">
        <f>IF('P71'!I4&lt;&gt;"",'P71'!I4,"")</f>
        <v/>
      </c>
      <c r="E2726" t="s">
        <v>1562</v>
      </c>
      <c r="F2726" t="s">
        <v>1560</v>
      </c>
    </row>
    <row r="2727" spans="1:6">
      <c r="A2727" t="s">
        <v>2425</v>
      </c>
      <c r="B2727">
        <v>4701</v>
      </c>
      <c r="C2727" t="s">
        <v>1609</v>
      </c>
      <c r="D2727" s="593" t="str">
        <f>IF('P71'!D5&lt;&gt;"",'P71'!D5,"")</f>
        <v/>
      </c>
      <c r="E2727" t="s">
        <v>1562</v>
      </c>
      <c r="F2727" t="s">
        <v>1757</v>
      </c>
    </row>
    <row r="2728" spans="1:6">
      <c r="A2728" t="s">
        <v>2425</v>
      </c>
      <c r="B2728">
        <v>4704</v>
      </c>
      <c r="C2728" t="s">
        <v>2427</v>
      </c>
      <c r="D2728" s="590" t="str">
        <f>IF('P71'!D6&lt;&gt;"",'P71'!D6,"")</f>
        <v/>
      </c>
      <c r="E2728" t="s">
        <v>1562</v>
      </c>
      <c r="F2728" t="s">
        <v>1560</v>
      </c>
    </row>
    <row r="2729" spans="1:6">
      <c r="A2729" t="s">
        <v>2425</v>
      </c>
      <c r="B2729">
        <v>4706</v>
      </c>
      <c r="C2729" t="s">
        <v>1613</v>
      </c>
      <c r="D2729" s="592" t="str">
        <f>IF('P71'!D7&lt;&gt;"",'P71'!D7,"")</f>
        <v/>
      </c>
      <c r="E2729" t="s">
        <v>1562</v>
      </c>
      <c r="F2729" t="s">
        <v>1584</v>
      </c>
    </row>
    <row r="2730" spans="1:6">
      <c r="A2730" t="s">
        <v>2425</v>
      </c>
      <c r="B2730">
        <v>4710</v>
      </c>
      <c r="C2730" t="s">
        <v>1749</v>
      </c>
      <c r="D2730" s="590" t="str">
        <f>IF('P71'!E10&lt;&gt;"",'P71'!E10,"")</f>
        <v/>
      </c>
      <c r="E2730" t="s">
        <v>1562</v>
      </c>
      <c r="F2730" t="s">
        <v>1560</v>
      </c>
    </row>
    <row r="2731" spans="1:6">
      <c r="A2731" t="s">
        <v>2425</v>
      </c>
      <c r="B2731">
        <v>4712</v>
      </c>
      <c r="C2731" t="s">
        <v>1620</v>
      </c>
      <c r="D2731" s="590" t="str">
        <f>IF('P71'!G10&lt;&gt;"",'P71'!G10,"")</f>
        <v/>
      </c>
      <c r="E2731" t="s">
        <v>1562</v>
      </c>
      <c r="F2731" t="s">
        <v>1560</v>
      </c>
    </row>
    <row r="2732" spans="1:6">
      <c r="A2732" t="s">
        <v>2425</v>
      </c>
      <c r="B2732">
        <v>4714</v>
      </c>
      <c r="C2732" t="s">
        <v>2428</v>
      </c>
      <c r="D2732" s="590" t="str">
        <f>IF('P71'!I10&lt;&gt;"",'P71'!I10,"")</f>
        <v/>
      </c>
      <c r="E2732" t="s">
        <v>1562</v>
      </c>
      <c r="F2732" t="s">
        <v>1560</v>
      </c>
    </row>
    <row r="2733" spans="1:6">
      <c r="A2733" t="s">
        <v>2425</v>
      </c>
      <c r="B2733">
        <v>4716</v>
      </c>
      <c r="C2733" t="s">
        <v>1621</v>
      </c>
      <c r="D2733" s="593" t="str">
        <f>IF('P71'!D11&lt;&gt;"",'P71'!D11,"")</f>
        <v/>
      </c>
      <c r="E2733" t="s">
        <v>1562</v>
      </c>
      <c r="F2733" t="s">
        <v>1757</v>
      </c>
    </row>
    <row r="2734" spans="1:6">
      <c r="A2734" t="s">
        <v>2425</v>
      </c>
      <c r="B2734">
        <v>4718</v>
      </c>
      <c r="C2734" t="s">
        <v>1737</v>
      </c>
      <c r="D2734" s="590" t="str">
        <f>IF('P71'!C12&lt;&gt;"",'P71'!C12,"")</f>
        <v>期末残高（令和6年度決算時）：</v>
      </c>
      <c r="E2734" t="s">
        <v>1562</v>
      </c>
      <c r="F2734" t="s">
        <v>1560</v>
      </c>
    </row>
    <row r="2735" spans="1:6">
      <c r="A2735" t="s">
        <v>2425</v>
      </c>
      <c r="B2735">
        <v>4719</v>
      </c>
      <c r="C2735" t="s">
        <v>1623</v>
      </c>
      <c r="D2735" s="593" t="str">
        <f>IF('P71'!D12&lt;&gt;"",'P71'!D12,"")</f>
        <v/>
      </c>
      <c r="E2735" t="s">
        <v>1562</v>
      </c>
      <c r="F2735" t="s">
        <v>1757</v>
      </c>
    </row>
    <row r="2736" spans="1:6">
      <c r="A2736" t="s">
        <v>2425</v>
      </c>
      <c r="B2736">
        <v>4722</v>
      </c>
      <c r="C2736" t="s">
        <v>1625</v>
      </c>
      <c r="D2736" s="593" t="str">
        <f>IF('P71'!D13&lt;&gt;"",'P71'!D13,"")</f>
        <v/>
      </c>
      <c r="E2736" t="s">
        <v>1562</v>
      </c>
      <c r="F2736" t="s">
        <v>1757</v>
      </c>
    </row>
    <row r="2737" spans="1:6">
      <c r="A2737" t="s">
        <v>2425</v>
      </c>
      <c r="B2737">
        <v>4725</v>
      </c>
      <c r="C2737" t="s">
        <v>1627</v>
      </c>
      <c r="D2737" s="593" t="str">
        <f>IF('P71'!D14&lt;&gt;"",'P71'!D14,"")</f>
        <v/>
      </c>
      <c r="E2737" t="s">
        <v>1562</v>
      </c>
      <c r="F2737" t="s">
        <v>1757</v>
      </c>
    </row>
    <row r="2738" spans="1:6">
      <c r="A2738" t="s">
        <v>2425</v>
      </c>
      <c r="B2738">
        <v>4727</v>
      </c>
      <c r="C2738" t="s">
        <v>1755</v>
      </c>
      <c r="D2738" s="590" t="str">
        <f>IF('P71'!C15&lt;&gt;"",'P71'!C15,"")</f>
        <v>期末残高（令和7年度決算時）：</v>
      </c>
      <c r="E2738" t="s">
        <v>1562</v>
      </c>
      <c r="F2738" t="s">
        <v>1560</v>
      </c>
    </row>
    <row r="2739" spans="1:6">
      <c r="A2739" t="s">
        <v>2425</v>
      </c>
      <c r="B2739">
        <v>4728</v>
      </c>
      <c r="C2739" t="s">
        <v>1629</v>
      </c>
      <c r="D2739" s="593" t="str">
        <f>IF('P71'!D15&lt;&gt;"",'P71'!D15,"")</f>
        <v/>
      </c>
      <c r="E2739" t="s">
        <v>1562</v>
      </c>
      <c r="F2739" t="s">
        <v>1757</v>
      </c>
    </row>
    <row r="2740" spans="1:6">
      <c r="A2740" t="s">
        <v>2425</v>
      </c>
      <c r="B2740">
        <v>4731</v>
      </c>
      <c r="C2740" t="s">
        <v>2429</v>
      </c>
      <c r="D2740" s="590" t="str">
        <f>IF('P71'!D16&lt;&gt;"",'P71'!D16,"")</f>
        <v/>
      </c>
      <c r="E2740" t="s">
        <v>1562</v>
      </c>
      <c r="F2740" t="s">
        <v>1560</v>
      </c>
    </row>
    <row r="2741" spans="1:6">
      <c r="A2741" t="s">
        <v>2425</v>
      </c>
      <c r="B2741">
        <v>4734</v>
      </c>
      <c r="C2741" t="s">
        <v>1637</v>
      </c>
      <c r="D2741" s="590" t="str">
        <f>IF('P71'!D19&lt;&gt;"",'P71'!D19,"")</f>
        <v/>
      </c>
      <c r="E2741" t="s">
        <v>1562</v>
      </c>
      <c r="F2741" t="s">
        <v>1560</v>
      </c>
    </row>
    <row r="2742" spans="1:6">
      <c r="A2742" t="s">
        <v>2425</v>
      </c>
      <c r="B2742">
        <v>4737</v>
      </c>
      <c r="C2742" t="s">
        <v>2430</v>
      </c>
      <c r="D2742" s="590" t="str">
        <f>IF('P71'!D20&lt;&gt;"",'P71'!D20,"")</f>
        <v/>
      </c>
      <c r="E2742" t="s">
        <v>1562</v>
      </c>
      <c r="F2742" t="s">
        <v>1560</v>
      </c>
    </row>
    <row r="2743" spans="1:6">
      <c r="A2743" t="s">
        <v>2431</v>
      </c>
      <c r="B2743">
        <v>4743</v>
      </c>
      <c r="C2743" t="s">
        <v>1609</v>
      </c>
      <c r="D2743" s="590" t="str">
        <f>IF('P72'!D5&lt;&gt;"",'P72'!D5,"")</f>
        <v/>
      </c>
      <c r="E2743" t="s">
        <v>1562</v>
      </c>
      <c r="F2743" t="s">
        <v>1560</v>
      </c>
    </row>
    <row r="2744" spans="1:6">
      <c r="A2744" t="s">
        <v>2431</v>
      </c>
      <c r="B2744">
        <v>4747</v>
      </c>
      <c r="C2744" t="s">
        <v>2432</v>
      </c>
      <c r="D2744" s="590" t="str">
        <f>IF('P72'!D8&lt;&gt;"",'P72'!D8,"")</f>
        <v/>
      </c>
      <c r="E2744" t="s">
        <v>1562</v>
      </c>
      <c r="F2744" t="s">
        <v>1560</v>
      </c>
    </row>
    <row r="2745" spans="1:6">
      <c r="A2745" t="s">
        <v>2431</v>
      </c>
      <c r="B2745">
        <v>4749</v>
      </c>
      <c r="C2745" t="s">
        <v>2122</v>
      </c>
      <c r="D2745" s="590" t="str">
        <f>IF('P72'!A11&lt;&gt;"",'P72'!A11,"")</f>
        <v>　　　①令和7年度に実施しましたか。</v>
      </c>
      <c r="E2745" t="s">
        <v>1562</v>
      </c>
      <c r="F2745" t="s">
        <v>1560</v>
      </c>
    </row>
    <row r="2746" spans="1:6">
      <c r="A2746" t="s">
        <v>2431</v>
      </c>
      <c r="B2746">
        <v>4751</v>
      </c>
      <c r="C2746" t="s">
        <v>1623</v>
      </c>
      <c r="D2746" s="590" t="str">
        <f>IF('P72'!D12&lt;&gt;"",'P72'!D12,"")</f>
        <v/>
      </c>
      <c r="E2746" t="s">
        <v>1562</v>
      </c>
      <c r="F2746" t="s">
        <v>1560</v>
      </c>
    </row>
    <row r="2747" spans="1:6">
      <c r="A2747" t="s">
        <v>2431</v>
      </c>
      <c r="B2747">
        <v>4755</v>
      </c>
      <c r="C2747" t="s">
        <v>1629</v>
      </c>
      <c r="D2747" s="590" t="str">
        <f>IF('P72'!D15&lt;&gt;"",'P72'!D15,"")</f>
        <v/>
      </c>
      <c r="E2747" t="s">
        <v>1562</v>
      </c>
      <c r="F2747" t="s">
        <v>1560</v>
      </c>
    </row>
    <row r="2748" spans="1:6">
      <c r="A2748" t="s">
        <v>2431</v>
      </c>
      <c r="B2748">
        <v>4760</v>
      </c>
      <c r="C2748" t="s">
        <v>1644</v>
      </c>
      <c r="D2748" s="590" t="str">
        <f>IF('P72'!D20&lt;&gt;"",'P72'!D20,"")</f>
        <v/>
      </c>
      <c r="E2748" t="s">
        <v>1562</v>
      </c>
      <c r="F2748" t="s">
        <v>1560</v>
      </c>
    </row>
    <row r="2749" spans="1:6">
      <c r="A2749" t="s">
        <v>2431</v>
      </c>
      <c r="B2749">
        <v>4763</v>
      </c>
      <c r="C2749" t="s">
        <v>1648</v>
      </c>
      <c r="D2749" s="590" t="str">
        <f>IF('P72'!D22&lt;&gt;"",'P72'!D22,"")</f>
        <v/>
      </c>
      <c r="E2749" t="s">
        <v>1562</v>
      </c>
      <c r="F2749" t="s">
        <v>1560</v>
      </c>
    </row>
    <row r="2750" spans="1:6">
      <c r="A2750" t="s">
        <v>2433</v>
      </c>
      <c r="B2750">
        <v>4767</v>
      </c>
      <c r="C2750" t="s">
        <v>1712</v>
      </c>
      <c r="D2750" s="590" t="str">
        <f>IF('P73'!C3&lt;&gt;"",'P73'!C3,"")</f>
        <v/>
      </c>
      <c r="E2750" t="s">
        <v>1562</v>
      </c>
      <c r="F2750" t="s">
        <v>1560</v>
      </c>
    </row>
    <row r="2751" spans="1:6">
      <c r="A2751" t="s">
        <v>2433</v>
      </c>
      <c r="B2751">
        <v>4773</v>
      </c>
      <c r="C2751" t="s">
        <v>1723</v>
      </c>
      <c r="D2751" s="590" t="str">
        <f>IF('P73'!C8&lt;&gt;"",'P73'!C8,"")</f>
        <v/>
      </c>
      <c r="E2751" t="s">
        <v>1562</v>
      </c>
      <c r="F2751" t="s">
        <v>1560</v>
      </c>
    </row>
    <row r="2752" spans="1:6">
      <c r="A2752" t="s">
        <v>2433</v>
      </c>
      <c r="B2752">
        <v>4776</v>
      </c>
      <c r="C2752" t="s">
        <v>1714</v>
      </c>
      <c r="D2752" s="592" t="str">
        <f>IF('P73'!C9&lt;&gt;"",'P73'!C9,"")</f>
        <v/>
      </c>
      <c r="E2752" t="s">
        <v>1562</v>
      </c>
      <c r="F2752" t="s">
        <v>1584</v>
      </c>
    </row>
    <row r="2753" spans="1:6">
      <c r="A2753" t="s">
        <v>2433</v>
      </c>
      <c r="B2753">
        <v>4778</v>
      </c>
      <c r="C2753" t="s">
        <v>1568</v>
      </c>
      <c r="D2753" s="593" t="str">
        <f>IF('P73'!C10&lt;&gt;"",'P73'!C10,"")</f>
        <v/>
      </c>
      <c r="E2753" t="s">
        <v>1562</v>
      </c>
      <c r="F2753" t="s">
        <v>1757</v>
      </c>
    </row>
    <row r="2754" spans="1:6">
      <c r="A2754" t="s">
        <v>2433</v>
      </c>
      <c r="B2754">
        <v>4781</v>
      </c>
      <c r="C2754" t="s">
        <v>1569</v>
      </c>
      <c r="D2754" s="590" t="str">
        <f>IF('P73'!C11&lt;&gt;"",'P73'!C11,"")</f>
        <v/>
      </c>
      <c r="E2754" t="s">
        <v>1562</v>
      </c>
      <c r="F2754" t="s">
        <v>1560</v>
      </c>
    </row>
    <row r="2755" spans="1:6">
      <c r="A2755" t="s">
        <v>2433</v>
      </c>
      <c r="B2755">
        <v>4784</v>
      </c>
      <c r="C2755" t="s">
        <v>1729</v>
      </c>
      <c r="D2755" s="590" t="str">
        <f>IF('P73'!C14&lt;&gt;"",'P73'!C14,"")</f>
        <v/>
      </c>
      <c r="E2755" t="s">
        <v>1562</v>
      </c>
      <c r="F2755" t="s">
        <v>1560</v>
      </c>
    </row>
    <row r="2756" spans="1:6">
      <c r="A2756" t="s">
        <v>2433</v>
      </c>
      <c r="B2756">
        <v>4787</v>
      </c>
      <c r="C2756" t="s">
        <v>1755</v>
      </c>
      <c r="D2756" s="592" t="str">
        <f>IF('P73'!C15&lt;&gt;"",'P73'!C15,"")</f>
        <v/>
      </c>
      <c r="E2756" t="s">
        <v>1562</v>
      </c>
      <c r="F2756" t="s">
        <v>1584</v>
      </c>
    </row>
    <row r="2757" spans="1:6">
      <c r="A2757" t="s">
        <v>2433</v>
      </c>
      <c r="B2757">
        <v>4789</v>
      </c>
      <c r="C2757" t="s">
        <v>1710</v>
      </c>
      <c r="D2757" s="593" t="str">
        <f>IF('P73'!C16&lt;&gt;"",'P73'!C16,"")</f>
        <v/>
      </c>
      <c r="E2757" t="s">
        <v>1562</v>
      </c>
      <c r="F2757" t="s">
        <v>1757</v>
      </c>
    </row>
    <row r="2758" spans="1:6">
      <c r="A2758" t="s">
        <v>2433</v>
      </c>
      <c r="B2758">
        <v>4792</v>
      </c>
      <c r="C2758" t="s">
        <v>2434</v>
      </c>
      <c r="D2758" s="590" t="str">
        <f>IF('P73'!C17&lt;&gt;"",'P73'!C17,"")</f>
        <v/>
      </c>
      <c r="E2758" t="s">
        <v>1562</v>
      </c>
      <c r="F2758" t="s">
        <v>1560</v>
      </c>
    </row>
    <row r="2759" spans="1:6">
      <c r="A2759" t="s">
        <v>2433</v>
      </c>
      <c r="B2759">
        <v>4794</v>
      </c>
      <c r="C2759" t="s">
        <v>1635</v>
      </c>
      <c r="D2759" s="593" t="str">
        <f>IF('P73'!D18&lt;&gt;"",'P73'!D18,"")</f>
        <v/>
      </c>
      <c r="E2759" t="s">
        <v>1562</v>
      </c>
      <c r="F2759" t="s">
        <v>1757</v>
      </c>
    </row>
    <row r="2760" spans="1:6">
      <c r="A2760" t="s">
        <v>2433</v>
      </c>
      <c r="B2760">
        <v>4798</v>
      </c>
      <c r="C2760" t="s">
        <v>1839</v>
      </c>
      <c r="D2760" s="590" t="str">
        <f>IF('P73'!C21&lt;&gt;"",'P73'!C21,"")</f>
        <v/>
      </c>
      <c r="E2760" t="s">
        <v>1562</v>
      </c>
      <c r="F2760" t="s">
        <v>1560</v>
      </c>
    </row>
    <row r="2761" spans="1:6">
      <c r="A2761" t="s">
        <v>2433</v>
      </c>
      <c r="B2761">
        <v>4801</v>
      </c>
      <c r="C2761" t="s">
        <v>1846</v>
      </c>
      <c r="D2761" s="590" t="str">
        <f>IF('P73'!C22&lt;&gt;"",'P73'!C22,"")</f>
        <v/>
      </c>
      <c r="E2761" t="s">
        <v>1562</v>
      </c>
      <c r="F2761" t="s">
        <v>1560</v>
      </c>
    </row>
    <row r="2762" spans="1:6">
      <c r="A2762" t="s">
        <v>2435</v>
      </c>
      <c r="B2762">
        <v>4806</v>
      </c>
      <c r="C2762" t="s">
        <v>1712</v>
      </c>
      <c r="D2762" s="590" t="str">
        <f>IF('P74'!C3&lt;&gt;"",'P74'!C3,"")</f>
        <v/>
      </c>
      <c r="E2762" t="s">
        <v>1562</v>
      </c>
      <c r="F2762" t="s">
        <v>1560</v>
      </c>
    </row>
    <row r="2763" spans="1:6">
      <c r="A2763" t="s">
        <v>2435</v>
      </c>
      <c r="B2763">
        <v>4811</v>
      </c>
      <c r="C2763" t="s">
        <v>2436</v>
      </c>
      <c r="D2763" s="590" t="str">
        <f>IF('P74'!C8&lt;&gt;"",'P74'!C8,"")</f>
        <v/>
      </c>
      <c r="E2763" t="s">
        <v>1562</v>
      </c>
      <c r="F2763" t="s">
        <v>1560</v>
      </c>
    </row>
    <row r="2764" spans="1:6">
      <c r="A2764" t="s">
        <v>2435</v>
      </c>
      <c r="B2764">
        <v>4813</v>
      </c>
      <c r="C2764" t="s">
        <v>2437</v>
      </c>
      <c r="D2764" s="593" t="str">
        <f>IF('P74'!C9&lt;&gt;"",'P74'!C9,"")</f>
        <v/>
      </c>
      <c r="E2764" t="s">
        <v>1562</v>
      </c>
      <c r="F2764" t="s">
        <v>1757</v>
      </c>
    </row>
    <row r="2765" spans="1:6">
      <c r="A2765" t="s">
        <v>2435</v>
      </c>
      <c r="B2765">
        <v>4816</v>
      </c>
      <c r="C2765" t="s">
        <v>2438</v>
      </c>
      <c r="D2765" s="590" t="str">
        <f>IF('P74'!C10&lt;&gt;"",'P74'!C10,"")</f>
        <v/>
      </c>
      <c r="E2765" t="s">
        <v>1562</v>
      </c>
      <c r="F2765" t="s">
        <v>1560</v>
      </c>
    </row>
    <row r="2766" spans="1:6">
      <c r="A2766" t="s">
        <v>2435</v>
      </c>
      <c r="B2766">
        <v>4818</v>
      </c>
      <c r="C2766" t="s">
        <v>2439</v>
      </c>
      <c r="D2766" s="590" t="str">
        <f>IF('P74'!C12&lt;&gt;"",'P74'!C12,"")</f>
        <v/>
      </c>
      <c r="E2766" t="s">
        <v>1562</v>
      </c>
      <c r="F2766" t="s">
        <v>1560</v>
      </c>
    </row>
    <row r="2767" spans="1:6">
      <c r="A2767" t="s">
        <v>2435</v>
      </c>
      <c r="B2767">
        <v>4820</v>
      </c>
      <c r="C2767" t="s">
        <v>2440</v>
      </c>
      <c r="D2767" s="593" t="str">
        <f>IF('P74'!C13&lt;&gt;"",'P74'!C13,"")</f>
        <v/>
      </c>
      <c r="E2767" t="s">
        <v>1562</v>
      </c>
      <c r="F2767" t="s">
        <v>1757</v>
      </c>
    </row>
    <row r="2768" spans="1:6">
      <c r="A2768" t="s">
        <v>2435</v>
      </c>
      <c r="B2768">
        <v>4823</v>
      </c>
      <c r="C2768" t="s">
        <v>2441</v>
      </c>
      <c r="D2768" s="590" t="str">
        <f>IF('P74'!C14&lt;&gt;"",'P74'!C14,"")</f>
        <v/>
      </c>
      <c r="E2768" t="s">
        <v>1562</v>
      </c>
      <c r="F2768" t="s">
        <v>1560</v>
      </c>
    </row>
    <row r="2769" spans="1:6">
      <c r="A2769" t="s">
        <v>2435</v>
      </c>
      <c r="B2769">
        <v>4826</v>
      </c>
      <c r="C2769" t="s">
        <v>1731</v>
      </c>
      <c r="D2769" s="590" t="str">
        <f>IF('P74'!C17&lt;&gt;"",'P74'!C17,"")</f>
        <v/>
      </c>
      <c r="E2769" t="s">
        <v>1562</v>
      </c>
      <c r="F2769" t="s">
        <v>1560</v>
      </c>
    </row>
    <row r="2770" spans="1:6">
      <c r="A2770" t="s">
        <v>2435</v>
      </c>
      <c r="B2770">
        <v>4829</v>
      </c>
      <c r="C2770" t="s">
        <v>2442</v>
      </c>
      <c r="D2770" s="590" t="str">
        <f>IF('P74'!B20&lt;&gt;"",'P74'!B20,"")</f>
        <v/>
      </c>
      <c r="E2770" t="s">
        <v>1562</v>
      </c>
      <c r="F2770" t="s">
        <v>1560</v>
      </c>
    </row>
    <row r="2771" spans="1:6">
      <c r="A2771" t="s">
        <v>2435</v>
      </c>
      <c r="B2771">
        <v>4832</v>
      </c>
      <c r="C2771" t="s">
        <v>2119</v>
      </c>
      <c r="D2771" s="590" t="str">
        <f>IF('P74'!C23&lt;&gt;"",'P74'!C23,"")</f>
        <v/>
      </c>
      <c r="E2771" t="s">
        <v>1562</v>
      </c>
      <c r="F2771" t="s">
        <v>1560</v>
      </c>
    </row>
    <row r="2772" spans="1:6">
      <c r="A2772" t="s">
        <v>2435</v>
      </c>
      <c r="B2772">
        <v>4835</v>
      </c>
      <c r="C2772" t="s">
        <v>2443</v>
      </c>
      <c r="D2772" s="590" t="str">
        <f>IF('P74'!B26&lt;&gt;"",'P74'!B26,"")</f>
        <v/>
      </c>
      <c r="E2772" t="s">
        <v>1562</v>
      </c>
      <c r="F2772" t="s">
        <v>1560</v>
      </c>
    </row>
    <row r="2773" spans="1:6">
      <c r="A2773" t="s">
        <v>2444</v>
      </c>
      <c r="B2773">
        <v>4839</v>
      </c>
      <c r="C2773" t="s">
        <v>1601</v>
      </c>
      <c r="D2773" s="590" t="str">
        <f>IF('P75'!B5&lt;&gt;"",'P75'!B5,"")</f>
        <v/>
      </c>
      <c r="E2773" t="s">
        <v>1562</v>
      </c>
      <c r="F2773" t="s">
        <v>1560</v>
      </c>
    </row>
    <row r="2774" spans="1:6">
      <c r="A2774" t="s">
        <v>2445</v>
      </c>
      <c r="B2774">
        <v>4842</v>
      </c>
      <c r="C2774" t="s">
        <v>1642</v>
      </c>
      <c r="D2774" s="590" t="str">
        <f>IF('P76'!D3&lt;&gt;"",'P76'!D3,"")</f>
        <v>令和7年度決算額</v>
      </c>
      <c r="E2774" t="s">
        <v>1562</v>
      </c>
      <c r="F2774" t="s">
        <v>1560</v>
      </c>
    </row>
    <row r="2775" spans="1:6">
      <c r="A2775" t="s">
        <v>2445</v>
      </c>
      <c r="B2775">
        <v>4846</v>
      </c>
      <c r="C2775" t="s">
        <v>1607</v>
      </c>
      <c r="D2775" s="593" t="str">
        <f>IF('P76'!D4&lt;&gt;"",'P76'!D4,"")</f>
        <v/>
      </c>
      <c r="E2775" t="s">
        <v>1562</v>
      </c>
      <c r="F2775" t="s">
        <v>1757</v>
      </c>
    </row>
    <row r="2776" spans="1:6">
      <c r="A2776" t="s">
        <v>2445</v>
      </c>
      <c r="B2776">
        <v>4850</v>
      </c>
      <c r="C2776" t="s">
        <v>1609</v>
      </c>
      <c r="D2776" s="593" t="str">
        <f>IF('P76'!D5&lt;&gt;"",'P76'!D5,"")</f>
        <v/>
      </c>
      <c r="E2776" t="s">
        <v>1562</v>
      </c>
      <c r="F2776" t="s">
        <v>1757</v>
      </c>
    </row>
    <row r="2777" spans="1:6">
      <c r="A2777" t="s">
        <v>2445</v>
      </c>
      <c r="B2777">
        <v>4855</v>
      </c>
      <c r="C2777" t="s">
        <v>1611</v>
      </c>
      <c r="D2777" s="593" t="str">
        <f>IF('P76'!D6&lt;&gt;"",'P76'!D6,"")</f>
        <v/>
      </c>
      <c r="E2777" t="s">
        <v>1562</v>
      </c>
      <c r="F2777" t="s">
        <v>1757</v>
      </c>
    </row>
    <row r="2778" spans="1:6">
      <c r="A2778" t="s">
        <v>2445</v>
      </c>
      <c r="B2778">
        <v>4860</v>
      </c>
      <c r="C2778" t="s">
        <v>1613</v>
      </c>
      <c r="D2778" s="593" t="str">
        <f>IF('P76'!D7&lt;&gt;"",'P76'!D7,"")</f>
        <v/>
      </c>
      <c r="E2778" t="s">
        <v>1562</v>
      </c>
      <c r="F2778" t="s">
        <v>1757</v>
      </c>
    </row>
    <row r="2779" spans="1:6">
      <c r="A2779" t="s">
        <v>2445</v>
      </c>
      <c r="B2779">
        <v>4864</v>
      </c>
      <c r="C2779" t="s">
        <v>1615</v>
      </c>
      <c r="D2779" s="593">
        <f>IF('P76'!D8&lt;&gt;"",'P76'!D8,"")</f>
        <v>0</v>
      </c>
      <c r="E2779" t="s">
        <v>1562</v>
      </c>
      <c r="F2779" t="s">
        <v>1757</v>
      </c>
    </row>
    <row r="2780" spans="1:6">
      <c r="A2780" t="s">
        <v>2445</v>
      </c>
      <c r="B2780">
        <v>4868</v>
      </c>
      <c r="C2780" t="s">
        <v>1617</v>
      </c>
      <c r="D2780" s="593" t="str">
        <f>IF('P76'!D9&lt;&gt;"",'P76'!D9,"")</f>
        <v/>
      </c>
      <c r="E2780" t="s">
        <v>1562</v>
      </c>
      <c r="F2780" t="s">
        <v>1757</v>
      </c>
    </row>
    <row r="2781" spans="1:6">
      <c r="A2781" t="s">
        <v>2445</v>
      </c>
      <c r="B2781">
        <v>4873</v>
      </c>
      <c r="C2781" t="s">
        <v>1619</v>
      </c>
      <c r="D2781" s="593" t="str">
        <f>IF('P76'!D10&lt;&gt;"",'P76'!D10,"")</f>
        <v/>
      </c>
      <c r="E2781" t="s">
        <v>1562</v>
      </c>
      <c r="F2781" t="s">
        <v>1757</v>
      </c>
    </row>
    <row r="2782" spans="1:6">
      <c r="A2782" t="s">
        <v>2445</v>
      </c>
      <c r="B2782">
        <v>4878</v>
      </c>
      <c r="C2782" t="s">
        <v>1621</v>
      </c>
      <c r="D2782" s="593" t="str">
        <f>IF('P76'!D11&lt;&gt;"",'P76'!D11,"")</f>
        <v/>
      </c>
      <c r="E2782" t="s">
        <v>1562</v>
      </c>
      <c r="F2782" t="s">
        <v>1757</v>
      </c>
    </row>
    <row r="2783" spans="1:6">
      <c r="A2783" t="s">
        <v>2445</v>
      </c>
      <c r="B2783">
        <v>4882</v>
      </c>
      <c r="C2783" t="s">
        <v>1623</v>
      </c>
      <c r="D2783" s="593">
        <f>IF('P76'!D12&lt;&gt;"",'P76'!D12,"")</f>
        <v>0</v>
      </c>
      <c r="E2783" t="s">
        <v>1562</v>
      </c>
      <c r="F2783" t="s">
        <v>1757</v>
      </c>
    </row>
    <row r="2784" spans="1:6">
      <c r="A2784" t="s">
        <v>2445</v>
      </c>
      <c r="B2784">
        <v>4886</v>
      </c>
      <c r="C2784" t="s">
        <v>1625</v>
      </c>
      <c r="D2784" s="593">
        <f>IF('P76'!D13&lt;&gt;"",'P76'!D13,"")</f>
        <v>0</v>
      </c>
      <c r="E2784" t="s">
        <v>1562</v>
      </c>
      <c r="F2784" t="s">
        <v>1757</v>
      </c>
    </row>
    <row r="2785" spans="1:6">
      <c r="A2785" t="s">
        <v>2445</v>
      </c>
      <c r="B2785">
        <v>4890</v>
      </c>
      <c r="C2785" t="s">
        <v>1627</v>
      </c>
      <c r="D2785" s="593" t="str">
        <f>IF('P76'!D14&lt;&gt;"",'P76'!D14,"")</f>
        <v/>
      </c>
      <c r="E2785" t="s">
        <v>1562</v>
      </c>
      <c r="F2785" t="s">
        <v>1757</v>
      </c>
    </row>
    <row r="2786" spans="1:6">
      <c r="A2786" t="s">
        <v>2445</v>
      </c>
      <c r="B2786">
        <v>4894</v>
      </c>
      <c r="C2786" t="s">
        <v>1629</v>
      </c>
      <c r="D2786" s="593">
        <f>IF('P76'!D15&lt;&gt;"",'P76'!D15,"")</f>
        <v>0</v>
      </c>
      <c r="E2786" t="s">
        <v>1562</v>
      </c>
      <c r="F2786" t="s">
        <v>1757</v>
      </c>
    </row>
    <row r="2787" spans="1:6">
      <c r="A2787" t="s">
        <v>2445</v>
      </c>
      <c r="B2787">
        <v>4898</v>
      </c>
      <c r="C2787" t="s">
        <v>1631</v>
      </c>
      <c r="D2787" s="590">
        <f>IF('P76'!D16&lt;&gt;"",'P76'!D16,"")</f>
        <v>0</v>
      </c>
      <c r="E2787" t="s">
        <v>1562</v>
      </c>
      <c r="F2787" t="s">
        <v>1560</v>
      </c>
    </row>
    <row r="2788" spans="1:6">
      <c r="A2788" t="s">
        <v>2446</v>
      </c>
      <c r="B2788">
        <v>4902</v>
      </c>
      <c r="C2788" t="s">
        <v>1642</v>
      </c>
      <c r="D2788" s="590" t="str">
        <f>IF('P77'!D3&lt;&gt;"",'P77'!D3,"")</f>
        <v>令和7年度決算額</v>
      </c>
      <c r="E2788" t="s">
        <v>1562</v>
      </c>
      <c r="F2788" t="s">
        <v>1560</v>
      </c>
    </row>
    <row r="2789" spans="1:6">
      <c r="A2789" t="s">
        <v>2446</v>
      </c>
      <c r="B2789">
        <v>4906</v>
      </c>
      <c r="C2789" t="s">
        <v>1607</v>
      </c>
      <c r="D2789" s="593" t="str">
        <f>IF('P77'!D4&lt;&gt;"",'P77'!D4,"")</f>
        <v/>
      </c>
      <c r="E2789" t="s">
        <v>1562</v>
      </c>
      <c r="F2789" t="s">
        <v>1757</v>
      </c>
    </row>
    <row r="2790" spans="1:6">
      <c r="A2790" t="s">
        <v>2446</v>
      </c>
      <c r="B2790">
        <v>4910</v>
      </c>
      <c r="C2790" t="s">
        <v>1609</v>
      </c>
      <c r="D2790" s="593" t="str">
        <f>IF('P77'!D5&lt;&gt;"",'P77'!D5,"")</f>
        <v/>
      </c>
      <c r="E2790" t="s">
        <v>1562</v>
      </c>
      <c r="F2790" t="s">
        <v>1757</v>
      </c>
    </row>
    <row r="2791" spans="1:6">
      <c r="A2791" t="s">
        <v>2446</v>
      </c>
      <c r="B2791">
        <v>4915</v>
      </c>
      <c r="C2791" t="s">
        <v>1611</v>
      </c>
      <c r="D2791" s="593" t="str">
        <f>IF('P77'!D6&lt;&gt;"",'P77'!D6,"")</f>
        <v/>
      </c>
      <c r="E2791" t="s">
        <v>1562</v>
      </c>
      <c r="F2791" t="s">
        <v>1757</v>
      </c>
    </row>
    <row r="2792" spans="1:6">
      <c r="A2792" t="s">
        <v>2446</v>
      </c>
      <c r="B2792">
        <v>4920</v>
      </c>
      <c r="C2792" t="s">
        <v>1613</v>
      </c>
      <c r="D2792" s="593" t="str">
        <f>IF('P77'!D7&lt;&gt;"",'P77'!D7,"")</f>
        <v/>
      </c>
      <c r="E2792" t="s">
        <v>1562</v>
      </c>
      <c r="F2792" t="s">
        <v>1757</v>
      </c>
    </row>
    <row r="2793" spans="1:6">
      <c r="A2793" t="s">
        <v>2446</v>
      </c>
      <c r="B2793">
        <v>4924</v>
      </c>
      <c r="C2793" t="s">
        <v>1615</v>
      </c>
      <c r="D2793" s="593">
        <f>IF('P77'!D8&lt;&gt;"",'P77'!D8,"")</f>
        <v>0</v>
      </c>
      <c r="E2793" t="s">
        <v>1562</v>
      </c>
      <c r="F2793" t="s">
        <v>1757</v>
      </c>
    </row>
    <row r="2794" spans="1:6">
      <c r="A2794" t="s">
        <v>2446</v>
      </c>
      <c r="B2794">
        <v>4928</v>
      </c>
      <c r="C2794" t="s">
        <v>1617</v>
      </c>
      <c r="D2794" s="593" t="str">
        <f>IF('P77'!D9&lt;&gt;"",'P77'!D9,"")</f>
        <v/>
      </c>
      <c r="E2794" t="s">
        <v>1562</v>
      </c>
      <c r="F2794" t="s">
        <v>1757</v>
      </c>
    </row>
    <row r="2795" spans="1:6">
      <c r="A2795" t="s">
        <v>2446</v>
      </c>
      <c r="B2795">
        <v>4933</v>
      </c>
      <c r="C2795" t="s">
        <v>1619</v>
      </c>
      <c r="D2795" s="593" t="str">
        <f>IF('P77'!D10&lt;&gt;"",'P77'!D10,"")</f>
        <v/>
      </c>
      <c r="E2795" t="s">
        <v>1562</v>
      </c>
      <c r="F2795" t="s">
        <v>1757</v>
      </c>
    </row>
    <row r="2796" spans="1:6">
      <c r="A2796" t="s">
        <v>2446</v>
      </c>
      <c r="B2796">
        <v>4938</v>
      </c>
      <c r="C2796" t="s">
        <v>1621</v>
      </c>
      <c r="D2796" s="593" t="str">
        <f>IF('P77'!D11&lt;&gt;"",'P77'!D11,"")</f>
        <v/>
      </c>
      <c r="E2796" t="s">
        <v>1562</v>
      </c>
      <c r="F2796" t="s">
        <v>1757</v>
      </c>
    </row>
    <row r="2797" spans="1:6">
      <c r="A2797" t="s">
        <v>2446</v>
      </c>
      <c r="B2797">
        <v>4942</v>
      </c>
      <c r="C2797" t="s">
        <v>1623</v>
      </c>
      <c r="D2797" s="593">
        <f>IF('P77'!D12&lt;&gt;"",'P77'!D12,"")</f>
        <v>0</v>
      </c>
      <c r="E2797" t="s">
        <v>1562</v>
      </c>
      <c r="F2797" t="s">
        <v>1757</v>
      </c>
    </row>
    <row r="2798" spans="1:6">
      <c r="A2798" t="s">
        <v>2446</v>
      </c>
      <c r="B2798">
        <v>4946</v>
      </c>
      <c r="C2798" t="s">
        <v>1625</v>
      </c>
      <c r="D2798" s="593">
        <f>IF('P77'!D13&lt;&gt;"",'P77'!D13,"")</f>
        <v>0</v>
      </c>
      <c r="E2798" t="s">
        <v>1562</v>
      </c>
      <c r="F2798" t="s">
        <v>1757</v>
      </c>
    </row>
    <row r="2799" spans="1:6">
      <c r="A2799" t="s">
        <v>2446</v>
      </c>
      <c r="B2799">
        <v>4950</v>
      </c>
      <c r="C2799" t="s">
        <v>1627</v>
      </c>
      <c r="D2799" s="593" t="str">
        <f>IF('P77'!D14&lt;&gt;"",'P77'!D14,"")</f>
        <v/>
      </c>
      <c r="E2799" t="s">
        <v>1562</v>
      </c>
      <c r="F2799" t="s">
        <v>1757</v>
      </c>
    </row>
    <row r="2800" spans="1:6">
      <c r="A2800" t="s">
        <v>2446</v>
      </c>
      <c r="B2800">
        <v>4954</v>
      </c>
      <c r="C2800" t="s">
        <v>1629</v>
      </c>
      <c r="D2800" s="593">
        <f>IF('P77'!D15&lt;&gt;"",'P77'!D15,"")</f>
        <v>0</v>
      </c>
      <c r="E2800" t="s">
        <v>1562</v>
      </c>
      <c r="F2800" t="s">
        <v>1757</v>
      </c>
    </row>
    <row r="2801" spans="1:6">
      <c r="A2801" t="s">
        <v>2446</v>
      </c>
      <c r="B2801">
        <v>4958</v>
      </c>
      <c r="C2801" t="s">
        <v>1631</v>
      </c>
      <c r="D2801" s="590">
        <f>IF('P77'!D16&lt;&gt;"",'P77'!D16,"")</f>
        <v>0</v>
      </c>
      <c r="E2801" t="s">
        <v>1562</v>
      </c>
      <c r="F2801" t="s">
        <v>1560</v>
      </c>
    </row>
    <row r="2802" spans="1:6">
      <c r="A2802" t="s">
        <v>2447</v>
      </c>
      <c r="B2802">
        <v>4963</v>
      </c>
      <c r="C2802" t="s">
        <v>1708</v>
      </c>
      <c r="D2802" s="590" t="str">
        <f>IF('P78'!C4&lt;&gt;"",'P78'!C4,"")</f>
        <v/>
      </c>
      <c r="E2802" t="s">
        <v>1562</v>
      </c>
      <c r="F2802" t="s">
        <v>1560</v>
      </c>
    </row>
    <row r="2803" spans="1:6">
      <c r="A2803" t="s">
        <v>2447</v>
      </c>
      <c r="B2803">
        <v>4967</v>
      </c>
      <c r="C2803" t="s">
        <v>1613</v>
      </c>
      <c r="D2803" s="590" t="str">
        <f>IF('P78'!D7&lt;&gt;"",'P78'!D7,"")</f>
        <v/>
      </c>
      <c r="E2803" t="s">
        <v>1562</v>
      </c>
      <c r="F2803" t="s">
        <v>1560</v>
      </c>
    </row>
    <row r="2804" spans="1:6">
      <c r="A2804" t="s">
        <v>2447</v>
      </c>
      <c r="B2804">
        <v>4970</v>
      </c>
      <c r="C2804" t="s">
        <v>1615</v>
      </c>
      <c r="D2804" s="590" t="str">
        <f>IF('P78'!D8&lt;&gt;"",'P78'!D8,"")</f>
        <v/>
      </c>
      <c r="E2804" t="s">
        <v>1562</v>
      </c>
      <c r="F2804" t="s">
        <v>1560</v>
      </c>
    </row>
    <row r="2805" spans="1:6">
      <c r="A2805" t="s">
        <v>2447</v>
      </c>
      <c r="B2805">
        <v>4973</v>
      </c>
      <c r="C2805" t="s">
        <v>1726</v>
      </c>
      <c r="D2805" s="590" t="str">
        <f>IF('P78'!C11&lt;&gt;"",'P78'!C11,"")</f>
        <v/>
      </c>
      <c r="E2805" t="s">
        <v>1562</v>
      </c>
      <c r="F2805" t="s">
        <v>1560</v>
      </c>
    </row>
    <row r="2806" spans="1:6">
      <c r="A2806" t="s">
        <v>2447</v>
      </c>
      <c r="B2806">
        <v>4977</v>
      </c>
      <c r="C2806" t="s">
        <v>1709</v>
      </c>
      <c r="D2806" s="592" t="str">
        <f>IF('P78'!C13&lt;&gt;"",'P78'!C13,"")</f>
        <v/>
      </c>
      <c r="E2806" t="s">
        <v>1562</v>
      </c>
      <c r="F2806" t="s">
        <v>1584</v>
      </c>
    </row>
    <row r="2807" spans="1:6">
      <c r="A2807" t="s">
        <v>2447</v>
      </c>
      <c r="B2807">
        <v>4979</v>
      </c>
      <c r="C2807" t="s">
        <v>1710</v>
      </c>
      <c r="D2807" s="590" t="str">
        <f>IF('P78'!C16&lt;&gt;"",'P78'!C16,"")</f>
        <v/>
      </c>
      <c r="E2807" t="s">
        <v>1562</v>
      </c>
      <c r="F2807" t="s">
        <v>1560</v>
      </c>
    </row>
    <row r="2808" spans="1:6">
      <c r="A2808" t="s">
        <v>2447</v>
      </c>
      <c r="B2808">
        <v>4983</v>
      </c>
      <c r="C2808" t="s">
        <v>1820</v>
      </c>
      <c r="D2808" s="592" t="str">
        <f>IF('P78'!C18&lt;&gt;"",'P78'!C18,"")</f>
        <v/>
      </c>
      <c r="E2808" t="s">
        <v>1562</v>
      </c>
      <c r="F2808" t="s">
        <v>1584</v>
      </c>
    </row>
    <row r="2809" spans="1:6">
      <c r="A2809" t="s">
        <v>2447</v>
      </c>
      <c r="B2809">
        <v>4985</v>
      </c>
      <c r="C2809" t="s">
        <v>2448</v>
      </c>
      <c r="D2809" s="591" t="str">
        <f>IF('P78'!C20&lt;&gt;"",'P78'!C20,"")</f>
        <v/>
      </c>
      <c r="E2809" t="s">
        <v>1562</v>
      </c>
      <c r="F2809" t="s">
        <v>1566</v>
      </c>
    </row>
    <row r="2810" spans="1:6">
      <c r="A2810" t="s">
        <v>2447</v>
      </c>
      <c r="B2810">
        <v>4988</v>
      </c>
      <c r="C2810" t="s">
        <v>1960</v>
      </c>
      <c r="D2810" s="590" t="str">
        <f>IF('P78'!C24&lt;&gt;"",'P78'!C24,"")</f>
        <v/>
      </c>
      <c r="E2810" t="s">
        <v>1562</v>
      </c>
      <c r="F2810" t="s">
        <v>1560</v>
      </c>
    </row>
    <row r="2811" spans="1:6">
      <c r="A2811" t="s">
        <v>2449</v>
      </c>
      <c r="B2811">
        <v>4993</v>
      </c>
      <c r="C2811" t="s">
        <v>1642</v>
      </c>
      <c r="D2811" s="593" t="str">
        <f>IF('P79'!D3&lt;&gt;"",'P79'!D3,"")</f>
        <v/>
      </c>
      <c r="E2811" t="s">
        <v>1562</v>
      </c>
      <c r="F2811" t="s">
        <v>1757</v>
      </c>
    </row>
    <row r="2812" spans="1:6">
      <c r="A2812" t="s">
        <v>2449</v>
      </c>
      <c r="B2812">
        <v>4996</v>
      </c>
      <c r="C2812" t="s">
        <v>2450</v>
      </c>
      <c r="D2812" s="590" t="str">
        <f>IF('P79'!D4&lt;&gt;"",'P79'!D4,"")</f>
        <v/>
      </c>
      <c r="E2812" t="s">
        <v>1562</v>
      </c>
      <c r="F2812" t="s">
        <v>1560</v>
      </c>
    </row>
    <row r="2813" spans="1:6">
      <c r="A2813" t="s">
        <v>2449</v>
      </c>
      <c r="B2813">
        <v>4998</v>
      </c>
      <c r="C2813" t="s">
        <v>1872</v>
      </c>
      <c r="D2813" s="590" t="str">
        <f>IF('P79'!D5&lt;&gt;"",'P79'!D5,"")</f>
        <v/>
      </c>
      <c r="E2813" t="s">
        <v>1562</v>
      </c>
      <c r="F2813" t="s">
        <v>1560</v>
      </c>
    </row>
    <row r="2814" spans="1:6">
      <c r="A2814" t="s">
        <v>2449</v>
      </c>
      <c r="B2814">
        <v>5000</v>
      </c>
      <c r="C2814" t="s">
        <v>1723</v>
      </c>
      <c r="D2814" s="590" t="str">
        <f>IF('P79'!C8&lt;&gt;"",'P79'!C8,"")</f>
        <v/>
      </c>
      <c r="E2814" t="s">
        <v>1562</v>
      </c>
      <c r="F2814" t="s">
        <v>1560</v>
      </c>
    </row>
    <row r="2815" spans="1:6">
      <c r="A2815" t="s">
        <v>2449</v>
      </c>
      <c r="B2815">
        <v>5003</v>
      </c>
      <c r="C2815" t="s">
        <v>1568</v>
      </c>
      <c r="D2815" s="592" t="str">
        <f>IF('P79'!C10&lt;&gt;"",'P79'!C10,"")</f>
        <v/>
      </c>
      <c r="E2815" t="s">
        <v>1562</v>
      </c>
      <c r="F2815" t="s">
        <v>1584</v>
      </c>
    </row>
    <row r="2816" spans="1:6">
      <c r="A2816" t="s">
        <v>2449</v>
      </c>
      <c r="B2816">
        <v>5005</v>
      </c>
      <c r="C2816" t="s">
        <v>1709</v>
      </c>
      <c r="D2816" s="590" t="str">
        <f>IF('P79'!C13&lt;&gt;"",'P79'!C13,"")</f>
        <v/>
      </c>
      <c r="E2816" t="s">
        <v>1562</v>
      </c>
      <c r="F2816" t="s">
        <v>1560</v>
      </c>
    </row>
    <row r="2817" spans="1:6">
      <c r="A2817" t="s">
        <v>2449</v>
      </c>
      <c r="B2817">
        <v>5008</v>
      </c>
      <c r="C2817" t="s">
        <v>2451</v>
      </c>
      <c r="D2817" s="590" t="str">
        <f>IF('P79'!C15&lt;&gt;"",'P79'!C15,"")</f>
        <v/>
      </c>
      <c r="E2817" t="s">
        <v>1562</v>
      </c>
      <c r="F2817" t="s">
        <v>1560</v>
      </c>
    </row>
    <row r="2818" spans="1:6">
      <c r="A2818" t="s">
        <v>2452</v>
      </c>
      <c r="B2818">
        <v>5010</v>
      </c>
      <c r="C2818" t="s">
        <v>1885</v>
      </c>
      <c r="D2818" s="590" t="str">
        <f>IF('P80'!E2&lt;&gt;"",'P80'!E2,"")</f>
        <v>令和7年度決算額</v>
      </c>
      <c r="E2818" t="s">
        <v>1562</v>
      </c>
      <c r="F2818" t="s">
        <v>1560</v>
      </c>
    </row>
    <row r="2819" spans="1:6">
      <c r="A2819" t="s">
        <v>2452</v>
      </c>
      <c r="B2819">
        <v>5011</v>
      </c>
      <c r="C2819" t="s">
        <v>1712</v>
      </c>
      <c r="D2819" s="590" t="str">
        <f>IF('P80'!C3&lt;&gt;"",'P80'!C3,"")</f>
        <v>令和6年度末累積額</v>
      </c>
      <c r="E2819" t="s">
        <v>1562</v>
      </c>
      <c r="F2819" t="s">
        <v>1560</v>
      </c>
    </row>
    <row r="2820" spans="1:6">
      <c r="A2820" t="s">
        <v>2452</v>
      </c>
      <c r="B2820">
        <v>5013</v>
      </c>
      <c r="C2820" t="s">
        <v>1925</v>
      </c>
      <c r="D2820" s="605" t="str">
        <f>IF('P80'!E3&lt;&gt;"",'P80'!E3,"")</f>
        <v/>
      </c>
      <c r="E2820" t="s">
        <v>1562</v>
      </c>
      <c r="F2820" t="s">
        <v>2453</v>
      </c>
    </row>
    <row r="2821" spans="1:6">
      <c r="A2821" t="s">
        <v>2452</v>
      </c>
      <c r="B2821">
        <v>5018</v>
      </c>
      <c r="C2821" t="s">
        <v>1932</v>
      </c>
      <c r="D2821" s="605" t="str">
        <f>IF('P80'!E4&lt;&gt;"",'P80'!E4,"")</f>
        <v/>
      </c>
      <c r="E2821" t="s">
        <v>1562</v>
      </c>
      <c r="F2821" t="s">
        <v>2453</v>
      </c>
    </row>
    <row r="2822" spans="1:6">
      <c r="A2822" t="s">
        <v>2452</v>
      </c>
      <c r="B2822">
        <v>5023</v>
      </c>
      <c r="C2822" t="s">
        <v>1722</v>
      </c>
      <c r="D2822" s="605" t="str">
        <f>IF('P80'!E5&lt;&gt;"",'P80'!E5,"")</f>
        <v/>
      </c>
      <c r="E2822" t="s">
        <v>1562</v>
      </c>
      <c r="F2822" t="s">
        <v>2453</v>
      </c>
    </row>
    <row r="2823" spans="1:6">
      <c r="A2823" t="s">
        <v>2452</v>
      </c>
      <c r="B2823">
        <v>5027</v>
      </c>
      <c r="C2823" t="s">
        <v>1741</v>
      </c>
      <c r="D2823" s="605">
        <f>IF('P80'!E6&lt;&gt;"",'P80'!E6,"")</f>
        <v>0</v>
      </c>
      <c r="E2823" t="s">
        <v>1562</v>
      </c>
      <c r="F2823" t="s">
        <v>2453</v>
      </c>
    </row>
    <row r="2824" spans="1:6">
      <c r="A2824" t="s">
        <v>2452</v>
      </c>
      <c r="B2824">
        <v>5029</v>
      </c>
      <c r="C2824" t="s">
        <v>1743</v>
      </c>
      <c r="D2824" s="590" t="str">
        <f>IF('P80'!C7&lt;&gt;"",'P80'!C7,"")</f>
        <v>令和6年度末累積額</v>
      </c>
      <c r="E2824" t="s">
        <v>1562</v>
      </c>
      <c r="F2824" t="s">
        <v>1560</v>
      </c>
    </row>
    <row r="2825" spans="1:6">
      <c r="A2825" t="s">
        <v>2452</v>
      </c>
      <c r="B2825">
        <v>5031</v>
      </c>
      <c r="C2825" t="s">
        <v>1744</v>
      </c>
      <c r="D2825" s="605" t="str">
        <f>IF('P80'!E7&lt;&gt;"",'P80'!E7,"")</f>
        <v/>
      </c>
      <c r="E2825" t="s">
        <v>1562</v>
      </c>
      <c r="F2825" t="s">
        <v>2453</v>
      </c>
    </row>
    <row r="2826" spans="1:6">
      <c r="A2826" t="s">
        <v>2452</v>
      </c>
      <c r="B2826">
        <v>5036</v>
      </c>
      <c r="C2826" t="s">
        <v>1724</v>
      </c>
      <c r="D2826" s="605" t="str">
        <f>IF('P80'!E8&lt;&gt;"",'P80'!E8,"")</f>
        <v/>
      </c>
      <c r="E2826" t="s">
        <v>1562</v>
      </c>
      <c r="F2826" t="s">
        <v>2453</v>
      </c>
    </row>
    <row r="2827" spans="1:6">
      <c r="A2827" t="s">
        <v>2452</v>
      </c>
      <c r="B2827">
        <v>5042</v>
      </c>
      <c r="C2827" t="s">
        <v>1747</v>
      </c>
      <c r="D2827" s="605" t="str">
        <f>IF('P80'!E9&lt;&gt;"",'P80'!E9,"")</f>
        <v/>
      </c>
      <c r="E2827" t="s">
        <v>1562</v>
      </c>
      <c r="F2827" t="s">
        <v>2453</v>
      </c>
    </row>
    <row r="2828" spans="1:6">
      <c r="A2828" t="s">
        <v>2452</v>
      </c>
      <c r="B2828">
        <v>5046</v>
      </c>
      <c r="C2828" t="s">
        <v>1749</v>
      </c>
      <c r="D2828" s="605">
        <f>IF('P80'!E10&lt;&gt;"",'P80'!E10,"")</f>
        <v>0</v>
      </c>
      <c r="E2828" t="s">
        <v>1562</v>
      </c>
      <c r="F2828" t="s">
        <v>2453</v>
      </c>
    </row>
    <row r="2829" spans="1:6">
      <c r="A2829" t="s">
        <v>2452</v>
      </c>
      <c r="B2829">
        <v>5048</v>
      </c>
      <c r="C2829" t="s">
        <v>1726</v>
      </c>
      <c r="D2829" s="590" t="str">
        <f>IF('P80'!C11&lt;&gt;"",'P80'!C11,"")</f>
        <v>令和6年度末累積額</v>
      </c>
      <c r="E2829" t="s">
        <v>1562</v>
      </c>
      <c r="F2829" t="s">
        <v>1560</v>
      </c>
    </row>
    <row r="2830" spans="1:6">
      <c r="A2830" t="s">
        <v>2452</v>
      </c>
      <c r="B2830">
        <v>5050</v>
      </c>
      <c r="C2830" t="s">
        <v>1727</v>
      </c>
      <c r="D2830" s="605" t="str">
        <f>IF('P80'!E11&lt;&gt;"",'P80'!E11,"")</f>
        <v/>
      </c>
      <c r="E2830" t="s">
        <v>1562</v>
      </c>
      <c r="F2830" t="s">
        <v>2453</v>
      </c>
    </row>
    <row r="2831" spans="1:6">
      <c r="A2831" t="s">
        <v>2452</v>
      </c>
      <c r="B2831">
        <v>5055</v>
      </c>
      <c r="C2831" t="s">
        <v>1789</v>
      </c>
      <c r="D2831" s="605" t="str">
        <f>IF('P80'!E12&lt;&gt;"",'P80'!E12,"")</f>
        <v/>
      </c>
      <c r="E2831" t="s">
        <v>1562</v>
      </c>
      <c r="F2831" t="s">
        <v>2453</v>
      </c>
    </row>
    <row r="2832" spans="1:6">
      <c r="A2832" t="s">
        <v>2452</v>
      </c>
      <c r="B2832">
        <v>5060</v>
      </c>
      <c r="C2832" t="s">
        <v>1794</v>
      </c>
      <c r="D2832" s="605" t="str">
        <f>IF('P80'!E13&lt;&gt;"",'P80'!E13,"")</f>
        <v/>
      </c>
      <c r="E2832" t="s">
        <v>1562</v>
      </c>
      <c r="F2832" t="s">
        <v>2453</v>
      </c>
    </row>
    <row r="2833" spans="1:6">
      <c r="A2833" t="s">
        <v>2452</v>
      </c>
      <c r="B2833">
        <v>5064</v>
      </c>
      <c r="C2833" t="s">
        <v>1730</v>
      </c>
      <c r="D2833" s="605">
        <f>IF('P80'!E14&lt;&gt;"",'P80'!E14,"")</f>
        <v>0</v>
      </c>
      <c r="E2833" t="s">
        <v>1562</v>
      </c>
      <c r="F2833" t="s">
        <v>2453</v>
      </c>
    </row>
    <row r="2834" spans="1:6">
      <c r="A2834" t="s">
        <v>2452</v>
      </c>
      <c r="B2834">
        <v>5066</v>
      </c>
      <c r="C2834" t="s">
        <v>1755</v>
      </c>
      <c r="D2834" s="590" t="str">
        <f>IF('P80'!C15&lt;&gt;"",'P80'!C15,"")</f>
        <v>令和6年度末累積額</v>
      </c>
      <c r="E2834" t="s">
        <v>1562</v>
      </c>
      <c r="F2834" t="s">
        <v>1560</v>
      </c>
    </row>
    <row r="2835" spans="1:6">
      <c r="A2835" t="s">
        <v>2452</v>
      </c>
      <c r="B2835">
        <v>5068</v>
      </c>
      <c r="C2835" t="s">
        <v>1804</v>
      </c>
      <c r="D2835" s="605" t="str">
        <f>IF('P80'!E15&lt;&gt;"",'P80'!E15,"")</f>
        <v/>
      </c>
      <c r="E2835" t="s">
        <v>1562</v>
      </c>
      <c r="F2835" t="s">
        <v>2453</v>
      </c>
    </row>
    <row r="2836" spans="1:6">
      <c r="A2836" t="s">
        <v>2452</v>
      </c>
      <c r="B2836">
        <v>5074</v>
      </c>
      <c r="C2836" t="s">
        <v>1809</v>
      </c>
      <c r="D2836" s="605" t="str">
        <f>IF('P80'!E16&lt;&gt;"",'P80'!E16,"")</f>
        <v/>
      </c>
      <c r="E2836" t="s">
        <v>1562</v>
      </c>
      <c r="F2836" t="s">
        <v>2453</v>
      </c>
    </row>
    <row r="2837" spans="1:6">
      <c r="A2837" t="s">
        <v>2452</v>
      </c>
      <c r="B2837">
        <v>5079</v>
      </c>
      <c r="C2837" t="s">
        <v>1732</v>
      </c>
      <c r="D2837" s="605" t="str">
        <f>IF('P80'!E17&lt;&gt;"",'P80'!E17,"")</f>
        <v/>
      </c>
      <c r="E2837" t="s">
        <v>1562</v>
      </c>
      <c r="F2837" t="s">
        <v>2453</v>
      </c>
    </row>
    <row r="2838" spans="1:6">
      <c r="A2838" t="s">
        <v>2452</v>
      </c>
      <c r="B2838">
        <v>5083</v>
      </c>
      <c r="C2838" t="s">
        <v>1821</v>
      </c>
      <c r="D2838" s="605">
        <f>IF('P80'!E18&lt;&gt;"",'P80'!E18,"")</f>
        <v>0</v>
      </c>
      <c r="E2838" t="s">
        <v>1562</v>
      </c>
      <c r="F2838" t="s">
        <v>2453</v>
      </c>
    </row>
    <row r="2839" spans="1:6">
      <c r="A2839" t="s">
        <v>2452</v>
      </c>
      <c r="B2839">
        <v>5085</v>
      </c>
      <c r="C2839" t="s">
        <v>1827</v>
      </c>
      <c r="D2839" s="590" t="str">
        <f>IF('P80'!C19&lt;&gt;"",'P80'!C19,"")</f>
        <v>令和6年度末累積額</v>
      </c>
      <c r="E2839" t="s">
        <v>1562</v>
      </c>
      <c r="F2839" t="s">
        <v>1560</v>
      </c>
    </row>
    <row r="2840" spans="1:6">
      <c r="A2840" t="s">
        <v>2452</v>
      </c>
      <c r="B2840">
        <v>5087</v>
      </c>
      <c r="C2840" t="s">
        <v>1828</v>
      </c>
      <c r="D2840" s="605" t="str">
        <f>IF('P80'!E19&lt;&gt;"",'P80'!E19,"")</f>
        <v/>
      </c>
      <c r="E2840" t="s">
        <v>1562</v>
      </c>
      <c r="F2840" t="s">
        <v>2453</v>
      </c>
    </row>
    <row r="2841" spans="1:6">
      <c r="A2841" t="s">
        <v>2452</v>
      </c>
      <c r="B2841">
        <v>5092</v>
      </c>
      <c r="C2841" t="s">
        <v>1734</v>
      </c>
      <c r="D2841" s="605" t="str">
        <f>IF('P80'!E20&lt;&gt;"",'P80'!E20,"")</f>
        <v/>
      </c>
      <c r="E2841" t="s">
        <v>1562</v>
      </c>
      <c r="F2841" t="s">
        <v>2453</v>
      </c>
    </row>
    <row r="2842" spans="1:6">
      <c r="A2842" t="s">
        <v>2452</v>
      </c>
      <c r="B2842">
        <v>5097</v>
      </c>
      <c r="C2842" t="s">
        <v>1840</v>
      </c>
      <c r="D2842" s="605" t="str">
        <f>IF('P80'!E21&lt;&gt;"",'P80'!E21,"")</f>
        <v/>
      </c>
      <c r="E2842" t="s">
        <v>1562</v>
      </c>
      <c r="F2842" t="s">
        <v>2453</v>
      </c>
    </row>
    <row r="2843" spans="1:6">
      <c r="A2843" t="s">
        <v>2452</v>
      </c>
      <c r="B2843">
        <v>5101</v>
      </c>
      <c r="C2843" t="s">
        <v>1847</v>
      </c>
      <c r="D2843" s="605">
        <f>IF('P80'!E22&lt;&gt;"",'P80'!E22,"")</f>
        <v>0</v>
      </c>
      <c r="E2843" t="s">
        <v>1562</v>
      </c>
      <c r="F2843" t="s">
        <v>2453</v>
      </c>
    </row>
    <row r="2844" spans="1:6">
      <c r="A2844" t="s">
        <v>2452</v>
      </c>
      <c r="B2844">
        <v>5104</v>
      </c>
      <c r="C2844" t="s">
        <v>2119</v>
      </c>
      <c r="D2844" s="590" t="str">
        <f>IF('P80'!C23&lt;&gt;"",'P80'!C23,"")</f>
        <v>令和6年度末累積額</v>
      </c>
      <c r="E2844" t="s">
        <v>1562</v>
      </c>
      <c r="F2844" t="s">
        <v>1560</v>
      </c>
    </row>
    <row r="2845" spans="1:6">
      <c r="A2845" t="s">
        <v>2452</v>
      </c>
      <c r="B2845">
        <v>5106</v>
      </c>
      <c r="C2845" t="s">
        <v>2056</v>
      </c>
      <c r="D2845" s="605" t="str">
        <f>IF('P80'!E23&lt;&gt;"",'P80'!E23,"")</f>
        <v/>
      </c>
      <c r="E2845" t="s">
        <v>1562</v>
      </c>
      <c r="F2845" t="s">
        <v>2453</v>
      </c>
    </row>
    <row r="2846" spans="1:6">
      <c r="A2846" t="s">
        <v>2452</v>
      </c>
      <c r="B2846">
        <v>5111</v>
      </c>
      <c r="C2846" t="s">
        <v>2058</v>
      </c>
      <c r="D2846" s="605" t="str">
        <f>IF('P80'!E24&lt;&gt;"",'P80'!E24,"")</f>
        <v/>
      </c>
      <c r="E2846" t="s">
        <v>1562</v>
      </c>
      <c r="F2846" t="s">
        <v>2453</v>
      </c>
    </row>
    <row r="2847" spans="1:6">
      <c r="A2847" t="s">
        <v>2452</v>
      </c>
      <c r="B2847">
        <v>5116</v>
      </c>
      <c r="C2847" t="s">
        <v>2063</v>
      </c>
      <c r="D2847" s="605" t="str">
        <f>IF('P80'!E25&lt;&gt;"",'P80'!E25,"")</f>
        <v/>
      </c>
      <c r="E2847" t="s">
        <v>1562</v>
      </c>
      <c r="F2847" t="s">
        <v>2453</v>
      </c>
    </row>
    <row r="2848" spans="1:6">
      <c r="A2848" t="s">
        <v>2452</v>
      </c>
      <c r="B2848">
        <v>5120</v>
      </c>
      <c r="C2848" t="s">
        <v>2028</v>
      </c>
      <c r="D2848" s="605">
        <f>IF('P80'!E26&lt;&gt;"",'P80'!E26,"")</f>
        <v>0</v>
      </c>
      <c r="E2848" t="s">
        <v>1562</v>
      </c>
      <c r="F2848" t="s">
        <v>2453</v>
      </c>
    </row>
    <row r="2849" spans="1:6">
      <c r="A2849" t="s">
        <v>2452</v>
      </c>
      <c r="B2849">
        <v>5122</v>
      </c>
      <c r="C2849" t="s">
        <v>1961</v>
      </c>
      <c r="D2849" s="590" t="str">
        <f>IF('P80'!C27&lt;&gt;"",'P80'!C27,"")</f>
        <v>令和6年度末累積額　　Ａ＋Ｅ＋Ｉ＋Ｍ＋Ｑ＋U</v>
      </c>
      <c r="E2849" t="s">
        <v>1562</v>
      </c>
      <c r="F2849" t="s">
        <v>1560</v>
      </c>
    </row>
    <row r="2850" spans="1:6">
      <c r="A2850" t="s">
        <v>2452</v>
      </c>
      <c r="B2850">
        <v>5124</v>
      </c>
      <c r="C2850" t="s">
        <v>2072</v>
      </c>
      <c r="D2850" s="605">
        <f>IF('P80'!E27&lt;&gt;"",'P80'!E27,"")</f>
        <v>0</v>
      </c>
      <c r="E2850" t="s">
        <v>1562</v>
      </c>
      <c r="F2850" t="s">
        <v>2453</v>
      </c>
    </row>
    <row r="2851" spans="1:6">
      <c r="A2851" t="s">
        <v>2452</v>
      </c>
      <c r="B2851">
        <v>5129</v>
      </c>
      <c r="C2851" t="s">
        <v>2140</v>
      </c>
      <c r="D2851" s="605">
        <f>IF('P80'!E28&lt;&gt;"",'P80'!E28,"")</f>
        <v>0</v>
      </c>
      <c r="E2851" t="s">
        <v>1562</v>
      </c>
      <c r="F2851" t="s">
        <v>2453</v>
      </c>
    </row>
    <row r="2852" spans="1:6">
      <c r="A2852" t="s">
        <v>2452</v>
      </c>
      <c r="B2852">
        <v>5133</v>
      </c>
      <c r="C2852" t="s">
        <v>2206</v>
      </c>
      <c r="D2852" s="605">
        <f>IF('P80'!E29&lt;&gt;"",'P80'!E29,"")</f>
        <v>0</v>
      </c>
      <c r="E2852" t="s">
        <v>1562</v>
      </c>
      <c r="F2852" t="s">
        <v>2453</v>
      </c>
    </row>
    <row r="2853" spans="1:6">
      <c r="A2853" t="s">
        <v>2452</v>
      </c>
      <c r="B2853">
        <v>5137</v>
      </c>
      <c r="C2853" t="s">
        <v>2146</v>
      </c>
      <c r="D2853" s="605">
        <f>IF('P80'!E30&lt;&gt;"",'P80'!E30,"")</f>
        <v>0</v>
      </c>
      <c r="E2853" t="s">
        <v>1562</v>
      </c>
      <c r="F2853" t="s">
        <v>2453</v>
      </c>
    </row>
    <row r="2854" spans="1:6">
      <c r="A2854" t="s">
        <v>2454</v>
      </c>
      <c r="B2854">
        <v>5141</v>
      </c>
      <c r="C2854" t="s">
        <v>1885</v>
      </c>
      <c r="D2854" s="590" t="str">
        <f>IF('P81'!E2&lt;&gt;"",'P81'!E2,"")</f>
        <v>令和7年度決算額</v>
      </c>
      <c r="E2854" t="s">
        <v>1562</v>
      </c>
      <c r="F2854" t="s">
        <v>1560</v>
      </c>
    </row>
    <row r="2855" spans="1:6">
      <c r="A2855" t="s">
        <v>2454</v>
      </c>
      <c r="B2855">
        <v>5142</v>
      </c>
      <c r="C2855" t="s">
        <v>1712</v>
      </c>
      <c r="D2855" s="590" t="str">
        <f>IF('P81'!C3&lt;&gt;"",'P81'!C3,"")</f>
        <v>令和6年度末累積額</v>
      </c>
      <c r="E2855" t="s">
        <v>1562</v>
      </c>
      <c r="F2855" t="s">
        <v>1560</v>
      </c>
    </row>
    <row r="2856" spans="1:6">
      <c r="A2856" t="s">
        <v>2454</v>
      </c>
      <c r="B2856">
        <v>5144</v>
      </c>
      <c r="C2856" t="s">
        <v>1925</v>
      </c>
      <c r="D2856" s="605" t="str">
        <f>IF('P81'!E3&lt;&gt;"",'P81'!E3,"")</f>
        <v/>
      </c>
      <c r="E2856" t="s">
        <v>1562</v>
      </c>
      <c r="F2856" t="s">
        <v>2453</v>
      </c>
    </row>
    <row r="2857" spans="1:6">
      <c r="A2857" t="s">
        <v>2454</v>
      </c>
      <c r="B2857">
        <v>5149</v>
      </c>
      <c r="C2857" t="s">
        <v>1932</v>
      </c>
      <c r="D2857" s="605" t="str">
        <f>IF('P81'!E4&lt;&gt;"",'P81'!E4,"")</f>
        <v/>
      </c>
      <c r="E2857" t="s">
        <v>1562</v>
      </c>
      <c r="F2857" t="s">
        <v>2453</v>
      </c>
    </row>
    <row r="2858" spans="1:6">
      <c r="A2858" t="s">
        <v>2454</v>
      </c>
      <c r="B2858">
        <v>5154</v>
      </c>
      <c r="C2858" t="s">
        <v>1722</v>
      </c>
      <c r="D2858" s="605" t="str">
        <f>IF('P81'!E5&lt;&gt;"",'P81'!E5,"")</f>
        <v/>
      </c>
      <c r="E2858" t="s">
        <v>1562</v>
      </c>
      <c r="F2858" t="s">
        <v>2453</v>
      </c>
    </row>
    <row r="2859" spans="1:6">
      <c r="A2859" t="s">
        <v>2454</v>
      </c>
      <c r="B2859">
        <v>5158</v>
      </c>
      <c r="C2859" t="s">
        <v>1741</v>
      </c>
      <c r="D2859" s="605">
        <f>IF('P81'!E6&lt;&gt;"",'P81'!E6,"")</f>
        <v>0</v>
      </c>
      <c r="E2859" t="s">
        <v>1562</v>
      </c>
      <c r="F2859" t="s">
        <v>2453</v>
      </c>
    </row>
    <row r="2860" spans="1:6">
      <c r="A2860" t="s">
        <v>2454</v>
      </c>
      <c r="B2860">
        <v>5160</v>
      </c>
      <c r="C2860" t="s">
        <v>1743</v>
      </c>
      <c r="D2860" s="590" t="str">
        <f>IF('P81'!C7&lt;&gt;"",'P81'!C7,"")</f>
        <v>令和6年度末累積額</v>
      </c>
      <c r="E2860" t="s">
        <v>1562</v>
      </c>
      <c r="F2860" t="s">
        <v>1560</v>
      </c>
    </row>
    <row r="2861" spans="1:6">
      <c r="A2861" t="s">
        <v>2454</v>
      </c>
      <c r="B2861">
        <v>5162</v>
      </c>
      <c r="C2861" t="s">
        <v>1744</v>
      </c>
      <c r="D2861" s="605" t="str">
        <f>IF('P81'!E7&lt;&gt;"",'P81'!E7,"")</f>
        <v/>
      </c>
      <c r="E2861" t="s">
        <v>1562</v>
      </c>
      <c r="F2861" t="s">
        <v>2453</v>
      </c>
    </row>
    <row r="2862" spans="1:6">
      <c r="A2862" t="s">
        <v>2454</v>
      </c>
      <c r="B2862">
        <v>5167</v>
      </c>
      <c r="C2862" t="s">
        <v>1724</v>
      </c>
      <c r="D2862" s="605" t="str">
        <f>IF('P81'!E8&lt;&gt;"",'P81'!E8,"")</f>
        <v/>
      </c>
      <c r="E2862" t="s">
        <v>1562</v>
      </c>
      <c r="F2862" t="s">
        <v>2453</v>
      </c>
    </row>
    <row r="2863" spans="1:6">
      <c r="A2863" t="s">
        <v>2454</v>
      </c>
      <c r="B2863">
        <v>5173</v>
      </c>
      <c r="C2863" t="s">
        <v>1747</v>
      </c>
      <c r="D2863" s="605" t="str">
        <f>IF('P81'!E9&lt;&gt;"",'P81'!E9,"")</f>
        <v/>
      </c>
      <c r="E2863" t="s">
        <v>1562</v>
      </c>
      <c r="F2863" t="s">
        <v>2453</v>
      </c>
    </row>
    <row r="2864" spans="1:6">
      <c r="A2864" t="s">
        <v>2454</v>
      </c>
      <c r="B2864">
        <v>5177</v>
      </c>
      <c r="C2864" t="s">
        <v>1749</v>
      </c>
      <c r="D2864" s="605">
        <f>IF('P81'!E10&lt;&gt;"",'P81'!E10,"")</f>
        <v>0</v>
      </c>
      <c r="E2864" t="s">
        <v>1562</v>
      </c>
      <c r="F2864" t="s">
        <v>2453</v>
      </c>
    </row>
    <row r="2865" spans="1:6">
      <c r="A2865" t="s">
        <v>2454</v>
      </c>
      <c r="B2865">
        <v>5179</v>
      </c>
      <c r="C2865" t="s">
        <v>1726</v>
      </c>
      <c r="D2865" s="590" t="str">
        <f>IF('P81'!C11&lt;&gt;"",'P81'!C11,"")</f>
        <v>令和6年度末累積額</v>
      </c>
      <c r="E2865" t="s">
        <v>1562</v>
      </c>
      <c r="F2865" t="s">
        <v>1560</v>
      </c>
    </row>
    <row r="2866" spans="1:6">
      <c r="A2866" t="s">
        <v>2454</v>
      </c>
      <c r="B2866">
        <v>5181</v>
      </c>
      <c r="C2866" t="s">
        <v>1727</v>
      </c>
      <c r="D2866" s="605" t="str">
        <f>IF('P81'!E11&lt;&gt;"",'P81'!E11,"")</f>
        <v/>
      </c>
      <c r="E2866" t="s">
        <v>1562</v>
      </c>
      <c r="F2866" t="s">
        <v>2453</v>
      </c>
    </row>
    <row r="2867" spans="1:6">
      <c r="A2867" t="s">
        <v>2454</v>
      </c>
      <c r="B2867">
        <v>5186</v>
      </c>
      <c r="C2867" t="s">
        <v>1789</v>
      </c>
      <c r="D2867" s="605" t="str">
        <f>IF('P81'!E12&lt;&gt;"",'P81'!E12,"")</f>
        <v/>
      </c>
      <c r="E2867" t="s">
        <v>1562</v>
      </c>
      <c r="F2867" t="s">
        <v>2453</v>
      </c>
    </row>
    <row r="2868" spans="1:6">
      <c r="A2868" t="s">
        <v>2454</v>
      </c>
      <c r="B2868">
        <v>5191</v>
      </c>
      <c r="C2868" t="s">
        <v>1794</v>
      </c>
      <c r="D2868" s="605" t="str">
        <f>IF('P81'!E13&lt;&gt;"",'P81'!E13,"")</f>
        <v/>
      </c>
      <c r="E2868" t="s">
        <v>1562</v>
      </c>
      <c r="F2868" t="s">
        <v>2453</v>
      </c>
    </row>
    <row r="2869" spans="1:6">
      <c r="A2869" t="s">
        <v>2454</v>
      </c>
      <c r="B2869">
        <v>5195</v>
      </c>
      <c r="C2869" t="s">
        <v>1730</v>
      </c>
      <c r="D2869" s="605">
        <f>IF('P81'!E14&lt;&gt;"",'P81'!E14,"")</f>
        <v>0</v>
      </c>
      <c r="E2869" t="s">
        <v>1562</v>
      </c>
      <c r="F2869" t="s">
        <v>2453</v>
      </c>
    </row>
    <row r="2870" spans="1:6">
      <c r="A2870" t="s">
        <v>2454</v>
      </c>
      <c r="B2870">
        <v>5197</v>
      </c>
      <c r="C2870" t="s">
        <v>1755</v>
      </c>
      <c r="D2870" s="590" t="str">
        <f>IF('P81'!C15&lt;&gt;"",'P81'!C15,"")</f>
        <v>令和6年度末累積額</v>
      </c>
      <c r="E2870" t="s">
        <v>1562</v>
      </c>
      <c r="F2870" t="s">
        <v>1560</v>
      </c>
    </row>
    <row r="2871" spans="1:6">
      <c r="A2871" t="s">
        <v>2454</v>
      </c>
      <c r="B2871">
        <v>5199</v>
      </c>
      <c r="C2871" t="s">
        <v>1804</v>
      </c>
      <c r="D2871" s="605" t="str">
        <f>IF('P81'!E15&lt;&gt;"",'P81'!E15,"")</f>
        <v/>
      </c>
      <c r="E2871" t="s">
        <v>1562</v>
      </c>
      <c r="F2871" t="s">
        <v>2453</v>
      </c>
    </row>
    <row r="2872" spans="1:6">
      <c r="A2872" t="s">
        <v>2454</v>
      </c>
      <c r="B2872">
        <v>5205</v>
      </c>
      <c r="C2872" t="s">
        <v>1809</v>
      </c>
      <c r="D2872" s="605" t="str">
        <f>IF('P81'!E16&lt;&gt;"",'P81'!E16,"")</f>
        <v/>
      </c>
      <c r="E2872" t="s">
        <v>1562</v>
      </c>
      <c r="F2872" t="s">
        <v>2453</v>
      </c>
    </row>
    <row r="2873" spans="1:6">
      <c r="A2873" t="s">
        <v>2454</v>
      </c>
      <c r="B2873">
        <v>5210</v>
      </c>
      <c r="C2873" t="s">
        <v>1732</v>
      </c>
      <c r="D2873" s="605" t="str">
        <f>IF('P81'!E17&lt;&gt;"",'P81'!E17,"")</f>
        <v/>
      </c>
      <c r="E2873" t="s">
        <v>1562</v>
      </c>
      <c r="F2873" t="s">
        <v>2453</v>
      </c>
    </row>
    <row r="2874" spans="1:6">
      <c r="A2874" t="s">
        <v>2454</v>
      </c>
      <c r="B2874">
        <v>5214</v>
      </c>
      <c r="C2874" t="s">
        <v>1821</v>
      </c>
      <c r="D2874" s="605">
        <f>IF('P81'!E18&lt;&gt;"",'P81'!E18,"")</f>
        <v>0</v>
      </c>
      <c r="E2874" t="s">
        <v>1562</v>
      </c>
      <c r="F2874" t="s">
        <v>2453</v>
      </c>
    </row>
    <row r="2875" spans="1:6">
      <c r="A2875" t="s">
        <v>2454</v>
      </c>
      <c r="B2875">
        <v>5216</v>
      </c>
      <c r="C2875" t="s">
        <v>1827</v>
      </c>
      <c r="D2875" s="590" t="str">
        <f>IF('P81'!C19&lt;&gt;"",'P81'!C19,"")</f>
        <v>令和6年度末累積額</v>
      </c>
      <c r="E2875" t="s">
        <v>1562</v>
      </c>
      <c r="F2875" t="s">
        <v>1560</v>
      </c>
    </row>
    <row r="2876" spans="1:6">
      <c r="A2876" t="s">
        <v>2454</v>
      </c>
      <c r="B2876">
        <v>5218</v>
      </c>
      <c r="C2876" t="s">
        <v>1828</v>
      </c>
      <c r="D2876" s="605" t="str">
        <f>IF('P81'!E19&lt;&gt;"",'P81'!E19,"")</f>
        <v/>
      </c>
      <c r="E2876" t="s">
        <v>1562</v>
      </c>
      <c r="F2876" t="s">
        <v>2453</v>
      </c>
    </row>
    <row r="2877" spans="1:6">
      <c r="A2877" t="s">
        <v>2454</v>
      </c>
      <c r="B2877">
        <v>5223</v>
      </c>
      <c r="C2877" t="s">
        <v>1734</v>
      </c>
      <c r="D2877" s="605" t="str">
        <f>IF('P81'!E20&lt;&gt;"",'P81'!E20,"")</f>
        <v/>
      </c>
      <c r="E2877" t="s">
        <v>1562</v>
      </c>
      <c r="F2877" t="s">
        <v>2453</v>
      </c>
    </row>
    <row r="2878" spans="1:6">
      <c r="A2878" t="s">
        <v>2454</v>
      </c>
      <c r="B2878">
        <v>5228</v>
      </c>
      <c r="C2878" t="s">
        <v>1840</v>
      </c>
      <c r="D2878" s="605" t="str">
        <f>IF('P81'!E21&lt;&gt;"",'P81'!E21,"")</f>
        <v/>
      </c>
      <c r="E2878" t="s">
        <v>1562</v>
      </c>
      <c r="F2878" t="s">
        <v>2453</v>
      </c>
    </row>
    <row r="2879" spans="1:6">
      <c r="A2879" t="s">
        <v>2454</v>
      </c>
      <c r="B2879">
        <v>5232</v>
      </c>
      <c r="C2879" t="s">
        <v>1847</v>
      </c>
      <c r="D2879" s="605">
        <f>IF('P81'!E22&lt;&gt;"",'P81'!E22,"")</f>
        <v>0</v>
      </c>
      <c r="E2879" t="s">
        <v>1562</v>
      </c>
      <c r="F2879" t="s">
        <v>2453</v>
      </c>
    </row>
    <row r="2880" spans="1:6">
      <c r="A2880" t="s">
        <v>2454</v>
      </c>
      <c r="B2880">
        <v>5235</v>
      </c>
      <c r="C2880" t="s">
        <v>2119</v>
      </c>
      <c r="D2880" s="590" t="str">
        <f>IF('P81'!C23&lt;&gt;"",'P81'!C23,"")</f>
        <v>令和6年度末累積額</v>
      </c>
      <c r="E2880" t="s">
        <v>1562</v>
      </c>
      <c r="F2880" t="s">
        <v>1560</v>
      </c>
    </row>
    <row r="2881" spans="1:6">
      <c r="A2881" t="s">
        <v>2454</v>
      </c>
      <c r="B2881">
        <v>5237</v>
      </c>
      <c r="C2881" t="s">
        <v>2056</v>
      </c>
      <c r="D2881" s="605" t="str">
        <f>IF('P81'!E23&lt;&gt;"",'P81'!E23,"")</f>
        <v/>
      </c>
      <c r="E2881" t="s">
        <v>1562</v>
      </c>
      <c r="F2881" t="s">
        <v>2453</v>
      </c>
    </row>
    <row r="2882" spans="1:6">
      <c r="A2882" t="s">
        <v>2454</v>
      </c>
      <c r="B2882">
        <v>5242</v>
      </c>
      <c r="C2882" t="s">
        <v>2058</v>
      </c>
      <c r="D2882" s="605" t="str">
        <f>IF('P81'!E24&lt;&gt;"",'P81'!E24,"")</f>
        <v/>
      </c>
      <c r="E2882" t="s">
        <v>1562</v>
      </c>
      <c r="F2882" t="s">
        <v>2453</v>
      </c>
    </row>
    <row r="2883" spans="1:6">
      <c r="A2883" t="s">
        <v>2454</v>
      </c>
      <c r="B2883">
        <v>5247</v>
      </c>
      <c r="C2883" t="s">
        <v>2063</v>
      </c>
      <c r="D2883" s="605" t="str">
        <f>IF('P81'!E25&lt;&gt;"",'P81'!E25,"")</f>
        <v/>
      </c>
      <c r="E2883" t="s">
        <v>1562</v>
      </c>
      <c r="F2883" t="s">
        <v>2453</v>
      </c>
    </row>
    <row r="2884" spans="1:6">
      <c r="A2884" t="s">
        <v>2454</v>
      </c>
      <c r="B2884">
        <v>5251</v>
      </c>
      <c r="C2884" t="s">
        <v>2028</v>
      </c>
      <c r="D2884" s="605">
        <f>IF('P81'!E26&lt;&gt;"",'P81'!E26,"")</f>
        <v>0</v>
      </c>
      <c r="E2884" t="s">
        <v>1562</v>
      </c>
      <c r="F2884" t="s">
        <v>2453</v>
      </c>
    </row>
    <row r="2885" spans="1:6">
      <c r="A2885" t="s">
        <v>2454</v>
      </c>
      <c r="B2885">
        <v>5253</v>
      </c>
      <c r="C2885" t="s">
        <v>1961</v>
      </c>
      <c r="D2885" s="590" t="str">
        <f>IF('P81'!C27&lt;&gt;"",'P81'!C27,"")</f>
        <v>令和6年度末累積額　　Ａ＋Ｅ＋Ｉ＋Ｍ＋Ｑ＋U</v>
      </c>
      <c r="E2885" t="s">
        <v>1562</v>
      </c>
      <c r="F2885" t="s">
        <v>1560</v>
      </c>
    </row>
    <row r="2886" spans="1:6">
      <c r="A2886" t="s">
        <v>2454</v>
      </c>
      <c r="B2886">
        <v>5255</v>
      </c>
      <c r="C2886" t="s">
        <v>2072</v>
      </c>
      <c r="D2886" s="605">
        <f>IF('P81'!E27&lt;&gt;"",'P81'!E27,"")</f>
        <v>0</v>
      </c>
      <c r="E2886" t="s">
        <v>1562</v>
      </c>
      <c r="F2886" t="s">
        <v>2453</v>
      </c>
    </row>
    <row r="2887" spans="1:6">
      <c r="A2887" t="s">
        <v>2454</v>
      </c>
      <c r="B2887">
        <v>5260</v>
      </c>
      <c r="C2887" t="s">
        <v>2140</v>
      </c>
      <c r="D2887" s="605">
        <f>IF('P81'!E28&lt;&gt;"",'P81'!E28,"")</f>
        <v>0</v>
      </c>
      <c r="E2887" t="s">
        <v>1562</v>
      </c>
      <c r="F2887" t="s">
        <v>2453</v>
      </c>
    </row>
    <row r="2888" spans="1:6">
      <c r="A2888" t="s">
        <v>2454</v>
      </c>
      <c r="B2888">
        <v>5264</v>
      </c>
      <c r="C2888" t="s">
        <v>2206</v>
      </c>
      <c r="D2888" s="605">
        <f>IF('P81'!E29&lt;&gt;"",'P81'!E29,"")</f>
        <v>0</v>
      </c>
      <c r="E2888" t="s">
        <v>1562</v>
      </c>
      <c r="F2888" t="s">
        <v>2453</v>
      </c>
    </row>
    <row r="2889" spans="1:6">
      <c r="A2889" t="s">
        <v>2454</v>
      </c>
      <c r="B2889">
        <v>5268</v>
      </c>
      <c r="C2889" t="s">
        <v>2146</v>
      </c>
      <c r="D2889" s="605">
        <f>IF('P81'!E30&lt;&gt;"",'P81'!E30,"")</f>
        <v>0</v>
      </c>
      <c r="E2889" t="s">
        <v>1562</v>
      </c>
      <c r="F2889" t="s">
        <v>2453</v>
      </c>
    </row>
    <row r="2890" spans="1:6">
      <c r="A2890" t="s">
        <v>2455</v>
      </c>
      <c r="B2890">
        <v>5273</v>
      </c>
      <c r="C2890" t="s">
        <v>1561</v>
      </c>
      <c r="D2890" s="590" t="str">
        <f>IF('P82'!B3&lt;&gt;"",'P82'!B3,"")</f>
        <v/>
      </c>
      <c r="E2890" t="s">
        <v>1562</v>
      </c>
      <c r="F2890" t="s">
        <v>1560</v>
      </c>
    </row>
    <row r="2891" spans="1:6">
      <c r="A2891" t="s">
        <v>2455</v>
      </c>
      <c r="B2891">
        <v>5276</v>
      </c>
      <c r="C2891" t="s">
        <v>1602</v>
      </c>
      <c r="D2891" s="595" t="str">
        <f>IF('P82'!B6&lt;&gt;"",'P82'!B6,"")</f>
        <v/>
      </c>
      <c r="E2891" t="s">
        <v>1562</v>
      </c>
      <c r="F2891" t="s">
        <v>1766</v>
      </c>
    </row>
    <row r="2892" spans="1:6">
      <c r="A2892" t="s">
        <v>2455</v>
      </c>
      <c r="B2892">
        <v>5279</v>
      </c>
      <c r="C2892" t="s">
        <v>2456</v>
      </c>
      <c r="D2892" s="590" t="str">
        <f>IF('P82'!I6&lt;&gt;"",'P82'!I6,"")</f>
        <v/>
      </c>
      <c r="E2892" t="s">
        <v>1562</v>
      </c>
      <c r="F2892" t="s">
        <v>1560</v>
      </c>
    </row>
    <row r="2893" spans="1:6">
      <c r="A2893" t="s">
        <v>2455</v>
      </c>
      <c r="B2893">
        <v>5290</v>
      </c>
      <c r="C2893" t="s">
        <v>1896</v>
      </c>
      <c r="D2893" s="591" t="str">
        <f>IF('P82'!B11&lt;&gt;"",'P82'!B11,"")</f>
        <v/>
      </c>
      <c r="E2893" t="s">
        <v>1562</v>
      </c>
      <c r="F2893" t="s">
        <v>1566</v>
      </c>
    </row>
    <row r="2894" spans="1:6">
      <c r="A2894" t="s">
        <v>2455</v>
      </c>
      <c r="B2894">
        <v>5291</v>
      </c>
      <c r="C2894" t="s">
        <v>1621</v>
      </c>
      <c r="D2894" s="592" t="str">
        <f>IF('P82'!D11&lt;&gt;"",'P82'!D11,"")</f>
        <v/>
      </c>
      <c r="E2894" t="s">
        <v>1562</v>
      </c>
      <c r="F2894" t="s">
        <v>1584</v>
      </c>
    </row>
    <row r="2895" spans="1:6">
      <c r="A2895" t="s">
        <v>2455</v>
      </c>
      <c r="B2895">
        <v>5293</v>
      </c>
      <c r="C2895" t="s">
        <v>1667</v>
      </c>
      <c r="D2895" s="590" t="str">
        <f>IF('P82'!F11&lt;&gt;"",'P82'!F11,"")</f>
        <v/>
      </c>
      <c r="E2895" t="s">
        <v>1562</v>
      </c>
      <c r="F2895" t="s">
        <v>1560</v>
      </c>
    </row>
    <row r="2896" spans="1:6">
      <c r="A2896" t="s">
        <v>2455</v>
      </c>
      <c r="B2896">
        <v>5295</v>
      </c>
      <c r="C2896" t="s">
        <v>1751</v>
      </c>
      <c r="D2896" s="590" t="str">
        <f>IF('P82'!H11&lt;&gt;"",'P82'!H11,"")</f>
        <v/>
      </c>
      <c r="E2896" t="s">
        <v>1562</v>
      </c>
      <c r="F2896" t="s">
        <v>1560</v>
      </c>
    </row>
    <row r="2897" spans="1:6">
      <c r="A2897" t="s">
        <v>2455</v>
      </c>
      <c r="B2897">
        <v>5296</v>
      </c>
      <c r="C2897" t="s">
        <v>1784</v>
      </c>
      <c r="D2897" s="593" t="str">
        <f>IF('P82'!I11&lt;&gt;"",'P82'!I11,"")</f>
        <v/>
      </c>
      <c r="E2897" t="s">
        <v>1562</v>
      </c>
      <c r="F2897" t="s">
        <v>1757</v>
      </c>
    </row>
    <row r="2898" spans="1:6">
      <c r="A2898" t="s">
        <v>2455</v>
      </c>
      <c r="B2898">
        <v>5298</v>
      </c>
      <c r="C2898" t="s">
        <v>1668</v>
      </c>
      <c r="D2898" t="str">
        <f>IF('P82'!K11&lt;&gt;"",'P82'!K11,"")</f>
        <v/>
      </c>
      <c r="E2898" t="s">
        <v>1562</v>
      </c>
      <c r="F2898" t="s">
        <v>1563</v>
      </c>
    </row>
    <row r="2899" spans="1:6">
      <c r="A2899" t="s">
        <v>2455</v>
      </c>
      <c r="B2899">
        <v>5299</v>
      </c>
      <c r="C2899" t="s">
        <v>1786</v>
      </c>
      <c r="D2899" s="590" t="str">
        <f>IF('P82'!L11&lt;&gt;"",'P82'!L11,"")</f>
        <v/>
      </c>
      <c r="E2899" t="s">
        <v>1562</v>
      </c>
      <c r="F2899" t="s">
        <v>1560</v>
      </c>
    </row>
    <row r="2900" spans="1:6">
      <c r="A2900" t="s">
        <v>2455</v>
      </c>
      <c r="B2900">
        <v>5300</v>
      </c>
      <c r="C2900" t="s">
        <v>1787</v>
      </c>
      <c r="D2900" s="590" t="str">
        <f>IF('P82'!M11&lt;&gt;"",'P82'!M11,"")</f>
        <v/>
      </c>
      <c r="E2900" t="s">
        <v>1562</v>
      </c>
      <c r="F2900" t="s">
        <v>1560</v>
      </c>
    </row>
    <row r="2901" spans="1:6">
      <c r="A2901" t="s">
        <v>2455</v>
      </c>
      <c r="B2901">
        <v>5302</v>
      </c>
      <c r="C2901" t="s">
        <v>1889</v>
      </c>
      <c r="D2901" s="591" t="str">
        <f>IF('P82'!B12&lt;&gt;"",'P82'!B12,"")</f>
        <v/>
      </c>
      <c r="E2901" t="s">
        <v>1562</v>
      </c>
      <c r="F2901" t="s">
        <v>1566</v>
      </c>
    </row>
    <row r="2902" spans="1:6">
      <c r="A2902" t="s">
        <v>2455</v>
      </c>
      <c r="B2902">
        <v>5303</v>
      </c>
      <c r="C2902" t="s">
        <v>1623</v>
      </c>
      <c r="D2902" s="592" t="str">
        <f>IF('P82'!D12&lt;&gt;"",'P82'!D12,"")</f>
        <v/>
      </c>
      <c r="E2902" t="s">
        <v>1562</v>
      </c>
      <c r="F2902" t="s">
        <v>1584</v>
      </c>
    </row>
    <row r="2903" spans="1:6">
      <c r="A2903" t="s">
        <v>2455</v>
      </c>
      <c r="B2903">
        <v>5305</v>
      </c>
      <c r="C2903" t="s">
        <v>1669</v>
      </c>
      <c r="D2903" s="590" t="str">
        <f>IF('P82'!F12&lt;&gt;"",'P82'!F12,"")</f>
        <v/>
      </c>
      <c r="E2903" t="s">
        <v>1562</v>
      </c>
      <c r="F2903" t="s">
        <v>1560</v>
      </c>
    </row>
    <row r="2904" spans="1:6">
      <c r="A2904" t="s">
        <v>2455</v>
      </c>
      <c r="B2904">
        <v>5307</v>
      </c>
      <c r="C2904" t="s">
        <v>1752</v>
      </c>
      <c r="D2904" s="590" t="str">
        <f>IF('P82'!H12&lt;&gt;"",'P82'!H12,"")</f>
        <v/>
      </c>
      <c r="E2904" t="s">
        <v>1562</v>
      </c>
      <c r="F2904" t="s">
        <v>1560</v>
      </c>
    </row>
    <row r="2905" spans="1:6">
      <c r="A2905" t="s">
        <v>2455</v>
      </c>
      <c r="B2905">
        <v>5308</v>
      </c>
      <c r="C2905" t="s">
        <v>1790</v>
      </c>
      <c r="D2905" s="593" t="str">
        <f>IF('P82'!I12&lt;&gt;"",'P82'!I12,"")</f>
        <v/>
      </c>
      <c r="E2905" t="s">
        <v>1562</v>
      </c>
      <c r="F2905" t="s">
        <v>1757</v>
      </c>
    </row>
    <row r="2906" spans="1:6">
      <c r="A2906" t="s">
        <v>2455</v>
      </c>
      <c r="B2906">
        <v>5310</v>
      </c>
      <c r="C2906" t="s">
        <v>1670</v>
      </c>
      <c r="D2906" t="str">
        <f>IF('P82'!K12&lt;&gt;"",'P82'!K12,"")</f>
        <v/>
      </c>
      <c r="E2906" t="s">
        <v>1562</v>
      </c>
      <c r="F2906" t="s">
        <v>1563</v>
      </c>
    </row>
    <row r="2907" spans="1:6">
      <c r="A2907" t="s">
        <v>2455</v>
      </c>
      <c r="B2907">
        <v>5311</v>
      </c>
      <c r="C2907" t="s">
        <v>1792</v>
      </c>
      <c r="D2907" s="590" t="str">
        <f>IF('P82'!L12&lt;&gt;"",'P82'!L12,"")</f>
        <v/>
      </c>
      <c r="E2907" t="s">
        <v>1562</v>
      </c>
      <c r="F2907" t="s">
        <v>1560</v>
      </c>
    </row>
    <row r="2908" spans="1:6">
      <c r="A2908" t="s">
        <v>2455</v>
      </c>
      <c r="B2908">
        <v>5312</v>
      </c>
      <c r="C2908" t="s">
        <v>1793</v>
      </c>
      <c r="D2908" s="590" t="str">
        <f>IF('P82'!M12&lt;&gt;"",'P82'!M12,"")</f>
        <v/>
      </c>
      <c r="E2908" t="s">
        <v>1562</v>
      </c>
      <c r="F2908" t="s">
        <v>1560</v>
      </c>
    </row>
    <row r="2909" spans="1:6">
      <c r="A2909" t="s">
        <v>2455</v>
      </c>
      <c r="B2909">
        <v>5314</v>
      </c>
      <c r="C2909" t="s">
        <v>2039</v>
      </c>
      <c r="D2909" s="591" t="str">
        <f>IF('P82'!B13&lt;&gt;"",'P82'!B13,"")</f>
        <v/>
      </c>
      <c r="E2909" t="s">
        <v>1562</v>
      </c>
      <c r="F2909" t="s">
        <v>1566</v>
      </c>
    </row>
    <row r="2910" spans="1:6">
      <c r="A2910" t="s">
        <v>2455</v>
      </c>
      <c r="B2910">
        <v>5315</v>
      </c>
      <c r="C2910" t="s">
        <v>1625</v>
      </c>
      <c r="D2910" s="592" t="str">
        <f>IF('P82'!D13&lt;&gt;"",'P82'!D13,"")</f>
        <v/>
      </c>
      <c r="E2910" t="s">
        <v>1562</v>
      </c>
      <c r="F2910" t="s">
        <v>1584</v>
      </c>
    </row>
    <row r="2911" spans="1:6">
      <c r="A2911" t="s">
        <v>2455</v>
      </c>
      <c r="B2911">
        <v>5317</v>
      </c>
      <c r="C2911" t="s">
        <v>1573</v>
      </c>
      <c r="D2911" s="590" t="str">
        <f>IF('P82'!F13&lt;&gt;"",'P82'!F13,"")</f>
        <v/>
      </c>
      <c r="E2911" t="s">
        <v>1562</v>
      </c>
      <c r="F2911" t="s">
        <v>1560</v>
      </c>
    </row>
    <row r="2912" spans="1:6">
      <c r="A2912" t="s">
        <v>2455</v>
      </c>
      <c r="B2912">
        <v>5319</v>
      </c>
      <c r="C2912" t="s">
        <v>1753</v>
      </c>
      <c r="D2912" s="590" t="str">
        <f>IF('P82'!H13&lt;&gt;"",'P82'!H13,"")</f>
        <v/>
      </c>
      <c r="E2912" t="s">
        <v>1562</v>
      </c>
      <c r="F2912" t="s">
        <v>1560</v>
      </c>
    </row>
    <row r="2913" spans="1:6">
      <c r="A2913" t="s">
        <v>2455</v>
      </c>
      <c r="B2913">
        <v>5320</v>
      </c>
      <c r="C2913" t="s">
        <v>1795</v>
      </c>
      <c r="D2913" s="593" t="str">
        <f>IF('P82'!I13&lt;&gt;"",'P82'!I13,"")</f>
        <v/>
      </c>
      <c r="E2913" t="s">
        <v>1562</v>
      </c>
      <c r="F2913" t="s">
        <v>1757</v>
      </c>
    </row>
    <row r="2914" spans="1:6">
      <c r="A2914" t="s">
        <v>2455</v>
      </c>
      <c r="B2914">
        <v>5322</v>
      </c>
      <c r="C2914" t="s">
        <v>1671</v>
      </c>
      <c r="D2914" t="str">
        <f>IF('P82'!K13&lt;&gt;"",'P82'!K13,"")</f>
        <v/>
      </c>
      <c r="E2914" t="s">
        <v>1562</v>
      </c>
      <c r="F2914" t="s">
        <v>1563</v>
      </c>
    </row>
    <row r="2915" spans="1:6">
      <c r="A2915" t="s">
        <v>2455</v>
      </c>
      <c r="B2915">
        <v>5323</v>
      </c>
      <c r="C2915" t="s">
        <v>1797</v>
      </c>
      <c r="D2915" s="590" t="str">
        <f>IF('P82'!L13&lt;&gt;"",'P82'!L13,"")</f>
        <v/>
      </c>
      <c r="E2915" t="s">
        <v>1562</v>
      </c>
      <c r="F2915" t="s">
        <v>1560</v>
      </c>
    </row>
    <row r="2916" spans="1:6">
      <c r="A2916" t="s">
        <v>2455</v>
      </c>
      <c r="B2916">
        <v>5324</v>
      </c>
      <c r="C2916" t="s">
        <v>1798</v>
      </c>
      <c r="D2916" s="590" t="str">
        <f>IF('P82'!M13&lt;&gt;"",'P82'!M13,"")</f>
        <v/>
      </c>
      <c r="E2916" t="s">
        <v>1562</v>
      </c>
      <c r="F2916" t="s">
        <v>1560</v>
      </c>
    </row>
    <row r="2917" spans="1:6">
      <c r="A2917" t="s">
        <v>2455</v>
      </c>
      <c r="B2917">
        <v>5326</v>
      </c>
      <c r="C2917" t="s">
        <v>2457</v>
      </c>
      <c r="D2917" s="591" t="str">
        <f>IF('P82'!B14&lt;&gt;"",'P82'!B14,"")</f>
        <v/>
      </c>
      <c r="E2917" t="s">
        <v>1562</v>
      </c>
      <c r="F2917" t="s">
        <v>1566</v>
      </c>
    </row>
    <row r="2918" spans="1:6">
      <c r="A2918" t="s">
        <v>2455</v>
      </c>
      <c r="B2918">
        <v>5327</v>
      </c>
      <c r="C2918" t="s">
        <v>1627</v>
      </c>
      <c r="D2918" s="592" t="str">
        <f>IF('P82'!D14&lt;&gt;"",'P82'!D14,"")</f>
        <v/>
      </c>
      <c r="E2918" t="s">
        <v>1562</v>
      </c>
      <c r="F2918" t="s">
        <v>1584</v>
      </c>
    </row>
    <row r="2919" spans="1:6">
      <c r="A2919" t="s">
        <v>2455</v>
      </c>
      <c r="B2919">
        <v>5329</v>
      </c>
      <c r="C2919" t="s">
        <v>1672</v>
      </c>
      <c r="D2919" s="590" t="str">
        <f>IF('P82'!F14&lt;&gt;"",'P82'!F14,"")</f>
        <v/>
      </c>
      <c r="E2919" t="s">
        <v>1562</v>
      </c>
      <c r="F2919" t="s">
        <v>1560</v>
      </c>
    </row>
    <row r="2920" spans="1:6">
      <c r="A2920" t="s">
        <v>2455</v>
      </c>
      <c r="B2920">
        <v>5331</v>
      </c>
      <c r="C2920" t="s">
        <v>1754</v>
      </c>
      <c r="D2920" s="590" t="str">
        <f>IF('P82'!H14&lt;&gt;"",'P82'!H14,"")</f>
        <v/>
      </c>
      <c r="E2920" t="s">
        <v>1562</v>
      </c>
      <c r="F2920" t="s">
        <v>1560</v>
      </c>
    </row>
    <row r="2921" spans="1:6">
      <c r="A2921" t="s">
        <v>2455</v>
      </c>
      <c r="B2921">
        <v>5332</v>
      </c>
      <c r="C2921" t="s">
        <v>1799</v>
      </c>
      <c r="D2921" s="593" t="str">
        <f>IF('P82'!I14&lt;&gt;"",'P82'!I14,"")</f>
        <v/>
      </c>
      <c r="E2921" t="s">
        <v>1562</v>
      </c>
      <c r="F2921" t="s">
        <v>1757</v>
      </c>
    </row>
    <row r="2922" spans="1:6">
      <c r="A2922" t="s">
        <v>2455</v>
      </c>
      <c r="B2922">
        <v>5334</v>
      </c>
      <c r="C2922" t="s">
        <v>1673</v>
      </c>
      <c r="D2922" t="str">
        <f>IF('P82'!K14&lt;&gt;"",'P82'!K14,"")</f>
        <v/>
      </c>
      <c r="E2922" t="s">
        <v>1562</v>
      </c>
      <c r="F2922" t="s">
        <v>1563</v>
      </c>
    </row>
    <row r="2923" spans="1:6">
      <c r="A2923" t="s">
        <v>2455</v>
      </c>
      <c r="B2923">
        <v>5335</v>
      </c>
      <c r="C2923" t="s">
        <v>1801</v>
      </c>
      <c r="D2923" s="590" t="str">
        <f>IF('P82'!L14&lt;&gt;"",'P82'!L14,"")</f>
        <v/>
      </c>
      <c r="E2923" t="s">
        <v>1562</v>
      </c>
      <c r="F2923" t="s">
        <v>1560</v>
      </c>
    </row>
    <row r="2924" spans="1:6">
      <c r="A2924" t="s">
        <v>2455</v>
      </c>
      <c r="B2924">
        <v>5336</v>
      </c>
      <c r="C2924" t="s">
        <v>1802</v>
      </c>
      <c r="D2924" s="590" t="str">
        <f>IF('P82'!M14&lt;&gt;"",'P82'!M14,"")</f>
        <v/>
      </c>
      <c r="E2924" t="s">
        <v>1562</v>
      </c>
      <c r="F2924" t="s">
        <v>1560</v>
      </c>
    </row>
    <row r="2925" spans="1:6">
      <c r="A2925" t="s">
        <v>2455</v>
      </c>
      <c r="B2925">
        <v>5338</v>
      </c>
      <c r="C2925" t="s">
        <v>2082</v>
      </c>
      <c r="D2925" s="591" t="str">
        <f>IF('P82'!B15&lt;&gt;"",'P82'!B15,"")</f>
        <v/>
      </c>
      <c r="E2925" t="s">
        <v>1562</v>
      </c>
      <c r="F2925" t="s">
        <v>1566</v>
      </c>
    </row>
    <row r="2926" spans="1:6">
      <c r="A2926" t="s">
        <v>2455</v>
      </c>
      <c r="B2926">
        <v>5339</v>
      </c>
      <c r="C2926" t="s">
        <v>1629</v>
      </c>
      <c r="D2926" s="592" t="str">
        <f>IF('P82'!D15&lt;&gt;"",'P82'!D15,"")</f>
        <v/>
      </c>
      <c r="E2926" t="s">
        <v>1562</v>
      </c>
      <c r="F2926" t="s">
        <v>1584</v>
      </c>
    </row>
    <row r="2927" spans="1:6">
      <c r="A2927" t="s">
        <v>2455</v>
      </c>
      <c r="B2927">
        <v>5341</v>
      </c>
      <c r="C2927" t="s">
        <v>1578</v>
      </c>
      <c r="D2927" s="590" t="str">
        <f>IF('P82'!F15&lt;&gt;"",'P82'!F15,"")</f>
        <v/>
      </c>
      <c r="E2927" t="s">
        <v>1562</v>
      </c>
      <c r="F2927" t="s">
        <v>1560</v>
      </c>
    </row>
    <row r="2928" spans="1:6">
      <c r="A2928" t="s">
        <v>2455</v>
      </c>
      <c r="B2928">
        <v>5343</v>
      </c>
      <c r="C2928" t="s">
        <v>1756</v>
      </c>
      <c r="D2928" s="590" t="str">
        <f>IF('P82'!H15&lt;&gt;"",'P82'!H15,"")</f>
        <v/>
      </c>
      <c r="E2928" t="s">
        <v>1562</v>
      </c>
      <c r="F2928" t="s">
        <v>1560</v>
      </c>
    </row>
    <row r="2929" spans="1:6">
      <c r="A2929" t="s">
        <v>2455</v>
      </c>
      <c r="B2929">
        <v>5344</v>
      </c>
      <c r="C2929" t="s">
        <v>1805</v>
      </c>
      <c r="D2929" s="593" t="str">
        <f>IF('P82'!I15&lt;&gt;"",'P82'!I15,"")</f>
        <v/>
      </c>
      <c r="E2929" t="s">
        <v>1562</v>
      </c>
      <c r="F2929" t="s">
        <v>1757</v>
      </c>
    </row>
    <row r="2930" spans="1:6">
      <c r="A2930" t="s">
        <v>2455</v>
      </c>
      <c r="B2930">
        <v>5346</v>
      </c>
      <c r="C2930" t="s">
        <v>1674</v>
      </c>
      <c r="D2930" t="str">
        <f>IF('P82'!K15&lt;&gt;"",'P82'!K15,"")</f>
        <v/>
      </c>
      <c r="E2930" t="s">
        <v>1562</v>
      </c>
      <c r="F2930" t="s">
        <v>1563</v>
      </c>
    </row>
    <row r="2931" spans="1:6">
      <c r="A2931" t="s">
        <v>2455</v>
      </c>
      <c r="B2931">
        <v>5347</v>
      </c>
      <c r="C2931" t="s">
        <v>1807</v>
      </c>
      <c r="D2931" s="590" t="str">
        <f>IF('P82'!L15&lt;&gt;"",'P82'!L15,"")</f>
        <v/>
      </c>
      <c r="E2931" t="s">
        <v>1562</v>
      </c>
      <c r="F2931" t="s">
        <v>1560</v>
      </c>
    </row>
    <row r="2932" spans="1:6">
      <c r="A2932" t="s">
        <v>2455</v>
      </c>
      <c r="B2932">
        <v>5348</v>
      </c>
      <c r="C2932" t="s">
        <v>1808</v>
      </c>
      <c r="D2932" s="590" t="str">
        <f>IF('P82'!M15&lt;&gt;"",'P82'!M15,"")</f>
        <v/>
      </c>
      <c r="E2932" t="s">
        <v>1562</v>
      </c>
      <c r="F2932" t="s">
        <v>1560</v>
      </c>
    </row>
    <row r="2933" spans="1:6">
      <c r="A2933" t="s">
        <v>2455</v>
      </c>
      <c r="B2933">
        <v>5352</v>
      </c>
      <c r="C2933" t="s">
        <v>2458</v>
      </c>
      <c r="D2933" s="591" t="str">
        <f>IF('P82'!B18&lt;&gt;"",'P82'!B18,"")</f>
        <v/>
      </c>
      <c r="E2933" t="s">
        <v>1562</v>
      </c>
      <c r="F2933" t="s">
        <v>1566</v>
      </c>
    </row>
    <row r="2934" spans="1:6">
      <c r="A2934" t="s">
        <v>2455</v>
      </c>
      <c r="B2934">
        <v>5354</v>
      </c>
      <c r="C2934" t="s">
        <v>2459</v>
      </c>
      <c r="D2934" s="591" t="str">
        <f>IF('P82'!B19&lt;&gt;"",'P82'!B19,"")</f>
        <v/>
      </c>
      <c r="E2934" t="s">
        <v>1562</v>
      </c>
      <c r="F2934" t="s">
        <v>1566</v>
      </c>
    </row>
    <row r="2935" spans="1:6">
      <c r="A2935" t="s">
        <v>2455</v>
      </c>
      <c r="B2935">
        <v>5356</v>
      </c>
      <c r="C2935" t="s">
        <v>2460</v>
      </c>
      <c r="D2935" s="591" t="str">
        <f>IF('P82'!B20&lt;&gt;"",'P82'!B20,"")</f>
        <v/>
      </c>
      <c r="E2935" t="s">
        <v>1562</v>
      </c>
      <c r="F2935" t="s">
        <v>1566</v>
      </c>
    </row>
    <row r="2936" spans="1:6">
      <c r="A2936" t="s">
        <v>2455</v>
      </c>
      <c r="B2936">
        <v>5358</v>
      </c>
      <c r="C2936" t="s">
        <v>2461</v>
      </c>
      <c r="D2936" s="591" t="str">
        <f>IF('P82'!B21&lt;&gt;"",'P82'!B21,"")</f>
        <v/>
      </c>
      <c r="E2936" t="s">
        <v>1562</v>
      </c>
      <c r="F2936" t="s">
        <v>1566</v>
      </c>
    </row>
    <row r="2937" spans="1:6">
      <c r="A2937" t="s">
        <v>2455</v>
      </c>
      <c r="B2937">
        <v>5360</v>
      </c>
      <c r="C2937" t="s">
        <v>2462</v>
      </c>
      <c r="D2937" s="591" t="str">
        <f>IF('P82'!B22&lt;&gt;"",'P82'!B22,"")</f>
        <v/>
      </c>
      <c r="E2937" t="s">
        <v>1562</v>
      </c>
      <c r="F2937" t="s">
        <v>1566</v>
      </c>
    </row>
    <row r="2938" spans="1:6">
      <c r="A2938" t="s">
        <v>2455</v>
      </c>
      <c r="B2938">
        <v>5362</v>
      </c>
      <c r="C2938" t="s">
        <v>1705</v>
      </c>
      <c r="D2938" s="590" t="str">
        <f>IF('P82'!B25&lt;&gt;"",'P82'!B25,"")</f>
        <v/>
      </c>
      <c r="E2938" t="s">
        <v>1562</v>
      </c>
      <c r="F2938" t="s">
        <v>1560</v>
      </c>
    </row>
    <row r="2939" spans="1:6">
      <c r="A2939" t="s">
        <v>2463</v>
      </c>
      <c r="B2939">
        <v>5366</v>
      </c>
      <c r="C2939" t="s">
        <v>2464</v>
      </c>
      <c r="D2939" s="590" t="str">
        <f>IF('P83'!C2&lt;&gt;"",'P83'!C2,"")</f>
        <v/>
      </c>
      <c r="E2939" t="s">
        <v>1562</v>
      </c>
      <c r="F2939" t="s">
        <v>1560</v>
      </c>
    </row>
    <row r="2940" spans="1:6">
      <c r="A2940" t="s">
        <v>2463</v>
      </c>
      <c r="B2940">
        <v>5369</v>
      </c>
      <c r="C2940" t="s">
        <v>1602</v>
      </c>
      <c r="D2940" s="590" t="str">
        <f>IF('P83'!B6&lt;&gt;"",'P83'!B6,"")</f>
        <v/>
      </c>
      <c r="E2940" t="s">
        <v>1562</v>
      </c>
      <c r="F2940" t="s">
        <v>1560</v>
      </c>
    </row>
    <row r="2941" spans="1:6">
      <c r="A2941" t="s">
        <v>2463</v>
      </c>
      <c r="B2941">
        <v>5372</v>
      </c>
      <c r="C2941" t="s">
        <v>1743</v>
      </c>
      <c r="D2941" s="592" t="str">
        <f>IF('P83'!C7&lt;&gt;"",'P83'!C7,"")</f>
        <v/>
      </c>
      <c r="E2941" t="s">
        <v>1562</v>
      </c>
      <c r="F2941" t="s">
        <v>1584</v>
      </c>
    </row>
    <row r="2942" spans="1:6">
      <c r="A2942" t="s">
        <v>2463</v>
      </c>
      <c r="B2942">
        <v>5374</v>
      </c>
      <c r="C2942" t="s">
        <v>1775</v>
      </c>
      <c r="D2942" s="590" t="str">
        <f>IF('P83'!B9&lt;&gt;"",'P83'!B9,"")</f>
        <v/>
      </c>
      <c r="E2942" t="s">
        <v>1562</v>
      </c>
      <c r="F2942" t="s">
        <v>1560</v>
      </c>
    </row>
    <row r="2943" spans="1:6">
      <c r="A2943" t="s">
        <v>2463</v>
      </c>
      <c r="B2943">
        <v>5379</v>
      </c>
      <c r="C2943" t="s">
        <v>1709</v>
      </c>
      <c r="D2943" s="590" t="str">
        <f>IF('P83'!C13&lt;&gt;"",'P83'!C13,"")</f>
        <v/>
      </c>
      <c r="E2943" t="s">
        <v>1562</v>
      </c>
      <c r="F2943" t="s">
        <v>1560</v>
      </c>
    </row>
    <row r="2944" spans="1:6">
      <c r="A2944" t="s">
        <v>2463</v>
      </c>
      <c r="B2944">
        <v>5382</v>
      </c>
      <c r="C2944" t="s">
        <v>1575</v>
      </c>
      <c r="D2944" s="590" t="str">
        <f>IF('P83'!C14&lt;&gt;"",'P83'!C14,"")</f>
        <v/>
      </c>
      <c r="E2944" t="s">
        <v>1562</v>
      </c>
      <c r="F2944" t="s">
        <v>1560</v>
      </c>
    </row>
    <row r="2945" spans="1:6">
      <c r="A2945" t="s">
        <v>2463</v>
      </c>
      <c r="B2945">
        <v>5384</v>
      </c>
      <c r="C2945" t="s">
        <v>1577</v>
      </c>
      <c r="D2945" s="590" t="str">
        <f>IF('P83'!C15&lt;&gt;"",'P83'!C15,"")</f>
        <v/>
      </c>
      <c r="E2945" t="s">
        <v>1562</v>
      </c>
      <c r="F2945" t="s">
        <v>1560</v>
      </c>
    </row>
    <row r="2946" spans="1:6">
      <c r="A2946" t="s">
        <v>2465</v>
      </c>
      <c r="B2946">
        <v>5387</v>
      </c>
      <c r="C2946" t="s">
        <v>1640</v>
      </c>
      <c r="D2946" s="593" t="str">
        <f>IF('P84'!D2&lt;&gt;"",'P84'!D2,"")</f>
        <v/>
      </c>
      <c r="E2946" t="s">
        <v>1562</v>
      </c>
      <c r="F2946" t="s">
        <v>1757</v>
      </c>
    </row>
    <row r="2947" spans="1:6">
      <c r="A2947" t="s">
        <v>2465</v>
      </c>
      <c r="B2947">
        <v>5389</v>
      </c>
      <c r="C2947" t="s">
        <v>1641</v>
      </c>
      <c r="D2947" s="593" t="str">
        <f>IF('P84'!G2&lt;&gt;"",'P84'!G2,"")</f>
        <v/>
      </c>
      <c r="E2947" t="s">
        <v>1562</v>
      </c>
      <c r="F2947" t="s">
        <v>1757</v>
      </c>
    </row>
    <row r="2948" spans="1:6">
      <c r="A2948" t="s">
        <v>2465</v>
      </c>
      <c r="B2948">
        <v>5391</v>
      </c>
      <c r="C2948" t="s">
        <v>1642</v>
      </c>
      <c r="D2948" s="593" t="str">
        <f>IF('P84'!D3&lt;&gt;"",'P84'!D3,"")</f>
        <v/>
      </c>
      <c r="E2948" t="s">
        <v>1562</v>
      </c>
      <c r="F2948" t="s">
        <v>1757</v>
      </c>
    </row>
    <row r="2949" spans="1:6">
      <c r="A2949" t="s">
        <v>2465</v>
      </c>
      <c r="B2949">
        <v>5393</v>
      </c>
      <c r="C2949" t="s">
        <v>1643</v>
      </c>
      <c r="D2949" s="593" t="str">
        <f>IF('P84'!G3&lt;&gt;"",'P84'!G3,"")</f>
        <v/>
      </c>
      <c r="E2949" t="s">
        <v>1562</v>
      </c>
      <c r="F2949" t="s">
        <v>1757</v>
      </c>
    </row>
    <row r="2950" spans="1:6">
      <c r="A2950" t="s">
        <v>2465</v>
      </c>
      <c r="B2950">
        <v>5395</v>
      </c>
      <c r="C2950" t="s">
        <v>1607</v>
      </c>
      <c r="D2950" s="593" t="str">
        <f>IF('P84'!D4&lt;&gt;"",'P84'!D4,"")</f>
        <v/>
      </c>
      <c r="E2950" t="s">
        <v>1562</v>
      </c>
      <c r="F2950" t="s">
        <v>1757</v>
      </c>
    </row>
    <row r="2951" spans="1:6">
      <c r="A2951" t="s">
        <v>2465</v>
      </c>
      <c r="B2951">
        <v>5397</v>
      </c>
      <c r="C2951" t="s">
        <v>1608</v>
      </c>
      <c r="D2951" s="593" t="str">
        <f>IF('P84'!G4&lt;&gt;"",'P84'!G4,"")</f>
        <v/>
      </c>
      <c r="E2951" t="s">
        <v>1562</v>
      </c>
      <c r="F2951" t="s">
        <v>1757</v>
      </c>
    </row>
    <row r="2952" spans="1:6">
      <c r="A2952" t="s">
        <v>2465</v>
      </c>
      <c r="B2952">
        <v>5400</v>
      </c>
      <c r="C2952" t="s">
        <v>1723</v>
      </c>
      <c r="D2952" s="590" t="str">
        <f>IF('P84'!C8&lt;&gt;"",'P84'!C8,"")</f>
        <v/>
      </c>
      <c r="E2952" t="s">
        <v>1562</v>
      </c>
      <c r="F2952" t="s">
        <v>1560</v>
      </c>
    </row>
    <row r="2953" spans="1:6">
      <c r="A2953" t="s">
        <v>2465</v>
      </c>
      <c r="B2953">
        <v>5403</v>
      </c>
      <c r="C2953" t="s">
        <v>1726</v>
      </c>
      <c r="D2953" s="590" t="str">
        <f>IF('P84'!C11&lt;&gt;"",'P84'!C11,"")</f>
        <v/>
      </c>
      <c r="E2953" t="s">
        <v>1562</v>
      </c>
      <c r="F2953" t="s">
        <v>1560</v>
      </c>
    </row>
    <row r="2954" spans="1:6">
      <c r="A2954" t="s">
        <v>2465</v>
      </c>
      <c r="B2954">
        <v>5406</v>
      </c>
      <c r="C2954" t="s">
        <v>1729</v>
      </c>
      <c r="D2954" s="590" t="str">
        <f>IF('P84'!C14&lt;&gt;"",'P84'!C14,"")</f>
        <v/>
      </c>
      <c r="E2954" t="s">
        <v>1562</v>
      </c>
      <c r="F2954" t="s">
        <v>1560</v>
      </c>
    </row>
    <row r="2955" spans="1:6">
      <c r="A2955" t="s">
        <v>2466</v>
      </c>
      <c r="B2955">
        <v>5409</v>
      </c>
      <c r="C2955" t="s">
        <v>1877</v>
      </c>
      <c r="D2955" s="590" t="str">
        <f>IF('P85'!A1&lt;&gt;"",'P85'!A1,"")</f>
        <v>１２　運営費の使途範囲及び本部会計繰入金（運用収入）の限度額の計算（令和7年度）</v>
      </c>
      <c r="E2955" t="s">
        <v>1562</v>
      </c>
      <c r="F2955" t="s">
        <v>1560</v>
      </c>
    </row>
    <row r="2956" spans="1:6">
      <c r="A2956" t="s">
        <v>2466</v>
      </c>
      <c r="B2956">
        <v>5417</v>
      </c>
      <c r="C2956" t="s">
        <v>1713</v>
      </c>
      <c r="D2956" s="593" t="str">
        <f>IF('P85'!C5&lt;&gt;"",'P85'!C5,"")</f>
        <v/>
      </c>
      <c r="E2956" t="s">
        <v>1562</v>
      </c>
      <c r="F2956" t="s">
        <v>1757</v>
      </c>
    </row>
    <row r="2957" spans="1:6">
      <c r="A2957" t="s">
        <v>2466</v>
      </c>
      <c r="B2957">
        <v>5419</v>
      </c>
      <c r="C2957" t="s">
        <v>1722</v>
      </c>
      <c r="D2957" s="590" t="str">
        <f>IF('P85'!E5&lt;&gt;"",'P85'!E5,"")</f>
        <v/>
      </c>
      <c r="E2957" t="s">
        <v>1562</v>
      </c>
      <c r="F2957" t="s">
        <v>1560</v>
      </c>
    </row>
    <row r="2958" spans="1:6">
      <c r="A2958" t="s">
        <v>2466</v>
      </c>
      <c r="B2958">
        <v>5421</v>
      </c>
      <c r="C2958" t="s">
        <v>1610</v>
      </c>
      <c r="D2958" s="590" t="str">
        <f>IF('P85'!G5&lt;&gt;"",'P85'!G5,"")</f>
        <v/>
      </c>
      <c r="E2958" t="s">
        <v>1562</v>
      </c>
      <c r="F2958" t="s">
        <v>1560</v>
      </c>
    </row>
    <row r="2959" spans="1:6">
      <c r="A2959" t="s">
        <v>2466</v>
      </c>
      <c r="B2959">
        <v>5422</v>
      </c>
      <c r="C2959" t="s">
        <v>1739</v>
      </c>
      <c r="D2959" s="593" t="str">
        <f>IF('P85'!H5&lt;&gt;"",'P85'!H5,"")</f>
        <v/>
      </c>
      <c r="E2959" t="s">
        <v>1562</v>
      </c>
      <c r="F2959" t="s">
        <v>1757</v>
      </c>
    </row>
    <row r="2960" spans="1:6">
      <c r="A2960" t="s">
        <v>2466</v>
      </c>
      <c r="B2960">
        <v>5424</v>
      </c>
      <c r="C2960" t="s">
        <v>1743</v>
      </c>
      <c r="D2960" s="593" t="str">
        <f>IF('P85'!C7&lt;&gt;"",'P85'!C7,"")</f>
        <v/>
      </c>
      <c r="E2960" t="s">
        <v>1562</v>
      </c>
      <c r="F2960" t="s">
        <v>1757</v>
      </c>
    </row>
    <row r="2961" spans="1:6">
      <c r="A2961" t="s">
        <v>2466</v>
      </c>
      <c r="B2961">
        <v>5426</v>
      </c>
      <c r="C2961" t="s">
        <v>1744</v>
      </c>
      <c r="D2961" s="590" t="str">
        <f>IF('P85'!E7&lt;&gt;"",'P85'!E7,"")</f>
        <v/>
      </c>
      <c r="E2961" t="s">
        <v>1562</v>
      </c>
      <c r="F2961" t="s">
        <v>1560</v>
      </c>
    </row>
    <row r="2962" spans="1:6">
      <c r="A2962" t="s">
        <v>2466</v>
      </c>
      <c r="B2962">
        <v>5428</v>
      </c>
      <c r="C2962" t="s">
        <v>1614</v>
      </c>
      <c r="D2962" s="590" t="str">
        <f>IF('P85'!G7&lt;&gt;"",'P85'!G7,"")</f>
        <v/>
      </c>
      <c r="E2962" t="s">
        <v>1562</v>
      </c>
      <c r="F2962" t="s">
        <v>1560</v>
      </c>
    </row>
    <row r="2963" spans="1:6">
      <c r="A2963" t="s">
        <v>2466</v>
      </c>
      <c r="B2963">
        <v>5429</v>
      </c>
      <c r="C2963" t="s">
        <v>1745</v>
      </c>
      <c r="D2963" s="593" t="str">
        <f>IF('P85'!H7&lt;&gt;"",'P85'!H7,"")</f>
        <v/>
      </c>
      <c r="E2963" t="s">
        <v>1562</v>
      </c>
      <c r="F2963" t="s">
        <v>1757</v>
      </c>
    </row>
    <row r="2964" spans="1:6">
      <c r="A2964" t="s">
        <v>2466</v>
      </c>
      <c r="B2964">
        <v>5431</v>
      </c>
      <c r="C2964" t="s">
        <v>1714</v>
      </c>
      <c r="D2964" s="593" t="str">
        <f>IF('P85'!C9&lt;&gt;"",'P85'!C9,"")</f>
        <v/>
      </c>
      <c r="E2964" t="s">
        <v>1562</v>
      </c>
      <c r="F2964" t="s">
        <v>1757</v>
      </c>
    </row>
    <row r="2965" spans="1:6">
      <c r="A2965" t="s">
        <v>2466</v>
      </c>
      <c r="B2965">
        <v>5433</v>
      </c>
      <c r="C2965" t="s">
        <v>1747</v>
      </c>
      <c r="D2965" s="590" t="str">
        <f>IF('P85'!E9&lt;&gt;"",'P85'!E9,"")</f>
        <v/>
      </c>
      <c r="E2965" t="s">
        <v>1562</v>
      </c>
      <c r="F2965" t="s">
        <v>1560</v>
      </c>
    </row>
    <row r="2966" spans="1:6">
      <c r="A2966" t="s">
        <v>2466</v>
      </c>
      <c r="B2966">
        <v>5435</v>
      </c>
      <c r="C2966" t="s">
        <v>1618</v>
      </c>
      <c r="D2966" s="590" t="str">
        <f>IF('P85'!G9&lt;&gt;"",'P85'!G9,"")</f>
        <v/>
      </c>
      <c r="E2966" t="s">
        <v>1562</v>
      </c>
      <c r="F2966" t="s">
        <v>1560</v>
      </c>
    </row>
    <row r="2967" spans="1:6">
      <c r="A2967" t="s">
        <v>2466</v>
      </c>
      <c r="B2967">
        <v>5436</v>
      </c>
      <c r="C2967" t="s">
        <v>1748</v>
      </c>
      <c r="D2967" s="593" t="str">
        <f>IF('P85'!H9&lt;&gt;"",'P85'!H9,"")</f>
        <v/>
      </c>
      <c r="E2967" t="s">
        <v>1562</v>
      </c>
      <c r="F2967" t="s">
        <v>1757</v>
      </c>
    </row>
    <row r="2968" spans="1:6">
      <c r="A2968" t="s">
        <v>2466</v>
      </c>
      <c r="B2968">
        <v>5438</v>
      </c>
      <c r="C2968" t="s">
        <v>1750</v>
      </c>
      <c r="D2968" s="593">
        <f>IF('P85'!H10&lt;&gt;"",'P85'!H10,"")</f>
        <v>0</v>
      </c>
      <c r="E2968" t="s">
        <v>1562</v>
      </c>
      <c r="F2968" t="s">
        <v>1757</v>
      </c>
    </row>
    <row r="2969" spans="1:6">
      <c r="A2969" t="s">
        <v>2466</v>
      </c>
      <c r="B2969">
        <v>5441</v>
      </c>
      <c r="C2969" t="s">
        <v>1709</v>
      </c>
      <c r="D2969" s="593" t="str">
        <f>IF('P85'!C13&lt;&gt;"",'P85'!C13,"")</f>
        <v/>
      </c>
      <c r="E2969" t="s">
        <v>1562</v>
      </c>
      <c r="F2969" t="s">
        <v>1757</v>
      </c>
    </row>
    <row r="2970" spans="1:6">
      <c r="A2970" t="s">
        <v>2466</v>
      </c>
      <c r="B2970">
        <v>5445</v>
      </c>
      <c r="C2970" t="s">
        <v>1626</v>
      </c>
      <c r="D2970" s="590" t="str">
        <f>IF('P85'!G13&lt;&gt;"",'P85'!G13,"")</f>
        <v/>
      </c>
      <c r="E2970" t="s">
        <v>1562</v>
      </c>
      <c r="F2970" t="s">
        <v>1560</v>
      </c>
    </row>
    <row r="2971" spans="1:6">
      <c r="A2971" t="s">
        <v>2466</v>
      </c>
      <c r="B2971">
        <v>5446</v>
      </c>
      <c r="C2971" t="s">
        <v>1753</v>
      </c>
      <c r="D2971" s="593" t="str">
        <f>IF('P85'!H13&lt;&gt;"",'P85'!H13,"")</f>
        <v/>
      </c>
      <c r="E2971" t="s">
        <v>1562</v>
      </c>
      <c r="F2971" t="s">
        <v>1757</v>
      </c>
    </row>
    <row r="2972" spans="1:6">
      <c r="A2972" t="s">
        <v>2466</v>
      </c>
      <c r="B2972">
        <v>5448</v>
      </c>
      <c r="C2972" t="s">
        <v>1755</v>
      </c>
      <c r="D2972" s="593" t="str">
        <f>IF('P85'!C15&lt;&gt;"",'P85'!C15,"")</f>
        <v/>
      </c>
      <c r="E2972" t="s">
        <v>1562</v>
      </c>
      <c r="F2972" t="s">
        <v>1757</v>
      </c>
    </row>
    <row r="2973" spans="1:6">
      <c r="A2973" t="s">
        <v>2466</v>
      </c>
      <c r="B2973">
        <v>5452</v>
      </c>
      <c r="C2973" t="s">
        <v>1630</v>
      </c>
      <c r="D2973" s="590" t="str">
        <f>IF('P85'!G15&lt;&gt;"",'P85'!G15,"")</f>
        <v/>
      </c>
      <c r="E2973" t="s">
        <v>1562</v>
      </c>
      <c r="F2973" t="s">
        <v>1560</v>
      </c>
    </row>
    <row r="2974" spans="1:6">
      <c r="A2974" t="s">
        <v>2466</v>
      </c>
      <c r="B2974">
        <v>5453</v>
      </c>
      <c r="C2974" t="s">
        <v>1756</v>
      </c>
      <c r="D2974" s="593" t="str">
        <f>IF('P85'!H15&lt;&gt;"",'P85'!H15,"")</f>
        <v/>
      </c>
      <c r="E2974" t="s">
        <v>1562</v>
      </c>
      <c r="F2974" t="s">
        <v>1757</v>
      </c>
    </row>
    <row r="2975" spans="1:6">
      <c r="A2975" t="s">
        <v>2466</v>
      </c>
      <c r="B2975">
        <v>5455</v>
      </c>
      <c r="C2975" t="s">
        <v>1731</v>
      </c>
      <c r="D2975" s="593" t="str">
        <f>IF('P85'!C17&lt;&gt;"",'P85'!C17,"")</f>
        <v/>
      </c>
      <c r="E2975" t="s">
        <v>1562</v>
      </c>
      <c r="F2975" t="s">
        <v>1757</v>
      </c>
    </row>
    <row r="2976" spans="1:6">
      <c r="A2976" t="s">
        <v>2466</v>
      </c>
      <c r="B2976">
        <v>5459</v>
      </c>
      <c r="C2976" t="s">
        <v>1634</v>
      </c>
      <c r="D2976" s="590" t="str">
        <f>IF('P85'!G17&lt;&gt;"",'P85'!G17,"")</f>
        <v/>
      </c>
      <c r="E2976" t="s">
        <v>1562</v>
      </c>
      <c r="F2976" t="s">
        <v>1560</v>
      </c>
    </row>
    <row r="2977" spans="1:6">
      <c r="A2977" t="s">
        <v>2466</v>
      </c>
      <c r="B2977">
        <v>5460</v>
      </c>
      <c r="C2977" t="s">
        <v>1815</v>
      </c>
      <c r="D2977" s="593" t="str">
        <f>IF('P85'!H17&lt;&gt;"",'P85'!H17,"")</f>
        <v/>
      </c>
      <c r="E2977" t="s">
        <v>1562</v>
      </c>
      <c r="F2977" t="s">
        <v>1757</v>
      </c>
    </row>
    <row r="2978" spans="1:6">
      <c r="A2978" t="s">
        <v>2466</v>
      </c>
      <c r="B2978">
        <v>5462</v>
      </c>
      <c r="C2978" t="s">
        <v>1822</v>
      </c>
      <c r="D2978">
        <f>IF('P85'!H18&lt;&gt;"",'P85'!H18,"")</f>
        <v>0</v>
      </c>
      <c r="E2978" t="s">
        <v>1562</v>
      </c>
      <c r="F2978" t="s">
        <v>1588</v>
      </c>
    </row>
    <row r="2979" spans="1:6">
      <c r="A2979" t="s">
        <v>2467</v>
      </c>
      <c r="B2979">
        <v>5470</v>
      </c>
      <c r="C2979" t="s">
        <v>1708</v>
      </c>
      <c r="D2979" s="593" t="str">
        <f>IF('P86'!C4&lt;&gt;"",'P86'!C4,"")</f>
        <v/>
      </c>
      <c r="E2979" t="s">
        <v>1562</v>
      </c>
      <c r="F2979" t="s">
        <v>1757</v>
      </c>
    </row>
    <row r="2980" spans="1:6">
      <c r="A2980" t="s">
        <v>2467</v>
      </c>
      <c r="B2980">
        <v>5472</v>
      </c>
      <c r="C2980" t="s">
        <v>1932</v>
      </c>
      <c r="D2980" s="593" t="str">
        <f>IF('P86'!E4&lt;&gt;"",'P86'!E4,"")</f>
        <v/>
      </c>
      <c r="E2980" t="s">
        <v>1562</v>
      </c>
      <c r="F2980" t="s">
        <v>1757</v>
      </c>
    </row>
    <row r="2981" spans="1:6">
      <c r="A2981" t="s">
        <v>2467</v>
      </c>
      <c r="B2981">
        <v>5474</v>
      </c>
      <c r="C2981" t="s">
        <v>1608</v>
      </c>
      <c r="D2981" t="str">
        <f>IF('P86'!G4&lt;&gt;"",'P86'!G4,"")</f>
        <v/>
      </c>
      <c r="E2981" t="s">
        <v>1562</v>
      </c>
      <c r="F2981" t="s">
        <v>1588</v>
      </c>
    </row>
    <row r="2982" spans="1:6">
      <c r="A2982" t="s">
        <v>2467</v>
      </c>
      <c r="B2982">
        <v>5476</v>
      </c>
      <c r="C2982" t="s">
        <v>1743</v>
      </c>
      <c r="D2982" s="593" t="str">
        <f>IF('P86'!C7&lt;&gt;"",'P86'!C7,"")</f>
        <v/>
      </c>
      <c r="E2982" t="s">
        <v>1562</v>
      </c>
      <c r="F2982" t="s">
        <v>1757</v>
      </c>
    </row>
    <row r="2983" spans="1:6">
      <c r="A2983" t="s">
        <v>2467</v>
      </c>
      <c r="B2983">
        <v>5478</v>
      </c>
      <c r="C2983" t="s">
        <v>1744</v>
      </c>
      <c r="D2983" s="593" t="str">
        <f>IF('P86'!E7&lt;&gt;"",'P86'!E7,"")</f>
        <v/>
      </c>
      <c r="E2983" t="s">
        <v>1562</v>
      </c>
      <c r="F2983" t="s">
        <v>1757</v>
      </c>
    </row>
    <row r="2984" spans="1:6">
      <c r="A2984" t="s">
        <v>2467</v>
      </c>
      <c r="B2984">
        <v>5480</v>
      </c>
      <c r="C2984" t="s">
        <v>1614</v>
      </c>
      <c r="D2984" t="str">
        <f>IF('P86'!G7&lt;&gt;"",'P86'!G7,"")</f>
        <v/>
      </c>
      <c r="E2984" t="s">
        <v>1562</v>
      </c>
      <c r="F2984" t="s">
        <v>1588</v>
      </c>
    </row>
    <row r="2985" spans="1:6">
      <c r="A2985" t="s">
        <v>2467</v>
      </c>
      <c r="B2985">
        <v>5483</v>
      </c>
      <c r="C2985" t="s">
        <v>1620</v>
      </c>
      <c r="D2985" s="593" t="str">
        <f>IF('P86'!G10&lt;&gt;"",'P86'!G10,"")</f>
        <v/>
      </c>
      <c r="E2985" t="s">
        <v>1562</v>
      </c>
      <c r="F2985" t="s">
        <v>1757</v>
      </c>
    </row>
    <row r="2986" spans="1:6">
      <c r="A2986" t="s">
        <v>2467</v>
      </c>
      <c r="B2986">
        <v>5485</v>
      </c>
      <c r="C2986" t="s">
        <v>1622</v>
      </c>
      <c r="D2986" s="593" t="str">
        <f>IF('P86'!G11&lt;&gt;"",'P86'!G11,"")</f>
        <v/>
      </c>
      <c r="E2986" t="s">
        <v>1562</v>
      </c>
      <c r="F2986" t="s">
        <v>1757</v>
      </c>
    </row>
    <row r="2987" spans="1:6">
      <c r="A2987" t="s">
        <v>2467</v>
      </c>
      <c r="B2987">
        <v>5487</v>
      </c>
      <c r="C2987" t="s">
        <v>1624</v>
      </c>
      <c r="D2987">
        <f>IF('P86'!G12&lt;&gt;"",'P86'!G12,"")</f>
        <v>0</v>
      </c>
      <c r="E2987" t="s">
        <v>1562</v>
      </c>
      <c r="F2987" t="s">
        <v>1588</v>
      </c>
    </row>
    <row r="2988" spans="1:6">
      <c r="A2988" t="s">
        <v>2467</v>
      </c>
      <c r="B2988">
        <v>5493</v>
      </c>
      <c r="C2988" t="s">
        <v>1633</v>
      </c>
      <c r="D2988" s="593" t="str">
        <f>IF('P86'!D17&lt;&gt;"",'P86'!D17,"")</f>
        <v/>
      </c>
      <c r="E2988" t="s">
        <v>1562</v>
      </c>
      <c r="F2988" t="s">
        <v>1757</v>
      </c>
    </row>
    <row r="2989" spans="1:6">
      <c r="A2989" t="s">
        <v>2467</v>
      </c>
      <c r="B2989">
        <v>5495</v>
      </c>
      <c r="C2989" t="s">
        <v>1976</v>
      </c>
      <c r="D2989" s="590" t="str">
        <f>IF('P86'!F17&lt;&gt;"",'P86'!F17,"")</f>
        <v/>
      </c>
      <c r="E2989" t="s">
        <v>1562</v>
      </c>
      <c r="F2989" t="s">
        <v>1560</v>
      </c>
    </row>
    <row r="2990" spans="1:6">
      <c r="A2990" t="s">
        <v>2467</v>
      </c>
      <c r="B2990">
        <v>5498</v>
      </c>
      <c r="C2990" t="s">
        <v>1637</v>
      </c>
      <c r="D2990" s="593" t="str">
        <f>IF('P86'!D19&lt;&gt;"",'P86'!D19,"")</f>
        <v/>
      </c>
      <c r="E2990" t="s">
        <v>1562</v>
      </c>
      <c r="F2990" t="s">
        <v>1757</v>
      </c>
    </row>
    <row r="2991" spans="1:6">
      <c r="A2991" t="s">
        <v>2467</v>
      </c>
      <c r="B2991">
        <v>5500</v>
      </c>
      <c r="C2991" t="s">
        <v>2468</v>
      </c>
      <c r="D2991" s="590" t="str">
        <f>IF('P86'!F19&lt;&gt;"",'P86'!F19,"")</f>
        <v/>
      </c>
      <c r="E2991" t="s">
        <v>1562</v>
      </c>
      <c r="F2991" t="s">
        <v>1560</v>
      </c>
    </row>
  </sheetData>
  <sheetProtection sheet="1" objects="1" scenarios="1"/>
  <phoneticPr fontId="27"/>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3B2ED-0BAF-428F-840D-79343259F4F2}">
  <sheetPr codeName="Sheet9"/>
  <dimension ref="A1:E7"/>
  <sheetViews>
    <sheetView showGridLines="0" zoomScaleNormal="100" workbookViewId="0"/>
  </sheetViews>
  <sheetFormatPr defaultRowHeight="13.5"/>
  <cols>
    <col min="1" max="1" width="7.375" style="23" customWidth="1"/>
    <col min="2" max="2" width="10.5" style="23" customWidth="1"/>
    <col min="3" max="3" width="18.5" style="23" customWidth="1"/>
    <col min="4" max="4" width="8.25" style="23" customWidth="1"/>
    <col min="5" max="5" width="64.5" style="23" customWidth="1"/>
    <col min="6" max="6" width="8.5" style="23" customWidth="1"/>
    <col min="7" max="7" width="18.5" style="23" customWidth="1"/>
    <col min="8" max="16384" width="9" style="23"/>
  </cols>
  <sheetData>
    <row r="1" spans="1:5" s="61" customFormat="1" ht="25.15" customHeight="1">
      <c r="A1" s="61" t="s">
        <v>1303</v>
      </c>
    </row>
    <row r="2" spans="1:5" s="137" customFormat="1" ht="25.15" customHeight="1">
      <c r="A2" s="415"/>
      <c r="B2" s="25"/>
      <c r="C2" s="238" t="s">
        <v>215</v>
      </c>
      <c r="D2" s="64"/>
      <c r="E2" s="65"/>
    </row>
    <row r="3" spans="1:5" s="137" customFormat="1" ht="25.15" customHeight="1">
      <c r="A3" s="415"/>
      <c r="B3" s="25"/>
      <c r="C3" s="238" t="s">
        <v>216</v>
      </c>
      <c r="D3" s="64"/>
      <c r="E3" s="65"/>
    </row>
    <row r="4" spans="1:5" s="137" customFormat="1" ht="25.15" customHeight="1">
      <c r="A4" s="415"/>
      <c r="B4" s="25"/>
      <c r="C4" s="238" t="s">
        <v>217</v>
      </c>
      <c r="D4" s="64"/>
      <c r="E4" s="65"/>
    </row>
    <row r="5" spans="1:5" s="137" customFormat="1" ht="25.15" customHeight="1">
      <c r="A5" s="415"/>
      <c r="B5" s="25"/>
      <c r="C5" s="238" t="s">
        <v>218</v>
      </c>
      <c r="D5" s="64"/>
      <c r="E5" s="65"/>
    </row>
    <row r="6" spans="1:5" s="61" customFormat="1" ht="25.15" customHeight="1">
      <c r="A6" s="415"/>
      <c r="B6" s="25"/>
      <c r="C6" s="257" t="s">
        <v>219</v>
      </c>
    </row>
    <row r="7" spans="1:5" s="1" customFormat="1" ht="25.15" customHeight="1">
      <c r="B7" s="25"/>
      <c r="C7" s="391" t="s">
        <v>37</v>
      </c>
      <c r="D7" s="622"/>
      <c r="E7" s="622"/>
    </row>
  </sheetData>
  <customSheetViews>
    <customSheetView guid="{15472F52-94B6-4EF6-A7C3-02A4B848E89B}" showGridLines="0" topLeftCell="A7">
      <selection sqref="A1:E7"/>
      <pageMargins left="0.75" right="0.75" top="1" bottom="1" header="0.51180555555555551" footer="0.51180555555555551"/>
      <pageSetup paperSize="9" firstPageNumber="0" orientation="landscape" horizontalDpi="300" verticalDpi="300" r:id="rId1"/>
      <headerFooter alignWithMargins="0">
        <oddFooter>&amp;C&amp;A</oddFooter>
      </headerFooter>
      <extLst>
        <ext xmlns:xlsdti="http://schemas.microsoft.com/office/spreadsheetml/2023/showDataTypeIcons" uri="{a3c15fd4-4149-4032-8f15-062bd4999b60}">
          <xlsdti:showDataTypeIconsCustomSheetView visible="0"/>
        </ext>
      </extLst>
    </customSheetView>
  </customSheetViews>
  <mergeCells count="1">
    <mergeCell ref="D7:E7"/>
  </mergeCells>
  <phoneticPr fontId="27"/>
  <dataValidations count="1">
    <dataValidation type="list" operator="greaterThanOrEqual" allowBlank="1" showErrorMessage="1" errorTitle="入力規則違反" error="該当する場合は、&quot;○&quot;を入力してください" sqref="B2:B7" xr:uid="{15651AE8-4A9D-4E8D-842F-997720B5A0E9}">
      <formula1>"○"</formula1>
      <formula2>0</formula2>
    </dataValidation>
  </dataValidations>
  <pageMargins left="0.75" right="0.75" top="1" bottom="1" header="0.51180555555555551" footer="0.51180555555555551"/>
  <pageSetup paperSize="9" firstPageNumber="0" orientation="landscape" horizontalDpi="300" verticalDpi="300" r:id="rId2"/>
  <headerFooter alignWithMargins="0">
    <oddFooter>&amp;C&amp;A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ed998f-aec2-4a92-b4eb-ca65e3960069">
      <Terms xmlns="http://schemas.microsoft.com/office/infopath/2007/PartnerControls"/>
    </lcf76f155ced4ddcb4097134ff3c332f>
    <TaxCatchAll xmlns="4e7e32d9-f49f-49c8-ae29-f909a106d2b6"/>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0C76A076756948AFC49B91A87DBBC3" ma:contentTypeVersion="14" ma:contentTypeDescription="新しいドキュメントを作成します。" ma:contentTypeScope="" ma:versionID="b82525387cb1165d8b0060a8fabb64d7">
  <xsd:schema xmlns:xsd="http://www.w3.org/2001/XMLSchema" xmlns:xs="http://www.w3.org/2001/XMLSchema" xmlns:p="http://schemas.microsoft.com/office/2006/metadata/properties" xmlns:ns2="bbed998f-aec2-4a92-b4eb-ca65e3960069" xmlns:ns3="4e7e32d9-f49f-49c8-ae29-f909a106d2b6" targetNamespace="http://schemas.microsoft.com/office/2006/metadata/properties" ma:root="true" ma:fieldsID="8c3c279c4d2230ca6576e508ad558195" ns2:_="" ns3:_="">
    <xsd:import namespace="bbed998f-aec2-4a92-b4eb-ca65e3960069"/>
    <xsd:import namespace="4e7e32d9-f49f-49c8-ae29-f909a106d2b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ed998f-aec2-4a92-b4eb-ca65e39600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7e32d9-f49f-49c8-ae29-f909a106d2b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3fd234d-5541-4ef8-a150-33954e150849}" ma:internalName="TaxCatchAll" ma:showField="CatchAllData" ma:web="4e7e32d9-f49f-49c8-ae29-f909a106d2b6">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21438C-D19D-4192-AAC5-CA3630EED92C}">
  <ds:schemaRefs>
    <ds:schemaRef ds:uri="http://schemas.microsoft.com/office/2006/metadata/properties"/>
    <ds:schemaRef ds:uri="http://schemas.microsoft.com/office/infopath/2007/PartnerControls"/>
    <ds:schemaRef ds:uri="bbed998f-aec2-4a92-b4eb-ca65e3960069"/>
    <ds:schemaRef ds:uri="4e7e32d9-f49f-49c8-ae29-f909a106d2b6"/>
  </ds:schemaRefs>
</ds:datastoreItem>
</file>

<file path=customXml/itemProps2.xml><?xml version="1.0" encoding="utf-8"?>
<ds:datastoreItem xmlns:ds="http://schemas.openxmlformats.org/officeDocument/2006/customXml" ds:itemID="{27E82B51-B214-4720-8184-D29DD42CCFAE}">
  <ds:schemaRefs>
    <ds:schemaRef ds:uri="http://schemas.microsoft.com/sharepoint/v3/contenttype/forms"/>
  </ds:schemaRefs>
</ds:datastoreItem>
</file>

<file path=customXml/itemProps3.xml><?xml version="1.0" encoding="utf-8"?>
<ds:datastoreItem xmlns:ds="http://schemas.openxmlformats.org/officeDocument/2006/customXml" ds:itemID="{BF2F01B8-511E-45E0-A87B-96B2799FA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ed998f-aec2-4a92-b4eb-ca65e3960069"/>
    <ds:schemaRef ds:uri="4e7e32d9-f49f-49c8-ae29-f909a106d2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88</vt:i4>
      </vt:variant>
      <vt:variant>
        <vt:lpstr>名前付き一覧</vt:lpstr>
      </vt:variant>
      <vt:variant>
        <vt:i4>10</vt:i4>
      </vt:variant>
    </vt:vector>
  </HeadingPairs>
  <TitlesOfParts>
    <vt:vector size="98" baseType="lpstr">
      <vt:lpstr>P0</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P39</vt:lpstr>
      <vt:lpstr>P40</vt:lpstr>
      <vt:lpstr>P41</vt:lpstr>
      <vt:lpstr>P42</vt:lpstr>
      <vt:lpstr>P43</vt:lpstr>
      <vt:lpstr>P44</vt:lpstr>
      <vt:lpstr>P45</vt:lpstr>
      <vt:lpstr>P46</vt:lpstr>
      <vt:lpstr>P47</vt:lpstr>
      <vt:lpstr>P48</vt:lpstr>
      <vt:lpstr>P49</vt:lpstr>
      <vt:lpstr>P50</vt:lpstr>
      <vt:lpstr>P51</vt:lpstr>
      <vt:lpstr>P52</vt:lpstr>
      <vt:lpstr>P53</vt:lpstr>
      <vt:lpstr>P54</vt:lpstr>
      <vt:lpstr>P55</vt:lpstr>
      <vt:lpstr>P56</vt:lpstr>
      <vt:lpstr>P57</vt:lpstr>
      <vt:lpstr>P58</vt:lpstr>
      <vt:lpstr>P59</vt:lpstr>
      <vt:lpstr>P60</vt:lpstr>
      <vt:lpstr>P61</vt:lpstr>
      <vt:lpstr>P62</vt:lpstr>
      <vt:lpstr>P63</vt:lpstr>
      <vt:lpstr>P64</vt:lpstr>
      <vt:lpstr>P65</vt:lpstr>
      <vt:lpstr>P66</vt:lpstr>
      <vt:lpstr>P67</vt:lpstr>
      <vt:lpstr>P68</vt:lpstr>
      <vt:lpstr>P69</vt:lpstr>
      <vt:lpstr>P70</vt:lpstr>
      <vt:lpstr>P71</vt:lpstr>
      <vt:lpstr>P72</vt:lpstr>
      <vt:lpstr>P73</vt:lpstr>
      <vt:lpstr>P74</vt:lpstr>
      <vt:lpstr>P75</vt:lpstr>
      <vt:lpstr>P76</vt:lpstr>
      <vt:lpstr>P77</vt:lpstr>
      <vt:lpstr>P78</vt:lpstr>
      <vt:lpstr>P79</vt:lpstr>
      <vt:lpstr>P80</vt:lpstr>
      <vt:lpstr>P81</vt:lpstr>
      <vt:lpstr>P82</vt:lpstr>
      <vt:lpstr>P83</vt:lpstr>
      <vt:lpstr>P84</vt:lpstr>
      <vt:lpstr>P85</vt:lpstr>
      <vt:lpstr>P86</vt:lpstr>
      <vt:lpstr>conf</vt:lpstr>
      <vt:lpstr>'P1'!Print_Area</vt:lpstr>
      <vt:lpstr>'P13'!Print_Area</vt:lpstr>
      <vt:lpstr>'P17'!Print_Area</vt:lpstr>
      <vt:lpstr>'P31'!Print_Area</vt:lpstr>
      <vt:lpstr>'P4'!Print_Area</vt:lpstr>
      <vt:lpstr>'P58'!Print_Area</vt:lpstr>
      <vt:lpstr>'P75'!Print_Area</vt:lpstr>
      <vt:lpstr>'P78'!Print_Area</vt:lpstr>
      <vt:lpstr>'P84'!Print_Area</vt:lpstr>
      <vt:lpstr>'P66'!Print_Titles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dc:title>
  <dc:subject>施設調査書（保護）</dc:subject>
  <dc:creator>東京都</dc:creator>
  <dc:description>（第三校）R4_Cver2保護施設調査書HG_0331</dc:description>
  <cp:lastModifiedBy>Saito, Shiryu</cp:lastModifiedBy>
  <cp:revision>0</cp:revision>
  <cp:lastPrinted>2026-01-20T07:57:13Z</cp:lastPrinted>
  <dcterms:created xsi:type="dcterms:W3CDTF">2004-04-04T08:35:48Z</dcterms:created>
  <dcterms:modified xsi:type="dcterms:W3CDTF">2026-03-31T01:16:52Z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内容">
    <vt:lpwstr>第3校 2021/4/16</vt:lpwstr>
  </property>
</Properties>
</file>