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 yWindow="4848" windowWidth="20196" windowHeight="2892" tabRatio="849" activeTab="1"/>
  </bookViews>
  <sheets>
    <sheet name="★作成にあたって" sheetId="7" r:id="rId1"/>
    <sheet name="重要事項説明書" sheetId="1" r:id="rId2"/>
    <sheet name="介護サービス一覧表" sheetId="8" r:id="rId3"/>
    <sheet name="適合表" sheetId="5" r:id="rId4"/>
  </sheets>
  <definedNames>
    <definedName name="_xlnm.Print_Area" localSheetId="0">★作成にあたって!$A$1:$E$21</definedName>
    <definedName name="_xlnm.Print_Area" localSheetId="2">介護サービス一覧表!$A$1:$F$56</definedName>
    <definedName name="_xlnm.Print_Area" localSheetId="1">重要事項説明書!$A$5:$AF$441</definedName>
    <definedName name="_xlnm.Print_Area" localSheetId="3">適合表!$A$1:$H$45</definedName>
    <definedName name="_xlnm.Print_Titles" localSheetId="2">介護サービス一覧表!$4:$8</definedName>
  </definedNames>
  <calcPr calcId="162913"/>
</workbook>
</file>

<file path=xl/calcChain.xml><?xml version="1.0" encoding="utf-8"?>
<calcChain xmlns="http://schemas.openxmlformats.org/spreadsheetml/2006/main">
  <c r="AI237" i="1" l="1"/>
  <c r="O411" i="1" l="1"/>
  <c r="O408" i="1"/>
  <c r="O407" i="1"/>
  <c r="AI245" i="1" l="1"/>
  <c r="AI241" i="1"/>
  <c r="AI226" i="1"/>
  <c r="AQ209" i="1" l="1"/>
  <c r="AM19" i="1"/>
  <c r="AQ19" i="1" l="1"/>
  <c r="AI128" i="1" l="1"/>
  <c r="AI126" i="1"/>
  <c r="AI125" i="1"/>
  <c r="AI124" i="1"/>
  <c r="AI123" i="1"/>
  <c r="AI122" i="1"/>
  <c r="AI121" i="1"/>
  <c r="AI130" i="1"/>
  <c r="AI129" i="1"/>
  <c r="O404" i="1" l="1"/>
  <c r="O403" i="1"/>
  <c r="AL248" i="1" l="1"/>
  <c r="O406" i="1" l="1"/>
  <c r="O405" i="1"/>
  <c r="AI368" i="1" l="1"/>
  <c r="AI339" i="1"/>
  <c r="AI367" i="1"/>
  <c r="O412" i="1" l="1"/>
  <c r="AI387" i="1" l="1"/>
  <c r="O410" i="1"/>
  <c r="O409" i="1"/>
  <c r="O402" i="1"/>
  <c r="O401" i="1"/>
  <c r="O400" i="1"/>
  <c r="O399" i="1"/>
  <c r="O398" i="1"/>
  <c r="O397" i="1"/>
  <c r="O396" i="1"/>
  <c r="AI393" i="1"/>
  <c r="AI392" i="1"/>
  <c r="AI391" i="1"/>
  <c r="AI390" i="1"/>
  <c r="AI389" i="1"/>
  <c r="AI388" i="1"/>
  <c r="AI52" i="1" l="1"/>
  <c r="AI340" i="1" l="1"/>
  <c r="AI14" i="1" l="1"/>
  <c r="AI20" i="1"/>
  <c r="AI13" i="1"/>
  <c r="AI79" i="1" l="1"/>
  <c r="AK103" i="1" l="1"/>
  <c r="AI346" i="1" l="1"/>
  <c r="N348" i="1" l="1"/>
  <c r="AO209" i="1"/>
  <c r="AM17" i="1"/>
  <c r="AM13" i="1"/>
  <c r="AM16" i="1"/>
  <c r="AJ407" i="1" l="1"/>
  <c r="AJ411" i="1"/>
  <c r="AJ408" i="1"/>
  <c r="AJ265" i="1"/>
  <c r="AJ262" i="1"/>
  <c r="AJ261" i="1"/>
  <c r="AI265" i="1"/>
  <c r="AI262" i="1"/>
  <c r="AI261" i="1"/>
  <c r="AI259" i="1"/>
  <c r="AI264" i="1"/>
  <c r="AI267" i="1"/>
  <c r="AI258" i="1"/>
  <c r="AI260" i="1"/>
  <c r="AI263" i="1"/>
  <c r="AI266" i="1"/>
  <c r="AJ256" i="1"/>
  <c r="AJ413" i="1"/>
  <c r="AJ394" i="1"/>
  <c r="AJ385" i="1"/>
  <c r="AJ412" i="1"/>
  <c r="AJ410" i="1"/>
  <c r="AJ409" i="1"/>
  <c r="AJ404" i="1"/>
  <c r="AJ403" i="1"/>
  <c r="AJ402" i="1"/>
  <c r="AJ401" i="1"/>
  <c r="AJ400" i="1"/>
  <c r="AJ399" i="1"/>
  <c r="AJ398" i="1"/>
  <c r="AJ397" i="1"/>
  <c r="AJ396" i="1"/>
  <c r="AJ395" i="1"/>
  <c r="AJ393" i="1"/>
  <c r="AJ392" i="1"/>
  <c r="AJ391" i="1"/>
  <c r="AJ390" i="1"/>
  <c r="AJ389" i="1"/>
  <c r="AJ388" i="1"/>
  <c r="AJ387" i="1"/>
  <c r="AJ386" i="1"/>
  <c r="AJ384" i="1"/>
  <c r="AJ263" i="1"/>
  <c r="AJ257" i="1"/>
  <c r="AJ255" i="1"/>
  <c r="AI256" i="1"/>
  <c r="AJ264" i="1"/>
  <c r="AI257" i="1"/>
  <c r="AI255" i="1"/>
  <c r="AI167" i="1"/>
  <c r="Z336" i="1" l="1"/>
  <c r="AM169" i="1" l="1"/>
  <c r="AI270" i="1"/>
  <c r="AI426" i="1" l="1"/>
  <c r="AI427" i="1"/>
  <c r="AI428" i="1"/>
  <c r="AI179" i="1"/>
  <c r="AM160" i="1" l="1"/>
  <c r="AI366" i="1"/>
  <c r="AI363" i="1"/>
  <c r="AI362" i="1"/>
  <c r="AI107" i="1"/>
  <c r="AI106" i="1"/>
  <c r="AI153" i="1"/>
  <c r="AI152" i="1"/>
  <c r="AI9" i="1"/>
  <c r="AI330" i="1"/>
  <c r="AO143" i="1"/>
  <c r="C16" i="5"/>
  <c r="AI24" i="1"/>
  <c r="AI19" i="1"/>
  <c r="AI16" i="1"/>
  <c r="AI25" i="1"/>
  <c r="AI102" i="1"/>
  <c r="AI28" i="1"/>
  <c r="AM9" i="1"/>
  <c r="AI93" i="1"/>
  <c r="AI94" i="1"/>
  <c r="H36" i="5"/>
  <c r="AO184" i="1"/>
  <c r="AO188" i="1"/>
  <c r="AO187" i="1"/>
  <c r="AO186" i="1"/>
  <c r="AO185" i="1"/>
  <c r="AO155" i="1"/>
  <c r="AK155" i="1" s="1"/>
  <c r="AO154" i="1"/>
  <c r="AK154" i="1" s="1"/>
  <c r="AO153" i="1"/>
  <c r="AK153" i="1" s="1"/>
  <c r="AO152" i="1"/>
  <c r="AK152" i="1" s="1"/>
  <c r="AO151" i="1"/>
  <c r="AO150" i="1"/>
  <c r="AO148" i="1"/>
  <c r="AO149" i="1"/>
  <c r="AO146" i="1"/>
  <c r="AO147" i="1"/>
  <c r="AO145" i="1"/>
  <c r="AI112" i="1"/>
  <c r="AI188" i="1"/>
  <c r="AI187" i="1"/>
  <c r="AI186" i="1"/>
  <c r="AI185" i="1"/>
  <c r="AI184" i="1"/>
  <c r="AI155" i="1"/>
  <c r="AI150" i="1"/>
  <c r="AI154" i="1"/>
  <c r="AI151" i="1"/>
  <c r="AI149" i="1"/>
  <c r="AI148" i="1"/>
  <c r="AI147" i="1"/>
  <c r="AI146" i="1"/>
  <c r="AI145" i="1"/>
  <c r="AI143" i="1"/>
  <c r="AJ379" i="1"/>
  <c r="AJ378" i="1"/>
  <c r="AJ377" i="1"/>
  <c r="AJ376" i="1"/>
  <c r="AJ374" i="1"/>
  <c r="AJ373" i="1"/>
  <c r="AJ372" i="1"/>
  <c r="AJ371" i="1"/>
  <c r="AJ370" i="1"/>
  <c r="AJ327" i="1"/>
  <c r="AJ319" i="1"/>
  <c r="AJ318" i="1"/>
  <c r="AI15" i="1"/>
  <c r="AI84" i="1"/>
  <c r="AI83" i="1"/>
  <c r="AI310" i="1"/>
  <c r="AI307" i="1"/>
  <c r="AI304" i="1"/>
  <c r="AI109" i="1"/>
  <c r="AI132" i="1"/>
  <c r="AI131" i="1"/>
  <c r="AI134" i="1"/>
  <c r="AI133" i="1"/>
  <c r="H2" i="5"/>
  <c r="J11" i="5"/>
  <c r="AI313" i="1"/>
  <c r="AI177" i="1"/>
  <c r="AP203" i="1"/>
  <c r="AO203" i="1"/>
  <c r="AN203" i="1"/>
  <c r="AM203" i="1"/>
  <c r="AP202" i="1"/>
  <c r="AP204" i="1" s="1"/>
  <c r="AO202" i="1"/>
  <c r="AO204" i="1" s="1"/>
  <c r="AN202" i="1"/>
  <c r="AN204" i="1" s="1"/>
  <c r="AM202" i="1"/>
  <c r="AP170" i="1"/>
  <c r="AO170" i="1"/>
  <c r="AN170" i="1"/>
  <c r="AM170" i="1"/>
  <c r="AP169" i="1"/>
  <c r="AP171" i="1" s="1"/>
  <c r="AO169" i="1"/>
  <c r="AN169" i="1"/>
  <c r="AP193" i="1"/>
  <c r="AO193" i="1"/>
  <c r="AN193" i="1"/>
  <c r="AM193" i="1"/>
  <c r="AP192" i="1"/>
  <c r="AO192" i="1"/>
  <c r="AN192" i="1"/>
  <c r="AM192" i="1"/>
  <c r="AP159" i="1"/>
  <c r="AO159" i="1"/>
  <c r="AN159" i="1"/>
  <c r="AM159" i="1"/>
  <c r="AN160" i="1"/>
  <c r="AP160" i="1"/>
  <c r="AO160" i="1"/>
  <c r="AI286" i="1"/>
  <c r="AV214" i="1"/>
  <c r="AU214" i="1"/>
  <c r="AT214" i="1"/>
  <c r="AS214" i="1"/>
  <c r="AR214" i="1"/>
  <c r="AQ214" i="1"/>
  <c r="AP214" i="1"/>
  <c r="AO214" i="1"/>
  <c r="AN214" i="1"/>
  <c r="AM214" i="1"/>
  <c r="AI239" i="1"/>
  <c r="AI246" i="1"/>
  <c r="AI244" i="1"/>
  <c r="AI243" i="1"/>
  <c r="AI242" i="1"/>
  <c r="AI240" i="1"/>
  <c r="AI210" i="1"/>
  <c r="AI80" i="1"/>
  <c r="AI78" i="1"/>
  <c r="AI77" i="1"/>
  <c r="AI75" i="1"/>
  <c r="AI74" i="1"/>
  <c r="AI73" i="1"/>
  <c r="AI72" i="1"/>
  <c r="AI70" i="1"/>
  <c r="AI69" i="1"/>
  <c r="AI68" i="1"/>
  <c r="AI67" i="1"/>
  <c r="AI66" i="1"/>
  <c r="AI65" i="1"/>
  <c r="AI64" i="1"/>
  <c r="AI63" i="1"/>
  <c r="AI62" i="1"/>
  <c r="AI61" i="1"/>
  <c r="AI59" i="1"/>
  <c r="AI58" i="1"/>
  <c r="AI57" i="1"/>
  <c r="AI56" i="1"/>
  <c r="AI55" i="1"/>
  <c r="AI54" i="1"/>
  <c r="AI53" i="1"/>
  <c r="AI51" i="1"/>
  <c r="AI50" i="1"/>
  <c r="AI48" i="1"/>
  <c r="AI47" i="1"/>
  <c r="AI46" i="1"/>
  <c r="AI45" i="1"/>
  <c r="AI44" i="1"/>
  <c r="AI43" i="1"/>
  <c r="AI42" i="1"/>
  <c r="AI41" i="1"/>
  <c r="AI40" i="1"/>
  <c r="AI39" i="1"/>
  <c r="AI38" i="1"/>
  <c r="AI37" i="1"/>
  <c r="AI273" i="1"/>
  <c r="AI314" i="1"/>
  <c r="AI419" i="1"/>
  <c r="AI416" i="1"/>
  <c r="AI414" i="1"/>
  <c r="AI382" i="1"/>
  <c r="AI381" i="1"/>
  <c r="AI360" i="1"/>
  <c r="AI359" i="1"/>
  <c r="AI357" i="1"/>
  <c r="AI344" i="1"/>
  <c r="AI343" i="1"/>
  <c r="AI342" i="1"/>
  <c r="AI341" i="1"/>
  <c r="AI315" i="1"/>
  <c r="AI311" i="1"/>
  <c r="AI309" i="1"/>
  <c r="AI308" i="1"/>
  <c r="AI306" i="1"/>
  <c r="AI305" i="1"/>
  <c r="AI303" i="1"/>
  <c r="AI302" i="1"/>
  <c r="AI300" i="1"/>
  <c r="AI299" i="1"/>
  <c r="AI298" i="1"/>
  <c r="AI297" i="1"/>
  <c r="AI296" i="1"/>
  <c r="AI295" i="1"/>
  <c r="AI294" i="1"/>
  <c r="AI293" i="1"/>
  <c r="AI292" i="1"/>
  <c r="AI291" i="1"/>
  <c r="AI290" i="1"/>
  <c r="AI289" i="1"/>
  <c r="AI288" i="1"/>
  <c r="AI287" i="1"/>
  <c r="AI284" i="1"/>
  <c r="AI283" i="1"/>
  <c r="AI282" i="1"/>
  <c r="AI281" i="1"/>
  <c r="AI280" i="1"/>
  <c r="AI279" i="1"/>
  <c r="AI278" i="1"/>
  <c r="AI277" i="1"/>
  <c r="AI276" i="1"/>
  <c r="AI275" i="1"/>
  <c r="AI274" i="1"/>
  <c r="AI271" i="1"/>
  <c r="AI269" i="1"/>
  <c r="AI268" i="1"/>
  <c r="AI238" i="1"/>
  <c r="AI236" i="1"/>
  <c r="AI235" i="1"/>
  <c r="AI233" i="1"/>
  <c r="AI232" i="1"/>
  <c r="AI231" i="1"/>
  <c r="AI230" i="1"/>
  <c r="AI229" i="1"/>
  <c r="AI228" i="1"/>
  <c r="AI227" i="1"/>
  <c r="AI225" i="1"/>
  <c r="AI224" i="1"/>
  <c r="AI223" i="1"/>
  <c r="AI222" i="1"/>
  <c r="AI180" i="1"/>
  <c r="AI156" i="1"/>
  <c r="AI136" i="1"/>
  <c r="G18" i="5" s="1"/>
  <c r="K19" i="5" s="1"/>
  <c r="AI135" i="1"/>
  <c r="AI120" i="1"/>
  <c r="AI119" i="1"/>
  <c r="AI117" i="1"/>
  <c r="AI116" i="1"/>
  <c r="AI115" i="1"/>
  <c r="AI114" i="1"/>
  <c r="AI113" i="1"/>
  <c r="AI99" i="1"/>
  <c r="AI91" i="1"/>
  <c r="AI33" i="1"/>
  <c r="AI31" i="1"/>
  <c r="AI30" i="1"/>
  <c r="AI23" i="1"/>
  <c r="AI5" i="1"/>
  <c r="AI140" i="1"/>
  <c r="AI157" i="1"/>
  <c r="K41" i="5"/>
  <c r="K21" i="5"/>
  <c r="K34" i="5"/>
  <c r="K32" i="5"/>
  <c r="K28" i="5"/>
  <c r="K26" i="5"/>
  <c r="K23" i="5"/>
  <c r="K15" i="5"/>
  <c r="K12" i="5"/>
  <c r="K10" i="5"/>
  <c r="J33" i="5"/>
  <c r="J31" i="5"/>
  <c r="J27" i="5"/>
  <c r="J25" i="5"/>
  <c r="J22" i="5"/>
  <c r="J20" i="5"/>
  <c r="J14" i="5"/>
  <c r="J9" i="5"/>
  <c r="C18" i="5"/>
  <c r="U324" i="1"/>
  <c r="L324" i="1"/>
  <c r="AA324" i="1"/>
  <c r="X324" i="1"/>
  <c r="AD324" i="1"/>
  <c r="U218" i="1"/>
  <c r="AS215" i="1" s="1"/>
  <c r="AD218" i="1"/>
  <c r="AV215" i="1" s="1"/>
  <c r="AA218" i="1"/>
  <c r="AU215" i="1" s="1"/>
  <c r="X218" i="1"/>
  <c r="AT215" i="1" s="1"/>
  <c r="S218" i="1"/>
  <c r="AR215" i="1" s="1"/>
  <c r="Q218" i="1"/>
  <c r="AQ215" i="1" s="1"/>
  <c r="O218" i="1"/>
  <c r="AP215" i="1" s="1"/>
  <c r="M218" i="1"/>
  <c r="AO215" i="1" s="1"/>
  <c r="K218" i="1"/>
  <c r="AN215" i="1" s="1"/>
  <c r="I218" i="1"/>
  <c r="AM215" i="1" s="1"/>
  <c r="U146" i="1"/>
  <c r="U147" i="1"/>
  <c r="U148" i="1"/>
  <c r="U149" i="1"/>
  <c r="U145" i="1"/>
  <c r="U150" i="1"/>
  <c r="U151" i="1"/>
  <c r="R324" i="1"/>
  <c r="O324" i="1"/>
  <c r="N349" i="1"/>
  <c r="N350" i="1"/>
  <c r="N351" i="1"/>
  <c r="AB327" i="1"/>
  <c r="J324" i="1"/>
  <c r="U188" i="1"/>
  <c r="U187" i="1"/>
  <c r="U186" i="1"/>
  <c r="U185" i="1"/>
  <c r="U184" i="1"/>
  <c r="U155" i="1"/>
  <c r="U154" i="1"/>
  <c r="U153" i="1"/>
  <c r="U152" i="1"/>
  <c r="U143" i="1"/>
  <c r="AI29" i="1"/>
  <c r="AI27" i="1"/>
  <c r="AI85" i="1"/>
  <c r="AI86" i="1"/>
  <c r="AI26" i="1"/>
  <c r="AI32" i="1"/>
  <c r="AA209" i="1" l="1"/>
  <c r="AP209" i="1"/>
  <c r="AL209" i="1" s="1"/>
  <c r="AO194" i="1"/>
  <c r="AP216" i="1"/>
  <c r="AL180" i="1"/>
  <c r="AK180" i="1" s="1"/>
  <c r="Z318" i="1"/>
  <c r="AO216" i="1"/>
  <c r="AS216" i="1"/>
  <c r="AJ252" i="1"/>
  <c r="AJ253" i="1"/>
  <c r="AI253" i="1"/>
  <c r="AI252" i="1"/>
  <c r="AI18" i="1"/>
  <c r="AV216" i="1"/>
  <c r="AI17" i="1"/>
  <c r="AM216" i="1"/>
  <c r="AT216" i="1"/>
  <c r="AO161" i="1"/>
  <c r="AN171" i="1"/>
  <c r="AI103" i="1"/>
  <c r="AM161" i="1"/>
  <c r="AQ216" i="1"/>
  <c r="AU216" i="1"/>
  <c r="AM204" i="1"/>
  <c r="AK204" i="1" s="1"/>
  <c r="AN216" i="1"/>
  <c r="AN161" i="1"/>
  <c r="AP194" i="1"/>
  <c r="AO171" i="1"/>
  <c r="B3" i="5"/>
  <c r="AM194" i="1"/>
  <c r="AM171" i="1"/>
  <c r="AI111" i="1"/>
  <c r="AP161" i="1"/>
  <c r="AI110" i="1"/>
  <c r="AJ199" i="1"/>
  <c r="AI250" i="1"/>
  <c r="AN187" i="1"/>
  <c r="AK187" i="1" s="1"/>
  <c r="AJ266" i="1"/>
  <c r="AM184" i="1"/>
  <c r="AN150" i="1"/>
  <c r="AK150" i="1" s="1"/>
  <c r="AI199" i="1"/>
  <c r="AI249" i="1"/>
  <c r="AI254" i="1"/>
  <c r="AJ250" i="1"/>
  <c r="AJ248" i="1"/>
  <c r="AJ267" i="1"/>
  <c r="AJ254" i="1"/>
  <c r="AN194" i="1"/>
  <c r="AI422" i="1"/>
  <c r="AM146" i="1"/>
  <c r="AI251" i="1"/>
  <c r="AI10" i="1"/>
  <c r="AI104" i="1"/>
  <c r="AM185" i="1"/>
  <c r="AJ249" i="1"/>
  <c r="AJ189" i="1"/>
  <c r="AI181" i="1"/>
  <c r="AM143" i="1"/>
  <c r="AK143" i="1" s="1"/>
  <c r="AM145" i="1"/>
  <c r="AM10" i="1"/>
  <c r="AI108" i="1"/>
  <c r="G29" i="5"/>
  <c r="K30" i="5" s="1"/>
  <c r="C29" i="5"/>
  <c r="G16" i="5"/>
  <c r="K17" i="5" s="1"/>
  <c r="J18" i="5"/>
  <c r="AI101" i="1"/>
  <c r="AI87" i="1"/>
  <c r="AI318" i="1"/>
  <c r="AI95" i="1"/>
  <c r="AI96" i="1"/>
  <c r="AI88" i="1"/>
  <c r="AI328" i="1"/>
  <c r="AI319" i="1"/>
  <c r="AI105" i="1"/>
  <c r="AI327" i="1"/>
  <c r="AI92" i="1"/>
  <c r="AR216" i="1"/>
  <c r="AI97" i="1"/>
  <c r="AI98" i="1"/>
  <c r="AM186" i="1"/>
  <c r="AK186" i="1" s="1"/>
  <c r="AJ251" i="1"/>
  <c r="AN151" i="1"/>
  <c r="AK151" i="1" s="1"/>
  <c r="AM148" i="1"/>
  <c r="AK148" i="1" s="1"/>
  <c r="AN188" i="1"/>
  <c r="AK188" i="1" s="1"/>
  <c r="AI248" i="1"/>
  <c r="AI90" i="1"/>
  <c r="AI189" i="1"/>
  <c r="AJ181" i="1"/>
  <c r="AI89" i="1"/>
  <c r="AN146" i="1" l="1"/>
  <c r="AK146" i="1" s="1"/>
  <c r="AK248" i="1"/>
  <c r="AN145" i="1"/>
  <c r="AK145" i="1" s="1"/>
  <c r="AL318" i="1"/>
  <c r="AK318" i="1" s="1"/>
  <c r="AN184" i="1"/>
  <c r="AK184" i="1" s="1"/>
  <c r="R329" i="1"/>
  <c r="AN185" i="1"/>
  <c r="AK185" i="1" s="1"/>
  <c r="AI373" i="1"/>
  <c r="E36" i="5"/>
  <c r="K37" i="5" s="1"/>
  <c r="AK209" i="1"/>
  <c r="AI378" i="1"/>
  <c r="AI370" i="1"/>
  <c r="AK161" i="1"/>
  <c r="AI372" i="1"/>
  <c r="AI379" i="1"/>
  <c r="AK171" i="1"/>
  <c r="AK216" i="1"/>
  <c r="AK194" i="1"/>
  <c r="G36" i="5"/>
  <c r="AI377" i="1"/>
  <c r="AI376" i="1"/>
  <c r="C36" i="5"/>
  <c r="G40" i="5"/>
  <c r="J40" i="5" s="1"/>
  <c r="E38" i="5"/>
  <c r="K39" i="5" s="1"/>
  <c r="J16" i="5"/>
  <c r="C38" i="5"/>
  <c r="G38" i="5"/>
  <c r="AI371" i="1"/>
  <c r="AI374" i="1"/>
  <c r="AJ214" i="1"/>
  <c r="AJ216" i="1"/>
  <c r="AJ215" i="1"/>
  <c r="AJ217" i="1"/>
  <c r="J29" i="5"/>
  <c r="AI3" i="1" l="1"/>
  <c r="AK3" i="1"/>
  <c r="AL3" i="1"/>
  <c r="K5" i="5"/>
  <c r="J38" i="5"/>
  <c r="J36" i="5"/>
  <c r="AJ3" i="1"/>
  <c r="J5" i="5" l="1"/>
</calcChain>
</file>

<file path=xl/comments1.xml><?xml version="1.0" encoding="utf-8"?>
<comments xmlns="http://schemas.openxmlformats.org/spreadsheetml/2006/main">
  <authors>
    <author>作成者</author>
  </authors>
  <commentList>
    <comment ref="AL3" authorId="0" shapeId="0">
      <text>
        <r>
          <rPr>
            <sz val="9"/>
            <color indexed="81"/>
            <rFont val="ＭＳ Ｐゴシック"/>
            <family val="3"/>
            <charset val="128"/>
          </rPr>
          <t>入力が完了していない場合、
「基準違反の可能性あり」と
表示されることがあります。</t>
        </r>
      </text>
    </comment>
    <comment ref="A7" authorId="0" shapeId="0">
      <text>
        <r>
          <rPr>
            <sz val="9"/>
            <color indexed="81"/>
            <rFont val="ＭＳ Ｐゴシック"/>
            <family val="3"/>
            <charset val="128"/>
          </rPr>
          <t>作成にあたっては、｢重要事項説明書作成要領｣を参考とすること</t>
        </r>
      </text>
    </comment>
    <comment ref="I30" authorId="0" shapeId="0">
      <text>
        <r>
          <rPr>
            <sz val="9"/>
            <color indexed="81"/>
            <rFont val="ＭＳ Ｐゴシック"/>
            <family val="3"/>
            <charset val="128"/>
          </rPr>
          <t>ホームページを開設していない場合は「なし」と入力</t>
        </r>
      </text>
    </comment>
    <comment ref="K35" authorId="0" shapeId="0">
      <text>
        <r>
          <rPr>
            <b/>
            <sz val="9"/>
            <color indexed="81"/>
            <rFont val="ＭＳ Ｐゴシック"/>
            <family val="3"/>
            <charset val="128"/>
          </rPr>
          <t>当該施設を含んだ数とすること</t>
        </r>
      </text>
    </comment>
    <comment ref="I89" authorId="0" shapeId="0">
      <text>
        <r>
          <rPr>
            <sz val="9"/>
            <color indexed="81"/>
            <rFont val="ＭＳ Ｐゴシック"/>
            <family val="3"/>
            <charset val="128"/>
          </rPr>
          <t>ホームページを開設していない場合は「なし」と入力</t>
        </r>
      </text>
    </comment>
    <comment ref="L91" authorId="0" shapeId="0">
      <text>
        <r>
          <rPr>
            <sz val="9"/>
            <color indexed="81"/>
            <rFont val="ＭＳ Ｐゴシック"/>
            <family val="3"/>
            <charset val="128"/>
          </rPr>
          <t>「ホーム長」「館長」など、ホームで用いている名称を入力。特別な呼称がなければ「管理者」又は「施設長」と入力</t>
        </r>
      </text>
    </comment>
    <comment ref="A93" authorId="0" shapeId="0">
      <text>
        <r>
          <rPr>
            <b/>
            <sz val="9"/>
            <color indexed="81"/>
            <rFont val="ＭＳ Ｐゴシック"/>
            <family val="3"/>
            <charset val="128"/>
          </rPr>
          <t>有料老人ホーム設置届の提出日を入力</t>
        </r>
      </text>
    </comment>
    <comment ref="I99" authorId="0" shapeId="0">
      <text>
        <r>
          <rPr>
            <sz val="9"/>
            <color indexed="81"/>
            <rFont val="ＭＳ Ｐゴシック"/>
            <family val="3"/>
            <charset val="128"/>
          </rPr>
          <t>最寄の鉄道駅及び当駅からの交通手段
（バス・徒歩など）と所要時間を入力</t>
        </r>
      </text>
    </comment>
    <comment ref="S105" authorId="0" shapeId="0">
      <text>
        <r>
          <rPr>
            <sz val="9"/>
            <color indexed="81"/>
            <rFont val="ＭＳ Ｐゴシック"/>
            <family val="3"/>
            <charset val="128"/>
          </rPr>
          <t>建物登記の新築年月日を入力</t>
        </r>
      </text>
    </comment>
    <comment ref="W108" authorId="0" shapeId="0">
      <text>
        <r>
          <rPr>
            <sz val="9"/>
            <color indexed="81"/>
            <rFont val="ＭＳ Ｐゴシック"/>
            <family val="3"/>
            <charset val="128"/>
          </rPr>
          <t>建築検査済証に表示された用途区分</t>
        </r>
      </text>
    </comment>
    <comment ref="R109" authorId="0" shapeId="0">
      <text>
        <r>
          <rPr>
            <sz val="9"/>
            <color indexed="81"/>
            <rFont val="ＭＳ Ｐゴシック"/>
            <family val="3"/>
            <charset val="128"/>
          </rPr>
          <t>ありの場合、併設施設の具体的名称</t>
        </r>
      </text>
    </comment>
    <comment ref="I110" authorId="0" shapeId="0">
      <text>
        <r>
          <rPr>
            <sz val="9"/>
            <color indexed="81"/>
            <rFont val="ＭＳ Ｐゴシック"/>
            <family val="3"/>
            <charset val="128"/>
          </rPr>
          <t>契約の対象を選択</t>
        </r>
      </text>
    </comment>
    <comment ref="T111" authorId="0" shapeId="0">
      <text>
        <r>
          <rPr>
            <sz val="9"/>
            <color indexed="81"/>
            <rFont val="ＭＳ Ｐゴシック"/>
            <family val="3"/>
            <charset val="128"/>
          </rPr>
          <t>定期借地・借家契約により自動更新｢なし｣を選択した場合は、入居者との入居契約期間が、当該借地・借家契約期間を超えることがない旨の説明を記載すること。</t>
        </r>
      </text>
    </comment>
    <comment ref="K112" authorId="0" shapeId="0">
      <text>
        <r>
          <rPr>
            <b/>
            <sz val="9"/>
            <color indexed="81"/>
            <rFont val="ＭＳ Ｐゴシック"/>
            <family val="3"/>
            <charset val="128"/>
          </rPr>
          <t>各階定員合計ではなく、１室あたりの定員を入力</t>
        </r>
      </text>
    </comment>
    <comment ref="T125" authorId="0" shapeId="0">
      <text>
        <r>
          <rPr>
            <b/>
            <sz val="9"/>
            <color indexed="81"/>
            <rFont val="MS P ゴシック"/>
            <family val="3"/>
            <charset val="128"/>
          </rPr>
          <t>ありの場合、電話機等の設置、契約の形態について記載
例）設置各自、料金負担も各自</t>
        </r>
      </text>
    </comment>
    <comment ref="T126" authorId="0" shapeId="0">
      <text>
        <r>
          <rPr>
            <b/>
            <sz val="9"/>
            <color indexed="81"/>
            <rFont val="MS P ゴシック"/>
            <family val="3"/>
            <charset val="128"/>
          </rPr>
          <t>ありの場合、テレビ等の設置、契約の形態について記載
例）設置各自、放送契約と料金負担も各自</t>
        </r>
      </text>
    </comment>
    <comment ref="I127" authorId="0" shapeId="0">
      <text>
        <r>
          <rPr>
            <sz val="9"/>
            <color indexed="81"/>
            <rFont val="MS P ゴシック"/>
            <family val="3"/>
            <charset val="128"/>
          </rPr>
          <t xml:space="preserve">追加記載したい設備があれば追加してください
</t>
        </r>
      </text>
    </comment>
    <comment ref="J128" authorId="0" shapeId="0">
      <text>
        <r>
          <rPr>
            <sz val="9"/>
            <color indexed="81"/>
            <rFont val="ＭＳ Ｐゴシック"/>
            <family val="3"/>
            <charset val="128"/>
          </rPr>
          <t>職員専用の便所は除く</t>
        </r>
      </text>
    </comment>
    <comment ref="S130" authorId="0" shapeId="0">
      <text>
        <r>
          <rPr>
            <sz val="9"/>
            <color indexed="81"/>
            <rFont val="ＭＳ Ｐゴシック"/>
            <family val="3"/>
            <charset val="128"/>
          </rPr>
          <t>ありの場合、共用する併設施設の名称</t>
        </r>
      </text>
    </comment>
    <comment ref="R131" authorId="0" shapeId="0">
      <text>
        <r>
          <rPr>
            <sz val="9"/>
            <color indexed="81"/>
            <rFont val="ＭＳ Ｐゴシック"/>
            <family val="3"/>
            <charset val="128"/>
          </rPr>
          <t>ありの場合、兼用する用途の具体的内容
例：機能訓練室　など</t>
        </r>
      </text>
    </comment>
    <comment ref="S132" authorId="0" shapeId="0">
      <text>
        <r>
          <rPr>
            <sz val="9"/>
            <color indexed="81"/>
            <rFont val="ＭＳ Ｐゴシック"/>
            <family val="3"/>
            <charset val="128"/>
          </rPr>
          <t>ありの場合、共用する併設施設の名称</t>
        </r>
      </text>
    </comment>
    <comment ref="N133" authorId="0" shapeId="0">
      <text>
        <r>
          <rPr>
            <sz val="9"/>
            <color indexed="81"/>
            <rFont val="ＭＳ Ｐゴシック"/>
            <family val="3"/>
            <charset val="128"/>
          </rPr>
          <t>ありの場合、具体的な施設名称・用途など
【料金発生する場合はその旨記載】</t>
        </r>
      </text>
    </comment>
    <comment ref="M134" authorId="0" shapeId="0">
      <text>
        <r>
          <rPr>
            <sz val="9"/>
            <color indexed="81"/>
            <rFont val="ＭＳ Ｐゴシック"/>
            <family val="3"/>
            <charset val="128"/>
          </rPr>
          <t>職員専用のエレベーターは除く</t>
        </r>
      </text>
    </comment>
    <comment ref="W141" authorId="0" shapeId="0">
      <text>
        <r>
          <rPr>
            <b/>
            <sz val="9"/>
            <color indexed="81"/>
            <rFont val="ＭＳ Ｐゴシック"/>
            <family val="3"/>
            <charset val="128"/>
          </rPr>
          <t>小数点第２位以下を切り捨てて入力する。</t>
        </r>
      </text>
    </comment>
    <comment ref="AA141" authorId="0" shapeId="0">
      <text>
        <r>
          <rPr>
            <sz val="9"/>
            <color indexed="81"/>
            <rFont val="ＭＳ Ｐゴシック"/>
            <family val="3"/>
            <charset val="128"/>
          </rPr>
          <t>外部に業務委託している場合は、
委託先とあわせてその旨記入すること。
（委託先は「②常勤従業者勤務時間数」の
上に行を追加して記入することも可）</t>
        </r>
      </text>
    </comment>
    <comment ref="AO142" authorId="0" shapeId="0">
      <text>
        <r>
          <rPr>
            <b/>
            <sz val="9"/>
            <color indexed="81"/>
            <rFont val="ＭＳ Ｐゴシック"/>
            <family val="3"/>
            <charset val="128"/>
          </rPr>
          <t>計算間違い①</t>
        </r>
        <r>
          <rPr>
            <sz val="9"/>
            <color indexed="81"/>
            <rFont val="ＭＳ Ｐゴシック"/>
            <family val="3"/>
            <charset val="128"/>
          </rPr>
          <t xml:space="preserve">
常勤換算人数が職員の実人数を上回っています。
</t>
        </r>
        <r>
          <rPr>
            <b/>
            <sz val="9"/>
            <color indexed="81"/>
            <rFont val="ＭＳ Ｐゴシック"/>
            <family val="3"/>
            <charset val="128"/>
          </rPr>
          <t>計算間違い②</t>
        </r>
        <r>
          <rPr>
            <sz val="9"/>
            <color indexed="81"/>
            <rFont val="ＭＳ Ｐゴシック"/>
            <family val="3"/>
            <charset val="128"/>
          </rPr>
          <t xml:space="preserve">
常勤換算人数が常勤専従職員の実人数を下回っています。
</t>
        </r>
        <r>
          <rPr>
            <b/>
            <sz val="9"/>
            <color indexed="81"/>
            <rFont val="ＭＳ Ｐゴシック"/>
            <family val="3"/>
            <charset val="128"/>
          </rPr>
          <t>計算間違い③</t>
        </r>
        <r>
          <rPr>
            <sz val="9"/>
            <color indexed="81"/>
            <rFont val="ＭＳ Ｐゴシック"/>
            <family val="3"/>
            <charset val="128"/>
          </rPr>
          <t xml:space="preserve">
常勤非専従・非常勤職員について、常勤換算計算がなされていません。</t>
        </r>
      </text>
    </comment>
    <comment ref="AA144" authorId="0" shapeId="0">
      <text>
        <r>
          <rPr>
            <sz val="9"/>
            <color indexed="81"/>
            <rFont val="MS P ゴシック"/>
            <family val="3"/>
            <charset val="128"/>
          </rPr>
          <t>施設と同一敷地でない場所での兼務がある場合は、「敷地外兼務あり」を選択してください。</t>
        </r>
      </text>
    </comment>
    <comment ref="AK146" authorId="0" shapeId="0">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AK148" authorId="0" shapeId="0">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V156" authorId="0" shapeId="0">
      <text>
        <r>
          <rPr>
            <sz val="9"/>
            <color indexed="81"/>
            <rFont val="ＭＳ Ｐゴシック"/>
            <family val="3"/>
            <charset val="128"/>
          </rPr>
          <t>職種により時間数が異なる場合には行追加して分けて入力</t>
        </r>
      </text>
    </comment>
    <comment ref="AK161"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AK171"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O177" authorId="0" shapeId="0">
      <text>
        <r>
          <rPr>
            <sz val="9"/>
            <color indexed="81"/>
            <rFont val="ＭＳ Ｐゴシック"/>
            <family val="3"/>
            <charset val="128"/>
          </rPr>
          <t>医療・介護等関連資格のみを入力。
無資格の場合は「なし」とする。</t>
        </r>
      </text>
    </comment>
    <comment ref="B181" authorId="0" shapeId="0">
      <text>
        <r>
          <rPr>
            <sz val="9"/>
            <color indexed="81"/>
            <rFont val="ＭＳ Ｐゴシック"/>
            <family val="3"/>
            <charset val="128"/>
          </rPr>
          <t>介護付のみ入力</t>
        </r>
      </text>
    </comment>
    <comment ref="R181" authorId="0" shapeId="0">
      <text>
        <r>
          <rPr>
            <b/>
            <sz val="9"/>
            <color indexed="81"/>
            <rFont val="ＭＳ Ｐゴシック"/>
            <family val="3"/>
            <charset val="128"/>
          </rPr>
          <t>①との関係</t>
        </r>
      </text>
    </comment>
    <comment ref="AO183" authorId="0" shapeId="0">
      <text>
        <r>
          <rPr>
            <b/>
            <sz val="9"/>
            <color indexed="81"/>
            <rFont val="ＭＳ Ｐゴシック"/>
            <family val="3"/>
            <charset val="128"/>
          </rPr>
          <t>計算間違い①</t>
        </r>
        <r>
          <rPr>
            <sz val="9"/>
            <color indexed="81"/>
            <rFont val="ＭＳ Ｐゴシック"/>
            <family val="3"/>
            <charset val="128"/>
          </rPr>
          <t xml:space="preserve">
常勤換算人数が職員の実人数を上回っています。
</t>
        </r>
        <r>
          <rPr>
            <b/>
            <sz val="9"/>
            <color indexed="81"/>
            <rFont val="ＭＳ Ｐゴシック"/>
            <family val="3"/>
            <charset val="128"/>
          </rPr>
          <t>計算間違い②</t>
        </r>
        <r>
          <rPr>
            <sz val="9"/>
            <color indexed="81"/>
            <rFont val="ＭＳ Ｐゴシック"/>
            <family val="3"/>
            <charset val="128"/>
          </rPr>
          <t xml:space="preserve">
常勤換算人数が常勤専従職員の実人数を下回っています。
</t>
        </r>
        <r>
          <rPr>
            <b/>
            <sz val="9"/>
            <color indexed="81"/>
            <rFont val="ＭＳ Ｐゴシック"/>
            <family val="3"/>
            <charset val="128"/>
          </rPr>
          <t>計算間違い③</t>
        </r>
        <r>
          <rPr>
            <sz val="9"/>
            <color indexed="81"/>
            <rFont val="ＭＳ Ｐゴシック"/>
            <family val="3"/>
            <charset val="128"/>
          </rPr>
          <t xml:space="preserve">
常勤非専従・非常勤職員について、常勤換算計算がなされていません。</t>
        </r>
      </text>
    </comment>
    <comment ref="AK185" authorId="0" shapeId="0">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AK186" authorId="0" shapeId="0">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B189" authorId="0" shapeId="0">
      <text>
        <r>
          <rPr>
            <sz val="9"/>
            <color indexed="81"/>
            <rFont val="ＭＳ Ｐゴシック"/>
            <family val="3"/>
            <charset val="128"/>
          </rPr>
          <t>介護付のみ入力</t>
        </r>
      </text>
    </comment>
    <comment ref="R189" authorId="0" shapeId="0">
      <text>
        <r>
          <rPr>
            <b/>
            <sz val="9"/>
            <color indexed="81"/>
            <rFont val="ＭＳ Ｐゴシック"/>
            <family val="3"/>
            <charset val="128"/>
          </rPr>
          <t>③－１との関係</t>
        </r>
      </text>
    </comment>
    <comment ref="AK194"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B199" authorId="0" shapeId="0">
      <text>
        <r>
          <rPr>
            <sz val="9"/>
            <color indexed="81"/>
            <rFont val="ＭＳ Ｐゴシック"/>
            <family val="3"/>
            <charset val="128"/>
          </rPr>
          <t>介護付のみ入力</t>
        </r>
      </text>
    </comment>
    <comment ref="R199" authorId="0" shapeId="0">
      <text>
        <r>
          <rPr>
            <b/>
            <sz val="9"/>
            <color indexed="81"/>
            <rFont val="ＭＳ Ｐゴシック"/>
            <family val="3"/>
            <charset val="128"/>
          </rPr>
          <t>③－２との関係</t>
        </r>
      </text>
    </comment>
    <comment ref="AK204"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AA209" authorId="0" shapeId="0">
      <text>
        <r>
          <rPr>
            <sz val="9"/>
            <color indexed="81"/>
            <rFont val="ＭＳ Ｐゴシック"/>
            <family val="3"/>
            <charset val="128"/>
          </rPr>
          <t>・住宅型については不要
・開設前の場合は、介護にかかわる職員体制の数字を表示</t>
        </r>
      </text>
    </comment>
    <comment ref="AL209" authorId="0" shapeId="0">
      <text>
        <r>
          <rPr>
            <sz val="9"/>
            <color indexed="81"/>
            <rFont val="ＭＳ Ｐゴシック"/>
            <family val="3"/>
            <charset val="128"/>
          </rPr>
          <t>「基準違反」と表示された場合、職員配置が３：１を超過しています。
「介護に関わる職員体制」超過となっている場合、法定の配置基準はクリアしていますが、「類型・表示事項」に記載した上乗せの職員配置を維持できていません。
すべての項目を入力してもこの欄の表示が残る場合は、速やかに東京都に連絡してください。</t>
        </r>
      </text>
    </comment>
    <comment ref="AJ214" authorId="0" shapeId="0">
      <text>
        <r>
          <rPr>
            <sz val="9"/>
            <color indexed="81"/>
            <rFont val="ＭＳ Ｐゴシック"/>
            <family val="3"/>
            <charset val="128"/>
          </rPr>
          <t>「記入不要」と表示された場合、職員の勤続年数が施設運営年数を超過しています。
再確認してください。</t>
        </r>
      </text>
    </comment>
    <comment ref="AJ215" authorId="0" shapeId="0">
      <text>
        <r>
          <rPr>
            <sz val="9"/>
            <color indexed="81"/>
            <rFont val="ＭＳ Ｐゴシック"/>
            <family val="3"/>
            <charset val="128"/>
          </rPr>
          <t>「記入不要」と表示された場合、職員の勤続年数が施設運営年数を超過しています。
再確認してください。</t>
        </r>
      </text>
    </comment>
    <comment ref="AJ216" authorId="0" shapeId="0">
      <text>
        <r>
          <rPr>
            <sz val="9"/>
            <color indexed="81"/>
            <rFont val="ＭＳ Ｐゴシック"/>
            <family val="3"/>
            <charset val="128"/>
          </rPr>
          <t>「記入不要」と表示された場合、職員の勤続年数が施設運営年数を超過しています。
再確認してください。</t>
        </r>
      </text>
    </comment>
    <comment ref="AK216"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AJ217" authorId="0" shapeId="0">
      <text>
        <r>
          <rPr>
            <sz val="9"/>
            <color indexed="81"/>
            <rFont val="ＭＳ Ｐゴシック"/>
            <family val="3"/>
            <charset val="128"/>
          </rPr>
          <t>「記入不要」と表示された場合、職員の勤続年数が施設運営年数を超過しています。
再確認してください。</t>
        </r>
      </text>
    </comment>
    <comment ref="F221" authorId="0" shapeId="0">
      <text>
        <r>
          <rPr>
            <b/>
            <sz val="9"/>
            <color indexed="81"/>
            <rFont val="ＭＳ Ｐゴシック"/>
            <family val="3"/>
            <charset val="128"/>
          </rPr>
          <t>添付書類の｢介護サービス等の一覧表｣と整合を図る</t>
        </r>
      </text>
    </comment>
    <comment ref="Y222" authorId="0" shapeId="0">
      <text>
        <r>
          <rPr>
            <sz val="9"/>
            <color indexed="81"/>
            <rFont val="ＭＳ Ｐゴシック"/>
            <family val="3"/>
            <charset val="128"/>
          </rPr>
          <t>ありの場合</t>
        </r>
      </text>
    </comment>
    <comment ref="G232" authorId="0" shapeId="0">
      <text>
        <r>
          <rPr>
            <sz val="9"/>
            <color indexed="81"/>
            <rFont val="ＭＳ Ｐゴシック"/>
            <family val="3"/>
            <charset val="128"/>
          </rPr>
          <t>日中・夜間別の巡回の頻度を具体的に入力
（「介護サービス等の一覧表」と内容を整合させること。）。
モニタやセンサーによる安否確認を行う場合には、
その利用方法について具体的に入力。</t>
        </r>
      </text>
    </comment>
    <comment ref="G233" authorId="0" shapeId="0">
      <text>
        <r>
          <rPr>
            <sz val="9"/>
            <color indexed="81"/>
            <rFont val="ＭＳ Ｐゴシック"/>
            <family val="3"/>
            <charset val="128"/>
          </rPr>
          <t>緊急時対応についてではなく、
日常的に医療的ケアが必要になったときに、
具体的にどのようなケアであればホームで対応可能なのかを、
その提供方法</t>
        </r>
        <r>
          <rPr>
            <b/>
            <sz val="9"/>
            <color indexed="81"/>
            <rFont val="ＭＳ Ｐゴシック"/>
            <family val="3"/>
            <charset val="128"/>
          </rPr>
          <t>（※）</t>
        </r>
        <r>
          <rPr>
            <sz val="9"/>
            <color indexed="81"/>
            <rFont val="ＭＳ Ｐゴシック"/>
            <family val="3"/>
            <charset val="128"/>
          </rPr>
          <t xml:space="preserve">も含めて入力する。
※：誰が行うのかを明記すること。
</t>
        </r>
        <r>
          <rPr>
            <b/>
            <sz val="9"/>
            <color indexed="10"/>
            <rFont val="ＭＳ Ｐゴシック"/>
            <family val="3"/>
            <charset val="128"/>
          </rPr>
          <t>（具体的には、施設の看護師や、
認定特定行為業務従事者認定証の交付を受けた介護職員など）</t>
        </r>
      </text>
    </comment>
    <comment ref="M238" authorId="0" shapeId="0">
      <text>
        <r>
          <rPr>
            <sz val="9"/>
            <color indexed="81"/>
            <rFont val="ＭＳ Ｐゴシック"/>
            <family val="3"/>
            <charset val="128"/>
          </rPr>
          <t>診療科目、協力内容、利用者の費用負担、
ホームから医療機関までの距離など</t>
        </r>
      </text>
    </comment>
    <comment ref="B247" authorId="0" shapeId="0">
      <text>
        <r>
          <rPr>
            <sz val="9"/>
            <color indexed="81"/>
            <rFont val="ＭＳ Ｐゴシック"/>
            <family val="3"/>
            <charset val="128"/>
          </rPr>
          <t>介護付のみ入力</t>
        </r>
      </text>
    </comment>
    <comment ref="AL248" authorId="0" shapeId="0">
      <text>
        <r>
          <rPr>
            <sz val="9"/>
            <color indexed="81"/>
            <rFont val="ＭＳ Ｐゴシック"/>
            <family val="3"/>
            <charset val="128"/>
          </rPr>
          <t>「加算基準違反」と表示された場合、
常勤専従の機能訓練指導員が不足しています。
再確認してください。</t>
        </r>
      </text>
    </comment>
    <comment ref="T270" authorId="0" shapeId="0">
      <text>
        <r>
          <rPr>
            <sz val="9"/>
            <color indexed="81"/>
            <rFont val="ＭＳ Ｐゴシック"/>
            <family val="3"/>
            <charset val="128"/>
          </rPr>
          <t>開催「あり」の場合は記入不要</t>
        </r>
      </text>
    </comment>
    <comment ref="I278" authorId="0" shapeId="0">
      <text>
        <r>
          <rPr>
            <sz val="9"/>
            <color indexed="81"/>
            <rFont val="ＭＳ Ｐゴシック"/>
            <family val="3"/>
            <charset val="128"/>
          </rPr>
          <t>具体的に入力すること。
なお、概要や主な内容のみ入力したうえで、「詳細は入居契約書第●条を参照」とする記載でも可</t>
        </r>
      </text>
    </comment>
    <comment ref="M279" authorId="0" shapeId="0">
      <text>
        <r>
          <rPr>
            <sz val="9"/>
            <color indexed="81"/>
            <rFont val="ＭＳ Ｐゴシック"/>
            <family val="3"/>
            <charset val="128"/>
          </rPr>
          <t>連続利用期間の上限のほか、回数の制限等がある場合に入力</t>
        </r>
      </text>
    </comment>
    <comment ref="M280" authorId="0" shapeId="0">
      <text>
        <r>
          <rPr>
            <sz val="9"/>
            <color indexed="81"/>
            <rFont val="ＭＳ Ｐゴシック"/>
            <family val="3"/>
            <charset val="128"/>
          </rPr>
          <t>１泊当たりの料金について、「室料」「食事代」「介護サービス費」など内訳を明示して入力すること。また、記載された金額以外に別途徴収する料金がある場合は、その旨明示すること。</t>
        </r>
      </text>
    </comment>
    <comment ref="M281" authorId="0" shapeId="0">
      <text>
        <r>
          <rPr>
            <sz val="9"/>
            <color indexed="81"/>
            <rFont val="ＭＳ Ｐゴシック"/>
            <family val="3"/>
            <charset val="128"/>
          </rPr>
          <t>体験入居利用上の注意事項等について入力</t>
        </r>
      </text>
    </comment>
    <comment ref="I283" authorId="0" shapeId="0">
      <text>
        <r>
          <rPr>
            <sz val="9"/>
            <color indexed="81"/>
            <rFont val="ＭＳ Ｐゴシック"/>
            <family val="3"/>
            <charset val="128"/>
          </rPr>
          <t>「身体拘束しない」のみの記載は不可。
厚生労働省「身体拘束ゼロへの手引き」（平成13年3月）を参照のうえ、やむを得ず実施する場合の手続等を具体的に記載すること。</t>
        </r>
      </text>
    </comment>
    <comment ref="I284" authorId="0" shapeId="0">
      <text>
        <r>
          <rPr>
            <sz val="9"/>
            <color indexed="81"/>
            <rFont val="ＭＳ Ｐゴシック"/>
            <family val="3"/>
            <charset val="128"/>
          </rPr>
          <t>具体的に入力すること。
なお、概要や主な内容のみ入力したうえで、「詳細は入居契約書第●条を参照」とする記載でも可。
※入居者からの契約解除については入力不要</t>
        </r>
      </text>
    </comment>
    <comment ref="N296" authorId="0" shapeId="0">
      <text>
        <r>
          <rPr>
            <sz val="9"/>
            <color indexed="81"/>
            <rFont val="ＭＳ Ｐゴシック"/>
            <family val="3"/>
            <charset val="128"/>
          </rPr>
          <t>ありの場合、具体的なホーム名称を入力</t>
        </r>
      </text>
    </comment>
    <comment ref="I302" authorId="0" shapeId="0">
      <text>
        <r>
          <rPr>
            <sz val="9"/>
            <color indexed="81"/>
            <rFont val="ＭＳ Ｐゴシック"/>
            <family val="3"/>
            <charset val="128"/>
          </rPr>
          <t>１次受付窓口として、ホームにおける窓口を入力</t>
        </r>
      </text>
    </comment>
    <comment ref="Q304" authorId="0" shapeId="0">
      <text>
        <r>
          <rPr>
            <b/>
            <sz val="9"/>
            <color indexed="81"/>
            <rFont val="ＭＳ Ｐゴシック"/>
            <family val="3"/>
            <charset val="128"/>
          </rPr>
          <t>曜日を記入</t>
        </r>
      </text>
    </comment>
    <comment ref="I305" authorId="0" shapeId="0">
      <text>
        <r>
          <rPr>
            <sz val="9"/>
            <color indexed="81"/>
            <rFont val="ＭＳ Ｐゴシック"/>
            <family val="3"/>
            <charset val="128"/>
          </rPr>
          <t>２次受付窓口として、法人に設置した窓口を入力
※法人窓口がホーム窓口と同一の場合は、下記３の窓口を入力</t>
        </r>
      </text>
    </comment>
    <comment ref="I308" authorId="0" shapeId="0">
      <text>
        <r>
          <rPr>
            <sz val="9"/>
            <color indexed="81"/>
            <rFont val="ＭＳ Ｐゴシック"/>
            <family val="3"/>
            <charset val="128"/>
          </rPr>
          <t>区市町村高齢者福祉所管課・国保連等、外部機関の窓口を入力
◎区市町村窓口については、あらかじめ当該自治体に所管部署を確認すること。</t>
        </r>
      </text>
    </comment>
    <comment ref="R311" authorId="0" shapeId="0">
      <text>
        <r>
          <rPr>
            <sz val="9"/>
            <color indexed="81"/>
            <rFont val="ＭＳ Ｐゴシック"/>
            <family val="3"/>
            <charset val="128"/>
          </rPr>
          <t>保険の名称について、できる限り正確に記入すること。
【例】有料老人ホーム賠償責任保険（公益社団法人全国有料老人ホーム協会）</t>
        </r>
      </text>
    </comment>
    <comment ref="AL318" authorId="0" shapeId="0">
      <text>
        <r>
          <rPr>
            <sz val="9"/>
            <color indexed="81"/>
            <rFont val="ＭＳ Ｐゴシック"/>
            <family val="3"/>
            <charset val="128"/>
          </rPr>
          <t>ABC不一致と表示された場合、
「介護度別・年齢別入居者数」
「入居継続期間別入居者数」
「男女別入居者数」の人数が
それぞれ不一致となっています。
再度確認してください。</t>
        </r>
      </text>
    </comment>
    <comment ref="A338" authorId="0" shapeId="0">
      <text>
        <r>
          <rPr>
            <b/>
            <sz val="9"/>
            <color indexed="81"/>
            <rFont val="ＭＳ Ｐゴシック"/>
            <family val="3"/>
            <charset val="128"/>
          </rPr>
          <t>税込表示を原則とする。</t>
        </r>
      </text>
    </comment>
    <comment ref="R346" authorId="0" shapeId="0">
      <text>
        <r>
          <rPr>
            <sz val="9"/>
            <color indexed="81"/>
            <rFont val="ＭＳ Ｐゴシック"/>
            <family val="3"/>
            <charset val="128"/>
          </rPr>
          <t>原則として、プランの種類ごとに
行を追加して全プランを入力。
ただし、居室面積に応じて
家賃相当額のみが異なるプランなど、
ある程度まとめて入力することが
可能な場合には範囲指定でまとめても可。</t>
        </r>
      </text>
    </comment>
    <comment ref="F352" authorId="0" shapeId="0">
      <text>
        <r>
          <rPr>
            <b/>
            <sz val="9"/>
            <color indexed="81"/>
            <rFont val="ＭＳ Ｐゴシック"/>
            <family val="3"/>
            <charset val="128"/>
          </rPr>
          <t xml:space="preserve">・前払金がある場合は、
 あらかじめ入力してある項目を削除せず、
 各項目について説明をすること
・返還対象としない分（想定居住期間を超えて居住する場合に備えて徴収する額など）も明記すること
・前払金がない場合には、項目を削除し、
 ｢前払金なし｣と記載すること </t>
        </r>
      </text>
    </comment>
    <comment ref="F360" authorId="0" shapeId="0">
      <text>
        <r>
          <rPr>
            <sz val="9"/>
            <color indexed="81"/>
            <rFont val="ＭＳ Ｐゴシック"/>
            <family val="3"/>
            <charset val="128"/>
          </rPr>
          <t>【住宅型】
生活支援サービス等介護保険の給付対象にならない
サービスの費用について入力
【介護付】
自立入居者（介護専用型においては要支援者含む）の生活支援費や、
特定施設入居者生活介護の給付対象とならない費用
（手厚い人員配置に係る費用等）について入力</t>
        </r>
      </text>
    </comment>
    <comment ref="F366" authorId="0" shapeId="0">
      <text>
        <r>
          <rPr>
            <sz val="9"/>
            <color indexed="81"/>
            <rFont val="ＭＳ Ｐゴシック"/>
            <family val="3"/>
            <charset val="128"/>
          </rPr>
          <t>食事をキャンセルする場合の届出方法や
食費返還の計算方法等を記載すること</t>
        </r>
      </text>
    </comment>
    <comment ref="K372" authorId="0" shapeId="0">
      <text>
        <r>
          <rPr>
            <sz val="9"/>
            <color indexed="81"/>
            <rFont val="ＭＳ Ｐゴシック"/>
            <family val="3"/>
            <charset val="128"/>
          </rPr>
          <t>返還対象としない額「あり」の場合、
その額について金額及び設定根拠、内容等を示すこと。</t>
        </r>
      </text>
    </comment>
    <comment ref="G374" authorId="0" shapeId="0">
      <text>
        <r>
          <rPr>
            <sz val="9"/>
            <color indexed="81"/>
            <rFont val="ＭＳ Ｐゴシック"/>
            <family val="3"/>
            <charset val="128"/>
          </rPr>
          <t>各料金の内訳・明細で入力した前払金の内容と整合性が取られていること
日割計算とすること</t>
        </r>
      </text>
    </comment>
    <comment ref="G376" authorId="0" shapeId="0">
      <text>
        <r>
          <rPr>
            <sz val="9"/>
            <color indexed="81"/>
            <rFont val="ＭＳ Ｐゴシック"/>
            <family val="3"/>
            <charset val="128"/>
          </rPr>
          <t>日額単価を明示した上で、日割計算で示すこと。
返還式のみでなく、短期解約特例の対象となる条件等の詳細も記入すること。
上記「返還対象としない額」はすべて返還することを明示すること。</t>
        </r>
      </text>
    </comment>
    <comment ref="AF384" authorId="0" shapeId="0">
      <text>
        <r>
          <rPr>
            <sz val="9"/>
            <color indexed="81"/>
            <rFont val="MS P ゴシック"/>
            <family val="3"/>
            <charset val="128"/>
          </rPr>
          <t>・介護報酬及び自己負担額を計算して記入すること。なお、対象者のみの加算については、介護報酬及び自己負担額に含めないこと。
・介護専用型の場合は、要支援の介護報酬及び自己負担額に"-"を入力すること。</t>
        </r>
      </text>
    </comment>
    <comment ref="B416" authorId="0" shapeId="0">
      <text>
        <r>
          <rPr>
            <sz val="9"/>
            <color indexed="81"/>
            <rFont val="MS P ゴシック"/>
            <family val="3"/>
            <charset val="128"/>
          </rPr>
          <t>運営懇談会に諮ることや個々の入居者に説明することなど、具体的な進め方について入力</t>
        </r>
      </text>
    </comment>
    <comment ref="AF418" authorId="0" shapeId="0">
      <text>
        <r>
          <rPr>
            <sz val="9"/>
            <color indexed="81"/>
            <rFont val="ＭＳ Ｐゴシック"/>
            <family val="3"/>
            <charset val="128"/>
          </rPr>
          <t xml:space="preserve">１つの標準的なプランを選択することとし、金額の範囲を示すことはしない。
</t>
        </r>
        <r>
          <rPr>
            <b/>
            <sz val="9"/>
            <color indexed="10"/>
            <rFont val="ＭＳ Ｐゴシック"/>
            <family val="3"/>
            <charset val="128"/>
          </rPr>
          <t>金額は必ず消費税込とすること。</t>
        </r>
      </text>
    </comment>
  </commentList>
</comments>
</file>

<file path=xl/sharedStrings.xml><?xml version="1.0" encoding="utf-8"?>
<sst xmlns="http://schemas.openxmlformats.org/spreadsheetml/2006/main" count="1022" uniqueCount="644">
  <si>
    <t>月</t>
    <rPh sb="0" eb="1">
      <t>ツキ</t>
    </rPh>
    <phoneticPr fontId="2"/>
  </si>
  <si>
    <t>年</t>
    <rPh sb="0" eb="1">
      <t>ネン</t>
    </rPh>
    <phoneticPr fontId="2"/>
  </si>
  <si>
    <t>施設名</t>
    <rPh sb="0" eb="2">
      <t>シセツ</t>
    </rPh>
    <rPh sb="2" eb="3">
      <t>メイ</t>
    </rPh>
    <phoneticPr fontId="2"/>
  </si>
  <si>
    <t>定員・室数</t>
    <rPh sb="0" eb="2">
      <t>テイイン</t>
    </rPh>
    <rPh sb="3" eb="4">
      <t>シツ</t>
    </rPh>
    <rPh sb="4" eb="5">
      <t>スウ</t>
    </rPh>
    <phoneticPr fontId="2"/>
  </si>
  <si>
    <t>人</t>
    <rPh sb="0" eb="1">
      <t>ニン</t>
    </rPh>
    <phoneticPr fontId="2"/>
  </si>
  <si>
    <t>室</t>
    <rPh sb="0" eb="1">
      <t>シツ</t>
    </rPh>
    <phoneticPr fontId="2"/>
  </si>
  <si>
    <t>・</t>
    <phoneticPr fontId="2"/>
  </si>
  <si>
    <t>有料老人ホームの類型・表示事項</t>
    <rPh sb="0" eb="2">
      <t>ユウリョウ</t>
    </rPh>
    <rPh sb="2" eb="4">
      <t>ロウジン</t>
    </rPh>
    <rPh sb="8" eb="10">
      <t>ルイケイ</t>
    </rPh>
    <rPh sb="11" eb="13">
      <t>ヒョウジ</t>
    </rPh>
    <rPh sb="13" eb="15">
      <t>ジコウ</t>
    </rPh>
    <phoneticPr fontId="2"/>
  </si>
  <si>
    <t>類　型</t>
    <rPh sb="0" eb="1">
      <t>タグイ</t>
    </rPh>
    <rPh sb="2" eb="3">
      <t>カタ</t>
    </rPh>
    <phoneticPr fontId="2"/>
  </si>
  <si>
    <t>居住の権利形態</t>
    <rPh sb="0" eb="2">
      <t>キョジュウ</t>
    </rPh>
    <rPh sb="3" eb="5">
      <t>ケンリ</t>
    </rPh>
    <rPh sb="5" eb="7">
      <t>ケイタイ</t>
    </rPh>
    <phoneticPr fontId="2"/>
  </si>
  <si>
    <t>利用料の支払方式</t>
    <rPh sb="0" eb="3">
      <t>リヨウリョウ</t>
    </rPh>
    <rPh sb="4" eb="6">
      <t>シハライ</t>
    </rPh>
    <rPh sb="6" eb="8">
      <t>ホウシキ</t>
    </rPh>
    <phoneticPr fontId="2"/>
  </si>
  <si>
    <t>入居時の要件</t>
    <rPh sb="0" eb="2">
      <t>ニュウキョ</t>
    </rPh>
    <rPh sb="2" eb="3">
      <t>ジ</t>
    </rPh>
    <rPh sb="4" eb="6">
      <t>ヨウケン</t>
    </rPh>
    <phoneticPr fontId="2"/>
  </si>
  <si>
    <t>介護保険の利用</t>
    <rPh sb="0" eb="2">
      <t>カイゴ</t>
    </rPh>
    <rPh sb="2" eb="4">
      <t>ホケン</t>
    </rPh>
    <rPh sb="5" eb="7">
      <t>リヨウ</t>
    </rPh>
    <phoneticPr fontId="2"/>
  </si>
  <si>
    <t>介護に関わる職員体制</t>
    <rPh sb="0" eb="2">
      <t>カイゴ</t>
    </rPh>
    <rPh sb="3" eb="4">
      <t>カカ</t>
    </rPh>
    <rPh sb="6" eb="8">
      <t>ショクイン</t>
    </rPh>
    <rPh sb="8" eb="10">
      <t>タイセイ</t>
    </rPh>
    <phoneticPr fontId="2"/>
  </si>
  <si>
    <t>居室区分</t>
    <rPh sb="0" eb="2">
      <t>キョシツ</t>
    </rPh>
    <rPh sb="2" eb="4">
      <t>クブン</t>
    </rPh>
    <phoneticPr fontId="2"/>
  </si>
  <si>
    <t>１　事業主体</t>
    <rPh sb="2" eb="4">
      <t>ジギョウ</t>
    </rPh>
    <rPh sb="4" eb="6">
      <t>シュタイ</t>
    </rPh>
    <phoneticPr fontId="2"/>
  </si>
  <si>
    <t>名称</t>
    <rPh sb="0" eb="2">
      <t>メイショウ</t>
    </rPh>
    <phoneticPr fontId="2"/>
  </si>
  <si>
    <t>主たる事務所の所在地</t>
    <rPh sb="0" eb="1">
      <t>シュ</t>
    </rPh>
    <rPh sb="3" eb="5">
      <t>ジム</t>
    </rPh>
    <rPh sb="5" eb="6">
      <t>ショ</t>
    </rPh>
    <rPh sb="7" eb="10">
      <t>ショザイチ</t>
    </rPh>
    <phoneticPr fontId="2"/>
  </si>
  <si>
    <t>連絡先</t>
    <rPh sb="0" eb="3">
      <t>レンラクサキ</t>
    </rPh>
    <phoneticPr fontId="2"/>
  </si>
  <si>
    <t>ホームページ</t>
    <phoneticPr fontId="2"/>
  </si>
  <si>
    <t>〒</t>
    <phoneticPr fontId="2"/>
  </si>
  <si>
    <t>電話番号</t>
    <rPh sb="0" eb="2">
      <t>デンワ</t>
    </rPh>
    <rPh sb="2" eb="4">
      <t>バンゴウ</t>
    </rPh>
    <phoneticPr fontId="2"/>
  </si>
  <si>
    <t>ファックス番号</t>
    <rPh sb="5" eb="7">
      <t>バンゴウ</t>
    </rPh>
    <phoneticPr fontId="2"/>
  </si>
  <si>
    <t>ﾌﾘｶﾞﾅ</t>
    <phoneticPr fontId="2"/>
  </si>
  <si>
    <t>法人等の種別</t>
    <rPh sb="0" eb="3">
      <t>ホウジントウ</t>
    </rPh>
    <rPh sb="4" eb="6">
      <t>シュベツ</t>
    </rPh>
    <phoneticPr fontId="2"/>
  </si>
  <si>
    <t>代表者職氏名</t>
    <rPh sb="0" eb="3">
      <t>ダイヒョウシャ</t>
    </rPh>
    <rPh sb="3" eb="4">
      <t>ショク</t>
    </rPh>
    <rPh sb="4" eb="6">
      <t>シメイ</t>
    </rPh>
    <phoneticPr fontId="2"/>
  </si>
  <si>
    <t>役職名</t>
    <rPh sb="0" eb="3">
      <t>ヤクショクメイ</t>
    </rPh>
    <phoneticPr fontId="2"/>
  </si>
  <si>
    <t>氏名</t>
    <rPh sb="0" eb="2">
      <t>シメイ</t>
    </rPh>
    <phoneticPr fontId="2"/>
  </si>
  <si>
    <t>設立年月日</t>
    <rPh sb="0" eb="2">
      <t>セツリツ</t>
    </rPh>
    <rPh sb="2" eb="5">
      <t>ネンガッピ</t>
    </rPh>
    <phoneticPr fontId="2"/>
  </si>
  <si>
    <t>主な事業等</t>
    <rPh sb="0" eb="1">
      <t>オモ</t>
    </rPh>
    <rPh sb="2" eb="5">
      <t>ジギョウトウ</t>
    </rPh>
    <phoneticPr fontId="2"/>
  </si>
  <si>
    <t>事業主体が東京都内で実施する介護保険制度による指定介護サービス</t>
    <phoneticPr fontId="2"/>
  </si>
  <si>
    <t>介護サービスの種類</t>
    <rPh sb="0" eb="2">
      <t>カイゴ</t>
    </rPh>
    <rPh sb="7" eb="9">
      <t>シュルイ</t>
    </rPh>
    <phoneticPr fontId="2"/>
  </si>
  <si>
    <t>箇所数</t>
    <rPh sb="0" eb="2">
      <t>カショ</t>
    </rPh>
    <rPh sb="2" eb="3">
      <t>スウ</t>
    </rPh>
    <phoneticPr fontId="2"/>
  </si>
  <si>
    <t>主な事業所の名称</t>
    <rPh sb="0" eb="1">
      <t>オモ</t>
    </rPh>
    <rPh sb="2" eb="5">
      <t>ジギョウショ</t>
    </rPh>
    <rPh sb="6" eb="8">
      <t>メイショウ</t>
    </rPh>
    <phoneticPr fontId="2"/>
  </si>
  <si>
    <t>所在地</t>
    <rPh sb="0" eb="3">
      <t>ショザイチ</t>
    </rPh>
    <phoneticPr fontId="2"/>
  </si>
  <si>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</si>
  <si>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</si>
  <si>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</si>
  <si>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</si>
  <si>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</si>
  <si>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</si>
  <si>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</si>
  <si>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</si>
  <si>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</si>
  <si>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</si>
  <si>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</si>
  <si>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</si>
  <si>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＜居宅サービス＞</t>
    <rPh sb="1" eb="3">
      <t>キョタク</t>
    </rPh>
    <phoneticPr fontId="2"/>
  </si>
  <si>
    <t>＜地域密着型サービス＞</t>
    <rPh sb="1" eb="3">
      <t>チイキ</t>
    </rPh>
    <rPh sb="3" eb="6">
      <t>ミッチャクガタ</t>
    </rPh>
    <phoneticPr fontId="2"/>
  </si>
  <si>
    <t>夜間対応型訪問介護</t>
  </si>
  <si>
    <t>認知症対応型通所介護</t>
  </si>
  <si>
    <t>小規模多機能型居宅介護</t>
  </si>
  <si>
    <t>認知症対応型共同生活介護</t>
  </si>
  <si>
    <t>地域密着型特定施設入居者生活介護</t>
  </si>
  <si>
    <t>地域密着型介護老人福祉施設入所者生活介護</t>
  </si>
  <si>
    <t>居宅介護支援</t>
    <rPh sb="0" eb="2">
      <t>キョタク</t>
    </rPh>
    <rPh sb="2" eb="4">
      <t>カイゴ</t>
    </rPh>
    <rPh sb="4" eb="6">
      <t>シエン</t>
    </rPh>
    <phoneticPr fontId="2"/>
  </si>
  <si>
    <t>＜居宅介護予防サービス＞</t>
    <rPh sb="1" eb="3">
      <t>キョタク</t>
    </rPh>
    <rPh sb="3" eb="5">
      <t>カイゴ</t>
    </rPh>
    <rPh sb="5" eb="7">
      <t>ヨボウ</t>
    </rPh>
    <phoneticPr fontId="2"/>
  </si>
  <si>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</si>
  <si>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</si>
  <si>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</si>
  <si>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</si>
  <si>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</si>
  <si>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</si>
  <si>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</si>
  <si>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</si>
  <si>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</si>
  <si>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介護予防特定福祉用具販売</t>
  </si>
  <si>
    <t>＜地域密着型介護予防サービス＞</t>
    <rPh sb="1" eb="3">
      <t>チイキ</t>
    </rPh>
    <rPh sb="3" eb="6">
      <t>ミッチャクガタ</t>
    </rPh>
    <rPh sb="6" eb="8">
      <t>カイゴ</t>
    </rPh>
    <rPh sb="8" eb="10">
      <t>ヨボウ</t>
    </rPh>
    <phoneticPr fontId="2"/>
  </si>
  <si>
    <t>介護予防認知症対応型通所介護</t>
  </si>
  <si>
    <t>介護予防小規模多機能型居宅介護</t>
  </si>
  <si>
    <t>介護予防認知症対応型共同生活介護</t>
    <phoneticPr fontId="2"/>
  </si>
  <si>
    <t>介護予防支援</t>
  </si>
  <si>
    <t>＜介護保険施設＞</t>
    <rPh sb="1" eb="3">
      <t>カイゴ</t>
    </rPh>
    <rPh sb="3" eb="5">
      <t>ホケン</t>
    </rPh>
    <rPh sb="5" eb="7">
      <t>シセツ</t>
    </rPh>
    <phoneticPr fontId="2"/>
  </si>
  <si>
    <t>介護老人福祉施設</t>
  </si>
  <si>
    <t>介護老人保健施設</t>
  </si>
  <si>
    <t>介護療養型医療施設</t>
  </si>
  <si>
    <t>２　事業所概要</t>
    <rPh sb="2" eb="4">
      <t>ジギョウ</t>
    </rPh>
    <rPh sb="4" eb="5">
      <t>ショ</t>
    </rPh>
    <rPh sb="5" eb="7">
      <t>ガイヨウ</t>
    </rPh>
    <phoneticPr fontId="2"/>
  </si>
  <si>
    <t>介護保険事業所番号</t>
    <rPh sb="0" eb="2">
      <t>カイゴ</t>
    </rPh>
    <rPh sb="2" eb="4">
      <t>ホケン</t>
    </rPh>
    <rPh sb="4" eb="7">
      <t>ジギョウショ</t>
    </rPh>
    <rPh sb="7" eb="9">
      <t>バンゴウ</t>
    </rPh>
    <phoneticPr fontId="2"/>
  </si>
  <si>
    <t>管理者職氏名</t>
    <rPh sb="0" eb="3">
      <t>カンリシャ</t>
    </rPh>
    <rPh sb="3" eb="4">
      <t>ショク</t>
    </rPh>
    <rPh sb="4" eb="6">
      <t>シメイ</t>
    </rPh>
    <phoneticPr fontId="2"/>
  </si>
  <si>
    <t>事業開始年月日</t>
    <rPh sb="0" eb="2">
      <t>ジギョウ</t>
    </rPh>
    <rPh sb="2" eb="4">
      <t>カイシ</t>
    </rPh>
    <rPh sb="4" eb="7">
      <t>ネンガッピ</t>
    </rPh>
    <phoneticPr fontId="2"/>
  </si>
  <si>
    <t>届出年月日</t>
    <rPh sb="0" eb="2">
      <t>トドケデ</t>
    </rPh>
    <rPh sb="2" eb="5">
      <t>ネンガッピ</t>
    </rPh>
    <phoneticPr fontId="2"/>
  </si>
  <si>
    <t>日</t>
    <rPh sb="0" eb="1">
      <t>ニチ</t>
    </rPh>
    <phoneticPr fontId="2"/>
  </si>
  <si>
    <t>特定施設入居者生活介護</t>
    <rPh sb="0" eb="2">
      <t>トクテイ</t>
    </rPh>
    <rPh sb="2" eb="4">
      <t>シセツ</t>
    </rPh>
    <rPh sb="4" eb="7">
      <t>ニュウキョシャ</t>
    </rPh>
    <rPh sb="7" eb="9">
      <t>セイカツ</t>
    </rPh>
    <rPh sb="9" eb="11">
      <t>カイゴ</t>
    </rPh>
    <phoneticPr fontId="2"/>
  </si>
  <si>
    <t>指定の有効期間</t>
    <rPh sb="0" eb="2">
      <t>シテイ</t>
    </rPh>
    <rPh sb="3" eb="5">
      <t>ユウコウ</t>
    </rPh>
    <rPh sb="5" eb="7">
      <t>キカン</t>
    </rPh>
    <phoneticPr fontId="2"/>
  </si>
  <si>
    <t>介護予防
特定施設入居者生活介護</t>
    <rPh sb="0" eb="2">
      <t>カイゴ</t>
    </rPh>
    <rPh sb="2" eb="4">
      <t>ヨボウ</t>
    </rPh>
    <rPh sb="5" eb="7">
      <t>トクテイ</t>
    </rPh>
    <rPh sb="7" eb="9">
      <t>シセツ</t>
    </rPh>
    <rPh sb="9" eb="12">
      <t>ニュウキョシャ</t>
    </rPh>
    <rPh sb="12" eb="14">
      <t>セイカツ</t>
    </rPh>
    <rPh sb="14" eb="16">
      <t>カイゴ</t>
    </rPh>
    <phoneticPr fontId="2"/>
  </si>
  <si>
    <t>事業所へのアクセス</t>
    <rPh sb="0" eb="3">
      <t>ジギョウショ</t>
    </rPh>
    <phoneticPr fontId="2"/>
  </si>
  <si>
    <t>施設・設備等の状況</t>
    <rPh sb="0" eb="2">
      <t>シセツ</t>
    </rPh>
    <rPh sb="3" eb="6">
      <t>セツビトウ</t>
    </rPh>
    <rPh sb="7" eb="9">
      <t>ジョウキョウ</t>
    </rPh>
    <phoneticPr fontId="2"/>
  </si>
  <si>
    <t>敷地</t>
    <rPh sb="0" eb="2">
      <t>シキチ</t>
    </rPh>
    <phoneticPr fontId="2"/>
  </si>
  <si>
    <t>面積</t>
    <rPh sb="0" eb="2">
      <t>メンセキ</t>
    </rPh>
    <phoneticPr fontId="2"/>
  </si>
  <si>
    <t>抵当権</t>
    <rPh sb="0" eb="3">
      <t>テイトウケン</t>
    </rPh>
    <phoneticPr fontId="2"/>
  </si>
  <si>
    <t>契約期間</t>
    <rPh sb="0" eb="2">
      <t>ケイヤク</t>
    </rPh>
    <rPh sb="2" eb="4">
      <t>キカン</t>
    </rPh>
    <phoneticPr fontId="2"/>
  </si>
  <si>
    <t>自動更新</t>
    <rPh sb="0" eb="2">
      <t>ジドウ</t>
    </rPh>
    <rPh sb="2" eb="4">
      <t>コウシン</t>
    </rPh>
    <phoneticPr fontId="2"/>
  </si>
  <si>
    <t>～</t>
    <phoneticPr fontId="2"/>
  </si>
  <si>
    <t>建物</t>
    <rPh sb="0" eb="2">
      <t>タテモノ</t>
    </rPh>
    <phoneticPr fontId="2"/>
  </si>
  <si>
    <t>賃貸借契約の概要</t>
    <rPh sb="0" eb="3">
      <t>チンタイシャク</t>
    </rPh>
    <rPh sb="3" eb="5">
      <t>ケイヤク</t>
    </rPh>
    <rPh sb="6" eb="8">
      <t>ガイヨウ</t>
    </rPh>
    <phoneticPr fontId="2"/>
  </si>
  <si>
    <t>延床面積</t>
    <rPh sb="0" eb="1">
      <t>ノベ</t>
    </rPh>
    <rPh sb="1" eb="4">
      <t>ユカメンセキ</t>
    </rPh>
    <phoneticPr fontId="2"/>
  </si>
  <si>
    <t>構造</t>
    <rPh sb="0" eb="2">
      <t>コウゾウ</t>
    </rPh>
    <phoneticPr fontId="2"/>
  </si>
  <si>
    <t>権利形態</t>
    <rPh sb="0" eb="2">
      <t>ケンリ</t>
    </rPh>
    <rPh sb="2" eb="4">
      <t>ケイタイ</t>
    </rPh>
    <phoneticPr fontId="2"/>
  </si>
  <si>
    <t>建築物用途区分</t>
    <rPh sb="0" eb="3">
      <t>ケンチクブツ</t>
    </rPh>
    <rPh sb="3" eb="5">
      <t>ヨウト</t>
    </rPh>
    <rPh sb="5" eb="7">
      <t>クブン</t>
    </rPh>
    <phoneticPr fontId="2"/>
  </si>
  <si>
    <t>地上</t>
    <rPh sb="0" eb="2">
      <t>チジョウ</t>
    </rPh>
    <phoneticPr fontId="2"/>
  </si>
  <si>
    <t>階</t>
    <rPh sb="0" eb="1">
      <t>カイ</t>
    </rPh>
    <phoneticPr fontId="2"/>
  </si>
  <si>
    <t>㎡</t>
    <phoneticPr fontId="2"/>
  </si>
  <si>
    <t>うち有料老人ホーム分</t>
    <rPh sb="2" eb="4">
      <t>ユウリョウ</t>
    </rPh>
    <rPh sb="4" eb="6">
      <t>ロウジン</t>
    </rPh>
    <rPh sb="9" eb="10">
      <t>ブン</t>
    </rPh>
    <phoneticPr fontId="2"/>
  </si>
  <si>
    <t>地下</t>
    <rPh sb="0" eb="2">
      <t>チカ</t>
    </rPh>
    <phoneticPr fontId="2"/>
  </si>
  <si>
    <t>居室</t>
    <rPh sb="0" eb="2">
      <t>キョシツ</t>
    </rPh>
    <phoneticPr fontId="2"/>
  </si>
  <si>
    <t>定員</t>
    <rPh sb="0" eb="2">
      <t>テイイン</t>
    </rPh>
    <phoneticPr fontId="2"/>
  </si>
  <si>
    <t>室数</t>
    <rPh sb="0" eb="1">
      <t>シツ</t>
    </rPh>
    <rPh sb="1" eb="2">
      <t>スウ</t>
    </rPh>
    <phoneticPr fontId="2"/>
  </si>
  <si>
    <t>一時介護室</t>
    <rPh sb="0" eb="2">
      <t>イチジ</t>
    </rPh>
    <rPh sb="2" eb="5">
      <t>カイゴシツ</t>
    </rPh>
    <phoneticPr fontId="2"/>
  </si>
  <si>
    <t>共同便所</t>
    <rPh sb="0" eb="2">
      <t>キョウドウ</t>
    </rPh>
    <rPh sb="2" eb="4">
      <t>ベンジョ</t>
    </rPh>
    <phoneticPr fontId="2"/>
  </si>
  <si>
    <t>共同浴室</t>
    <rPh sb="0" eb="2">
      <t>キョウドウ</t>
    </rPh>
    <rPh sb="2" eb="4">
      <t>ヨクシツ</t>
    </rPh>
    <phoneticPr fontId="2"/>
  </si>
  <si>
    <t>箇所</t>
    <rPh sb="0" eb="2">
      <t>カショ</t>
    </rPh>
    <phoneticPr fontId="2"/>
  </si>
  <si>
    <t>（</t>
    <phoneticPr fontId="2"/>
  </si>
  <si>
    <t>）</t>
    <phoneticPr fontId="2"/>
  </si>
  <si>
    <t>個浴：</t>
    <rPh sb="0" eb="1">
      <t>コ</t>
    </rPh>
    <rPh sb="1" eb="2">
      <t>ヨク</t>
    </rPh>
    <phoneticPr fontId="2"/>
  </si>
  <si>
    <t>大浴槽：</t>
    <rPh sb="0" eb="1">
      <t>ダイ</t>
    </rPh>
    <rPh sb="1" eb="3">
      <t>ヨクソウ</t>
    </rPh>
    <phoneticPr fontId="2"/>
  </si>
  <si>
    <t>機械浴：</t>
    <rPh sb="0" eb="2">
      <t>キカイ</t>
    </rPh>
    <rPh sb="2" eb="3">
      <t>ヨク</t>
    </rPh>
    <phoneticPr fontId="2"/>
  </si>
  <si>
    <t>併設施設との共用</t>
    <rPh sb="0" eb="2">
      <t>ヘイセツ</t>
    </rPh>
    <rPh sb="2" eb="4">
      <t>シセツ</t>
    </rPh>
    <rPh sb="6" eb="8">
      <t>キョウヨウ</t>
    </rPh>
    <phoneticPr fontId="2"/>
  </si>
  <si>
    <t>階　　数</t>
    <rPh sb="0" eb="1">
      <t>カイ</t>
    </rPh>
    <rPh sb="3" eb="4">
      <t>カズ</t>
    </rPh>
    <phoneticPr fontId="2"/>
  </si>
  <si>
    <t>面　　積</t>
    <rPh sb="0" eb="1">
      <t>メン</t>
    </rPh>
    <rPh sb="3" eb="4">
      <t>セキ</t>
    </rPh>
    <phoneticPr fontId="2"/>
  </si>
  <si>
    <t>併設施設等</t>
    <rPh sb="0" eb="2">
      <t>ヘイセツ</t>
    </rPh>
    <rPh sb="2" eb="4">
      <t>シセツ</t>
    </rPh>
    <rPh sb="4" eb="5">
      <t>トウ</t>
    </rPh>
    <phoneticPr fontId="2"/>
  </si>
  <si>
    <t>食堂</t>
    <rPh sb="0" eb="2">
      <t>ショクドウ</t>
    </rPh>
    <phoneticPr fontId="2"/>
  </si>
  <si>
    <t>兼用</t>
    <rPh sb="0" eb="2">
      <t>ケンヨウ</t>
    </rPh>
    <phoneticPr fontId="2"/>
  </si>
  <si>
    <t>その他の共用施設</t>
    <rPh sb="2" eb="3">
      <t>タ</t>
    </rPh>
    <rPh sb="4" eb="6">
      <t>キョウヨウ</t>
    </rPh>
    <rPh sb="6" eb="8">
      <t>シセツ</t>
    </rPh>
    <phoneticPr fontId="2"/>
  </si>
  <si>
    <t>（</t>
    <phoneticPr fontId="2"/>
  </si>
  <si>
    <t>エレベーター</t>
    <phoneticPr fontId="2"/>
  </si>
  <si>
    <t>基</t>
    <rPh sb="0" eb="1">
      <t>キ</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</si>
  <si>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</si>
  <si>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</si>
  <si>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t>
    <phoneticPr fontId="2"/>
  </si>
  <si>
    <t>消防設備</t>
    <rPh sb="0" eb="2">
      <t>ショウボウ</t>
    </rPh>
    <rPh sb="2" eb="4">
      <t>セツビ</t>
    </rPh>
    <phoneticPr fontId="2"/>
  </si>
  <si>
    <t>浴室：</t>
    <rPh sb="0" eb="2">
      <t>ヨクシツ</t>
    </rPh>
    <phoneticPr fontId="2"/>
  </si>
  <si>
    <t>便所：</t>
    <rPh sb="0" eb="2">
      <t>ベンジョ</t>
    </rPh>
    <phoneticPr fontId="2"/>
  </si>
  <si>
    <t>居室：</t>
    <rPh sb="0" eb="2">
      <t>キョシツ</t>
    </rPh>
    <phoneticPr fontId="2"/>
  </si>
  <si>
    <t>緊急呼出装置</t>
    <phoneticPr fontId="2"/>
  </si>
  <si>
    <t>３　従業者に関する事項</t>
  </si>
  <si>
    <t>職種別の従業者の人数及びその勤務形態</t>
  </si>
  <si>
    <t>①　有料老人ホームの職員の人数及びその勤務形態</t>
    <phoneticPr fontId="2"/>
  </si>
  <si>
    <t>非常勤</t>
    <rPh sb="0" eb="3">
      <t>ヒジョウキン</t>
    </rPh>
    <phoneticPr fontId="2"/>
  </si>
  <si>
    <t>合計</t>
    <rPh sb="0" eb="2">
      <t>ゴウケイ</t>
    </rPh>
    <phoneticPr fontId="2"/>
  </si>
  <si>
    <t>常勤換算
人数</t>
    <rPh sb="0" eb="2">
      <t>ジョウキン</t>
    </rPh>
    <rPh sb="2" eb="4">
      <t>カンザン</t>
    </rPh>
    <rPh sb="5" eb="7">
      <t>ニンズウ</t>
    </rPh>
    <phoneticPr fontId="2"/>
  </si>
  <si>
    <t>兼務状況</t>
    <rPh sb="0" eb="2">
      <t>ケンム</t>
    </rPh>
    <rPh sb="2" eb="4">
      <t>ジョウキョウ</t>
    </rPh>
    <phoneticPr fontId="2"/>
  </si>
  <si>
    <t>職種</t>
    <rPh sb="0" eb="2">
      <t>ショクシュ</t>
    </rPh>
    <phoneticPr fontId="2"/>
  </si>
  <si>
    <t>専従</t>
    <rPh sb="0" eb="2">
      <t>センジュウ</t>
    </rPh>
    <phoneticPr fontId="2"/>
  </si>
  <si>
    <t>非専従</t>
    <rPh sb="0" eb="3">
      <t>ヒセンジュウ</t>
    </rPh>
    <phoneticPr fontId="2"/>
  </si>
  <si>
    <t>管理者（施設長）</t>
    <phoneticPr fontId="2"/>
  </si>
  <si>
    <t>生活相談員</t>
    <phoneticPr fontId="2"/>
  </si>
  <si>
    <t>機能訓練指導員</t>
    <phoneticPr fontId="2"/>
  </si>
  <si>
    <t>計画作成担当者</t>
    <phoneticPr fontId="2"/>
  </si>
  <si>
    <t>栄養士</t>
    <phoneticPr fontId="2"/>
  </si>
  <si>
    <t>調理員</t>
    <phoneticPr fontId="2"/>
  </si>
  <si>
    <t>事務員</t>
    <phoneticPr fontId="2"/>
  </si>
  <si>
    <t>その他従業者</t>
    <phoneticPr fontId="2"/>
  </si>
  <si>
    <t>②　１週間のうち、常勤の従業者が勤務すべき時間数</t>
    <phoneticPr fontId="2"/>
  </si>
  <si>
    <t>時間</t>
    <rPh sb="0" eb="2">
      <t>ジカン</t>
    </rPh>
    <phoneticPr fontId="2"/>
  </si>
  <si>
    <t>③－１　介護職員の資格</t>
    <rPh sb="4" eb="6">
      <t>カイゴ</t>
    </rPh>
    <rPh sb="6" eb="8">
      <t>ショクイン</t>
    </rPh>
    <rPh sb="9" eb="11">
      <t>シカク</t>
    </rPh>
    <phoneticPr fontId="10"/>
  </si>
  <si>
    <t>介護福祉士</t>
  </si>
  <si>
    <t>介護支援専門員</t>
    <rPh sb="0" eb="2">
      <t>カイゴ</t>
    </rPh>
    <rPh sb="2" eb="4">
      <t>シエン</t>
    </rPh>
    <rPh sb="4" eb="7">
      <t>センモンイン</t>
    </rPh>
    <phoneticPr fontId="2"/>
  </si>
  <si>
    <t>資格なし</t>
    <rPh sb="0" eb="2">
      <t>シカク</t>
    </rPh>
    <phoneticPr fontId="2"/>
  </si>
  <si>
    <t>③－２　機能訓練指導員の資格</t>
    <rPh sb="4" eb="6">
      <t>キノウ</t>
    </rPh>
    <rPh sb="6" eb="8">
      <t>クンレン</t>
    </rPh>
    <rPh sb="8" eb="11">
      <t>シドウイン</t>
    </rPh>
    <rPh sb="12" eb="14">
      <t>シカク</t>
    </rPh>
    <phoneticPr fontId="10"/>
  </si>
  <si>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</si>
  <si>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</si>
  <si>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</si>
  <si>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看護師又は准看護師</t>
    <rPh sb="0" eb="2">
      <t>カンゴ</t>
    </rPh>
    <rPh sb="2" eb="3">
      <t>シ</t>
    </rPh>
    <rPh sb="3" eb="4">
      <t>マタ</t>
    </rPh>
    <rPh sb="5" eb="6">
      <t>ジュン</t>
    </rPh>
    <rPh sb="6" eb="8">
      <t>カンゴ</t>
    </rPh>
    <rPh sb="8" eb="9">
      <t>シ</t>
    </rPh>
    <phoneticPr fontId="2"/>
  </si>
  <si>
    <t>あん摩マッサージ指圧師</t>
    <rPh sb="2" eb="3">
      <t>マ</t>
    </rPh>
    <rPh sb="8" eb="11">
      <t>シアツシ</t>
    </rPh>
    <phoneticPr fontId="2"/>
  </si>
  <si>
    <t>③－３　管理者（施設長）の資格</t>
    <rPh sb="4" eb="7">
      <t>カンリシャ</t>
    </rPh>
    <rPh sb="8" eb="10">
      <t>シセツ</t>
    </rPh>
    <rPh sb="10" eb="11">
      <t>チョウ</t>
    </rPh>
    <rPh sb="13" eb="15">
      <t>シカク</t>
    </rPh>
    <phoneticPr fontId="2"/>
  </si>
  <si>
    <t>④　夜勤・宿直体制</t>
    <rPh sb="2" eb="4">
      <t>ヤキン</t>
    </rPh>
    <rPh sb="5" eb="7">
      <t>シュクチョク</t>
    </rPh>
    <rPh sb="7" eb="9">
      <t>タイセイ</t>
    </rPh>
    <phoneticPr fontId="2"/>
  </si>
  <si>
    <t>配置職員数が最も少ない時間帯</t>
    <rPh sb="0" eb="2">
      <t>ハイチ</t>
    </rPh>
    <rPh sb="2" eb="5">
      <t>ショクインスウ</t>
    </rPh>
    <rPh sb="6" eb="7">
      <t>モット</t>
    </rPh>
    <rPh sb="8" eb="9">
      <t>スク</t>
    </rPh>
    <rPh sb="11" eb="14">
      <t>ジカンタイ</t>
    </rPh>
    <phoneticPr fontId="2"/>
  </si>
  <si>
    <t>時</t>
    <rPh sb="0" eb="1">
      <t>ジ</t>
    </rPh>
    <phoneticPr fontId="2"/>
  </si>
  <si>
    <t>分～</t>
    <rPh sb="0" eb="1">
      <t>フン</t>
    </rPh>
    <phoneticPr fontId="2"/>
  </si>
  <si>
    <t>分</t>
    <rPh sb="0" eb="1">
      <t>フン</t>
    </rPh>
    <phoneticPr fontId="2"/>
  </si>
  <si>
    <t>介護職員</t>
    <rPh sb="0" eb="2">
      <t>カイゴ</t>
    </rPh>
    <rPh sb="2" eb="4">
      <t>ショクイン</t>
    </rPh>
    <phoneticPr fontId="2"/>
  </si>
  <si>
    <t>人以上</t>
    <rPh sb="0" eb="1">
      <t>ニン</t>
    </rPh>
    <rPh sb="1" eb="3">
      <t>イジョウ</t>
    </rPh>
    <phoneticPr fontId="2"/>
  </si>
  <si>
    <t>看護職員</t>
    <rPh sb="0" eb="2">
      <t>カンゴ</t>
    </rPh>
    <rPh sb="2" eb="4">
      <t>ショクイン</t>
    </rPh>
    <phoneticPr fontId="2"/>
  </si>
  <si>
    <t>⑤　特定施設入居者生活介護の従業者の人数等</t>
    <rPh sb="20" eb="21">
      <t>トウ</t>
    </rPh>
    <phoneticPr fontId="2"/>
  </si>
  <si>
    <t>生活相談員</t>
    <phoneticPr fontId="2"/>
  </si>
  <si>
    <t>看護職員</t>
    <phoneticPr fontId="2"/>
  </si>
  <si>
    <t>介護職員</t>
    <phoneticPr fontId="2"/>
  </si>
  <si>
    <t>機能訓練指導員</t>
    <phoneticPr fontId="2"/>
  </si>
  <si>
    <t>計画作成担当者</t>
    <phoneticPr fontId="2"/>
  </si>
  <si>
    <t>⑤－１　介護職員の資格</t>
    <rPh sb="4" eb="6">
      <t>カイゴ</t>
    </rPh>
    <rPh sb="6" eb="8">
      <t>ショクイン</t>
    </rPh>
    <rPh sb="9" eb="11">
      <t>シカク</t>
    </rPh>
    <phoneticPr fontId="10"/>
  </si>
  <si>
    <t>⑤－２　機能訓練指導員の資格</t>
    <rPh sb="4" eb="6">
      <t>キノウ</t>
    </rPh>
    <rPh sb="6" eb="8">
      <t>クンレン</t>
    </rPh>
    <rPh sb="8" eb="11">
      <t>シドウイン</t>
    </rPh>
    <rPh sb="12" eb="14">
      <t>シカク</t>
    </rPh>
    <phoneticPr fontId="10"/>
  </si>
  <si>
    <t>⑤－３　看護職員及び介護職員１人当たり（常勤換算）の利用者数</t>
    <rPh sb="20" eb="22">
      <t>ジョウキン</t>
    </rPh>
    <rPh sb="22" eb="24">
      <t>カンサン</t>
    </rPh>
    <phoneticPr fontId="2"/>
  </si>
  <si>
    <t>看護職員：直接雇用</t>
    <rPh sb="5" eb="7">
      <t>チョクセツ</t>
    </rPh>
    <rPh sb="7" eb="9">
      <t>コヨウ</t>
    </rPh>
    <phoneticPr fontId="2"/>
  </si>
  <si>
    <t>看護職員：派遣</t>
    <rPh sb="5" eb="7">
      <t>ハケン</t>
    </rPh>
    <phoneticPr fontId="2"/>
  </si>
  <si>
    <t>介護職員：直接雇用</t>
    <rPh sb="5" eb="7">
      <t>チョクセツ</t>
    </rPh>
    <rPh sb="7" eb="9">
      <t>コヨウ</t>
    </rPh>
    <phoneticPr fontId="2"/>
  </si>
  <si>
    <t>介護職員：派遣</t>
    <rPh sb="5" eb="7">
      <t>ハケン</t>
    </rPh>
    <phoneticPr fontId="2"/>
  </si>
  <si>
    <t>１年未満</t>
    <rPh sb="1" eb="2">
      <t>ネン</t>
    </rPh>
    <rPh sb="2" eb="4">
      <t>ミマン</t>
    </rPh>
    <phoneticPr fontId="2"/>
  </si>
  <si>
    <t>１年以上３年未満</t>
    <rPh sb="1" eb="4">
      <t>ネンイジョウ</t>
    </rPh>
    <rPh sb="5" eb="6">
      <t>ネン</t>
    </rPh>
    <rPh sb="6" eb="8">
      <t>ミマン</t>
    </rPh>
    <phoneticPr fontId="2"/>
  </si>
  <si>
    <t>勤続年数</t>
    <rPh sb="0" eb="2">
      <t>キンゾク</t>
    </rPh>
    <rPh sb="2" eb="4">
      <t>ネンスウ</t>
    </rPh>
    <phoneticPr fontId="2"/>
  </si>
  <si>
    <t>３年以上５年未満</t>
    <rPh sb="1" eb="4">
      <t>ネンイジョウ</t>
    </rPh>
    <rPh sb="5" eb="6">
      <t>ネン</t>
    </rPh>
    <rPh sb="6" eb="8">
      <t>ミマン</t>
    </rPh>
    <phoneticPr fontId="2"/>
  </si>
  <si>
    <t>５年以上10年未満</t>
    <rPh sb="1" eb="4">
      <t>ネンイジョウ</t>
    </rPh>
    <rPh sb="6" eb="7">
      <t>ネン</t>
    </rPh>
    <rPh sb="7" eb="9">
      <t>ミマン</t>
    </rPh>
    <phoneticPr fontId="2"/>
  </si>
  <si>
    <t>10年以上</t>
    <rPh sb="2" eb="5">
      <t>ネンイジョウ</t>
    </rPh>
    <phoneticPr fontId="2"/>
  </si>
  <si>
    <t>生活相談員</t>
    <rPh sb="0" eb="2">
      <t>セイカツ</t>
    </rPh>
    <rPh sb="2" eb="5">
      <t>ソウダンイン</t>
    </rPh>
    <phoneticPr fontId="2"/>
  </si>
  <si>
    <t>機能訓練指導員</t>
    <rPh sb="0" eb="2">
      <t>キノウ</t>
    </rPh>
    <rPh sb="2" eb="4">
      <t>クンレン</t>
    </rPh>
    <rPh sb="4" eb="6">
      <t>シドウ</t>
    </rPh>
    <rPh sb="6" eb="7">
      <t>イン</t>
    </rPh>
    <phoneticPr fontId="2"/>
  </si>
  <si>
    <t>計画作成担当者</t>
    <rPh sb="0" eb="2">
      <t>ケイカク</t>
    </rPh>
    <rPh sb="2" eb="4">
      <t>サクセイ</t>
    </rPh>
    <rPh sb="4" eb="7">
      <t>タントウシャ</t>
    </rPh>
    <phoneticPr fontId="2"/>
  </si>
  <si>
    <t>常勤</t>
    <phoneticPr fontId="2"/>
  </si>
  <si>
    <t>４　サービスの内容</t>
    <rPh sb="7" eb="9">
      <t>ナイヨウ</t>
    </rPh>
    <phoneticPr fontId="2"/>
  </si>
  <si>
    <t>食事の提供サービス</t>
    <rPh sb="0" eb="2">
      <t>ショクジ</t>
    </rPh>
    <rPh sb="3" eb="5">
      <t>テイキョウ</t>
    </rPh>
    <phoneticPr fontId="2"/>
  </si>
  <si>
    <t>食事介助サービス</t>
    <rPh sb="0" eb="2">
      <t>ショクジ</t>
    </rPh>
    <rPh sb="2" eb="4">
      <t>カイジョ</t>
    </rPh>
    <phoneticPr fontId="2"/>
  </si>
  <si>
    <t>服薬管理サービス</t>
    <rPh sb="0" eb="2">
      <t>フクヤク</t>
    </rPh>
    <rPh sb="2" eb="4">
      <t>カンリ</t>
    </rPh>
    <phoneticPr fontId="2"/>
  </si>
  <si>
    <t>入浴介助サービス</t>
    <rPh sb="0" eb="2">
      <t>ニュウヨク</t>
    </rPh>
    <phoneticPr fontId="2"/>
  </si>
  <si>
    <t>排せつ介助サービス</t>
    <rPh sb="0" eb="1">
      <t>ハイ</t>
    </rPh>
    <phoneticPr fontId="2"/>
  </si>
  <si>
    <t>居室の清掃・洗濯サービス等家事援助サービス</t>
    <rPh sb="0" eb="2">
      <t>キョシツ</t>
    </rPh>
    <rPh sb="3" eb="5">
      <t>セイソウ</t>
    </rPh>
    <rPh sb="6" eb="8">
      <t>センタク</t>
    </rPh>
    <rPh sb="12" eb="13">
      <t>トウ</t>
    </rPh>
    <rPh sb="13" eb="15">
      <t>カジ</t>
    </rPh>
    <rPh sb="15" eb="17">
      <t>エンジョ</t>
    </rPh>
    <phoneticPr fontId="2"/>
  </si>
  <si>
    <t>金銭管理サービス</t>
    <rPh sb="0" eb="2">
      <t>キンセン</t>
    </rPh>
    <rPh sb="2" eb="4">
      <t>カンリ</t>
    </rPh>
    <phoneticPr fontId="2"/>
  </si>
  <si>
    <t>）</t>
    <phoneticPr fontId="2"/>
  </si>
  <si>
    <t>相談対応サービス</t>
    <rPh sb="0" eb="2">
      <t>ソウダン</t>
    </rPh>
    <rPh sb="2" eb="4">
      <t>タイオウ</t>
    </rPh>
    <phoneticPr fontId="2"/>
  </si>
  <si>
    <t>定期的な安否確認の方法</t>
    <rPh sb="0" eb="3">
      <t>テイキテキ</t>
    </rPh>
    <rPh sb="4" eb="6">
      <t>アンピ</t>
    </rPh>
    <rPh sb="6" eb="8">
      <t>カクニン</t>
    </rPh>
    <rPh sb="9" eb="11">
      <t>ホウホウ</t>
    </rPh>
    <phoneticPr fontId="2"/>
  </si>
  <si>
    <t>介護保険加算サービス等</t>
    <rPh sb="10" eb="11">
      <t>トウ</t>
    </rPh>
    <phoneticPr fontId="2"/>
  </si>
  <si>
    <t>個別機能訓練加算</t>
    <phoneticPr fontId="2"/>
  </si>
  <si>
    <t>看取り介護加算</t>
    <rPh sb="0" eb="2">
      <t>ミト</t>
    </rPh>
    <rPh sb="3" eb="5">
      <t>カイゴ</t>
    </rPh>
    <rPh sb="5" eb="7">
      <t>カサン</t>
    </rPh>
    <phoneticPr fontId="2"/>
  </si>
  <si>
    <t>夜間看護体制加算</t>
    <phoneticPr fontId="2"/>
  </si>
  <si>
    <t>人員配置が手厚い介護サービスの実施</t>
    <phoneticPr fontId="2"/>
  </si>
  <si>
    <t>提供するサービス</t>
    <rPh sb="0" eb="2">
      <t>テイキョウ</t>
    </rPh>
    <phoneticPr fontId="2"/>
  </si>
  <si>
    <t>利用者の個別的な選択によるサービス提供</t>
    <rPh sb="0" eb="3">
      <t>リヨウシャ</t>
    </rPh>
    <rPh sb="4" eb="7">
      <t>コベツテキ</t>
    </rPh>
    <rPh sb="8" eb="10">
      <t>センタク</t>
    </rPh>
    <rPh sb="17" eb="19">
      <t>テイキョウ</t>
    </rPh>
    <phoneticPr fontId="2"/>
  </si>
  <si>
    <t>入居に当たっての留意事項</t>
    <rPh sb="0" eb="2">
      <t>ニュウキョ</t>
    </rPh>
    <rPh sb="3" eb="4">
      <t>ア</t>
    </rPh>
    <rPh sb="8" eb="10">
      <t>リュウイ</t>
    </rPh>
    <rPh sb="10" eb="12">
      <t>ジコウ</t>
    </rPh>
    <phoneticPr fontId="2"/>
  </si>
  <si>
    <t>入居の条件</t>
    <rPh sb="0" eb="2">
      <t>ニュウキョ</t>
    </rPh>
    <phoneticPr fontId="3"/>
  </si>
  <si>
    <t>入院時の契約の取扱い</t>
    <rPh sb="0" eb="2">
      <t>ニュウイン</t>
    </rPh>
    <rPh sb="2" eb="3">
      <t>ジ</t>
    </rPh>
    <rPh sb="4" eb="6">
      <t>ケイヤク</t>
    </rPh>
    <rPh sb="7" eb="9">
      <t>トリアツカイ</t>
    </rPh>
    <phoneticPr fontId="3"/>
  </si>
  <si>
    <t>やむを得ず身体拘束を行う場合の手続</t>
    <rPh sb="3" eb="4">
      <t>エ</t>
    </rPh>
    <rPh sb="5" eb="7">
      <t>シンタイ</t>
    </rPh>
    <rPh sb="7" eb="9">
      <t>コウソク</t>
    </rPh>
    <rPh sb="10" eb="11">
      <t>オコナ</t>
    </rPh>
    <rPh sb="12" eb="14">
      <t>バアイ</t>
    </rPh>
    <rPh sb="15" eb="17">
      <t>テツヅ</t>
    </rPh>
    <phoneticPr fontId="3"/>
  </si>
  <si>
    <t>自費によるショートステイ事業</t>
    <rPh sb="0" eb="2">
      <t>ジヒ</t>
    </rPh>
    <rPh sb="12" eb="14">
      <t>ジギョウ</t>
    </rPh>
    <phoneticPr fontId="2"/>
  </si>
  <si>
    <t>身元引受人等の条件、義務等</t>
    <phoneticPr fontId="3"/>
  </si>
  <si>
    <t>体験入居</t>
    <phoneticPr fontId="3"/>
  </si>
  <si>
    <t>年齢</t>
    <rPh sb="0" eb="2">
      <t>ネンレイ</t>
    </rPh>
    <phoneticPr fontId="2"/>
  </si>
  <si>
    <t>要介護度</t>
    <rPh sb="0" eb="3">
      <t>ヨウカイゴ</t>
    </rPh>
    <rPh sb="3" eb="4">
      <t>ド</t>
    </rPh>
    <phoneticPr fontId="2"/>
  </si>
  <si>
    <t>医療的ケア</t>
    <rPh sb="0" eb="3">
      <t>イリョウテキ</t>
    </rPh>
    <phoneticPr fontId="2"/>
  </si>
  <si>
    <t>認知症</t>
    <rPh sb="0" eb="2">
      <t>ニンチ</t>
    </rPh>
    <rPh sb="2" eb="3">
      <t>ショウ</t>
    </rPh>
    <phoneticPr fontId="2"/>
  </si>
  <si>
    <t>その他</t>
    <rPh sb="2" eb="3">
      <t>タ</t>
    </rPh>
    <phoneticPr fontId="2"/>
  </si>
  <si>
    <t>利用期間</t>
    <rPh sb="0" eb="2">
      <t>リヨウ</t>
    </rPh>
    <rPh sb="2" eb="4">
      <t>キカン</t>
    </rPh>
    <phoneticPr fontId="2"/>
  </si>
  <si>
    <t>利用料金</t>
    <rPh sb="0" eb="2">
      <t>リヨウ</t>
    </rPh>
    <rPh sb="2" eb="4">
      <t>リョウキン</t>
    </rPh>
    <phoneticPr fontId="2"/>
  </si>
  <si>
    <t>運営懇談会の開催</t>
    <rPh sb="0" eb="2">
      <t>ウンエイ</t>
    </rPh>
    <rPh sb="2" eb="5">
      <t>コンダンカイ</t>
    </rPh>
    <rPh sb="6" eb="8">
      <t>カイサイ</t>
    </rPh>
    <phoneticPr fontId="2"/>
  </si>
  <si>
    <t>回予定）</t>
    <rPh sb="0" eb="1">
      <t>カイ</t>
    </rPh>
    <rPh sb="1" eb="3">
      <t>ヨテイ</t>
    </rPh>
    <phoneticPr fontId="2"/>
  </si>
  <si>
    <t>医療機関との連携・協力</t>
    <rPh sb="0" eb="2">
      <t>イリョウ</t>
    </rPh>
    <rPh sb="2" eb="4">
      <t>キカン</t>
    </rPh>
    <rPh sb="6" eb="8">
      <t>レンケイ</t>
    </rPh>
    <rPh sb="9" eb="11">
      <t>キョウリョク</t>
    </rPh>
    <phoneticPr fontId="2"/>
  </si>
  <si>
    <t>協力医療機関(1)</t>
    <rPh sb="0" eb="2">
      <t>キョウリョク</t>
    </rPh>
    <rPh sb="2" eb="4">
      <t>イリョウ</t>
    </rPh>
    <rPh sb="4" eb="6">
      <t>キカン</t>
    </rPh>
    <phoneticPr fontId="2"/>
  </si>
  <si>
    <t>協力の内容</t>
    <rPh sb="0" eb="2">
      <t>キョウリョク</t>
    </rPh>
    <rPh sb="3" eb="5">
      <t>ナイヨウ</t>
    </rPh>
    <phoneticPr fontId="2"/>
  </si>
  <si>
    <t>協力医療機関(2)</t>
    <rPh sb="0" eb="2">
      <t>キョウリョク</t>
    </rPh>
    <rPh sb="2" eb="4">
      <t>イリョウ</t>
    </rPh>
    <rPh sb="4" eb="6">
      <t>キカン</t>
    </rPh>
    <phoneticPr fontId="2"/>
  </si>
  <si>
    <t>協力歯科医療機関</t>
    <rPh sb="0" eb="2">
      <t>キョウリョク</t>
    </rPh>
    <rPh sb="2" eb="4">
      <t>シカ</t>
    </rPh>
    <rPh sb="4" eb="6">
      <t>イリョウ</t>
    </rPh>
    <rPh sb="6" eb="8">
      <t>キカン</t>
    </rPh>
    <phoneticPr fontId="2"/>
  </si>
  <si>
    <t>要介護時における居室の住み替えに関する事項</t>
    <phoneticPr fontId="2"/>
  </si>
  <si>
    <t>利用料金の変更</t>
    <rPh sb="0" eb="2">
      <t>リヨウ</t>
    </rPh>
    <rPh sb="2" eb="4">
      <t>リョウキン</t>
    </rPh>
    <rPh sb="5" eb="7">
      <t>ヘンコウ</t>
    </rPh>
    <phoneticPr fontId="2"/>
  </si>
  <si>
    <t>前払金の調整</t>
    <rPh sb="0" eb="2">
      <t>マエバライ</t>
    </rPh>
    <rPh sb="2" eb="3">
      <t>キン</t>
    </rPh>
    <rPh sb="4" eb="6">
      <t>チョウセイ</t>
    </rPh>
    <phoneticPr fontId="2"/>
  </si>
  <si>
    <t>判断基準・手続</t>
    <rPh sb="0" eb="2">
      <t>ハンダン</t>
    </rPh>
    <rPh sb="2" eb="4">
      <t>キジュン</t>
    </rPh>
    <rPh sb="5" eb="7">
      <t>テツヅキ</t>
    </rPh>
    <phoneticPr fontId="2"/>
  </si>
  <si>
    <t>従前居室との仕様の変更</t>
    <rPh sb="0" eb="2">
      <t>ジュウゼン</t>
    </rPh>
    <rPh sb="2" eb="4">
      <t>キョシツ</t>
    </rPh>
    <rPh sb="6" eb="8">
      <t>シヨウ</t>
    </rPh>
    <rPh sb="9" eb="11">
      <t>ヘンコウ</t>
    </rPh>
    <phoneticPr fontId="2"/>
  </si>
  <si>
    <t>一時介護室への移動</t>
    <rPh sb="0" eb="2">
      <t>イチジ</t>
    </rPh>
    <rPh sb="2" eb="4">
      <t>カイゴ</t>
    </rPh>
    <rPh sb="4" eb="5">
      <t>シツ</t>
    </rPh>
    <rPh sb="7" eb="9">
      <t>イドウ</t>
    </rPh>
    <phoneticPr fontId="2"/>
  </si>
  <si>
    <t>その他の居室への移動</t>
    <rPh sb="2" eb="3">
      <t>タ</t>
    </rPh>
    <rPh sb="4" eb="6">
      <t>キョシツ</t>
    </rPh>
    <rPh sb="8" eb="10">
      <t>イドウ</t>
    </rPh>
    <phoneticPr fontId="2"/>
  </si>
  <si>
    <t>提携ホーム等への転居</t>
    <rPh sb="0" eb="2">
      <t>テイケイ</t>
    </rPh>
    <rPh sb="5" eb="6">
      <t>トウ</t>
    </rPh>
    <rPh sb="8" eb="10">
      <t>テンキョ</t>
    </rPh>
    <phoneticPr fontId="2"/>
  </si>
  <si>
    <t>苦情対応窓口</t>
    <rPh sb="0" eb="2">
      <t>クジョウ</t>
    </rPh>
    <rPh sb="2" eb="4">
      <t>タイオウ</t>
    </rPh>
    <rPh sb="4" eb="6">
      <t>マドグチ</t>
    </rPh>
    <phoneticPr fontId="2"/>
  </si>
  <si>
    <t>対応時間</t>
    <rPh sb="0" eb="2">
      <t>タイオウ</t>
    </rPh>
    <rPh sb="2" eb="4">
      <t>ジカン</t>
    </rPh>
    <phoneticPr fontId="2"/>
  </si>
  <si>
    <t>窓口の名称１</t>
    <rPh sb="0" eb="2">
      <t>マドグチ</t>
    </rPh>
    <rPh sb="3" eb="5">
      <t>メイショウ</t>
    </rPh>
    <phoneticPr fontId="2"/>
  </si>
  <si>
    <t>窓口の名称２</t>
    <rPh sb="0" eb="2">
      <t>マドグチ</t>
    </rPh>
    <rPh sb="3" eb="5">
      <t>メイショウ</t>
    </rPh>
    <phoneticPr fontId="2"/>
  </si>
  <si>
    <t>窓口の名称３</t>
    <rPh sb="0" eb="2">
      <t>マドグチ</t>
    </rPh>
    <rPh sb="3" eb="5">
      <t>メイショウ</t>
    </rPh>
    <phoneticPr fontId="2"/>
  </si>
  <si>
    <t>賠償責任保険の加入</t>
    <rPh sb="0" eb="2">
      <t>バイショウ</t>
    </rPh>
    <rPh sb="2" eb="4">
      <t>セキニン</t>
    </rPh>
    <rPh sb="4" eb="6">
      <t>ホケン</t>
    </rPh>
    <rPh sb="7" eb="9">
      <t>カニュウ</t>
    </rPh>
    <phoneticPr fontId="2"/>
  </si>
  <si>
    <t>保険の名称：</t>
    <rPh sb="0" eb="2">
      <t>ホケン</t>
    </rPh>
    <rPh sb="3" eb="5">
      <t>メイショウ</t>
    </rPh>
    <phoneticPr fontId="2"/>
  </si>
  <si>
    <t>結果の公表</t>
    <rPh sb="0" eb="2">
      <t>ケッカ</t>
    </rPh>
    <rPh sb="3" eb="5">
      <t>コウヒョウ</t>
    </rPh>
    <phoneticPr fontId="2"/>
  </si>
  <si>
    <t>５　入居者</t>
    <rPh sb="2" eb="5">
      <t>ニュウキョシャ</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</si>
  <si>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</si>
  <si>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６５歳未満</t>
  </si>
  <si>
    <t>６５歳以上７５歳未満</t>
  </si>
  <si>
    <t>７５歳以上８５歳未満</t>
  </si>
  <si>
    <t>８５歳以上</t>
  </si>
  <si>
    <t>自立</t>
    <rPh sb="0" eb="2">
      <t>ジリツ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</si>
  <si>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</si>
  <si>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</si>
  <si>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</si>
  <si>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</si>
  <si>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要介護５</t>
    <rPh sb="0" eb="3">
      <t>ヨウカイゴ</t>
    </rPh>
    <phoneticPr fontId="2"/>
  </si>
  <si>
    <t>要介護４</t>
    <rPh sb="0" eb="3">
      <t>ヨウカイゴ</t>
    </rPh>
    <phoneticPr fontId="2"/>
  </si>
  <si>
    <t>要介護３</t>
    <rPh sb="0" eb="3">
      <t>ヨウカイゴ</t>
    </rPh>
    <phoneticPr fontId="2"/>
  </si>
  <si>
    <t>介護度</t>
    <rPh sb="0" eb="2">
      <t>カイゴ</t>
    </rPh>
    <rPh sb="2" eb="3">
      <t>ド</t>
    </rPh>
    <phoneticPr fontId="2"/>
  </si>
  <si>
    <t>平均年齢：</t>
    <rPh sb="0" eb="2">
      <t>ヘイキン</t>
    </rPh>
    <rPh sb="2" eb="4">
      <t>ネンレイ</t>
    </rPh>
    <phoneticPr fontId="2"/>
  </si>
  <si>
    <t>歳</t>
    <rPh sb="0" eb="1">
      <t>サイ</t>
    </rPh>
    <phoneticPr fontId="2"/>
  </si>
  <si>
    <t>入居継続期間別入居者数</t>
    <rPh sb="0" eb="2">
      <t>ニュウキョ</t>
    </rPh>
    <rPh sb="2" eb="4">
      <t>ケイゾク</t>
    </rPh>
    <rPh sb="4" eb="6">
      <t>キカン</t>
    </rPh>
    <rPh sb="6" eb="7">
      <t>ベツ</t>
    </rPh>
    <rPh sb="7" eb="10">
      <t>ニュウキョシャ</t>
    </rPh>
    <rPh sb="10" eb="11">
      <t>スウ</t>
    </rPh>
    <phoneticPr fontId="2"/>
  </si>
  <si>
    <t>入居期間</t>
    <rPh sb="0" eb="2">
      <t>ニュウキョ</t>
    </rPh>
    <rPh sb="2" eb="4">
      <t>キカン</t>
    </rPh>
    <phoneticPr fontId="2"/>
  </si>
  <si>
    <t>入居者数</t>
    <rPh sb="0" eb="3">
      <t>ニュウキョシャ</t>
    </rPh>
    <rPh sb="3" eb="4">
      <t>スウ</t>
    </rPh>
    <phoneticPr fontId="2"/>
  </si>
  <si>
    <t>入居者数合計：</t>
    <rPh sb="0" eb="3">
      <t>ニュウキョシャ</t>
    </rPh>
    <rPh sb="3" eb="4">
      <t>スウ</t>
    </rPh>
    <rPh sb="4" eb="6">
      <t>ゴウケイ</t>
    </rPh>
    <phoneticPr fontId="2"/>
  </si>
  <si>
    <t>6月未満</t>
    <rPh sb="1" eb="2">
      <t>ゲツ</t>
    </rPh>
    <rPh sb="2" eb="4">
      <t>ミマン</t>
    </rPh>
    <phoneticPr fontId="2"/>
  </si>
  <si>
    <t>6月以上
1年未満</t>
    <rPh sb="1" eb="2">
      <t>ツキ</t>
    </rPh>
    <rPh sb="2" eb="4">
      <t>イジョウ</t>
    </rPh>
    <rPh sb="6" eb="7">
      <t>ネン</t>
    </rPh>
    <rPh sb="7" eb="9">
      <t>ミマン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</si>
  <si>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</si>
  <si>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</si>
  <si>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</si>
  <si>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</si>
  <si>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男性：</t>
    <rPh sb="0" eb="2">
      <t>ダンセイ</t>
    </rPh>
    <phoneticPr fontId="2"/>
  </si>
  <si>
    <t>女性：</t>
    <rPh sb="0" eb="2">
      <t>ジョセイ</t>
    </rPh>
    <phoneticPr fontId="2"/>
  </si>
  <si>
    <t>入居率（一時的に不在となっている者を含む。）</t>
    <rPh sb="0" eb="2">
      <t>ニュウキョ</t>
    </rPh>
    <rPh sb="2" eb="3">
      <t>リツ</t>
    </rPh>
    <rPh sb="4" eb="7">
      <t>イチジテキ</t>
    </rPh>
    <rPh sb="8" eb="10">
      <t>フザイ</t>
    </rPh>
    <rPh sb="16" eb="17">
      <t>モノ</t>
    </rPh>
    <rPh sb="18" eb="19">
      <t>フク</t>
    </rPh>
    <phoneticPr fontId="2"/>
  </si>
  <si>
    <t>％</t>
    <phoneticPr fontId="2"/>
  </si>
  <si>
    <t>男女別入居者数</t>
    <rPh sb="0" eb="2">
      <t>ダンジョ</t>
    </rPh>
    <rPh sb="2" eb="3">
      <t>ベツ</t>
    </rPh>
    <rPh sb="3" eb="6">
      <t>ニュウキョシャ</t>
    </rPh>
    <rPh sb="6" eb="7">
      <t>カズ</t>
    </rPh>
    <phoneticPr fontId="2"/>
  </si>
  <si>
    <t>直近１年間に退去した者の人数と理由</t>
    <rPh sb="0" eb="2">
      <t>チョッキン</t>
    </rPh>
    <rPh sb="3" eb="5">
      <t>ネンカン</t>
    </rPh>
    <rPh sb="6" eb="8">
      <t>タイキョ</t>
    </rPh>
    <rPh sb="10" eb="11">
      <t>モノ</t>
    </rPh>
    <rPh sb="12" eb="14">
      <t>ニンズウ</t>
    </rPh>
    <rPh sb="15" eb="17">
      <t>リユウ</t>
    </rPh>
    <phoneticPr fontId="2"/>
  </si>
  <si>
    <t>理由</t>
    <rPh sb="0" eb="2">
      <t>リユウ</t>
    </rPh>
    <phoneticPr fontId="2"/>
  </si>
  <si>
    <t>自宅・家族同居</t>
    <phoneticPr fontId="2"/>
  </si>
  <si>
    <t>介護老人保健施設へ転居</t>
    <phoneticPr fontId="2"/>
  </si>
  <si>
    <t>介護療養型医療施設へ転居</t>
    <phoneticPr fontId="2"/>
  </si>
  <si>
    <t>死亡</t>
    <rPh sb="0" eb="2">
      <t>シボウ</t>
    </rPh>
    <phoneticPr fontId="2"/>
  </si>
  <si>
    <t>６　利用料金</t>
    <rPh sb="2" eb="4">
      <t>リヨウ</t>
    </rPh>
    <rPh sb="4" eb="6">
      <t>リョウキン</t>
    </rPh>
    <phoneticPr fontId="2"/>
  </si>
  <si>
    <t>入居準備費用</t>
    <rPh sb="0" eb="2">
      <t>ニュウキョ</t>
    </rPh>
    <rPh sb="2" eb="4">
      <t>ジュンビ</t>
    </rPh>
    <rPh sb="4" eb="5">
      <t>ヒ</t>
    </rPh>
    <rPh sb="5" eb="6">
      <t>ヨウ</t>
    </rPh>
    <phoneticPr fontId="2"/>
  </si>
  <si>
    <t>家賃及びサービスの対価</t>
    <rPh sb="0" eb="2">
      <t>ヤチン</t>
    </rPh>
    <rPh sb="2" eb="3">
      <t>オヨ</t>
    </rPh>
    <rPh sb="9" eb="11">
      <t>タイカ</t>
    </rPh>
    <phoneticPr fontId="2"/>
  </si>
  <si>
    <t>支払日・支払方法</t>
    <rPh sb="0" eb="3">
      <t>シハライビ</t>
    </rPh>
    <rPh sb="4" eb="6">
      <t>シハラ</t>
    </rPh>
    <rPh sb="6" eb="8">
      <t>ホウホウ</t>
    </rPh>
    <phoneticPr fontId="2"/>
  </si>
  <si>
    <t>解約時の返還</t>
    <rPh sb="0" eb="2">
      <t>カイヤク</t>
    </rPh>
    <rPh sb="2" eb="3">
      <t>ジ</t>
    </rPh>
    <rPh sb="4" eb="6">
      <t>ヘンカン</t>
    </rPh>
    <phoneticPr fontId="2"/>
  </si>
  <si>
    <t>金額</t>
    <rPh sb="0" eb="2">
      <t>キンガク</t>
    </rPh>
    <phoneticPr fontId="2"/>
  </si>
  <si>
    <t>円</t>
    <rPh sb="0" eb="1">
      <t>エン</t>
    </rPh>
    <phoneticPr fontId="2"/>
  </si>
  <si>
    <t>※退去時に滞納家賃及び居室の原状回復費用を除き全額返還する。</t>
    <phoneticPr fontId="2"/>
  </si>
  <si>
    <t>前払金</t>
    <rPh sb="0" eb="2">
      <t>マエバライ</t>
    </rPh>
    <rPh sb="2" eb="3">
      <t>キン</t>
    </rPh>
    <phoneticPr fontId="2"/>
  </si>
  <si>
    <t>月額利用料</t>
    <rPh sb="0" eb="2">
      <t>ゲツガク</t>
    </rPh>
    <rPh sb="2" eb="5">
      <t>リヨウリョウ</t>
    </rPh>
    <phoneticPr fontId="2"/>
  </si>
  <si>
    <t>（内訳）</t>
    <rPh sb="1" eb="3">
      <t>ウチワケ</t>
    </rPh>
    <phoneticPr fontId="2"/>
  </si>
  <si>
    <t>介護費用</t>
    <rPh sb="0" eb="2">
      <t>カイゴ</t>
    </rPh>
    <rPh sb="2" eb="4">
      <t>ヒヨウ</t>
    </rPh>
    <phoneticPr fontId="2"/>
  </si>
  <si>
    <t>食費</t>
    <rPh sb="0" eb="2">
      <t>ショクヒ</t>
    </rPh>
    <phoneticPr fontId="2"/>
  </si>
  <si>
    <t>光熱水費</t>
    <rPh sb="0" eb="2">
      <t>コウネツ</t>
    </rPh>
    <rPh sb="2" eb="3">
      <t>スイ</t>
    </rPh>
    <rPh sb="3" eb="4">
      <t>ヒ</t>
    </rPh>
    <phoneticPr fontId="2"/>
  </si>
  <si>
    <t>プランの名称</t>
    <rPh sb="4" eb="6">
      <t>メイショウ</t>
    </rPh>
    <phoneticPr fontId="2"/>
  </si>
  <si>
    <t>各料金の内訳・明細</t>
    <rPh sb="0" eb="3">
      <t>カクリョウキン</t>
    </rPh>
    <rPh sb="4" eb="6">
      <t>ウチワケ</t>
    </rPh>
    <rPh sb="7" eb="9">
      <t>メイサイ</t>
    </rPh>
    <phoneticPr fontId="2"/>
  </si>
  <si>
    <t>朝食</t>
    <rPh sb="0" eb="2">
      <t>チョウショク</t>
    </rPh>
    <phoneticPr fontId="2"/>
  </si>
  <si>
    <t>円・昼食</t>
    <rPh sb="0" eb="1">
      <t>エン</t>
    </rPh>
    <rPh sb="2" eb="4">
      <t>チュウショク</t>
    </rPh>
    <phoneticPr fontId="2"/>
  </si>
  <si>
    <t>円・夕食</t>
    <rPh sb="0" eb="1">
      <t>エン</t>
    </rPh>
    <rPh sb="2" eb="4">
      <t>ユウショク</t>
    </rPh>
    <phoneticPr fontId="2"/>
  </si>
  <si>
    <t>間食</t>
    <rPh sb="0" eb="2">
      <t>カンショク</t>
    </rPh>
    <phoneticPr fontId="2"/>
  </si>
  <si>
    <t>１日当たり</t>
    <rPh sb="1" eb="2">
      <t>ニチ</t>
    </rPh>
    <rPh sb="2" eb="3">
      <t>ア</t>
    </rPh>
    <phoneticPr fontId="2"/>
  </si>
  <si>
    <t>（月額単価の説明）</t>
    <rPh sb="1" eb="3">
      <t>ゲツガク</t>
    </rPh>
    <rPh sb="3" eb="5">
      <t>タンカ</t>
    </rPh>
    <rPh sb="6" eb="8">
      <t>セツメイ</t>
    </rPh>
    <phoneticPr fontId="2"/>
  </si>
  <si>
    <t>（想定居住期間の説明）</t>
    <rPh sb="1" eb="3">
      <t>ソウテイ</t>
    </rPh>
    <rPh sb="3" eb="5">
      <t>キョジュウ</t>
    </rPh>
    <rPh sb="5" eb="7">
      <t>キカン</t>
    </rPh>
    <rPh sb="8" eb="10">
      <t>セツメイ</t>
    </rPh>
    <phoneticPr fontId="2"/>
  </si>
  <si>
    <t>償却開始日</t>
    <rPh sb="0" eb="2">
      <t>ショウキャク</t>
    </rPh>
    <rPh sb="2" eb="5">
      <t>カイシビ</t>
    </rPh>
    <phoneticPr fontId="2"/>
  </si>
  <si>
    <t>契約終了時の返還金の算定方式</t>
    <rPh sb="0" eb="2">
      <t>ケイヤク</t>
    </rPh>
    <rPh sb="2" eb="5">
      <t>シュウリョウジ</t>
    </rPh>
    <rPh sb="6" eb="9">
      <t>ヘンカンキン</t>
    </rPh>
    <rPh sb="10" eb="12">
      <t>サンテイ</t>
    </rPh>
    <rPh sb="12" eb="14">
      <t>ホウシキ</t>
    </rPh>
    <phoneticPr fontId="2"/>
  </si>
  <si>
    <t>保全措置</t>
    <rPh sb="0" eb="2">
      <t>ホゼン</t>
    </rPh>
    <rPh sb="2" eb="4">
      <t>ソチ</t>
    </rPh>
    <phoneticPr fontId="2"/>
  </si>
  <si>
    <t>返還期限</t>
    <rPh sb="0" eb="2">
      <t>ヘンカン</t>
    </rPh>
    <rPh sb="2" eb="4">
      <t>キゲン</t>
    </rPh>
    <phoneticPr fontId="2"/>
  </si>
  <si>
    <t>契約終了日から</t>
    <rPh sb="0" eb="2">
      <t>ケイヤク</t>
    </rPh>
    <rPh sb="2" eb="5">
      <t>シュウリョウビ</t>
    </rPh>
    <phoneticPr fontId="2"/>
  </si>
  <si>
    <t>保全先：</t>
    <rPh sb="0" eb="2">
      <t>ホゼン</t>
    </rPh>
    <rPh sb="2" eb="3">
      <t>サキ</t>
    </rPh>
    <phoneticPr fontId="2"/>
  </si>
  <si>
    <t>前払金の取扱い</t>
    <rPh sb="0" eb="2">
      <t>マエバライ</t>
    </rPh>
    <rPh sb="2" eb="3">
      <t>キン</t>
    </rPh>
    <rPh sb="4" eb="6">
      <t>トリアツカ</t>
    </rPh>
    <phoneticPr fontId="2"/>
  </si>
  <si>
    <t>支払日・
支払方法</t>
    <rPh sb="0" eb="3">
      <t>シハライビ</t>
    </rPh>
    <rPh sb="5" eb="7">
      <t>シハラ</t>
    </rPh>
    <rPh sb="7" eb="9">
      <t>ホウホウ</t>
    </rPh>
    <phoneticPr fontId="2"/>
  </si>
  <si>
    <t>起算日：入居した日</t>
    <rPh sb="0" eb="3">
      <t>キサンビ</t>
    </rPh>
    <rPh sb="4" eb="6">
      <t>ニュウキョ</t>
    </rPh>
    <rPh sb="8" eb="9">
      <t>ビ</t>
    </rPh>
    <phoneticPr fontId="2"/>
  </si>
  <si>
    <t>短期解約（死亡退去含む）の返還金の算定方式</t>
    <rPh sb="0" eb="2">
      <t>タンキ</t>
    </rPh>
    <rPh sb="2" eb="4">
      <t>カイヤク</t>
    </rPh>
    <rPh sb="5" eb="7">
      <t>シボウ</t>
    </rPh>
    <rPh sb="7" eb="9">
      <t>タイキョ</t>
    </rPh>
    <rPh sb="9" eb="10">
      <t>フク</t>
    </rPh>
    <rPh sb="13" eb="16">
      <t>ヘンカンキン</t>
    </rPh>
    <rPh sb="17" eb="19">
      <t>サンテイ</t>
    </rPh>
    <rPh sb="19" eb="21">
      <t>ホウシキ</t>
    </rPh>
    <phoneticPr fontId="2"/>
  </si>
  <si>
    <t>その他留意事項</t>
    <rPh sb="2" eb="3">
      <t>タ</t>
    </rPh>
    <rPh sb="3" eb="5">
      <t>リュウイ</t>
    </rPh>
    <rPh sb="5" eb="7">
      <t>ジコウ</t>
    </rPh>
    <phoneticPr fontId="2"/>
  </si>
  <si>
    <t>月額利用料の取扱い</t>
    <rPh sb="0" eb="2">
      <t>ゲツガク</t>
    </rPh>
    <rPh sb="2" eb="5">
      <t>リヨウリョウ</t>
    </rPh>
    <rPh sb="6" eb="8">
      <t>トリアツカ</t>
    </rPh>
    <phoneticPr fontId="2"/>
  </si>
  <si>
    <t>介護保険サービスの自己負担額</t>
    <rPh sb="0" eb="2">
      <t>カイゴ</t>
    </rPh>
    <rPh sb="2" eb="4">
      <t>ホケン</t>
    </rPh>
    <rPh sb="9" eb="11">
      <t>ジコ</t>
    </rPh>
    <rPh sb="11" eb="13">
      <t>フタン</t>
    </rPh>
    <rPh sb="13" eb="14">
      <t>ガク</t>
    </rPh>
    <phoneticPr fontId="2"/>
  </si>
  <si>
    <t>利用者の個別的な選択による生活支援サービス利用料</t>
    <rPh sb="0" eb="3">
      <t>リヨウシャ</t>
    </rPh>
    <rPh sb="4" eb="7">
      <t>コベツテキ</t>
    </rPh>
    <rPh sb="8" eb="10">
      <t>センタク</t>
    </rPh>
    <rPh sb="13" eb="15">
      <t>セイカツ</t>
    </rPh>
    <rPh sb="15" eb="17">
      <t>シエン</t>
    </rPh>
    <rPh sb="21" eb="24">
      <t>リヨウリョウ</t>
    </rPh>
    <phoneticPr fontId="2"/>
  </si>
  <si>
    <t>料金改定の手続</t>
    <rPh sb="0" eb="2">
      <t>リョウキン</t>
    </rPh>
    <rPh sb="2" eb="4">
      <t>カイテイ</t>
    </rPh>
    <rPh sb="5" eb="7">
      <t>テツヅキ</t>
    </rPh>
    <phoneticPr fontId="2"/>
  </si>
  <si>
    <t>【料金プランの一例】</t>
    <rPh sb="1" eb="3">
      <t>リョウキン</t>
    </rPh>
    <rPh sb="7" eb="9">
      <t>イチレイ</t>
    </rPh>
    <phoneticPr fontId="2"/>
  </si>
  <si>
    <t>最も一般的・標準的なプランについて記入すること。</t>
    <rPh sb="0" eb="1">
      <t>モット</t>
    </rPh>
    <rPh sb="2" eb="5">
      <t>イッパンテキ</t>
    </rPh>
    <rPh sb="6" eb="9">
      <t>ヒョウジュンテキ</t>
    </rPh>
    <rPh sb="17" eb="19">
      <t>キニュウ</t>
    </rPh>
    <phoneticPr fontId="2"/>
  </si>
  <si>
    <t>※利用者の個別的な選択による生活支援サービス利用料及び介護保険サービスの自己負担額は含まない。</t>
    <rPh sb="1" eb="4">
      <t>リヨウシャ</t>
    </rPh>
    <rPh sb="5" eb="8">
      <t>コベツテキ</t>
    </rPh>
    <rPh sb="9" eb="11">
      <t>センタク</t>
    </rPh>
    <rPh sb="14" eb="16">
      <t>セイカツ</t>
    </rPh>
    <rPh sb="16" eb="18">
      <t>シエン</t>
    </rPh>
    <rPh sb="22" eb="25">
      <t>リヨウリョウ</t>
    </rPh>
    <rPh sb="25" eb="26">
      <t>オヨ</t>
    </rPh>
    <rPh sb="27" eb="29">
      <t>カイゴ</t>
    </rPh>
    <rPh sb="29" eb="31">
      <t>ホケン</t>
    </rPh>
    <rPh sb="36" eb="38">
      <t>ジコ</t>
    </rPh>
    <rPh sb="38" eb="40">
      <t>フタン</t>
    </rPh>
    <rPh sb="40" eb="41">
      <t>ガク</t>
    </rPh>
    <rPh sb="42" eb="43">
      <t>フク</t>
    </rPh>
    <phoneticPr fontId="2"/>
  </si>
  <si>
    <t>単位：円</t>
    <rPh sb="0" eb="2">
      <t>タンイ</t>
    </rPh>
    <rPh sb="3" eb="4">
      <t>エン</t>
    </rPh>
    <phoneticPr fontId="2"/>
  </si>
  <si>
    <t>添付書類：</t>
    <rPh sb="0" eb="2">
      <t>テンプ</t>
    </rPh>
    <rPh sb="2" eb="4">
      <t>ショルイ</t>
    </rPh>
    <phoneticPr fontId="2"/>
  </si>
  <si>
    <t>介護サービス等の一覧表</t>
    <rPh sb="0" eb="2">
      <t>カイゴ</t>
    </rPh>
    <rPh sb="6" eb="7">
      <t>トウ</t>
    </rPh>
    <rPh sb="8" eb="10">
      <t>イチラン</t>
    </rPh>
    <rPh sb="10" eb="11">
      <t>ヒョウ</t>
    </rPh>
    <phoneticPr fontId="2"/>
  </si>
  <si>
    <t>東京都有料老人ホーム設置運営指導指針との適合表</t>
    <rPh sb="0" eb="3">
      <t>トウキョウト</t>
    </rPh>
    <rPh sb="3" eb="5">
      <t>ユウリョウ</t>
    </rPh>
    <rPh sb="5" eb="7">
      <t>ロウジン</t>
    </rPh>
    <rPh sb="10" eb="12">
      <t>セッチ</t>
    </rPh>
    <rPh sb="12" eb="14">
      <t>ウンエイ</t>
    </rPh>
    <rPh sb="14" eb="16">
      <t>シドウ</t>
    </rPh>
    <rPh sb="16" eb="18">
      <t>シシン</t>
    </rPh>
    <rPh sb="20" eb="22">
      <t>テキゴウ</t>
    </rPh>
    <rPh sb="22" eb="23">
      <t>ヒョウ</t>
    </rPh>
    <phoneticPr fontId="2"/>
  </si>
  <si>
    <t>厨房管理運営費　　　　　　　　円など</t>
    <rPh sb="0" eb="2">
      <t>チュウボウ</t>
    </rPh>
    <rPh sb="2" eb="4">
      <t>カンリ</t>
    </rPh>
    <rPh sb="4" eb="7">
      <t>ウンエイヒ</t>
    </rPh>
    <rPh sb="15" eb="16">
      <t>エン</t>
    </rPh>
    <phoneticPr fontId="2"/>
  </si>
  <si>
    <t>署名</t>
    <rPh sb="0" eb="2">
      <t>ショメイ</t>
    </rPh>
    <phoneticPr fontId="2"/>
  </si>
  <si>
    <t>短期利用特定施設入居者生活介護の算定</t>
    <rPh sb="0" eb="2">
      <t>タンキ</t>
    </rPh>
    <rPh sb="2" eb="4">
      <t>リヨウ</t>
    </rPh>
    <rPh sb="4" eb="6">
      <t>トクテイ</t>
    </rPh>
    <rPh sb="6" eb="8">
      <t>シセツ</t>
    </rPh>
    <rPh sb="8" eb="11">
      <t>ニュウキョシャ</t>
    </rPh>
    <rPh sb="11" eb="13">
      <t>セイカツ</t>
    </rPh>
    <rPh sb="13" eb="15">
      <t>カイゴ</t>
    </rPh>
    <rPh sb="16" eb="18">
      <t>サンテイ</t>
    </rPh>
    <phoneticPr fontId="2"/>
  </si>
  <si>
    <t>届出上の開設年月日</t>
    <rPh sb="0" eb="2">
      <t>トドケデ</t>
    </rPh>
    <rPh sb="2" eb="3">
      <t>ジョウ</t>
    </rPh>
    <rPh sb="4" eb="6">
      <t>カイセツ</t>
    </rPh>
    <rPh sb="6" eb="9">
      <t>ネンガッピ</t>
    </rPh>
    <phoneticPr fontId="2"/>
  </si>
  <si>
    <t>まで</t>
    <phoneticPr fontId="2"/>
  </si>
  <si>
    <t>新規指定年月日（初回）</t>
    <rPh sb="0" eb="2">
      <t>シンキ</t>
    </rPh>
    <rPh sb="2" eb="4">
      <t>シテイ</t>
    </rPh>
    <rPh sb="4" eb="7">
      <t>ネンガッピ</t>
    </rPh>
    <rPh sb="8" eb="10">
      <t>ショカイ</t>
    </rPh>
    <phoneticPr fontId="2"/>
  </si>
  <si>
    <t>（</t>
    <phoneticPr fontId="2"/>
  </si>
  <si>
    <t>）</t>
    <phoneticPr fontId="2"/>
  </si>
  <si>
    <t>脱衣室：</t>
    <rPh sb="0" eb="3">
      <t>ダツイシツ</t>
    </rPh>
    <phoneticPr fontId="2"/>
  </si>
  <si>
    <t>従業者の職種別・勤続年数別人数（本事業所における勤続年数）</t>
    <rPh sb="4" eb="7">
      <t>ショクシュベツ</t>
    </rPh>
    <rPh sb="8" eb="10">
      <t>キンゾク</t>
    </rPh>
    <rPh sb="10" eb="12">
      <t>ネンスウ</t>
    </rPh>
    <rPh sb="12" eb="13">
      <t>ベツ</t>
    </rPh>
    <rPh sb="13" eb="15">
      <t>ニンズ</t>
    </rPh>
    <rPh sb="16" eb="17">
      <t>ホン</t>
    </rPh>
    <rPh sb="17" eb="20">
      <t>ジギョウショ</t>
    </rPh>
    <rPh sb="24" eb="26">
      <t>キンゾク</t>
    </rPh>
    <rPh sb="26" eb="28">
      <t>ネンスウ</t>
    </rPh>
    <phoneticPr fontId="2"/>
  </si>
  <si>
    <t>施設で対応できる医療的ケアの内容</t>
    <rPh sb="0" eb="2">
      <t>シセツ</t>
    </rPh>
    <rPh sb="3" eb="5">
      <t>タイオウ</t>
    </rPh>
    <rPh sb="8" eb="11">
      <t>イリョウテキ</t>
    </rPh>
    <rPh sb="14" eb="16">
      <t>ナイヨウ</t>
    </rPh>
    <phoneticPr fontId="2"/>
  </si>
  <si>
    <t>（定員に対する入居者数）</t>
    <rPh sb="1" eb="3">
      <t>テイイン</t>
    </rPh>
    <rPh sb="4" eb="5">
      <t>タイ</t>
    </rPh>
    <rPh sb="7" eb="10">
      <t>ニュウキョシャ</t>
    </rPh>
    <rPh sb="10" eb="11">
      <t>スウ</t>
    </rPh>
    <phoneticPr fontId="2"/>
  </si>
  <si>
    <t>期間：３か月</t>
    <rPh sb="0" eb="2">
      <t>キカン</t>
    </rPh>
    <phoneticPr fontId="2"/>
  </si>
  <si>
    <t>介護報酬</t>
    <rPh sb="0" eb="2">
      <t>カイゴ</t>
    </rPh>
    <rPh sb="2" eb="4">
      <t>ホウシュウ</t>
    </rPh>
    <phoneticPr fontId="2"/>
  </si>
  <si>
    <t>自己負担額</t>
    <rPh sb="0" eb="2">
      <t>ジコ</t>
    </rPh>
    <rPh sb="2" eb="4">
      <t>フタン</t>
    </rPh>
    <rPh sb="4" eb="5">
      <t>ガク</t>
    </rPh>
    <phoneticPr fontId="2"/>
  </si>
  <si>
    <t>備考</t>
    <rPh sb="0" eb="2">
      <t>ビコウ</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</si>
  <si>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</si>
  <si>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</si>
  <si>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定期巡回・随時訪問介護・看護</t>
    <rPh sb="0" eb="2">
      <t>テイキ</t>
    </rPh>
    <rPh sb="2" eb="4">
      <t>ジュンカイ</t>
    </rPh>
    <rPh sb="5" eb="7">
      <t>ズイジ</t>
    </rPh>
    <rPh sb="7" eb="9">
      <t>ホウモン</t>
    </rPh>
    <rPh sb="9" eb="11">
      <t>カイゴ</t>
    </rPh>
    <rPh sb="12" eb="14">
      <t>カンゴ</t>
    </rPh>
    <phoneticPr fontId="2"/>
  </si>
  <si>
    <t>管理費</t>
    <rPh sb="0" eb="3">
      <t>カンリヒ</t>
    </rPh>
    <phoneticPr fontId="2"/>
  </si>
  <si>
    <t>※介護保険サービスの自己負担額は含まない。</t>
    <rPh sb="1" eb="3">
      <t>カイゴ</t>
    </rPh>
    <rPh sb="3" eb="5">
      <t>ホケン</t>
    </rPh>
    <rPh sb="10" eb="12">
      <t>ジコ</t>
    </rPh>
    <rPh sb="12" eb="14">
      <t>フタン</t>
    </rPh>
    <rPh sb="14" eb="15">
      <t>ガク</t>
    </rPh>
    <rPh sb="16" eb="17">
      <t>フク</t>
    </rPh>
    <phoneticPr fontId="2"/>
  </si>
  <si>
    <t>返還対象としない額</t>
    <rPh sb="0" eb="2">
      <t>ヘンカン</t>
    </rPh>
    <rPh sb="2" eb="4">
      <t>タイショウ</t>
    </rPh>
    <rPh sb="8" eb="9">
      <t>ガク</t>
    </rPh>
    <phoneticPr fontId="2"/>
  </si>
  <si>
    <t>位置づけ</t>
    <rPh sb="0" eb="2">
      <t>イチ</t>
    </rPh>
    <phoneticPr fontId="2"/>
  </si>
  <si>
    <t>兼務状況　等</t>
    <rPh sb="0" eb="2">
      <t>ケンム</t>
    </rPh>
    <rPh sb="2" eb="4">
      <t>ジョウキョウ</t>
    </rPh>
    <rPh sb="5" eb="6">
      <t>トウ</t>
    </rPh>
    <phoneticPr fontId="2"/>
  </si>
  <si>
    <t>柔道整復師</t>
    <rPh sb="0" eb="2">
      <t>ジュウドウ</t>
    </rPh>
    <rPh sb="2" eb="4">
      <t>セイフク</t>
    </rPh>
    <rPh sb="4" eb="5">
      <t>シ</t>
    </rPh>
    <phoneticPr fontId="2"/>
  </si>
  <si>
    <t>上記時間帯の職員配置数</t>
    <rPh sb="0" eb="2">
      <t>ジョウキ</t>
    </rPh>
    <rPh sb="2" eb="5">
      <t>ジカンタイ</t>
    </rPh>
    <rPh sb="6" eb="8">
      <t>ショクイン</t>
    </rPh>
    <rPh sb="8" eb="10">
      <t>ハイチ</t>
    </rPh>
    <rPh sb="10" eb="11">
      <t>スウ</t>
    </rPh>
    <phoneticPr fontId="2"/>
  </si>
  <si>
    <t>実務者研修</t>
    <rPh sb="0" eb="3">
      <t>ジツムシャ</t>
    </rPh>
    <rPh sb="3" eb="5">
      <t>ケンシュウ</t>
    </rPh>
    <phoneticPr fontId="2"/>
  </si>
  <si>
    <t>介護職員初任者研修</t>
    <rPh sb="0" eb="2">
      <t>カイゴ</t>
    </rPh>
    <rPh sb="2" eb="3">
      <t>ショク</t>
    </rPh>
    <rPh sb="3" eb="4">
      <t>イン</t>
    </rPh>
    <rPh sb="4" eb="7">
      <t>ショニンシャ</t>
    </rPh>
    <rPh sb="7" eb="9">
      <t>ケンシュウ</t>
    </rPh>
    <phoneticPr fontId="2"/>
  </si>
  <si>
    <t>（食事をキャンセルする場合の取扱いについて）</t>
    <rPh sb="1" eb="3">
      <t>ショクジ</t>
    </rPh>
    <rPh sb="11" eb="13">
      <t>バアイ</t>
    </rPh>
    <rPh sb="14" eb="16">
      <t>トリアツカ</t>
    </rPh>
    <phoneticPr fontId="2"/>
  </si>
  <si>
    <t>利用者等の意見を把握する体制、第三者による評価の実施状況等</t>
    <phoneticPr fontId="2"/>
  </si>
  <si>
    <t>機能訓練指導員</t>
    <rPh sb="0" eb="2">
      <t>キノウ</t>
    </rPh>
    <rPh sb="2" eb="4">
      <t>クンレン</t>
    </rPh>
    <rPh sb="4" eb="7">
      <t>シドウイン</t>
    </rPh>
    <phoneticPr fontId="2"/>
  </si>
  <si>
    <t>常勤専従</t>
    <rPh sb="0" eb="2">
      <t>ジョウキン</t>
    </rPh>
    <rPh sb="2" eb="4">
      <t>センジュウ</t>
    </rPh>
    <phoneticPr fontId="2"/>
  </si>
  <si>
    <t>常勤非専従</t>
    <rPh sb="0" eb="2">
      <t>ジョウキン</t>
    </rPh>
    <rPh sb="2" eb="3">
      <t>ヒ</t>
    </rPh>
    <rPh sb="3" eb="5">
      <t>センジュウ</t>
    </rPh>
    <phoneticPr fontId="2"/>
  </si>
  <si>
    <t>非常勤専従</t>
    <rPh sb="0" eb="3">
      <t>ヒジョウキン</t>
    </rPh>
    <rPh sb="3" eb="5">
      <t>センジュウ</t>
    </rPh>
    <phoneticPr fontId="2"/>
  </si>
  <si>
    <t>非常勤非専従</t>
    <rPh sb="0" eb="3">
      <t>ヒジョウキン</t>
    </rPh>
    <rPh sb="3" eb="4">
      <t>ヒ</t>
    </rPh>
    <rPh sb="4" eb="6">
      <t>センジュウ</t>
    </rPh>
    <phoneticPr fontId="2"/>
  </si>
  <si>
    <t>常勤</t>
    <rPh sb="0" eb="2">
      <t>ジョウキン</t>
    </rPh>
    <phoneticPr fontId="2"/>
  </si>
  <si>
    <t>介護職員</t>
    <rPh sb="0" eb="2">
      <t>カイゴ</t>
    </rPh>
    <rPh sb="2" eb="3">
      <t>ショク</t>
    </rPh>
    <rPh sb="3" eb="4">
      <t>イン</t>
    </rPh>
    <phoneticPr fontId="2"/>
  </si>
  <si>
    <t>× 30日で積算</t>
    <rPh sb="4" eb="5">
      <t>ニチ</t>
    </rPh>
    <rPh sb="6" eb="8">
      <t>セキサン</t>
    </rPh>
    <phoneticPr fontId="2"/>
  </si>
  <si>
    <t>類型</t>
    <rPh sb="0" eb="2">
      <t>ルイケイ</t>
    </rPh>
    <phoneticPr fontId="2"/>
  </si>
  <si>
    <t>前払金</t>
    <rPh sb="0" eb="3">
      <t>マエバライキン</t>
    </rPh>
    <phoneticPr fontId="2"/>
  </si>
  <si>
    <t>介護予防</t>
    <rPh sb="0" eb="2">
      <t>カイゴ</t>
    </rPh>
    <rPh sb="2" eb="4">
      <t>ヨボウ</t>
    </rPh>
    <phoneticPr fontId="2"/>
  </si>
  <si>
    <t>指針項目</t>
    <rPh sb="0" eb="2">
      <t>シシン</t>
    </rPh>
    <rPh sb="2" eb="4">
      <t>コウモク</t>
    </rPh>
    <phoneticPr fontId="2"/>
  </si>
  <si>
    <t>該当に○</t>
    <rPh sb="0" eb="2">
      <t>ガイトウ</t>
    </rPh>
    <phoneticPr fontId="2"/>
  </si>
  <si>
    <t>安定的・継続的な居住の確保のための項目</t>
    <rPh sb="0" eb="3">
      <t>アンテイテキ</t>
    </rPh>
    <rPh sb="4" eb="7">
      <t>ケイゾクテキ</t>
    </rPh>
    <rPh sb="8" eb="10">
      <t>キョジュウ</t>
    </rPh>
    <rPh sb="11" eb="12">
      <t>アキラ</t>
    </rPh>
    <rPh sb="12" eb="13">
      <t>タモツ</t>
    </rPh>
    <rPh sb="17" eb="19">
      <t>コウモク</t>
    </rPh>
    <phoneticPr fontId="2"/>
  </si>
  <si>
    <t>有料老人ホーム事業の継続を制限する恐れのある抵当権が設定されていないか。</t>
    <rPh sb="10" eb="12">
      <t>ケイゾク</t>
    </rPh>
    <rPh sb="13" eb="15">
      <t>セイゲン</t>
    </rPh>
    <rPh sb="17" eb="18">
      <t>オソ</t>
    </rPh>
    <rPh sb="26" eb="28">
      <t>セッテイ</t>
    </rPh>
    <phoneticPr fontId="2"/>
  </si>
  <si>
    <t>適合</t>
    <phoneticPr fontId="2"/>
  </si>
  <si>
    <t>・</t>
    <phoneticPr fontId="2"/>
  </si>
  <si>
    <t>不適合</t>
    <phoneticPr fontId="2"/>
  </si>
  <si>
    <t>不適合</t>
    <rPh sb="0" eb="3">
      <t>フテキゴウ</t>
    </rPh>
    <phoneticPr fontId="2"/>
  </si>
  <si>
    <t>非該当</t>
    <rPh sb="0" eb="3">
      <t>ヒガイトウ</t>
    </rPh>
    <phoneticPr fontId="2"/>
  </si>
  <si>
    <t>緊急時の安全確保のための項目</t>
    <rPh sb="0" eb="3">
      <t>キンキュウジ</t>
    </rPh>
    <rPh sb="4" eb="6">
      <t>アンゼン</t>
    </rPh>
    <rPh sb="6" eb="8">
      <t>カクホ</t>
    </rPh>
    <rPh sb="12" eb="14">
      <t>コウモク</t>
    </rPh>
    <phoneticPr fontId="2"/>
  </si>
  <si>
    <t>有料老人ホーム（児童福祉施設等）の建物として建築基準法第７条第５項に規定する検査済証が交付されているか。</t>
    <rPh sb="34" eb="36">
      <t>キテイ</t>
    </rPh>
    <rPh sb="38" eb="40">
      <t>ケンサ</t>
    </rPh>
    <rPh sb="40" eb="41">
      <t>ズミ</t>
    </rPh>
    <rPh sb="41" eb="42">
      <t>ショウ</t>
    </rPh>
    <rPh sb="43" eb="45">
      <t>コウフ</t>
    </rPh>
    <phoneticPr fontId="2"/>
  </si>
  <si>
    <t>耐火建築物又は準耐火建築物であるか。</t>
    <rPh sb="0" eb="2">
      <t>タイカ</t>
    </rPh>
    <rPh sb="2" eb="4">
      <t>ケンチク</t>
    </rPh>
    <rPh sb="4" eb="5">
      <t>ブツ</t>
    </rPh>
    <rPh sb="5" eb="6">
      <t>マタ</t>
    </rPh>
    <rPh sb="7" eb="8">
      <t>ジュン</t>
    </rPh>
    <rPh sb="8" eb="10">
      <t>タイカ</t>
    </rPh>
    <rPh sb="10" eb="12">
      <t>ケンチク</t>
    </rPh>
    <rPh sb="12" eb="13">
      <t>ブツ</t>
    </rPh>
    <phoneticPr fontId="2"/>
  </si>
  <si>
    <t>各居室・各トイレ・浴室・脱衣室のすべてにナースコール等緊急呼出装置を設置しているか。</t>
    <rPh sb="0" eb="3">
      <t>カクキョシツ</t>
    </rPh>
    <rPh sb="26" eb="27">
      <t>トウ</t>
    </rPh>
    <rPh sb="27" eb="29">
      <t>キンキュウ</t>
    </rPh>
    <rPh sb="29" eb="31">
      <t>ヨビダシ</t>
    </rPh>
    <rPh sb="31" eb="33">
      <t>ソウチ</t>
    </rPh>
    <rPh sb="34" eb="36">
      <t>セッチ</t>
    </rPh>
    <phoneticPr fontId="2"/>
  </si>
  <si>
    <t>【収容人員（従業員含む。）１０人以上の施設】
消防署に届け出た消防計画に基づき避難訓練を実施しているか。</t>
    <rPh sb="1" eb="3">
      <t>シュウヨウ</t>
    </rPh>
    <rPh sb="3" eb="5">
      <t>ジンイン</t>
    </rPh>
    <rPh sb="6" eb="9">
      <t>ジュウギョウイン</t>
    </rPh>
    <rPh sb="9" eb="10">
      <t>フク</t>
    </rPh>
    <rPh sb="15" eb="18">
      <t>ニンイジョウ</t>
    </rPh>
    <rPh sb="19" eb="21">
      <t>シセツ</t>
    </rPh>
    <rPh sb="23" eb="26">
      <t>ショウボウショ</t>
    </rPh>
    <rPh sb="27" eb="28">
      <t>トド</t>
    </rPh>
    <rPh sb="29" eb="30">
      <t>デ</t>
    </rPh>
    <rPh sb="31" eb="33">
      <t>ショウボウ</t>
    </rPh>
    <rPh sb="33" eb="35">
      <t>ケイカク</t>
    </rPh>
    <rPh sb="36" eb="37">
      <t>モト</t>
    </rPh>
    <rPh sb="39" eb="41">
      <t>ヒナン</t>
    </rPh>
    <rPh sb="41" eb="43">
      <t>クンレン</t>
    </rPh>
    <rPh sb="44" eb="46">
      <t>ジッシ</t>
    </rPh>
    <phoneticPr fontId="2"/>
  </si>
  <si>
    <t>入居者の尊厳を守り、心身の健康を保持するための項目</t>
    <rPh sb="0" eb="3">
      <t>ニュウキョシャ</t>
    </rPh>
    <rPh sb="4" eb="6">
      <t>ソンゲン</t>
    </rPh>
    <rPh sb="7" eb="8">
      <t>マモ</t>
    </rPh>
    <rPh sb="10" eb="12">
      <t>シンシン</t>
    </rPh>
    <rPh sb="13" eb="15">
      <t>ケンコウ</t>
    </rPh>
    <rPh sb="16" eb="18">
      <t>ホジ</t>
    </rPh>
    <rPh sb="23" eb="25">
      <t>コウモク</t>
    </rPh>
    <phoneticPr fontId="2"/>
  </si>
  <si>
    <t>各居室は界壁により区分されているか。</t>
    <rPh sb="0" eb="3">
      <t>カクキョシツ</t>
    </rPh>
    <rPh sb="4" eb="5">
      <t>カイ</t>
    </rPh>
    <rPh sb="5" eb="6">
      <t>ヘキ</t>
    </rPh>
    <rPh sb="9" eb="11">
      <t>クブン</t>
    </rPh>
    <phoneticPr fontId="2"/>
  </si>
  <si>
    <t>各居室の入居者１人当たりの面積は壁芯13㎡以上であるか。</t>
    <rPh sb="0" eb="3">
      <t>カクキョシツ</t>
    </rPh>
    <rPh sb="4" eb="7">
      <t>ニュウキョシャ</t>
    </rPh>
    <rPh sb="8" eb="9">
      <t>ニン</t>
    </rPh>
    <rPh sb="9" eb="10">
      <t>ア</t>
    </rPh>
    <rPh sb="13" eb="15">
      <t>メンセキ</t>
    </rPh>
    <rPh sb="16" eb="17">
      <t>カベ</t>
    </rPh>
    <rPh sb="17" eb="18">
      <t>シン</t>
    </rPh>
    <rPh sb="21" eb="23">
      <t>イジョウ</t>
    </rPh>
    <phoneticPr fontId="2"/>
  </si>
  <si>
    <t>すべての居室の定員が１人又は２人（配偶者及び３親等以内の親族を対象）であるか。</t>
    <rPh sb="4" eb="6">
      <t>キョシツ</t>
    </rPh>
    <rPh sb="7" eb="9">
      <t>テイイン</t>
    </rPh>
    <rPh sb="11" eb="12">
      <t>ニン</t>
    </rPh>
    <rPh sb="12" eb="13">
      <t>マタ</t>
    </rPh>
    <rPh sb="15" eb="16">
      <t>ニン</t>
    </rPh>
    <rPh sb="17" eb="20">
      <t>ハイグウシャ</t>
    </rPh>
    <rPh sb="20" eb="21">
      <t>オヨ</t>
    </rPh>
    <rPh sb="23" eb="25">
      <t>シントウ</t>
    </rPh>
    <rPh sb="25" eb="27">
      <t>イナイ</t>
    </rPh>
    <rPh sb="28" eb="30">
      <t>シンゾク</t>
    </rPh>
    <rPh sb="31" eb="32">
      <t>タイ</t>
    </rPh>
    <rPh sb="32" eb="33">
      <t>ゾウ</t>
    </rPh>
    <phoneticPr fontId="2"/>
  </si>
  <si>
    <t>緊急時にやむを得ず身体拘束等を行う場合は、記録を作成することが決められているか。</t>
    <rPh sb="2" eb="3">
      <t>トキ</t>
    </rPh>
    <rPh sb="9" eb="11">
      <t>シンタイ</t>
    </rPh>
    <rPh sb="11" eb="14">
      <t>コウソクトウ</t>
    </rPh>
    <rPh sb="15" eb="16">
      <t>オコナ</t>
    </rPh>
    <rPh sb="17" eb="19">
      <t>バアイ</t>
    </rPh>
    <rPh sb="21" eb="23">
      <t>キロク</t>
    </rPh>
    <rPh sb="24" eb="26">
      <t>サクセイ</t>
    </rPh>
    <rPh sb="31" eb="32">
      <t>キ</t>
    </rPh>
    <phoneticPr fontId="2"/>
  </si>
  <si>
    <t>入居者の財産を保全するための項目</t>
    <rPh sb="0" eb="3">
      <t>ニュウキョシャ</t>
    </rPh>
    <rPh sb="4" eb="6">
      <t>ザイサン</t>
    </rPh>
    <rPh sb="7" eb="9">
      <t>ホゼン</t>
    </rPh>
    <rPh sb="14" eb="16">
      <t>コウモク</t>
    </rPh>
    <phoneticPr fontId="2"/>
  </si>
  <si>
    <t>前払金について、規定された保全措置を講じているか。</t>
    <rPh sb="8" eb="10">
      <t>キテイ</t>
    </rPh>
    <phoneticPr fontId="2"/>
  </si>
  <si>
    <t>前払金について、全額を返還対象としているか。
（初期償却０の場合のみ「適」とする。）</t>
    <rPh sb="8" eb="10">
      <t>ゼンガク</t>
    </rPh>
    <rPh sb="11" eb="13">
      <t>ヘンカン</t>
    </rPh>
    <rPh sb="13" eb="15">
      <t>タイショウ</t>
    </rPh>
    <rPh sb="24" eb="26">
      <t>ショキ</t>
    </rPh>
    <rPh sb="26" eb="28">
      <t>ショウキャク</t>
    </rPh>
    <rPh sb="30" eb="32">
      <t>バアイ</t>
    </rPh>
    <rPh sb="35" eb="36">
      <t>テキ</t>
    </rPh>
    <phoneticPr fontId="2"/>
  </si>
  <si>
    <t>入居した日から３か月以内の契約解除（死亡退去含む）の場合については、既受領の前払金の全額（実費を除く。）を利用者に返還することが定められているか。</t>
    <rPh sb="0" eb="2">
      <t>ニュウキョ</t>
    </rPh>
    <rPh sb="9" eb="10">
      <t>ゲツ</t>
    </rPh>
    <rPh sb="18" eb="20">
      <t>シボウ</t>
    </rPh>
    <rPh sb="20" eb="22">
      <t>タイキョ</t>
    </rPh>
    <rPh sb="22" eb="23">
      <t>フク</t>
    </rPh>
    <rPh sb="45" eb="47">
      <t>ジッピ</t>
    </rPh>
    <rPh sb="48" eb="49">
      <t>ノゾ</t>
    </rPh>
    <rPh sb="64" eb="65">
      <t>サダ</t>
    </rPh>
    <phoneticPr fontId="2"/>
  </si>
  <si>
    <t>※　開設日前にあっては見込みで記入し、実際の状況については備考欄に記入すること。</t>
    <rPh sb="2" eb="4">
      <t>カイセツ</t>
    </rPh>
    <rPh sb="4" eb="5">
      <t>ビ</t>
    </rPh>
    <rPh sb="5" eb="6">
      <t>マエ</t>
    </rPh>
    <rPh sb="11" eb="13">
      <t>ミコ</t>
    </rPh>
    <rPh sb="15" eb="17">
      <t>キニュウ</t>
    </rPh>
    <rPh sb="19" eb="21">
      <t>ジッサイ</t>
    </rPh>
    <rPh sb="22" eb="24">
      <t>ジョウキョウ</t>
    </rPh>
    <rPh sb="29" eb="31">
      <t>ビコウ</t>
    </rPh>
    <rPh sb="31" eb="32">
      <t>ラン</t>
    </rPh>
    <rPh sb="33" eb="35">
      <t>キニュウ</t>
    </rPh>
    <phoneticPr fontId="2"/>
  </si>
  <si>
    <r>
      <t>※　不適合の項目については、</t>
    </r>
    <r>
      <rPr>
        <u/>
        <sz val="11"/>
        <rFont val="ＭＳ Ｐ明朝"/>
        <family val="1"/>
        <charset val="128"/>
      </rPr>
      <t xml:space="preserve">その具体的な状況、指針適合に向け検討している内容及び改善の期限を原則として
</t>
    </r>
    <r>
      <rPr>
        <sz val="11"/>
        <rFont val="ＭＳ Ｐ明朝"/>
        <family val="1"/>
        <charset val="128"/>
      </rPr>
      <t xml:space="preserve">　　 </t>
    </r>
    <r>
      <rPr>
        <u/>
        <sz val="11"/>
        <rFont val="ＭＳ Ｐ明朝"/>
        <family val="1"/>
        <charset val="128"/>
      </rPr>
      <t>明記し、代替措置がある場合はその内容についても記入</t>
    </r>
    <r>
      <rPr>
        <sz val="11"/>
        <rFont val="ＭＳ Ｐ明朝"/>
        <family val="1"/>
        <charset val="128"/>
      </rPr>
      <t>すること。</t>
    </r>
    <rPh sb="2" eb="5">
      <t>フテキゴウ</t>
    </rPh>
    <rPh sb="6" eb="8">
      <t>コウモク</t>
    </rPh>
    <rPh sb="16" eb="19">
      <t>グタイテキ</t>
    </rPh>
    <rPh sb="20" eb="22">
      <t>ジョウキョウ</t>
    </rPh>
    <rPh sb="23" eb="25">
      <t>シシン</t>
    </rPh>
    <rPh sb="25" eb="27">
      <t>テキゴウ</t>
    </rPh>
    <rPh sb="28" eb="29">
      <t>ム</t>
    </rPh>
    <rPh sb="30" eb="32">
      <t>ケントウ</t>
    </rPh>
    <rPh sb="36" eb="38">
      <t>ナイヨウ</t>
    </rPh>
    <rPh sb="38" eb="39">
      <t>オヨ</t>
    </rPh>
    <rPh sb="40" eb="42">
      <t>カイゼン</t>
    </rPh>
    <rPh sb="43" eb="45">
      <t>キゲン</t>
    </rPh>
    <rPh sb="46" eb="48">
      <t>ゲンソク</t>
    </rPh>
    <rPh sb="62" eb="63">
      <t>オキ</t>
    </rPh>
    <rPh sb="66" eb="68">
      <t>バアイ</t>
    </rPh>
    <rPh sb="71" eb="73">
      <t>ナイヨウ</t>
    </rPh>
    <rPh sb="78" eb="80">
      <t>キニュウ</t>
    </rPh>
    <phoneticPr fontId="2"/>
  </si>
  <si>
    <t>初期償却率：　　％</t>
    <phoneticPr fontId="2"/>
  </si>
  <si>
    <t xml:space="preserve">
</t>
    <phoneticPr fontId="2"/>
  </si>
  <si>
    <t>○チェック</t>
    <phoneticPr fontId="2"/>
  </si>
  <si>
    <t>備考欄</t>
    <rPh sb="0" eb="2">
      <t>ビコウ</t>
    </rPh>
    <rPh sb="2" eb="3">
      <t>ラン</t>
    </rPh>
    <phoneticPr fontId="2"/>
  </si>
  <si>
    <t>職員体制</t>
    <rPh sb="0" eb="2">
      <t>ショクイン</t>
    </rPh>
    <rPh sb="2" eb="4">
      <t>タイセイ</t>
    </rPh>
    <phoneticPr fontId="2"/>
  </si>
  <si>
    <t>1.5：1以上</t>
    <phoneticPr fontId="2"/>
  </si>
  <si>
    <t>2：1以上</t>
    <phoneticPr fontId="2"/>
  </si>
  <si>
    <t>2.5：1以上</t>
    <phoneticPr fontId="2"/>
  </si>
  <si>
    <t>3：1以上</t>
    <phoneticPr fontId="2"/>
  </si>
  <si>
    <t>開設前後</t>
    <rPh sb="0" eb="2">
      <t>カイセツ</t>
    </rPh>
    <rPh sb="2" eb="4">
      <t>ゼンゴ</t>
    </rPh>
    <phoneticPr fontId="2"/>
  </si>
  <si>
    <t>（入居者数チェック）</t>
    <rPh sb="1" eb="4">
      <t>ニュウキョシャ</t>
    </rPh>
    <rPh sb="4" eb="5">
      <t>スウ</t>
    </rPh>
    <phoneticPr fontId="2"/>
  </si>
  <si>
    <t>日以内</t>
  </si>
  <si>
    <t>職種</t>
    <phoneticPr fontId="2"/>
  </si>
  <si>
    <t>資格</t>
    <rPh sb="0" eb="1">
      <t>シ</t>
    </rPh>
    <rPh sb="1" eb="2">
      <t>カク</t>
    </rPh>
    <phoneticPr fontId="2"/>
  </si>
  <si>
    <t>延べ人数</t>
    <phoneticPr fontId="2"/>
  </si>
  <si>
    <t>延べ人数</t>
    <phoneticPr fontId="2"/>
  </si>
  <si>
    <t>実人数</t>
    <phoneticPr fontId="2"/>
  </si>
  <si>
    <t>常勤換算</t>
    <rPh sb="0" eb="2">
      <t>ジョウキン</t>
    </rPh>
    <rPh sb="2" eb="4">
      <t>カンサン</t>
    </rPh>
    <phoneticPr fontId="2"/>
  </si>
  <si>
    <t>介護・看護職員配置</t>
    <rPh sb="0" eb="2">
      <t>カイゴ</t>
    </rPh>
    <rPh sb="3" eb="5">
      <t>カンゴ</t>
    </rPh>
    <rPh sb="5" eb="7">
      <t>ショクイン</t>
    </rPh>
    <rPh sb="7" eb="9">
      <t>ハイチ</t>
    </rPh>
    <phoneticPr fontId="2"/>
  </si>
  <si>
    <t>常勤/非常勤</t>
    <rPh sb="0" eb="2">
      <t>ジョウキン</t>
    </rPh>
    <rPh sb="3" eb="6">
      <t>ヒジョウキン</t>
    </rPh>
    <phoneticPr fontId="2"/>
  </si>
  <si>
    <t>チェック</t>
    <phoneticPr fontId="2"/>
  </si>
  <si>
    <t>（職員配置基準チェック）</t>
    <rPh sb="1" eb="3">
      <t>ショクイン</t>
    </rPh>
    <rPh sb="3" eb="5">
      <t>ハイチ</t>
    </rPh>
    <rPh sb="5" eb="7">
      <t>キジュン</t>
    </rPh>
    <phoneticPr fontId="2"/>
  </si>
  <si>
    <t>３①人数</t>
    <rPh sb="2" eb="4">
      <t>ニンズウ</t>
    </rPh>
    <phoneticPr fontId="2"/>
  </si>
  <si>
    <t>勤続年数別</t>
    <rPh sb="0" eb="2">
      <t>キンゾク</t>
    </rPh>
    <rPh sb="2" eb="4">
      <t>ネンスウ</t>
    </rPh>
    <rPh sb="4" eb="5">
      <t>ベツ</t>
    </rPh>
    <phoneticPr fontId="2"/>
  </si>
  <si>
    <t>（加算基準チェック）</t>
    <rPh sb="1" eb="3">
      <t>カサン</t>
    </rPh>
    <rPh sb="3" eb="5">
      <t>キジュン</t>
    </rPh>
    <phoneticPr fontId="2"/>
  </si>
  <si>
    <t>（勤続年数人数チェック）</t>
    <rPh sb="1" eb="3">
      <t>キンゾク</t>
    </rPh>
    <rPh sb="3" eb="5">
      <t>ネンスウ</t>
    </rPh>
    <rPh sb="5" eb="7">
      <t>ニンズウ</t>
    </rPh>
    <phoneticPr fontId="2"/>
  </si>
  <si>
    <t>（介護職員資格人数チェック）</t>
    <rPh sb="1" eb="3">
      <t>カイゴ</t>
    </rPh>
    <rPh sb="3" eb="4">
      <t>ショク</t>
    </rPh>
    <rPh sb="4" eb="5">
      <t>イン</t>
    </rPh>
    <rPh sb="5" eb="7">
      <t>シカク</t>
    </rPh>
    <rPh sb="7" eb="9">
      <t>ニンズウ</t>
    </rPh>
    <phoneticPr fontId="2"/>
  </si>
  <si>
    <t>③－１人数</t>
    <rPh sb="3" eb="5">
      <t>ニンズウ</t>
    </rPh>
    <phoneticPr fontId="2"/>
  </si>
  <si>
    <t>①人数</t>
    <rPh sb="1" eb="3">
      <t>ニンズウ</t>
    </rPh>
    <phoneticPr fontId="2"/>
  </si>
  <si>
    <t>⑤人数</t>
    <rPh sb="1" eb="3">
      <t>ニンズウ</t>
    </rPh>
    <phoneticPr fontId="2"/>
  </si>
  <si>
    <t>⑤－１人数</t>
    <rPh sb="3" eb="5">
      <t>ニンズウ</t>
    </rPh>
    <phoneticPr fontId="2"/>
  </si>
  <si>
    <t>③－２人数</t>
    <rPh sb="3" eb="5">
      <t>ニンズウ</t>
    </rPh>
    <phoneticPr fontId="2"/>
  </si>
  <si>
    <t>（機能訓練指導員資格人数チェック）</t>
    <rPh sb="1" eb="3">
      <t>キノウ</t>
    </rPh>
    <rPh sb="3" eb="5">
      <t>クンレン</t>
    </rPh>
    <rPh sb="5" eb="8">
      <t>シドウイン</t>
    </rPh>
    <rPh sb="8" eb="10">
      <t>シカク</t>
    </rPh>
    <rPh sb="10" eb="12">
      <t>ニンズウ</t>
    </rPh>
    <phoneticPr fontId="2"/>
  </si>
  <si>
    <t>夜間介護職員配置</t>
    <rPh sb="6" eb="8">
      <t>ハイチ</t>
    </rPh>
    <phoneticPr fontId="2"/>
  </si>
  <si>
    <t>（職員配置基準チェック）</t>
    <phoneticPr fontId="2"/>
  </si>
  <si>
    <t>管理者</t>
    <rPh sb="0" eb="3">
      <t>カンリシャ</t>
    </rPh>
    <phoneticPr fontId="2"/>
  </si>
  <si>
    <t>計画作成担当者</t>
    <rPh sb="0" eb="2">
      <t>ケイカク</t>
    </rPh>
    <rPh sb="2" eb="4">
      <t>サクセイ</t>
    </rPh>
    <rPh sb="4" eb="6">
      <t>タントウ</t>
    </rPh>
    <rPh sb="6" eb="7">
      <t>シャ</t>
    </rPh>
    <phoneticPr fontId="2"/>
  </si>
  <si>
    <t>A</t>
    <phoneticPr fontId="2"/>
  </si>
  <si>
    <t>B</t>
    <phoneticPr fontId="2"/>
  </si>
  <si>
    <t>C</t>
    <phoneticPr fontId="2"/>
  </si>
  <si>
    <t>→</t>
    <phoneticPr fontId="2"/>
  </si>
  <si>
    <t>①記入漏れ
チェック</t>
    <rPh sb="1" eb="3">
      <t>キニュウ</t>
    </rPh>
    <rPh sb="3" eb="4">
      <t>モ</t>
    </rPh>
    <phoneticPr fontId="2"/>
  </si>
  <si>
    <t>③論理
チェック</t>
    <rPh sb="1" eb="3">
      <t>ロンリ</t>
    </rPh>
    <phoneticPr fontId="2"/>
  </si>
  <si>
    <t>～</t>
    <phoneticPr fontId="2"/>
  </si>
  <si>
    <t>（</t>
    <phoneticPr fontId="2"/>
  </si>
  <si>
    <t>）</t>
    <phoneticPr fontId="2"/>
  </si>
  <si>
    <t>開設後年数</t>
    <rPh sb="0" eb="2">
      <t>カイセツ</t>
    </rPh>
    <rPh sb="2" eb="3">
      <t>ゴ</t>
    </rPh>
    <rPh sb="3" eb="5">
      <t>ネンスウ</t>
    </rPh>
    <phoneticPr fontId="2"/>
  </si>
  <si>
    <t>換算計算</t>
    <rPh sb="0" eb="2">
      <t>カンサン</t>
    </rPh>
    <rPh sb="2" eb="4">
      <t>ケイサン</t>
    </rPh>
    <phoneticPr fontId="2"/>
  </si>
  <si>
    <t>栄養士</t>
    <rPh sb="0" eb="3">
      <t>エイヨウシ</t>
    </rPh>
    <phoneticPr fontId="2"/>
  </si>
  <si>
    <t>調理員</t>
    <rPh sb="0" eb="3">
      <t>チョウリイン</t>
    </rPh>
    <phoneticPr fontId="2"/>
  </si>
  <si>
    <t>事務員</t>
    <rPh sb="0" eb="3">
      <t>ジムイン</t>
    </rPh>
    <phoneticPr fontId="2"/>
  </si>
  <si>
    <t>（特定職員配置基準・常勤換算計算チェック）</t>
    <rPh sb="1" eb="3">
      <t>トクテイ</t>
    </rPh>
    <rPh sb="3" eb="5">
      <t>ショクイン</t>
    </rPh>
    <rPh sb="5" eb="7">
      <t>ハイチ</t>
    </rPh>
    <rPh sb="7" eb="9">
      <t>キジュン</t>
    </rPh>
    <rPh sb="10" eb="12">
      <t>ジョウキン</t>
    </rPh>
    <rPh sb="12" eb="14">
      <t>カンサン</t>
    </rPh>
    <rPh sb="14" eb="16">
      <t>ケイサン</t>
    </rPh>
    <phoneticPr fontId="2"/>
  </si>
  <si>
    <t>算定</t>
    <rPh sb="0" eb="2">
      <t>サンテイ</t>
    </rPh>
    <phoneticPr fontId="2"/>
  </si>
  <si>
    <t>②記入不要
チェック</t>
    <rPh sb="1" eb="3">
      <t>キニュウ</t>
    </rPh>
    <rPh sb="3" eb="5">
      <t>フヨウ</t>
    </rPh>
    <phoneticPr fontId="2"/>
  </si>
  <si>
    <t>重要事項説明書等の作成にあたって</t>
    <rPh sb="0" eb="7">
      <t>ジュウセツ</t>
    </rPh>
    <rPh sb="7" eb="8">
      <t>トウ</t>
    </rPh>
    <rPh sb="9" eb="11">
      <t>サクセイ</t>
    </rPh>
    <phoneticPr fontId="2"/>
  </si>
  <si>
    <t>【基本的な入力方法】</t>
    <phoneticPr fontId="2"/>
  </si>
  <si>
    <t>○</t>
    <phoneticPr fontId="2"/>
  </si>
  <si>
    <t>行を増やす必要がある場合（例：協力医療機関が３つ以上ある場合）は、適宜行を挿入のうえ枠をコピーして記入してください。</t>
    <rPh sb="0" eb="1">
      <t>ギョウ</t>
    </rPh>
    <rPh sb="2" eb="3">
      <t>フ</t>
    </rPh>
    <rPh sb="5" eb="7">
      <t>ヒツヨウ</t>
    </rPh>
    <rPh sb="10" eb="12">
      <t>バアイ</t>
    </rPh>
    <rPh sb="13" eb="14">
      <t>レイ</t>
    </rPh>
    <rPh sb="33" eb="35">
      <t>テキギ</t>
    </rPh>
    <rPh sb="35" eb="36">
      <t>ギョウ</t>
    </rPh>
    <rPh sb="37" eb="39">
      <t>ソウニュウ</t>
    </rPh>
    <rPh sb="42" eb="43">
      <t>ワク</t>
    </rPh>
    <rPh sb="49" eb="51">
      <t>キニュウ</t>
    </rPh>
    <phoneticPr fontId="2"/>
  </si>
  <si>
    <t>指針適合表の「適合状況」のうち一部は、重要事項説明書の入力内容に応じて自動的に「○」が付されるよう設定してあります。</t>
    <rPh sb="0" eb="2">
      <t>シシン</t>
    </rPh>
    <rPh sb="2" eb="4">
      <t>テキゴウ</t>
    </rPh>
    <rPh sb="4" eb="5">
      <t>ヒョウ</t>
    </rPh>
    <rPh sb="7" eb="9">
      <t>テキゴウ</t>
    </rPh>
    <rPh sb="9" eb="11">
      <t>ジョウキョウ</t>
    </rPh>
    <rPh sb="15" eb="17">
      <t>イチブ</t>
    </rPh>
    <rPh sb="19" eb="26">
      <t>ジュウセツ</t>
    </rPh>
    <rPh sb="27" eb="29">
      <t>ニュウリョク</t>
    </rPh>
    <rPh sb="29" eb="31">
      <t>ナイヨウ</t>
    </rPh>
    <rPh sb="32" eb="33">
      <t>オウ</t>
    </rPh>
    <rPh sb="35" eb="38">
      <t>ジドウテキ</t>
    </rPh>
    <rPh sb="43" eb="44">
      <t>フ</t>
    </rPh>
    <rPh sb="49" eb="51">
      <t>セッテイ</t>
    </rPh>
    <phoneticPr fontId="2"/>
  </si>
  <si>
    <t>【チェック機能について】</t>
    <phoneticPr fontId="2"/>
  </si>
  <si>
    <t>いずれかの欄にエラー表示が残っている場合は、該当する行の欄外に赤字でエラーが表示されていますので、当該行の入力内容を再度確認してください。</t>
    <rPh sb="5" eb="6">
      <t>ラン</t>
    </rPh>
    <rPh sb="10" eb="12">
      <t>ヒョウジ</t>
    </rPh>
    <rPh sb="13" eb="14">
      <t>ノコ</t>
    </rPh>
    <rPh sb="18" eb="20">
      <t>バアイ</t>
    </rPh>
    <rPh sb="22" eb="24">
      <t>ガイトウ</t>
    </rPh>
    <rPh sb="26" eb="27">
      <t>ギョウ</t>
    </rPh>
    <rPh sb="28" eb="30">
      <t>ランガイ</t>
    </rPh>
    <rPh sb="31" eb="33">
      <t>アカジ</t>
    </rPh>
    <rPh sb="38" eb="40">
      <t>ヒョウジ</t>
    </rPh>
    <rPh sb="49" eb="51">
      <t>トウガイ</t>
    </rPh>
    <rPh sb="51" eb="52">
      <t>ギョウ</t>
    </rPh>
    <rPh sb="53" eb="55">
      <t>ニュウリョク</t>
    </rPh>
    <rPh sb="55" eb="57">
      <t>ナイヨウ</t>
    </rPh>
    <rPh sb="58" eb="60">
      <t>サイド</t>
    </rPh>
    <rPh sb="60" eb="62">
      <t>カクニン</t>
    </rPh>
    <phoneticPr fontId="2"/>
  </si>
  <si>
    <t>一部セルにはロックがかかっており、入力・編集できない設定となっていますのでご注意ください。</t>
    <rPh sb="0" eb="2">
      <t>イチブ</t>
    </rPh>
    <rPh sb="17" eb="19">
      <t>ニュウリョク</t>
    </rPh>
    <rPh sb="20" eb="22">
      <t>ヘンシュウ</t>
    </rPh>
    <rPh sb="26" eb="28">
      <t>セッテイ</t>
    </rPh>
    <rPh sb="38" eb="40">
      <t>チュウイ</t>
    </rPh>
    <phoneticPr fontId="2"/>
  </si>
  <si>
    <r>
      <t>印刷対象外右上部分に表示された①記入漏れチェック・②記入不要チェック・③論理チェックの</t>
    </r>
    <r>
      <rPr>
        <u/>
        <sz val="12"/>
        <rFont val="HG丸ｺﾞｼｯｸM-PRO"/>
        <family val="3"/>
        <charset val="128"/>
      </rPr>
      <t>すべてが空欄になると入力完了です</t>
    </r>
    <r>
      <rPr>
        <sz val="12"/>
        <rFont val="HG丸ｺﾞｼｯｸM-PRO"/>
        <family val="3"/>
        <charset val="128"/>
      </rPr>
      <t>。</t>
    </r>
    <rPh sb="0" eb="2">
      <t>インサツ</t>
    </rPh>
    <rPh sb="2" eb="4">
      <t>タイショウ</t>
    </rPh>
    <rPh sb="4" eb="5">
      <t>ガイ</t>
    </rPh>
    <rPh sb="5" eb="7">
      <t>ミギウエ</t>
    </rPh>
    <rPh sb="7" eb="9">
      <t>ブブン</t>
    </rPh>
    <rPh sb="10" eb="12">
      <t>ヒョウジ</t>
    </rPh>
    <rPh sb="16" eb="18">
      <t>キニュウ</t>
    </rPh>
    <rPh sb="18" eb="19">
      <t>モ</t>
    </rPh>
    <rPh sb="26" eb="28">
      <t>キニュウ</t>
    </rPh>
    <rPh sb="28" eb="30">
      <t>フヨウ</t>
    </rPh>
    <rPh sb="36" eb="38">
      <t>ロンリ</t>
    </rPh>
    <rPh sb="47" eb="49">
      <t>クウラン</t>
    </rPh>
    <rPh sb="53" eb="55">
      <t>ニュウリョク</t>
    </rPh>
    <rPh sb="55" eb="57">
      <t>カンリョウ</t>
    </rPh>
    <phoneticPr fontId="2"/>
  </si>
  <si>
    <t>その他機関による第三者評価の実施</t>
    <phoneticPr fontId="2"/>
  </si>
  <si>
    <t>東京都福祉サービス第三者評価の実施</t>
    <phoneticPr fontId="2"/>
  </si>
  <si>
    <t>アンケート調査、意見箱等利用者の意見等を把握する取組</t>
    <phoneticPr fontId="2"/>
  </si>
  <si>
    <t>常勤</t>
    <phoneticPr fontId="2"/>
  </si>
  <si>
    <t>竣工日</t>
    <rPh sb="0" eb="2">
      <t>シュンコウ</t>
    </rPh>
    <rPh sb="2" eb="3">
      <t>ビ</t>
    </rPh>
    <phoneticPr fontId="2"/>
  </si>
  <si>
    <t>http://</t>
    <phoneticPr fontId="2"/>
  </si>
  <si>
    <t>月額単価（　　　　　円）×想定居住期間（　　　　月）　　　　により算出</t>
    <rPh sb="0" eb="2">
      <t>ゲツガク</t>
    </rPh>
    <rPh sb="2" eb="4">
      <t>タンカ</t>
    </rPh>
    <rPh sb="10" eb="11">
      <t>エン</t>
    </rPh>
    <rPh sb="13" eb="15">
      <t>ソウテイ</t>
    </rPh>
    <rPh sb="15" eb="17">
      <t>キョジュウ</t>
    </rPh>
    <rPh sb="17" eb="19">
      <t>キカン</t>
    </rPh>
    <rPh sb="24" eb="25">
      <t>ツキ</t>
    </rPh>
    <rPh sb="33" eb="35">
      <t>サンシュツ</t>
    </rPh>
    <phoneticPr fontId="2"/>
  </si>
  <si>
    <t>介護保険
基準違反</t>
    <rPh sb="0" eb="4">
      <t>カイゴホケン</t>
    </rPh>
    <rPh sb="5" eb="7">
      <t>キジュン</t>
    </rPh>
    <rPh sb="7" eb="9">
      <t>イハン</t>
    </rPh>
    <phoneticPr fontId="2"/>
  </si>
  <si>
    <r>
      <rPr>
        <u/>
        <sz val="11"/>
        <rFont val="ＭＳ Ｐ明朝"/>
        <family val="1"/>
        <charset val="128"/>
      </rPr>
      <t>すべて入力しても</t>
    </r>
    <r>
      <rPr>
        <sz val="11"/>
        <rFont val="ＭＳ Ｐ明朝"/>
        <family val="1"/>
        <charset val="128"/>
      </rPr>
      <t>「基準違反の可能性あり」の表示が残る場合は、東京都に連絡してください。</t>
    </r>
    <rPh sb="3" eb="5">
      <t>ニュウリョク</t>
    </rPh>
    <rPh sb="9" eb="11">
      <t>キジュン</t>
    </rPh>
    <rPh sb="11" eb="13">
      <t>イハン</t>
    </rPh>
    <rPh sb="14" eb="17">
      <t>カノウセイ</t>
    </rPh>
    <rPh sb="21" eb="23">
      <t>ヒョウジ</t>
    </rPh>
    <rPh sb="24" eb="25">
      <t>ノコ</t>
    </rPh>
    <rPh sb="26" eb="28">
      <t>バアイ</t>
    </rPh>
    <rPh sb="30" eb="33">
      <t>トウキョウト</t>
    </rPh>
    <rPh sb="34" eb="36">
      <t>レンラク</t>
    </rPh>
    <phoneticPr fontId="2"/>
  </si>
  <si>
    <t>すべての項目を入力しても「基準違反の可能性あり」の表示が残る場合は、東京都に連絡してください。</t>
    <rPh sb="4" eb="6">
      <t>コウモク</t>
    </rPh>
    <rPh sb="7" eb="9">
      <t>ニュウリョク</t>
    </rPh>
    <rPh sb="13" eb="15">
      <t>キジュン</t>
    </rPh>
    <rPh sb="15" eb="17">
      <t>イハン</t>
    </rPh>
    <rPh sb="18" eb="21">
      <t>カノウセイ</t>
    </rPh>
    <rPh sb="25" eb="27">
      <t>ヒョウジ</t>
    </rPh>
    <rPh sb="28" eb="29">
      <t>ノコ</t>
    </rPh>
    <rPh sb="30" eb="32">
      <t>バアイ</t>
    </rPh>
    <rPh sb="34" eb="37">
      <t>トウキョウト</t>
    </rPh>
    <rPh sb="38" eb="40">
      <t>レンラク</t>
    </rPh>
    <phoneticPr fontId="2"/>
  </si>
  <si>
    <t>介護看護合計</t>
    <rPh sb="0" eb="2">
      <t>カイゴ</t>
    </rPh>
    <rPh sb="2" eb="4">
      <t>カンゴ</t>
    </rPh>
    <rPh sb="4" eb="6">
      <t>ゴウケイ</t>
    </rPh>
    <phoneticPr fontId="2"/>
  </si>
  <si>
    <t>サービス提供体制強化加算</t>
    <rPh sb="4" eb="6">
      <t>テイキョウ</t>
    </rPh>
    <rPh sb="6" eb="8">
      <t>タイセイ</t>
    </rPh>
    <rPh sb="8" eb="10">
      <t>キョウカ</t>
    </rPh>
    <rPh sb="10" eb="12">
      <t>カサン</t>
    </rPh>
    <phoneticPr fontId="2"/>
  </si>
  <si>
    <t>認知症専門ケア加算</t>
    <rPh sb="0" eb="3">
      <t>ニンチショウ</t>
    </rPh>
    <rPh sb="3" eb="5">
      <t>センモン</t>
    </rPh>
    <rPh sb="7" eb="9">
      <t>カサン</t>
    </rPh>
    <phoneticPr fontId="2"/>
  </si>
  <si>
    <t>たん吸引等研修（特定）</t>
    <rPh sb="2" eb="4">
      <t>キュウイン</t>
    </rPh>
    <rPh sb="4" eb="5">
      <t>トウ</t>
    </rPh>
    <rPh sb="5" eb="7">
      <t>ケンシュウ</t>
    </rPh>
    <rPh sb="8" eb="10">
      <t>トクテイ</t>
    </rPh>
    <phoneticPr fontId="2"/>
  </si>
  <si>
    <t>たん吸引等研修（不特定）</t>
    <rPh sb="2" eb="4">
      <t>キュウイン</t>
    </rPh>
    <rPh sb="4" eb="5">
      <t>トウ</t>
    </rPh>
    <rPh sb="5" eb="7">
      <t>ケンシュウ</t>
    </rPh>
    <rPh sb="8" eb="11">
      <t>フトクテイ</t>
    </rPh>
    <phoneticPr fontId="2"/>
  </si>
  <si>
    <t>敷金</t>
    <rPh sb="0" eb="2">
      <t>シキキン</t>
    </rPh>
    <phoneticPr fontId="2"/>
  </si>
  <si>
    <t>家賃</t>
    <rPh sb="0" eb="2">
      <t>ヤチン</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</si>
  <si>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</si>
  <si>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</si>
  <si>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6">
      <t>ケイカク</t>
    </rPh>
    <rPh sb="6" eb="7">
      <t>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</si>
  <si>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</si>
  <si>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</si>
  <si>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その他開示情報</t>
    <rPh sb="2" eb="3">
      <t>タ</t>
    </rPh>
    <rPh sb="3" eb="5">
      <t>カイジ</t>
    </rPh>
    <rPh sb="5" eb="7">
      <t>ジョウホウ</t>
    </rPh>
    <phoneticPr fontId="2"/>
  </si>
  <si>
    <t>７　入居希望者等への事前の情報開示</t>
    <rPh sb="2" eb="4">
      <t>ニュウキョ</t>
    </rPh>
    <rPh sb="4" eb="7">
      <t>キボウシャ</t>
    </rPh>
    <rPh sb="7" eb="8">
      <t>トウ</t>
    </rPh>
    <rPh sb="10" eb="12">
      <t>ジゼン</t>
    </rPh>
    <rPh sb="13" eb="15">
      <t>ジョウホウ</t>
    </rPh>
    <rPh sb="15" eb="17">
      <t>カイジ</t>
    </rPh>
    <phoneticPr fontId="2"/>
  </si>
  <si>
    <t>人数</t>
    <rPh sb="0" eb="2">
      <t>ニンズウ</t>
    </rPh>
    <phoneticPr fontId="2"/>
  </si>
  <si>
    <t>退去者数合計</t>
    <rPh sb="0" eb="2">
      <t>タイキョ</t>
    </rPh>
    <rPh sb="2" eb="3">
      <t>シャ</t>
    </rPh>
    <rPh sb="3" eb="4">
      <t>スウ</t>
    </rPh>
    <rPh sb="4" eb="6">
      <t>ゴウケイ</t>
    </rPh>
    <phoneticPr fontId="2"/>
  </si>
  <si>
    <t>他の有料老人ホームへ転居</t>
    <phoneticPr fontId="2"/>
  </si>
  <si>
    <t>その他の福祉施設・高齢者住宅等へ転居</t>
    <phoneticPr fontId="2"/>
  </si>
  <si>
    <t>サービス提供体制強化加算</t>
    <phoneticPr fontId="2"/>
  </si>
  <si>
    <t>認知症専門ケア加算</t>
    <phoneticPr fontId="2"/>
  </si>
  <si>
    <t>加算の種類</t>
    <rPh sb="0" eb="2">
      <t>カサン</t>
    </rPh>
    <rPh sb="3" eb="5">
      <t>シュルイ</t>
    </rPh>
    <phoneticPr fontId="2"/>
  </si>
  <si>
    <t>医療機関への入院</t>
    <phoneticPr fontId="2"/>
  </si>
  <si>
    <t>内訳
明細</t>
    <rPh sb="0" eb="2">
      <t>ウチワケ</t>
    </rPh>
    <rPh sb="3" eb="5">
      <t>メイサイ</t>
    </rPh>
    <phoneticPr fontId="2"/>
  </si>
  <si>
    <t>入居者の人数が少ないなどのため実施しない場合の代替措置</t>
    <rPh sb="0" eb="3">
      <t>ニュウキョシャ</t>
    </rPh>
    <rPh sb="4" eb="6">
      <t>ニンズウ</t>
    </rPh>
    <rPh sb="7" eb="8">
      <t>スク</t>
    </rPh>
    <rPh sb="15" eb="17">
      <t>ジッシ</t>
    </rPh>
    <rPh sb="20" eb="22">
      <t>バアイ</t>
    </rPh>
    <rPh sb="23" eb="25">
      <t>ダイタイ</t>
    </rPh>
    <rPh sb="25" eb="27">
      <t>ソチ</t>
    </rPh>
    <phoneticPr fontId="2"/>
  </si>
  <si>
    <t>説明者職・氏名</t>
    <phoneticPr fontId="2"/>
  </si>
  <si>
    <t>職</t>
    <rPh sb="0" eb="1">
      <t>ショク</t>
    </rPh>
    <phoneticPr fontId="2"/>
  </si>
  <si>
    <t>年</t>
    <phoneticPr fontId="2"/>
  </si>
  <si>
    <t>月</t>
    <phoneticPr fontId="2"/>
  </si>
  <si>
    <t>日</t>
    <phoneticPr fontId="2"/>
  </si>
  <si>
    <t>重要事項説明書及び一覧表・適合表の各項目について説明を受け、理解しました。</t>
    <phoneticPr fontId="2"/>
  </si>
  <si>
    <t>説明年月日</t>
    <phoneticPr fontId="2"/>
  </si>
  <si>
    <t xml:space="preserve"> </t>
    <phoneticPr fontId="2"/>
  </si>
  <si>
    <t>有料老人ホーム重要事項説明書</t>
    <rPh sb="0" eb="7">
      <t>ユウリョウ</t>
    </rPh>
    <rPh sb="7" eb="9">
      <t>ジュウヨウ</t>
    </rPh>
    <rPh sb="9" eb="11">
      <t>ジコウ</t>
    </rPh>
    <rPh sb="11" eb="14">
      <t>セツメイショ</t>
    </rPh>
    <phoneticPr fontId="2"/>
  </si>
  <si>
    <t>複合型ｻｰﾋﾞｽ（看護小規模多機能型居宅介護）</t>
    <rPh sb="0" eb="3">
      <t>フクゴウガタ</t>
    </rPh>
    <phoneticPr fontId="2"/>
  </si>
  <si>
    <t>健康管理サービス（定期的な健康診断実施）</t>
    <rPh sb="0" eb="2">
      <t>ケンコウ</t>
    </rPh>
    <rPh sb="2" eb="4">
      <t>カンリ</t>
    </rPh>
    <rPh sb="9" eb="11">
      <t>テイキ</t>
    </rPh>
    <rPh sb="11" eb="12">
      <t>テキ</t>
    </rPh>
    <rPh sb="13" eb="15">
      <t>ケンコウ</t>
    </rPh>
    <rPh sb="15" eb="17">
      <t>シンダン</t>
    </rPh>
    <rPh sb="17" eb="19">
      <t>ジッシ</t>
    </rPh>
    <phoneticPr fontId="2"/>
  </si>
  <si>
    <t>事業者からの契約解除</t>
    <rPh sb="0" eb="3">
      <t>ジギョウシャ</t>
    </rPh>
    <phoneticPr fontId="3"/>
  </si>
  <si>
    <t>介護老人福祉施設（特別養護老人ホーム）へ転居</t>
    <rPh sb="9" eb="18">
      <t>トクヨウ</t>
    </rPh>
    <phoneticPr fontId="2"/>
  </si>
  <si>
    <t>借地・借家の場合、入居者の居住の継続を確実なものとするため、指針４（３）から（５）までに定めるすべての要件を満たしているか。</t>
    <rPh sb="6" eb="8">
      <t>バアイ</t>
    </rPh>
    <rPh sb="9" eb="12">
      <t>ニュウキョシャ</t>
    </rPh>
    <rPh sb="13" eb="15">
      <t>キョジュウ</t>
    </rPh>
    <rPh sb="16" eb="18">
      <t>ケイゾク</t>
    </rPh>
    <rPh sb="19" eb="21">
      <t>カクジツ</t>
    </rPh>
    <rPh sb="30" eb="32">
      <t>シシン</t>
    </rPh>
    <rPh sb="44" eb="45">
      <t>サダ</t>
    </rPh>
    <rPh sb="51" eb="53">
      <t>ヨウケン</t>
    </rPh>
    <rPh sb="54" eb="55">
      <t>ミ</t>
    </rPh>
    <phoneticPr fontId="2"/>
  </si>
  <si>
    <t>消防法施行令に定める消防用設備（スプリンクラー設備等）を設置し、消防機関の検査を受けているか。</t>
    <rPh sb="0" eb="3">
      <t>ショウボウホウ</t>
    </rPh>
    <rPh sb="3" eb="5">
      <t>セコウ</t>
    </rPh>
    <rPh sb="5" eb="6">
      <t>レイ</t>
    </rPh>
    <rPh sb="7" eb="8">
      <t>サダ</t>
    </rPh>
    <rPh sb="10" eb="13">
      <t>ショウボウヨウ</t>
    </rPh>
    <rPh sb="13" eb="15">
      <t>セツビ</t>
    </rPh>
    <rPh sb="23" eb="25">
      <t>セツビ</t>
    </rPh>
    <rPh sb="25" eb="26">
      <t>トウ</t>
    </rPh>
    <rPh sb="28" eb="30">
      <t>セッチ</t>
    </rPh>
    <rPh sb="32" eb="34">
      <t>ショウボウ</t>
    </rPh>
    <rPh sb="34" eb="36">
      <t>キカン</t>
    </rPh>
    <rPh sb="37" eb="39">
      <t>ケンサ</t>
    </rPh>
    <rPh sb="40" eb="41">
      <t>ウ</t>
    </rPh>
    <phoneticPr fontId="2"/>
  </si>
  <si>
    <t>入居時及び定期的に健康診断を受ける機会を提供しているか。</t>
    <rPh sb="5" eb="8">
      <t>テイキテキ</t>
    </rPh>
    <rPh sb="14" eb="15">
      <t>ウ</t>
    </rPh>
    <rPh sb="17" eb="19">
      <t>キカイ</t>
    </rPh>
    <rPh sb="20" eb="22">
      <t>テイキョウ</t>
    </rPh>
    <phoneticPr fontId="2"/>
  </si>
  <si>
    <t>重要事項説明書　別紙</t>
    <rPh sb="0" eb="2">
      <t>ジュウヨウ</t>
    </rPh>
    <rPh sb="2" eb="4">
      <t>ジコウ</t>
    </rPh>
    <rPh sb="4" eb="7">
      <t>セツメイショ</t>
    </rPh>
    <rPh sb="8" eb="10">
      <t>ベッシ</t>
    </rPh>
    <phoneticPr fontId="2"/>
  </si>
  <si>
    <t>介　護　サ　ー　ビ　ス　等　の　一　覧　表　（参考様式）</t>
    <rPh sb="12" eb="13">
      <t>トウ</t>
    </rPh>
    <rPh sb="23" eb="25">
      <t>サンコウ</t>
    </rPh>
    <rPh sb="25" eb="27">
      <t>ヨウシキ</t>
    </rPh>
    <phoneticPr fontId="2"/>
  </si>
  <si>
    <t xml:space="preserve">
区　分</t>
    <rPh sb="1" eb="2">
      <t>ク</t>
    </rPh>
    <rPh sb="3" eb="4">
      <t>ブン</t>
    </rPh>
    <phoneticPr fontId="2"/>
  </si>
  <si>
    <t>（自　　　立）</t>
    <phoneticPr fontId="2"/>
  </si>
  <si>
    <t>（要支援、要介護Ⅰ～Ⅴ区分）</t>
    <phoneticPr fontId="2"/>
  </si>
  <si>
    <t>追加料金が発生しない（前払金又は月額利用料に含む）サービスに○</t>
    <rPh sb="0" eb="2">
      <t>ツイカ</t>
    </rPh>
    <rPh sb="2" eb="4">
      <t>リョウキン</t>
    </rPh>
    <rPh sb="5" eb="7">
      <t>ハッセイ</t>
    </rPh>
    <rPh sb="11" eb="13">
      <t>マエバライ</t>
    </rPh>
    <rPh sb="14" eb="15">
      <t>マタ</t>
    </rPh>
    <rPh sb="16" eb="18">
      <t>ゲツガク</t>
    </rPh>
    <rPh sb="18" eb="21">
      <t>リヨウリョウ</t>
    </rPh>
    <rPh sb="22" eb="23">
      <t>フク</t>
    </rPh>
    <phoneticPr fontId="2"/>
  </si>
  <si>
    <t>その都度徴収するサービス（料金を表示）</t>
    <rPh sb="4" eb="6">
      <t>チョウシュウ</t>
    </rPh>
    <rPh sb="13" eb="15">
      <t>リョウキン</t>
    </rPh>
    <rPh sb="16" eb="18">
      <t>ヒョウジ</t>
    </rPh>
    <phoneticPr fontId="2"/>
  </si>
  <si>
    <t>追加料金が発生しないもの
特定施設入居者生活介護のサービスに■
前払金又は月額利用料に含むサービスに○</t>
    <rPh sb="0" eb="2">
      <t>ツイカ</t>
    </rPh>
    <rPh sb="2" eb="4">
      <t>リョウキン</t>
    </rPh>
    <rPh sb="5" eb="7">
      <t>ハッセイ</t>
    </rPh>
    <rPh sb="14" eb="16">
      <t>トクテイ</t>
    </rPh>
    <rPh sb="16" eb="18">
      <t>シセツ</t>
    </rPh>
    <rPh sb="18" eb="21">
      <t>ニュウキョシャ</t>
    </rPh>
    <rPh sb="21" eb="23">
      <t>セイカツ</t>
    </rPh>
    <rPh sb="23" eb="25">
      <t>カイゴ</t>
    </rPh>
    <rPh sb="33" eb="35">
      <t>マエバライ</t>
    </rPh>
    <rPh sb="36" eb="37">
      <t>マタ</t>
    </rPh>
    <phoneticPr fontId="2"/>
  </si>
  <si>
    <t>その都度徴収するサービス（料金を表示）
住宅型有料老人ホームにおいて外部の居宅サービス利用を原則とするサービスに▲</t>
    <rPh sb="4" eb="6">
      <t>チョウシュウ</t>
    </rPh>
    <rPh sb="13" eb="15">
      <t>リョウキン</t>
    </rPh>
    <rPh sb="16" eb="18">
      <t>ヒョウジ</t>
    </rPh>
    <rPh sb="21" eb="23">
      <t>ジュウタク</t>
    </rPh>
    <rPh sb="23" eb="24">
      <t>ガタ</t>
    </rPh>
    <rPh sb="24" eb="26">
      <t>ユウリョウ</t>
    </rPh>
    <rPh sb="26" eb="28">
      <t>ロウジン</t>
    </rPh>
    <rPh sb="35" eb="37">
      <t>ガイブ</t>
    </rPh>
    <rPh sb="38" eb="40">
      <t>キョタク</t>
    </rPh>
    <rPh sb="44" eb="46">
      <t>リヨウ</t>
    </rPh>
    <rPh sb="47" eb="49">
      <t>ゲンソク</t>
    </rPh>
    <phoneticPr fontId="2"/>
  </si>
  <si>
    <t xml:space="preserve">
サービス</t>
    <phoneticPr fontId="2"/>
  </si>
  <si>
    <t>＜介護サービス＞</t>
    <phoneticPr fontId="2"/>
  </si>
  <si>
    <t>巡回　日中</t>
    <rPh sb="3" eb="5">
      <t>ニッチュウ</t>
    </rPh>
    <phoneticPr fontId="2"/>
  </si>
  <si>
    <t>巡回　夜間</t>
    <rPh sb="3" eb="5">
      <t>ヤカン</t>
    </rPh>
    <phoneticPr fontId="2"/>
  </si>
  <si>
    <t>食事介助</t>
  </si>
  <si>
    <t>排泄介助</t>
  </si>
  <si>
    <t>おむつ交換</t>
  </si>
  <si>
    <t>おむつ代</t>
  </si>
  <si>
    <t>入浴（一般浴）介助</t>
    <rPh sb="7" eb="9">
      <t>カイジョ</t>
    </rPh>
    <phoneticPr fontId="2"/>
  </si>
  <si>
    <t>清拭</t>
  </si>
  <si>
    <t>特浴介助</t>
  </si>
  <si>
    <t>身辺介助</t>
  </si>
  <si>
    <t>　・体位交換</t>
    <phoneticPr fontId="2"/>
  </si>
  <si>
    <t>　・居室からの移動</t>
    <phoneticPr fontId="2"/>
  </si>
  <si>
    <t>　・衣類の着脱</t>
    <phoneticPr fontId="2"/>
  </si>
  <si>
    <t>　・身だしなみ介助</t>
    <phoneticPr fontId="2"/>
  </si>
  <si>
    <t>機能訓練</t>
  </si>
  <si>
    <t>通院介助
　（協力医療機関）</t>
  </si>
  <si>
    <t>通院介助
　（上記以外）</t>
  </si>
  <si>
    <t>緊急時対応</t>
  </si>
  <si>
    <t>オンコール対応</t>
    <rPh sb="5" eb="7">
      <t>タイオウ</t>
    </rPh>
    <phoneticPr fontId="2"/>
  </si>
  <si>
    <t>＜生活サービス＞</t>
    <phoneticPr fontId="2"/>
  </si>
  <si>
    <t>居室清掃</t>
  </si>
  <si>
    <t>リネン交換</t>
  </si>
  <si>
    <t>日常の洗濯</t>
  </si>
  <si>
    <t>居室配膳・下膳</t>
  </si>
  <si>
    <t>嗜好に応じた特別食</t>
  </si>
  <si>
    <t>おやつ</t>
  </si>
  <si>
    <t>理美容</t>
  </si>
  <si>
    <t>買物代行（通常の利用区域）</t>
  </si>
  <si>
    <t>買物代行（上記以外の区域）</t>
  </si>
  <si>
    <t>役所手続き代行</t>
  </si>
  <si>
    <t>金銭管理サービス</t>
    <rPh sb="2" eb="4">
      <t>カンリ</t>
    </rPh>
    <phoneticPr fontId="2"/>
  </si>
  <si>
    <t>＜健康管理サービス＞</t>
    <phoneticPr fontId="2"/>
  </si>
  <si>
    <t>定期健康診断</t>
  </si>
  <si>
    <t>健康相談</t>
  </si>
  <si>
    <t>生活指導・栄養指導</t>
  </si>
  <si>
    <t>服薬支援</t>
  </si>
  <si>
    <t>生活ﾘｽﾞﾑの記録（排便・睡眠等）</t>
  </si>
  <si>
    <t>医師の訪問診療</t>
    <rPh sb="3" eb="5">
      <t>ホウモン</t>
    </rPh>
    <rPh sb="5" eb="7">
      <t>シンリョウ</t>
    </rPh>
    <phoneticPr fontId="2"/>
  </si>
  <si>
    <t>医師の往診</t>
  </si>
  <si>
    <t>＜入退院時、入院中のサービス＞</t>
    <phoneticPr fontId="2"/>
  </si>
  <si>
    <t>移送サービス</t>
  </si>
  <si>
    <t>入退院時の同行（協力医療機関）</t>
    <rPh sb="12" eb="14">
      <t>キカン</t>
    </rPh>
    <phoneticPr fontId="2"/>
  </si>
  <si>
    <t>入退院時の同行（上記以外）</t>
  </si>
  <si>
    <t>入院中の洗濯物交換・買物</t>
  </si>
  <si>
    <t>入院中の見舞い訪問</t>
  </si>
  <si>
    <t>＜その他サービス＞</t>
    <phoneticPr fontId="2"/>
  </si>
  <si>
    <t>この様式は参考様式です。施設ごとに、独自様式により作成しても差し支えありません。</t>
    <rPh sb="2" eb="4">
      <t>ヨウシキ</t>
    </rPh>
    <rPh sb="5" eb="7">
      <t>サンコウ</t>
    </rPh>
    <rPh sb="7" eb="9">
      <t>ヨウシキ</t>
    </rPh>
    <rPh sb="12" eb="14">
      <t>シセツ</t>
    </rPh>
    <rPh sb="18" eb="20">
      <t>ドクジ</t>
    </rPh>
    <rPh sb="20" eb="22">
      <t>ヨウシキ</t>
    </rPh>
    <rPh sb="25" eb="27">
      <t>サクセイ</t>
    </rPh>
    <rPh sb="30" eb="31">
      <t>サ</t>
    </rPh>
    <rPh sb="32" eb="33">
      <t>ツカ</t>
    </rPh>
    <phoneticPr fontId="2"/>
  </si>
  <si>
    <t>注１）</t>
  </si>
  <si>
    <t>自立、要支援及び要介護状態区分に応じて介護サービス等の一覧表を作成。自立、要支援Ⅰ･Ⅱ、要介護Ⅰ～Ⅴと区分した場合は８区分となるが、一覧表を分かりやすくする観点から、一覧表上サービス内容が同じ表現である場合等は、適宜、複数の区分をまとめることとして差し支えない。</t>
    <phoneticPr fontId="2"/>
  </si>
  <si>
    <t>注２）</t>
    <phoneticPr fontId="2"/>
  </si>
  <si>
    <t>上記のサービスの項目については、少なくとも記載すべき事項を掲げており、ホームのサービス提供の状況等に応じ、適宜、項目の順序の変更、項目の追加等を行って差し支えないものであること。</t>
    <rPh sb="0" eb="2">
      <t>ジョウキ</t>
    </rPh>
    <rPh sb="8" eb="10">
      <t>コウモク</t>
    </rPh>
    <rPh sb="16" eb="17">
      <t>スク</t>
    </rPh>
    <rPh sb="21" eb="23">
      <t>キサイ</t>
    </rPh>
    <rPh sb="26" eb="28">
      <t>ジコウ</t>
    </rPh>
    <rPh sb="29" eb="30">
      <t>カカ</t>
    </rPh>
    <rPh sb="43" eb="45">
      <t>テイキョウ</t>
    </rPh>
    <rPh sb="46" eb="48">
      <t>ジョウキョウ</t>
    </rPh>
    <rPh sb="48" eb="49">
      <t>トウ</t>
    </rPh>
    <rPh sb="50" eb="51">
      <t>オウ</t>
    </rPh>
    <rPh sb="53" eb="55">
      <t>テキギ</t>
    </rPh>
    <rPh sb="56" eb="58">
      <t>コウモク</t>
    </rPh>
    <rPh sb="59" eb="61">
      <t>ジュンジョ</t>
    </rPh>
    <rPh sb="62" eb="64">
      <t>ヘンコウ</t>
    </rPh>
    <rPh sb="65" eb="67">
      <t>コウモク</t>
    </rPh>
    <rPh sb="68" eb="70">
      <t>ツイカ</t>
    </rPh>
    <rPh sb="70" eb="71">
      <t>トウ</t>
    </rPh>
    <rPh sb="72" eb="73">
      <t>オコナ</t>
    </rPh>
    <rPh sb="75" eb="76">
      <t>サ</t>
    </rPh>
    <rPh sb="77" eb="78">
      <t>ツカ</t>
    </rPh>
    <phoneticPr fontId="2"/>
  </si>
  <si>
    <t>注３）</t>
  </si>
  <si>
    <t>記入にあたっては、回数、費用負担を明らかにすること。</t>
    <phoneticPr fontId="2"/>
  </si>
  <si>
    <t>注４）</t>
    <phoneticPr fontId="2"/>
  </si>
  <si>
    <t>「その他サービス」欄は、上記以外のサービスを必要に応じて記入すること。</t>
    <rPh sb="14" eb="16">
      <t>イガイ</t>
    </rPh>
    <rPh sb="22" eb="24">
      <t>ヒツヨウ</t>
    </rPh>
    <rPh sb="25" eb="26">
      <t>オウ</t>
    </rPh>
    <rPh sb="28" eb="30">
      <t>キニュウ</t>
    </rPh>
    <phoneticPr fontId="2"/>
  </si>
  <si>
    <t>基準日</t>
    <phoneticPr fontId="2"/>
  </si>
  <si>
    <t>現在</t>
    <phoneticPr fontId="2"/>
  </si>
  <si>
    <t>http://</t>
    <phoneticPr fontId="2"/>
  </si>
  <si>
    <t>プルダウンリストから選択するか、または直接入力してください。</t>
    <rPh sb="10" eb="12">
      <t>センタク</t>
    </rPh>
    <rPh sb="19" eb="21">
      <t>チョクセツ</t>
    </rPh>
    <rPh sb="21" eb="23">
      <t>ニュウリョク</t>
    </rPh>
    <phoneticPr fontId="2"/>
  </si>
  <si>
    <t>記入にあたっては、東京都福祉保健局ホームページで現在公表されている重要事項説明書の内容を必ず確認してください。</t>
    <rPh sb="0" eb="2">
      <t>キニュウ</t>
    </rPh>
    <rPh sb="9" eb="12">
      <t>トウキョウト</t>
    </rPh>
    <rPh sb="12" eb="17">
      <t>フクシホケンキョク</t>
    </rPh>
    <rPh sb="24" eb="26">
      <t>ゲンザイ</t>
    </rPh>
    <rPh sb="26" eb="28">
      <t>コウヒョウ</t>
    </rPh>
    <rPh sb="33" eb="40">
      <t>ジュウセツ</t>
    </rPh>
    <rPh sb="41" eb="43">
      <t>ナイヨウ</t>
    </rPh>
    <rPh sb="44" eb="45">
      <t>カナラ</t>
    </rPh>
    <rPh sb="46" eb="48">
      <t>カクニン</t>
    </rPh>
    <phoneticPr fontId="2"/>
  </si>
  <si>
    <t>右のチェック欄①～③がすべて空欄になると入力完了です。</t>
    <rPh sb="0" eb="1">
      <t>ミギ</t>
    </rPh>
    <rPh sb="6" eb="7">
      <t>ラン</t>
    </rPh>
    <rPh sb="14" eb="16">
      <t>クウラン</t>
    </rPh>
    <rPh sb="20" eb="22">
      <t>ニュウリョク</t>
    </rPh>
    <rPh sb="22" eb="24">
      <t>カンリョウ</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</si>
  <si>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</si>
  <si>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</si>
  <si>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</si>
  <si>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退院・退所時連携加算</t>
    <rPh sb="0" eb="2">
      <t>タイイン</t>
    </rPh>
    <rPh sb="3" eb="5">
      <t>タイショ</t>
    </rPh>
    <rPh sb="5" eb="6">
      <t>ジ</t>
    </rPh>
    <rPh sb="6" eb="8">
      <t>レンケイ</t>
    </rPh>
    <rPh sb="8" eb="10">
      <t>カサン</t>
    </rPh>
    <phoneticPr fontId="2"/>
  </si>
  <si>
    <t>入居継続支援加算</t>
    <phoneticPr fontId="2"/>
  </si>
  <si>
    <t>生活機能向上連携加算</t>
    <phoneticPr fontId="2"/>
  </si>
  <si>
    <t>退院・退所時連携加算</t>
    <phoneticPr fontId="2"/>
  </si>
  <si>
    <t>はり師又はきゅう師</t>
    <rPh sb="2" eb="3">
      <t>シ</t>
    </rPh>
    <rPh sb="3" eb="4">
      <t>マタ</t>
    </rPh>
    <rPh sb="8" eb="9">
      <t>シ</t>
    </rPh>
    <phoneticPr fontId="2"/>
  </si>
  <si>
    <t>若年性認知症入居者受入加算</t>
    <rPh sb="0" eb="3">
      <t>ジャクネンセイ</t>
    </rPh>
    <rPh sb="3" eb="6">
      <t>ニンチショウ</t>
    </rPh>
    <rPh sb="6" eb="9">
      <t>ニュウキョシャ</t>
    </rPh>
    <rPh sb="9" eb="11">
      <t>ウケイレ</t>
    </rPh>
    <phoneticPr fontId="2"/>
  </si>
  <si>
    <t>介護医療院</t>
    <rPh sb="2" eb="4">
      <t>イリョウ</t>
    </rPh>
    <rPh sb="4" eb="5">
      <t>イン</t>
    </rPh>
    <phoneticPr fontId="2"/>
  </si>
  <si>
    <t>サ付登録の有無</t>
    <rPh sb="1" eb="2">
      <t>ツキ</t>
    </rPh>
    <rPh sb="2" eb="4">
      <t>トウロク</t>
    </rPh>
    <rPh sb="5" eb="7">
      <t>ウム</t>
    </rPh>
    <phoneticPr fontId="2"/>
  </si>
  <si>
    <t>無</t>
  </si>
  <si>
    <t>地域密着型通所介護</t>
    <rPh sb="0" eb="2">
      <t>チイキ</t>
    </rPh>
    <rPh sb="2" eb="4">
      <t>ミッチャク</t>
    </rPh>
    <phoneticPr fontId="2"/>
  </si>
  <si>
    <t>（30日換算・自己負担１割の場合）</t>
    <phoneticPr fontId="2"/>
  </si>
  <si>
    <t>単位：円</t>
    <phoneticPr fontId="2"/>
  </si>
  <si>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</si>
  <si>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</si>
  <si>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</si>
  <si>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</si>
  <si>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</si>
  <si>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</si>
  <si>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</si>
  <si>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要介護のみ</t>
    <phoneticPr fontId="2"/>
  </si>
  <si>
    <t>対象者のみ</t>
    <phoneticPr fontId="2"/>
  </si>
  <si>
    <t>法人①</t>
    <rPh sb="0" eb="2">
      <t>ホウジン</t>
    </rPh>
    <phoneticPr fontId="2"/>
  </si>
  <si>
    <t>法人②</t>
    <rPh sb="0" eb="2">
      <t>ホウジン</t>
    </rPh>
    <phoneticPr fontId="2"/>
  </si>
  <si>
    <t>施設①</t>
    <rPh sb="0" eb="2">
      <t>シセツ</t>
    </rPh>
    <phoneticPr fontId="2"/>
  </si>
  <si>
    <t>施設②</t>
    <rPh sb="0" eb="2">
      <t>シセツ</t>
    </rPh>
    <phoneticPr fontId="2"/>
  </si>
  <si>
    <t>【メールアドレス】</t>
    <phoneticPr fontId="2"/>
  </si>
  <si>
    <t>都から各法人及び各施設への連絡はメールの一斉送信で行います。連絡可能なアドレスを入力してください。法人アドレスとして２つ、また、１つの施設で２つずつアドレスの登録が可能です。</t>
    <rPh sb="0" eb="1">
      <t>ト</t>
    </rPh>
    <rPh sb="3" eb="4">
      <t>カク</t>
    </rPh>
    <rPh sb="4" eb="6">
      <t>ホウジン</t>
    </rPh>
    <rPh sb="6" eb="7">
      <t>オヨ</t>
    </rPh>
    <rPh sb="8" eb="9">
      <t>カク</t>
    </rPh>
    <rPh sb="9" eb="11">
      <t>シセツ</t>
    </rPh>
    <rPh sb="13" eb="15">
      <t>レンラク</t>
    </rPh>
    <rPh sb="20" eb="22">
      <t>イッセイ</t>
    </rPh>
    <rPh sb="22" eb="24">
      <t>ソウシン</t>
    </rPh>
    <rPh sb="25" eb="26">
      <t>オコナ</t>
    </rPh>
    <rPh sb="30" eb="32">
      <t>レンラク</t>
    </rPh>
    <rPh sb="32" eb="34">
      <t>カノウ</t>
    </rPh>
    <rPh sb="40" eb="42">
      <t>ニュウリョク</t>
    </rPh>
    <rPh sb="49" eb="51">
      <t>ホウジン</t>
    </rPh>
    <rPh sb="67" eb="69">
      <t>シセツ</t>
    </rPh>
    <rPh sb="79" eb="81">
      <t>トウロク</t>
    </rPh>
    <rPh sb="82" eb="84">
      <t>カノウ</t>
    </rPh>
    <phoneticPr fontId="2"/>
  </si>
  <si>
    <t>短期利用</t>
    <rPh sb="0" eb="2">
      <t>タンキ</t>
    </rPh>
    <rPh sb="2" eb="4">
      <t>リヨウ</t>
    </rPh>
    <phoneticPr fontId="2"/>
  </si>
  <si>
    <t>利用料の
算出方法</t>
    <rPh sb="0" eb="3">
      <t>リヨウリョウ</t>
    </rPh>
    <rPh sb="5" eb="7">
      <t>サンシュツ</t>
    </rPh>
    <rPh sb="7" eb="9">
      <t>ホウホウ</t>
    </rPh>
    <phoneticPr fontId="2"/>
  </si>
  <si>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2"/>
  </si>
  <si>
    <t>ＡＤＬ維持等加算</t>
    <rPh sb="3" eb="5">
      <t>イジ</t>
    </rPh>
    <rPh sb="5" eb="6">
      <t>トウ</t>
    </rPh>
    <rPh sb="6" eb="8">
      <t>カサン</t>
    </rPh>
    <phoneticPr fontId="2"/>
  </si>
  <si>
    <t>科学的介護推進体制加算</t>
    <rPh sb="0" eb="3">
      <t>カガクテキ</t>
    </rPh>
    <rPh sb="3" eb="5">
      <t>カイゴ</t>
    </rPh>
    <rPh sb="5" eb="7">
      <t>スイシン</t>
    </rPh>
    <rPh sb="7" eb="9">
      <t>タイセイ</t>
    </rPh>
    <rPh sb="9" eb="11">
      <t>カサン</t>
    </rPh>
    <phoneticPr fontId="2"/>
  </si>
  <si>
    <t>口腔・栄養スクリーニング加算</t>
    <rPh sb="0" eb="2">
      <t>コウクウ</t>
    </rPh>
    <rPh sb="3" eb="5">
      <t>エイヨウ</t>
    </rPh>
    <rPh sb="12" eb="14">
      <t>カサン</t>
    </rPh>
    <phoneticPr fontId="2"/>
  </si>
  <si>
    <t>口腔・栄養スクリーニング加算</t>
    <rPh sb="0" eb="2">
      <t>コウクウ</t>
    </rPh>
    <phoneticPr fontId="2"/>
  </si>
  <si>
    <t>※要介護度に応じて利用料の１割（一定以上所得の場合２～３割）を負担する。</t>
    <rPh sb="1" eb="4">
      <t>ヨウカイゴ</t>
    </rPh>
    <rPh sb="4" eb="5">
      <t>ド</t>
    </rPh>
    <rPh sb="6" eb="7">
      <t>オウ</t>
    </rPh>
    <rPh sb="9" eb="12">
      <t>リヨウリョウ</t>
    </rPh>
    <rPh sb="14" eb="15">
      <t>ワリ</t>
    </rPh>
    <rPh sb="16" eb="18">
      <t>イッテイ</t>
    </rPh>
    <rPh sb="18" eb="20">
      <t>イジョウ</t>
    </rPh>
    <rPh sb="20" eb="22">
      <t>ショトク</t>
    </rPh>
    <rPh sb="23" eb="25">
      <t>バアイ</t>
    </rPh>
    <rPh sb="28" eb="29">
      <t>ワリ</t>
    </rPh>
    <rPh sb="31" eb="33">
      <t>フタン</t>
    </rPh>
    <phoneticPr fontId="2"/>
  </si>
  <si>
    <t>便　所</t>
    <rPh sb="0" eb="1">
      <t>ビン</t>
    </rPh>
    <rPh sb="2" eb="3">
      <t>ショ</t>
    </rPh>
    <phoneticPr fontId="2"/>
  </si>
  <si>
    <t>洗　面</t>
    <rPh sb="0" eb="1">
      <t>セン</t>
    </rPh>
    <rPh sb="2" eb="3">
      <t>メン</t>
    </rPh>
    <phoneticPr fontId="2"/>
  </si>
  <si>
    <t>浴　室</t>
    <rPh sb="0" eb="1">
      <t>ヨク</t>
    </rPh>
    <rPh sb="2" eb="3">
      <t>シツ</t>
    </rPh>
    <phoneticPr fontId="2"/>
  </si>
  <si>
    <t>冷暖房設備</t>
    <rPh sb="0" eb="3">
      <t>レイダンボウ</t>
    </rPh>
    <rPh sb="3" eb="5">
      <t>セツビ</t>
    </rPh>
    <phoneticPr fontId="2"/>
  </si>
  <si>
    <t>電話回線</t>
    <rPh sb="0" eb="2">
      <t>デンワ</t>
    </rPh>
    <rPh sb="2" eb="4">
      <t>カイセン</t>
    </rPh>
    <phoneticPr fontId="2"/>
  </si>
  <si>
    <t>テレビアンテナ端子</t>
    <rPh sb="7" eb="9">
      <t>タンシ</t>
    </rPh>
    <phoneticPr fontId="2"/>
  </si>
  <si>
    <t>居室内の設備等</t>
    <rPh sb="0" eb="2">
      <t>キョシツ</t>
    </rPh>
    <rPh sb="2" eb="3">
      <t>ナイ</t>
    </rPh>
    <rPh sb="4" eb="6">
      <t>セツビ</t>
    </rPh>
    <rPh sb="6" eb="7">
      <t>トウ</t>
    </rPh>
    <phoneticPr fontId="2"/>
  </si>
  <si>
    <t>3：0.9以上（人員基準特例）</t>
    <phoneticPr fontId="2"/>
  </si>
  <si>
    <t>職員１人当たりの利用者基準</t>
    <rPh sb="0" eb="2">
      <t>ショクイン</t>
    </rPh>
    <rPh sb="3" eb="4">
      <t>ニン</t>
    </rPh>
    <rPh sb="4" eb="5">
      <t>ア</t>
    </rPh>
    <rPh sb="8" eb="11">
      <t>リヨウシャ</t>
    </rPh>
    <rPh sb="11" eb="13">
      <t>キジュン</t>
    </rPh>
    <phoneticPr fontId="2"/>
  </si>
  <si>
    <t>法定必要職員数</t>
    <rPh sb="0" eb="2">
      <t>ホウテイ</t>
    </rPh>
    <rPh sb="2" eb="4">
      <t>ヒツヨウ</t>
    </rPh>
    <rPh sb="4" eb="6">
      <t>ショクイン</t>
    </rPh>
    <rPh sb="6" eb="7">
      <t>スウ</t>
    </rPh>
    <phoneticPr fontId="2"/>
  </si>
  <si>
    <t>口腔衛生管理サービス</t>
    <rPh sb="0" eb="2">
      <t>コウクウ</t>
    </rPh>
    <rPh sb="2" eb="4">
      <t>エイセイ</t>
    </rPh>
    <rPh sb="4" eb="6">
      <t>カンリ</t>
    </rPh>
    <phoneticPr fontId="2"/>
  </si>
  <si>
    <t>急変時の相談対応</t>
    <rPh sb="0" eb="2">
      <t>キュウヘン</t>
    </rPh>
    <rPh sb="2" eb="3">
      <t>ジ</t>
    </rPh>
    <rPh sb="4" eb="6">
      <t>ソウダン</t>
    </rPh>
    <rPh sb="6" eb="8">
      <t>タイオウ</t>
    </rPh>
    <phoneticPr fontId="2"/>
  </si>
  <si>
    <t>事業者の求めに応じた診療</t>
    <rPh sb="0" eb="3">
      <t>ジギョウシャ</t>
    </rPh>
    <rPh sb="4" eb="5">
      <t>モト</t>
    </rPh>
    <rPh sb="7" eb="8">
      <t>オウ</t>
    </rPh>
    <rPh sb="10" eb="12">
      <t>シンリョウ</t>
    </rPh>
    <phoneticPr fontId="2"/>
  </si>
  <si>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</si>
  <si>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</si>
  <si>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生産性向上推進体制加算</t>
    <rPh sb="0" eb="3">
      <t>セイサンセイ</t>
    </rPh>
    <rPh sb="3" eb="5">
      <t>コウジョウ</t>
    </rPh>
    <rPh sb="5" eb="7">
      <t>スイシン</t>
    </rPh>
    <rPh sb="7" eb="9">
      <t>タイセイ</t>
    </rPh>
    <rPh sb="9" eb="11">
      <t>カサン</t>
    </rPh>
    <phoneticPr fontId="2"/>
  </si>
  <si>
    <t>退去時情報提供加算</t>
    <rPh sb="0" eb="2">
      <t>タイキョ</t>
    </rPh>
    <rPh sb="2" eb="3">
      <t>ジ</t>
    </rPh>
    <rPh sb="3" eb="5">
      <t>ジョウホウ</t>
    </rPh>
    <rPh sb="5" eb="7">
      <t>テイキョウ</t>
    </rPh>
    <rPh sb="7" eb="9">
      <t>カサン</t>
    </rPh>
    <phoneticPr fontId="2"/>
  </si>
  <si>
    <t>協力医療機関連携加算</t>
    <rPh sb="0" eb="2">
      <t>キョウリョク</t>
    </rPh>
    <rPh sb="2" eb="4">
      <t>イリョウ</t>
    </rPh>
    <rPh sb="4" eb="6">
      <t>キカン</t>
    </rPh>
    <rPh sb="6" eb="8">
      <t>レンケイ</t>
    </rPh>
    <rPh sb="8" eb="10">
      <t>カサン</t>
    </rPh>
    <phoneticPr fontId="2"/>
  </si>
  <si>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2"/>
  </si>
  <si>
    <t>口腔衛生管理</t>
    <rPh sb="0" eb="2">
      <t>コウクウ</t>
    </rPh>
    <rPh sb="2" eb="4">
      <t>エイセイ</t>
    </rPh>
    <rPh sb="4" eb="6">
      <t>カンリ</t>
    </rPh>
    <phoneticPr fontId="2"/>
  </si>
  <si>
    <t>別紙様式(R6.6月版)</t>
    <rPh sb="9" eb="10">
      <t>ガツ</t>
    </rPh>
    <rPh sb="10" eb="1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</si>
</sst>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0&quot;階&quot;"/>
    <numFmt numFmtId="178" formatCode="0&quot;人&quot;"/>
    <numFmt numFmtId="179" formatCode="0.0_);[Red]\(0.0\)"/>
    <numFmt numFmtId="180" formatCode="0.0_ "/>
    <numFmt numFmtId="181" formatCode="0_ "/>
    <numFmt numFmtId="182" formatCode="#,##0;&quot;△ &quot;#,##0"/>
    <numFmt numFmtId="183" formatCode="#,##0&quot;円&quot;;&quot;△ &quot;#,##0"/>
    <numFmt numFmtId="184" formatCode="[&lt;=999]000;[&lt;=9999]000\-00;000\-0000"/>
    <numFmt numFmtId="185" formatCode="h:mm;@"/>
    <numFmt numFmtId="186" formatCode="&quot;第&quot;General&quot;号&quot;"/>
    <numFmt numFmtId="187" formatCode="0_);[Red]\(0\)"/>
  </numFmts>
  <fonts count="73">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name val="ＭＳ 明朝"/>
      <family val="1"/>
      <charset val="128"/>
    </font>
    <font>
      <sz val="14"/>
      <name val="ＭＳ ゴシック"/>
      <family val="3"/>
      <charset val="128"/>
    </font>
    <font>
      <sz val="11"/>
      <name val="ＭＳ ゴシック"/>
      <family val="3"/>
      <charset val="128"/>
    </font>
    <font>
      <sz val="12"/>
      <name val="ＭＳ ゴシック"/>
      <family val="3"/>
      <charset val="128"/>
    </font>
    <font>
      <sz val="9"/>
      <color indexed="81"/>
      <name val="ＭＳ Ｐゴシック"/>
      <family val="3"/>
      <charset val="128"/>
    </font>
    <font>
      <b/>
      <sz val="9"/>
      <color indexed="81"/>
      <name val="ＭＳ Ｐゴシック"/>
      <family val="3"/>
      <charset val="128"/>
    </font>
    <font>
      <b/>
      <sz val="11"/>
      <color indexed="56"/>
      <name val="ＭＳ Ｐゴシック"/>
      <family val="3"/>
      <charset val="128"/>
    </font>
    <font>
      <sz val="9"/>
      <name val="ＭＳ ゴシック"/>
      <family val="3"/>
      <charset val="128"/>
    </font>
    <font>
      <sz val="9"/>
      <name val="ＭＳ 明朝"/>
      <family val="1"/>
      <charset val="128"/>
    </font>
    <font>
      <sz val="10"/>
      <name val="ＭＳ ゴシック"/>
      <family val="3"/>
      <charset val="128"/>
    </font>
    <font>
      <sz val="9"/>
      <name val="ＭＳ Ｐゴシック"/>
      <family val="3"/>
      <charset val="128"/>
    </font>
    <font>
      <sz val="9"/>
      <color indexed="8"/>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0.5"/>
      <name val="ＭＳ Ｐゴシック"/>
      <family val="3"/>
      <charset val="128"/>
    </font>
    <font>
      <sz val="10.5"/>
      <name val="ＭＳ Ｐ明朝"/>
      <family val="1"/>
      <charset val="128"/>
    </font>
    <font>
      <sz val="10"/>
      <name val="ＭＳ Ｐゴシック"/>
      <family val="3"/>
      <charset val="128"/>
    </font>
    <font>
      <u/>
      <sz val="11"/>
      <name val="ＭＳ Ｐ明朝"/>
      <family val="1"/>
      <charset val="128"/>
    </font>
    <font>
      <sz val="10"/>
      <name val="ＭＳ 明朝"/>
      <family val="1"/>
      <charset val="128"/>
    </font>
    <font>
      <sz val="11"/>
      <name val="HGｺﾞｼｯｸM"/>
      <family val="3"/>
      <charset val="128"/>
    </font>
    <font>
      <sz val="16"/>
      <name val="HGｺﾞｼｯｸM"/>
      <family val="3"/>
      <charset val="128"/>
    </font>
    <font>
      <sz val="12"/>
      <name val="HG丸ｺﾞｼｯｸM-PRO"/>
      <family val="3"/>
      <charset val="128"/>
    </font>
    <font>
      <sz val="12"/>
      <name val="HGｺﾞｼｯｸM"/>
      <family val="3"/>
      <charset val="128"/>
    </font>
    <font>
      <sz val="12"/>
      <name val="ＭＳ 明朝"/>
      <family val="1"/>
      <charset val="128"/>
    </font>
    <font>
      <sz val="12"/>
      <name val="HGPｺﾞｼｯｸE"/>
      <family val="3"/>
      <charset val="128"/>
    </font>
    <font>
      <b/>
      <sz val="9"/>
      <color indexed="10"/>
      <name val="ＭＳ Ｐゴシック"/>
      <family val="3"/>
      <charset val="128"/>
    </font>
    <font>
      <u/>
      <sz val="12"/>
      <name val="HG丸ｺﾞｼｯｸM-PRO"/>
      <family val="3"/>
      <charset val="128"/>
    </font>
    <font>
      <b/>
      <sz val="14"/>
      <name val="ＭＳ Ｐゴシック"/>
      <family val="3"/>
      <charset val="128"/>
    </font>
    <font>
      <sz val="14"/>
      <name val="ＭＳ Ｐ明朝"/>
      <family val="1"/>
      <charset val="128"/>
    </font>
    <font>
      <sz val="6"/>
      <name val="ＭＳ 明朝"/>
      <family val="1"/>
      <charset val="128"/>
    </font>
    <font>
      <sz val="11"/>
      <color rgb="FFFF0000"/>
      <name val="ＭＳ Ｐゴシック"/>
      <family val="3"/>
      <charset val="128"/>
    </font>
    <font>
      <sz val="11"/>
      <name val="ＭＳ Ｐゴシック"/>
      <family val="3"/>
      <charset val="128"/>
      <scheme val="minor"/>
    </font>
    <font>
      <sz val="9"/>
      <name val="ＭＳ Ｐゴシック"/>
      <family val="3"/>
      <charset val="128"/>
      <scheme val="major"/>
    </font>
    <font>
      <b/>
      <sz val="11"/>
      <color rgb="FFFF0000"/>
      <name val="ＭＳ 明朝"/>
      <family val="1"/>
      <charset val="128"/>
    </font>
    <font>
      <b/>
      <sz val="9"/>
      <color rgb="FFFF0000"/>
      <name val="ＭＳ Ｐゴシック"/>
      <family val="3"/>
      <charset val="128"/>
    </font>
    <font>
      <b/>
      <sz val="9"/>
      <color rgb="FFFF0000"/>
      <name val="ＭＳ Ｐゴシック"/>
      <family val="3"/>
      <charset val="128"/>
      <scheme val="major"/>
    </font>
    <font>
      <sz val="9"/>
      <name val="ＭＳ Ｐゴシック"/>
      <family val="3"/>
      <charset val="128"/>
      <scheme val="minor"/>
    </font>
    <font>
      <b/>
      <sz val="12"/>
      <color rgb="FFFF0000"/>
      <name val="ＭＳ ゴシック"/>
      <family val="3"/>
      <charset val="128"/>
    </font>
    <font>
      <b/>
      <sz val="11"/>
      <color rgb="FFFF0000"/>
      <name val="ＭＳ Ｐゴシック"/>
      <family val="3"/>
      <charset val="128"/>
    </font>
    <font>
      <sz val="9"/>
      <color indexed="8"/>
      <name val="ＭＳ Ｐゴシック"/>
      <family val="3"/>
      <charset val="128"/>
      <scheme val="major"/>
    </font>
    <font>
      <b/>
      <sz val="11"/>
      <color rgb="FFFF0000"/>
      <name val="ＭＳ ゴシック"/>
      <family val="3"/>
      <charset val="128"/>
    </font>
    <font>
      <b/>
      <sz val="14"/>
      <color rgb="FFFF0000"/>
      <name val="ＭＳ ゴシック"/>
      <family val="3"/>
      <charset val="128"/>
    </font>
    <font>
      <b/>
      <sz val="12"/>
      <color rgb="FFFF0000"/>
      <name val="ＭＳ Ｐゴシック"/>
      <family val="3"/>
      <charset val="128"/>
      <scheme val="minor"/>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0.5"/>
      <color rgb="FFFF0000"/>
      <name val="ＭＳ Ｐゴシック"/>
      <family val="3"/>
      <charset val="128"/>
      <scheme val="minor"/>
    </font>
    <font>
      <b/>
      <sz val="8"/>
      <color rgb="FFFF0000"/>
      <name val="ＭＳ Ｐゴシック"/>
      <family val="3"/>
      <charset val="128"/>
    </font>
    <font>
      <sz val="8"/>
      <name val="ＭＳ 明朝"/>
      <family val="1"/>
      <charset val="128"/>
    </font>
    <font>
      <b/>
      <sz val="10"/>
      <color indexed="8"/>
      <name val="ＭＳ Ｐゴシック"/>
      <family val="3"/>
      <charset val="128"/>
    </font>
    <font>
      <sz val="10"/>
      <color indexed="8"/>
      <name val="ＭＳ Ｐゴシック"/>
      <family val="3"/>
      <charset val="128"/>
    </font>
    <font>
      <sz val="12"/>
      <name val="ＭＳ Ｐゴシック"/>
      <family val="3"/>
      <charset val="128"/>
    </font>
    <font>
      <sz val="11"/>
      <name val="HGP創英角ｺﾞｼｯｸUB"/>
      <family val="3"/>
      <charset val="128"/>
    </font>
    <font>
      <sz val="9"/>
      <color indexed="81"/>
      <name val="MS P ゴシック"/>
      <family val="3"/>
      <charset val="128"/>
    </font>
    <font>
      <b/>
      <sz val="9"/>
      <color theme="1"/>
      <name val="ＭＳ Ｐゴシック"/>
      <family val="3"/>
      <charset val="128"/>
      <scheme val="major"/>
    </font>
    <font>
      <sz val="10"/>
      <name val="ＭＳ Ｐゴシック"/>
      <family val="3"/>
      <charset val="128"/>
      <scheme val="major"/>
    </font>
    <font>
      <b/>
      <sz val="12"/>
      <name val="ＭＳ Ｐゴシック"/>
      <family val="3"/>
      <charset val="128"/>
      <scheme val="major"/>
    </font>
    <font>
      <sz val="8"/>
      <name val="ＭＳ ゴシック"/>
      <family val="3"/>
      <charset val="128"/>
    </font>
    <font>
      <b/>
      <sz val="11"/>
      <name val="ＭＳ 明朝"/>
      <family val="1"/>
      <charset val="128"/>
    </font>
    <font>
      <b/>
      <sz val="9"/>
      <name val="ＭＳ Ｐゴシック"/>
      <family val="3"/>
      <charset val="128"/>
    </font>
    <font>
      <b/>
      <sz val="9"/>
      <color indexed="81"/>
      <name val="MS P ゴシック"/>
      <family val="3"/>
      <charset val="128"/>
    </font>
    <font>
      <sz val="6"/>
      <color rgb="FFFF0000"/>
      <name val="ＭＳ Ｐゴシック"/>
      <family val="3"/>
      <charset val="128"/>
    </font>
    <font>
      <sz val="11"/>
      <color rgb="FFFF0000"/>
      <name val="ＭＳ 明朝"/>
      <family val="1"/>
      <charset val="128"/>
    </font>
    <font>
      <strike/>
      <sz val="11"/>
      <name val="ＭＳ 明朝"/>
      <family val="1"/>
      <charset val="128"/>
    </font>
    <font>
      <sz val="10"/>
      <color rgb="FFFF0000"/>
      <name val="ＭＳ Ｐゴシック"/>
      <family val="3"/>
      <charset val="128"/>
    </font>
    <font>
      <strike/>
      <sz val="9"/>
      <name val="ＭＳ Ｐゴシック"/>
      <family val="3"/>
      <charset val="128"/>
      <scheme val="minor"/>
    </font>
    <font>
      <u val="double"/>
      <sz val="11"/>
      <name val="ＭＳ 明朝"/>
      <family val="1"/>
      <charset val="128"/>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1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hair">
        <color indexed="64"/>
      </left>
      <right style="hair">
        <color indexed="64"/>
      </right>
      <top style="hair">
        <color indexed="64"/>
      </top>
      <bottom style="hair">
        <color indexed="64"/>
      </bottom>
      <diagonal/>
    </border>
    <border>
      <left style="thick">
        <color indexed="64"/>
      </left>
      <right style="thick">
        <color indexed="64"/>
      </right>
      <top style="thick">
        <color indexed="64"/>
      </top>
      <bottom style="thick">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left style="medium">
        <color indexed="64"/>
      </left>
      <right style="medium">
        <color indexed="64"/>
      </right>
      <top style="medium">
        <color indexed="64"/>
      </top>
      <bottom style="medium">
        <color indexed="64"/>
      </bottom>
      <diagonal/>
    </border>
    <border>
      <left style="thick">
        <color indexed="64"/>
      </left>
      <right style="hair">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diagonalDown="1">
      <left/>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diagonalUp="1">
      <left style="thick">
        <color indexed="64"/>
      </left>
      <right/>
      <top style="thick">
        <color indexed="64"/>
      </top>
      <bottom/>
      <diagonal style="thin">
        <color indexed="64"/>
      </diagonal>
    </border>
    <border diagonalUp="1">
      <left style="thick">
        <color indexed="64"/>
      </left>
      <right/>
      <top/>
      <bottom style="thick">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cellStyleXfs>
  <cellXfs count="1064">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3" xfId="0" applyFont="1" applyBorder="1" applyAlignment="1">
      <alignment vertical="center"/>
    </xf>
    <xf numFmtId="0" fontId="7" fillId="0" borderId="4"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0" xfId="0" applyFont="1" applyFill="1">
      <alignment vertical="center"/>
    </xf>
    <xf numFmtId="0" fontId="4" fillId="0" borderId="0" xfId="0" applyFont="1" applyAlignment="1">
      <alignment vertical="center"/>
    </xf>
    <xf numFmtId="0" fontId="3" fillId="0" borderId="0" xfId="0" applyFont="1">
      <alignment vertical="center"/>
    </xf>
    <xf numFmtId="0" fontId="4" fillId="0" borderId="0" xfId="0" applyFont="1" applyFill="1" applyBorder="1" applyAlignment="1">
      <alignment horizontal="distributed" vertical="center" inden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14" fillId="0" borderId="0" xfId="0" applyFont="1" applyAlignment="1">
      <alignment horizontal="center" vertical="center" shrinkToFit="1"/>
    </xf>
    <xf numFmtId="0" fontId="4" fillId="0" borderId="13" xfId="0" applyFont="1" applyFill="1" applyBorder="1" applyAlignment="1" applyProtection="1">
      <alignment horizontal="left" vertical="center"/>
      <protection locked="0"/>
    </xf>
    <xf numFmtId="0" fontId="4" fillId="0" borderId="13" xfId="0" applyFont="1" applyBorder="1" applyProtection="1">
      <alignment vertical="center"/>
      <protection locked="0"/>
    </xf>
    <xf numFmtId="0" fontId="16" fillId="0" borderId="0" xfId="0" applyFont="1" applyAlignment="1">
      <alignment horizontal="center" vertical="center"/>
    </xf>
    <xf numFmtId="0" fontId="17" fillId="0" borderId="0" xfId="0" applyFont="1" applyAlignment="1">
      <alignment vertical="center" textRotation="255"/>
    </xf>
    <xf numFmtId="0" fontId="17"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Border="1" applyAlignment="1">
      <alignment horizontal="left" vertical="center" wrapText="1" shrinkToFit="1"/>
    </xf>
    <xf numFmtId="0" fontId="16" fillId="0" borderId="16" xfId="0" applyFont="1" applyBorder="1" applyAlignment="1">
      <alignment horizontal="left" vertical="center" wrapText="1" shrinkToFit="1"/>
    </xf>
    <xf numFmtId="0" fontId="17" fillId="0" borderId="16" xfId="0" applyFont="1" applyBorder="1" applyAlignment="1">
      <alignment horizontal="left" vertical="center" wrapText="1" shrinkToFit="1"/>
    </xf>
    <xf numFmtId="0" fontId="18" fillId="0" borderId="0" xfId="0" applyFont="1">
      <alignment vertical="center"/>
    </xf>
    <xf numFmtId="0" fontId="18" fillId="0" borderId="0" xfId="0" applyFont="1" applyAlignment="1">
      <alignment vertical="center" wrapText="1"/>
    </xf>
    <xf numFmtId="0" fontId="16" fillId="0" borderId="0" xfId="0" applyFont="1" applyFill="1" applyBorder="1" applyAlignment="1">
      <alignment horizontal="right"/>
    </xf>
    <xf numFmtId="0" fontId="19" fillId="0" borderId="14" xfId="0" applyFont="1" applyBorder="1" applyAlignment="1">
      <alignment horizontal="center" vertical="center"/>
    </xf>
    <xf numFmtId="0" fontId="19" fillId="0" borderId="0" xfId="0" applyFont="1">
      <alignment vertical="center"/>
    </xf>
    <xf numFmtId="0" fontId="21" fillId="2" borderId="2" xfId="0" applyFont="1" applyFill="1" applyBorder="1">
      <alignment vertical="center"/>
    </xf>
    <xf numFmtId="0" fontId="21" fillId="0" borderId="0" xfId="0" applyFont="1">
      <alignment vertical="center"/>
    </xf>
    <xf numFmtId="0" fontId="21" fillId="0" borderId="0" xfId="0" applyFont="1" applyAlignment="1">
      <alignment horizontal="left" vertical="center" wrapText="1"/>
    </xf>
    <xf numFmtId="0" fontId="17" fillId="2" borderId="13" xfId="0" applyFont="1" applyFill="1" applyBorder="1" applyAlignment="1">
      <alignment vertical="center" textRotation="255"/>
    </xf>
    <xf numFmtId="0" fontId="17" fillId="2" borderId="13" xfId="0" applyFont="1" applyFill="1" applyBorder="1">
      <alignment vertical="center"/>
    </xf>
    <xf numFmtId="0" fontId="22" fillId="2" borderId="2" xfId="0" applyFont="1" applyFill="1" applyBorder="1">
      <alignment vertical="center"/>
    </xf>
    <xf numFmtId="0" fontId="19" fillId="0" borderId="0" xfId="0" applyFont="1" applyAlignment="1">
      <alignment horizontal="right" vertical="center"/>
    </xf>
    <xf numFmtId="0" fontId="21" fillId="0" borderId="0" xfId="0" applyFont="1" applyFill="1">
      <alignment vertical="center"/>
    </xf>
    <xf numFmtId="0" fontId="17" fillId="0" borderId="11" xfId="0" applyFont="1" applyBorder="1" applyAlignment="1">
      <alignment horizontal="center" vertical="center" textRotation="255"/>
    </xf>
    <xf numFmtId="0" fontId="17" fillId="0" borderId="11" xfId="0" applyFont="1" applyBorder="1" applyAlignment="1">
      <alignment horizontal="center" vertical="center"/>
    </xf>
    <xf numFmtId="0" fontId="17" fillId="0" borderId="12" xfId="0" applyFont="1" applyBorder="1" applyAlignment="1">
      <alignment horizontal="center" vertical="center" textRotation="255"/>
    </xf>
    <xf numFmtId="0" fontId="17" fillId="0" borderId="10" xfId="0" applyFont="1" applyBorder="1" applyAlignment="1">
      <alignment horizontal="center" vertical="center" textRotation="255"/>
    </xf>
    <xf numFmtId="0" fontId="37" fillId="0" borderId="0" xfId="0" applyFont="1" applyAlignment="1">
      <alignment horizontal="center" vertical="center"/>
    </xf>
    <xf numFmtId="0" fontId="22" fillId="0" borderId="12" xfId="0" applyFont="1" applyBorder="1" applyAlignment="1" applyProtection="1">
      <alignment vertical="center" wrapText="1"/>
      <protection locked="0"/>
    </xf>
    <xf numFmtId="0" fontId="4" fillId="0" borderId="19" xfId="0" applyFont="1" applyBorder="1" applyProtection="1">
      <alignment vertical="center"/>
      <protection locked="0"/>
    </xf>
    <xf numFmtId="0" fontId="4" fillId="0" borderId="0" xfId="0" applyFont="1" applyBorder="1" applyProtection="1">
      <alignment vertical="center"/>
      <protection locked="0"/>
    </xf>
    <xf numFmtId="0" fontId="4" fillId="0" borderId="0" xfId="0" applyFont="1" applyAlignment="1">
      <alignment horizontal="center" vertical="center"/>
    </xf>
    <xf numFmtId="0" fontId="38" fillId="0" borderId="0" xfId="0" applyFont="1" applyAlignment="1">
      <alignment horizontal="center" vertical="center" shrinkToFit="1"/>
    </xf>
    <xf numFmtId="0" fontId="38" fillId="5" borderId="14" xfId="0" applyFont="1" applyFill="1" applyBorder="1" applyAlignment="1">
      <alignment horizontal="center" vertical="center" shrinkToFit="1"/>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4" fillId="0" borderId="5" xfId="0" applyFont="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Fill="1" applyBorder="1" applyProtection="1">
      <alignment vertical="center"/>
      <protection locked="0"/>
    </xf>
    <xf numFmtId="0" fontId="4" fillId="0" borderId="13" xfId="0" applyFont="1" applyFill="1" applyBorder="1" applyProtection="1">
      <alignment vertical="center"/>
      <protection locked="0"/>
    </xf>
    <xf numFmtId="0" fontId="4" fillId="0" borderId="2" xfId="0" applyFont="1" applyFill="1" applyBorder="1" applyProtection="1">
      <alignment vertical="center"/>
      <protection locked="0"/>
    </xf>
    <xf numFmtId="0" fontId="4" fillId="0" borderId="26" xfId="0" applyFont="1" applyBorder="1" applyProtection="1">
      <alignment vertical="center"/>
      <protection locked="0"/>
    </xf>
    <xf numFmtId="0" fontId="4" fillId="0" borderId="27" xfId="0" applyFont="1" applyBorder="1" applyProtection="1">
      <alignment vertical="center"/>
      <protection locked="0"/>
    </xf>
    <xf numFmtId="0" fontId="4" fillId="0" borderId="28" xfId="0" applyFont="1" applyBorder="1" applyProtection="1">
      <alignment vertical="center"/>
      <protection locked="0"/>
    </xf>
    <xf numFmtId="0" fontId="4" fillId="0" borderId="29" xfId="0" applyFont="1" applyBorder="1" applyProtection="1">
      <alignment vertical="center"/>
      <protection locked="0"/>
    </xf>
    <xf numFmtId="0" fontId="4" fillId="0" borderId="30" xfId="0" applyFont="1" applyBorder="1" applyProtection="1">
      <alignment vertical="center"/>
      <protection locked="0"/>
    </xf>
    <xf numFmtId="0" fontId="4" fillId="0" borderId="31" xfId="0" applyFont="1" applyBorder="1" applyProtection="1">
      <alignment vertical="center"/>
      <protection locked="0"/>
    </xf>
    <xf numFmtId="0" fontId="4" fillId="0" borderId="32" xfId="0" applyFont="1" applyBorder="1" applyProtection="1">
      <alignment vertical="center"/>
      <protection locked="0"/>
    </xf>
    <xf numFmtId="0" fontId="4" fillId="0" borderId="33"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8" xfId="0" applyFont="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3" borderId="7" xfId="0" applyFont="1" applyFill="1" applyBorder="1" applyProtection="1">
      <alignment vertical="center"/>
      <protection locked="0"/>
    </xf>
    <xf numFmtId="0" fontId="4" fillId="3" borderId="5" xfId="0" applyFont="1" applyFill="1" applyBorder="1" applyProtection="1">
      <alignment vertical="center"/>
      <protection locked="0"/>
    </xf>
    <xf numFmtId="0" fontId="4" fillId="3" borderId="8" xfId="0" applyFont="1" applyFill="1" applyBorder="1" applyProtection="1">
      <alignment vertical="center"/>
      <protection locked="0"/>
    </xf>
    <xf numFmtId="0" fontId="4" fillId="0" borderId="10" xfId="0" applyFont="1" applyBorder="1" applyProtection="1">
      <alignment vertical="center"/>
      <protection locked="0"/>
    </xf>
    <xf numFmtId="0" fontId="4" fillId="0" borderId="9" xfId="0" applyFont="1" applyBorder="1" applyProtection="1">
      <alignment vertical="center"/>
      <protection locked="0"/>
    </xf>
    <xf numFmtId="0" fontId="6" fillId="0" borderId="13" xfId="0" applyFont="1" applyFill="1" applyBorder="1" applyAlignment="1" applyProtection="1">
      <alignment horizontal="right" vertical="center"/>
      <protection locked="0"/>
    </xf>
    <xf numFmtId="0" fontId="6" fillId="0" borderId="13"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4" fillId="0" borderId="0" xfId="0" applyFont="1" applyProtection="1">
      <alignment vertical="center"/>
      <protection locked="0"/>
    </xf>
    <xf numFmtId="0" fontId="6" fillId="0" borderId="0" xfId="0" applyFont="1" applyProtection="1">
      <alignment vertical="center"/>
      <protection locked="0"/>
    </xf>
    <xf numFmtId="0" fontId="6" fillId="0" borderId="37" xfId="0" applyFont="1" applyBorder="1" applyProtection="1">
      <alignmen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horizontal="right" vertical="center"/>
      <protection locked="0"/>
    </xf>
    <xf numFmtId="0" fontId="6" fillId="0" borderId="38" xfId="0" applyFont="1" applyBorder="1" applyProtection="1">
      <alignment vertical="center"/>
      <protection locked="0"/>
    </xf>
    <xf numFmtId="0" fontId="6" fillId="0" borderId="39" xfId="0" applyFont="1" applyBorder="1" applyProtection="1">
      <alignment vertical="center"/>
      <protection locked="0"/>
    </xf>
    <xf numFmtId="0" fontId="6" fillId="0" borderId="40" xfId="0" applyFont="1" applyBorder="1" applyProtection="1">
      <alignment vertical="center"/>
      <protection locked="0"/>
    </xf>
    <xf numFmtId="0" fontId="13" fillId="0" borderId="7"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right" vertical="center"/>
      <protection locked="0"/>
    </xf>
    <xf numFmtId="0" fontId="13" fillId="0" borderId="9" xfId="0" applyFont="1" applyFill="1" applyBorder="1" applyAlignment="1" applyProtection="1">
      <alignment horizontal="left" vertical="center"/>
      <protection locked="0"/>
    </xf>
    <xf numFmtId="0" fontId="4" fillId="0" borderId="0" xfId="0" applyFont="1" applyAlignment="1">
      <alignment vertical="center" wrapText="1"/>
    </xf>
    <xf numFmtId="0" fontId="26" fillId="0" borderId="0" xfId="0" applyFont="1" applyAlignment="1">
      <alignment horizontal="center" vertical="center" wrapText="1"/>
    </xf>
    <xf numFmtId="0" fontId="25" fillId="0" borderId="0" xfId="0" applyFont="1">
      <alignment vertical="center"/>
    </xf>
    <xf numFmtId="0" fontId="27" fillId="0" borderId="0" xfId="0" applyFont="1" applyAlignment="1">
      <alignment vertical="top"/>
    </xf>
    <xf numFmtId="0" fontId="27" fillId="0" borderId="0" xfId="0" applyFont="1" applyAlignment="1">
      <alignment vertical="top" wrapText="1"/>
    </xf>
    <xf numFmtId="0" fontId="28" fillId="0" borderId="0" xfId="0" applyFont="1" applyAlignment="1">
      <alignment vertical="top" wrapText="1"/>
    </xf>
    <xf numFmtId="0" fontId="29" fillId="0" borderId="0" xfId="0" applyFont="1">
      <alignment vertical="center"/>
    </xf>
    <xf numFmtId="0" fontId="28" fillId="0" borderId="0" xfId="0" applyFont="1" applyAlignment="1">
      <alignment vertical="top"/>
    </xf>
    <xf numFmtId="0" fontId="28" fillId="0" borderId="0" xfId="0" applyFont="1">
      <alignment vertical="center"/>
    </xf>
    <xf numFmtId="0" fontId="29" fillId="0" borderId="0" xfId="0" applyFont="1" applyAlignment="1">
      <alignment vertical="center" wrapText="1"/>
    </xf>
    <xf numFmtId="0" fontId="30" fillId="0" borderId="0" xfId="0" applyFont="1" applyAlignment="1">
      <alignment vertical="top"/>
    </xf>
    <xf numFmtId="0" fontId="22" fillId="0" borderId="17" xfId="0" applyFont="1" applyFill="1" applyBorder="1" applyAlignment="1">
      <alignment vertical="center" wrapText="1"/>
    </xf>
    <xf numFmtId="0" fontId="7" fillId="0" borderId="0" xfId="0" applyFont="1" applyProtection="1">
      <alignment vertical="center"/>
      <protection locked="0"/>
    </xf>
    <xf numFmtId="0" fontId="39" fillId="0" borderId="0" xfId="0" applyFont="1" applyAlignment="1">
      <alignment vertical="center" shrinkToFit="1"/>
    </xf>
    <xf numFmtId="0" fontId="14" fillId="5" borderId="41" xfId="0" applyFont="1" applyFill="1" applyBorder="1" applyAlignment="1">
      <alignment horizontal="center" vertical="center" wrapText="1" shrinkToFit="1"/>
    </xf>
    <xf numFmtId="0" fontId="14" fillId="5" borderId="42" xfId="0" applyFont="1" applyFill="1" applyBorder="1" applyAlignment="1">
      <alignment horizontal="center" vertical="center" wrapText="1" shrinkToFit="1"/>
    </xf>
    <xf numFmtId="0" fontId="38" fillId="5" borderId="42" xfId="0" applyFont="1" applyFill="1" applyBorder="1" applyAlignment="1">
      <alignment horizontal="center" vertical="center" wrapText="1" shrinkToFit="1"/>
    </xf>
    <xf numFmtId="0" fontId="40" fillId="5" borderId="43" xfId="0" applyFont="1" applyFill="1" applyBorder="1" applyAlignment="1">
      <alignment horizontal="center" vertical="center" shrinkToFit="1"/>
    </xf>
    <xf numFmtId="0" fontId="40" fillId="5" borderId="44" xfId="0" applyFont="1" applyFill="1" applyBorder="1" applyAlignment="1">
      <alignment horizontal="center" vertical="center" shrinkToFit="1"/>
    </xf>
    <xf numFmtId="0" fontId="41" fillId="5" borderId="44" xfId="0" applyFont="1" applyFill="1" applyBorder="1" applyAlignment="1">
      <alignment horizontal="center" vertical="center" shrinkToFit="1"/>
    </xf>
    <xf numFmtId="0" fontId="4" fillId="6" borderId="0" xfId="0" applyFont="1" applyFill="1" applyAlignment="1">
      <alignment horizontal="center" vertical="center"/>
    </xf>
    <xf numFmtId="0" fontId="39" fillId="6" borderId="0" xfId="0" applyFont="1" applyFill="1" applyAlignment="1">
      <alignment vertical="center" shrinkToFit="1"/>
    </xf>
    <xf numFmtId="0" fontId="40" fillId="6" borderId="0" xfId="0" applyFont="1" applyFill="1" applyAlignment="1">
      <alignment horizontal="center" vertical="center" shrinkToFit="1"/>
    </xf>
    <xf numFmtId="0" fontId="14" fillId="6" borderId="0" xfId="0" applyFont="1" applyFill="1" applyAlignment="1">
      <alignment horizontal="center" vertical="center" shrinkToFit="1"/>
    </xf>
    <xf numFmtId="0" fontId="38" fillId="6" borderId="0" xfId="0" applyFont="1" applyFill="1" applyAlignment="1">
      <alignment horizontal="center" vertical="center" shrinkToFit="1"/>
    </xf>
    <xf numFmtId="0" fontId="14" fillId="6" borderId="14" xfId="0" applyFont="1" applyFill="1" applyBorder="1" applyAlignment="1">
      <alignment horizontal="center" vertical="center" shrinkToFit="1"/>
    </xf>
    <xf numFmtId="0" fontId="38" fillId="6" borderId="14" xfId="0" applyFont="1" applyFill="1" applyBorder="1" applyAlignment="1">
      <alignment horizontal="center" vertical="center" shrinkToFit="1"/>
    </xf>
    <xf numFmtId="0" fontId="4" fillId="6" borderId="0" xfId="0" applyFont="1" applyFill="1">
      <alignment vertical="center"/>
    </xf>
    <xf numFmtId="0" fontId="38" fillId="6" borderId="14" xfId="0" applyFont="1" applyFill="1" applyBorder="1" applyAlignment="1">
      <alignment horizontal="center" vertical="center"/>
    </xf>
    <xf numFmtId="0" fontId="38" fillId="6" borderId="45" xfId="0" applyFont="1" applyFill="1" applyBorder="1">
      <alignment vertical="center"/>
    </xf>
    <xf numFmtId="0" fontId="43" fillId="6" borderId="0" xfId="0" applyFont="1" applyFill="1" applyAlignment="1">
      <alignment vertical="center" shrinkToFit="1"/>
    </xf>
    <xf numFmtId="0" fontId="7" fillId="6" borderId="0" xfId="0" applyFont="1" applyFill="1" applyAlignment="1">
      <alignment horizontal="center" vertical="center"/>
    </xf>
    <xf numFmtId="0" fontId="7" fillId="6" borderId="0" xfId="0" applyFont="1" applyFill="1">
      <alignment vertical="center"/>
    </xf>
    <xf numFmtId="0" fontId="40" fillId="6" borderId="0" xfId="0" applyFont="1" applyFill="1" applyBorder="1" applyAlignment="1">
      <alignment horizontal="center" vertical="center" shrinkToFit="1"/>
    </xf>
    <xf numFmtId="0" fontId="4" fillId="6" borderId="0" xfId="0" applyFont="1" applyFill="1" applyBorder="1" applyAlignment="1">
      <alignment horizontal="center" vertical="center"/>
    </xf>
    <xf numFmtId="0" fontId="14" fillId="6" borderId="0" xfId="0" applyFont="1" applyFill="1" applyBorder="1" applyAlignment="1">
      <alignment horizontal="center" vertical="center" shrinkToFit="1"/>
    </xf>
    <xf numFmtId="0" fontId="38" fillId="6" borderId="0" xfId="0" applyFont="1" applyFill="1" applyBorder="1" applyAlignment="1">
      <alignment horizontal="center" vertical="center" shrinkToFit="1"/>
    </xf>
    <xf numFmtId="0" fontId="4" fillId="6" borderId="0" xfId="0" applyFont="1" applyFill="1" applyBorder="1">
      <alignment vertical="center"/>
    </xf>
    <xf numFmtId="0" fontId="39" fillId="6" borderId="0" xfId="0" applyFont="1" applyFill="1" applyBorder="1" applyAlignment="1">
      <alignment vertical="center" shrinkToFit="1"/>
    </xf>
    <xf numFmtId="0" fontId="0" fillId="6" borderId="0" xfId="0" applyFill="1" applyAlignment="1">
      <alignment horizontal="center" vertical="center"/>
    </xf>
    <xf numFmtId="0" fontId="44" fillId="6" borderId="0" xfId="0" applyFont="1" applyFill="1" applyAlignment="1">
      <alignment vertical="center" shrinkToFit="1"/>
    </xf>
    <xf numFmtId="0" fontId="0" fillId="6" borderId="0" xfId="0" applyFill="1">
      <alignment vertical="center"/>
    </xf>
    <xf numFmtId="0" fontId="3" fillId="6" borderId="0" xfId="0" applyFont="1" applyFill="1" applyAlignment="1">
      <alignment horizontal="center" vertical="center"/>
    </xf>
    <xf numFmtId="0" fontId="15" fillId="6" borderId="0" xfId="0" applyFont="1" applyFill="1" applyAlignment="1">
      <alignment horizontal="center" vertical="center" shrinkToFit="1"/>
    </xf>
    <xf numFmtId="0" fontId="45" fillId="6" borderId="0" xfId="0" applyFont="1" applyFill="1" applyAlignment="1">
      <alignment horizontal="center" vertical="center" shrinkToFit="1"/>
    </xf>
    <xf numFmtId="0" fontId="3" fillId="6" borderId="0" xfId="0" applyFont="1" applyFill="1">
      <alignment vertical="center"/>
    </xf>
    <xf numFmtId="0" fontId="14" fillId="6" borderId="0" xfId="0" applyFont="1" applyFill="1" applyAlignment="1">
      <alignment vertical="center"/>
    </xf>
    <xf numFmtId="0" fontId="41" fillId="6" borderId="0" xfId="0" applyFont="1" applyFill="1" applyAlignment="1">
      <alignment horizontal="center" vertical="center" shrinkToFit="1"/>
    </xf>
    <xf numFmtId="0" fontId="45" fillId="6" borderId="0" xfId="0" applyFont="1" applyFill="1">
      <alignment vertical="center"/>
    </xf>
    <xf numFmtId="0" fontId="41" fillId="6" borderId="0" xfId="0" applyFont="1" applyFill="1" applyAlignment="1">
      <alignment horizontal="center" vertical="center"/>
    </xf>
    <xf numFmtId="0" fontId="15" fillId="6" borderId="0" xfId="0" applyFont="1" applyFill="1" applyAlignment="1">
      <alignment vertical="center"/>
    </xf>
    <xf numFmtId="0" fontId="38" fillId="6" borderId="0" xfId="0" applyFont="1" applyFill="1" applyBorder="1" applyAlignment="1">
      <alignment vertical="center"/>
    </xf>
    <xf numFmtId="0" fontId="38" fillId="6" borderId="0" xfId="0" applyFont="1" applyFill="1">
      <alignment vertical="center"/>
    </xf>
    <xf numFmtId="0" fontId="4" fillId="6" borderId="0" xfId="0" applyFont="1" applyFill="1" applyAlignment="1">
      <alignment vertical="center"/>
    </xf>
    <xf numFmtId="0" fontId="14" fillId="6" borderId="0" xfId="0" applyFont="1" applyFill="1" applyBorder="1" applyAlignment="1">
      <alignment vertical="center"/>
    </xf>
    <xf numFmtId="0" fontId="6" fillId="6" borderId="0" xfId="0" applyFont="1" applyFill="1" applyAlignment="1">
      <alignment horizontal="center" vertical="center"/>
    </xf>
    <xf numFmtId="0" fontId="46" fillId="6" borderId="0" xfId="0" applyFont="1" applyFill="1" applyAlignment="1">
      <alignment vertical="center" shrinkToFit="1"/>
    </xf>
    <xf numFmtId="0" fontId="6" fillId="6" borderId="0" xfId="0" applyFont="1" applyFill="1">
      <alignment vertical="center"/>
    </xf>
    <xf numFmtId="0" fontId="6" fillId="6" borderId="0" xfId="0" applyFont="1" applyFill="1" applyBorder="1" applyAlignment="1">
      <alignment horizontal="center" vertical="center"/>
    </xf>
    <xf numFmtId="0" fontId="46" fillId="6" borderId="0" xfId="0" applyFont="1" applyFill="1" applyBorder="1" applyAlignment="1">
      <alignment vertical="center" shrinkToFit="1"/>
    </xf>
    <xf numFmtId="0" fontId="6" fillId="6" borderId="0" xfId="0" applyFont="1" applyFill="1" applyBorder="1">
      <alignment vertical="center"/>
    </xf>
    <xf numFmtId="0" fontId="5" fillId="6" borderId="0" xfId="0" applyFont="1" applyFill="1">
      <alignment vertical="center"/>
    </xf>
    <xf numFmtId="0" fontId="4" fillId="6" borderId="0" xfId="0" applyFont="1" applyFill="1" applyAlignment="1">
      <alignment horizontal="right" vertical="center"/>
    </xf>
    <xf numFmtId="0" fontId="5" fillId="6" borderId="0" xfId="0" applyFont="1" applyFill="1" applyAlignment="1">
      <alignment horizontal="center" vertical="center"/>
    </xf>
    <xf numFmtId="0" fontId="47" fillId="6" borderId="0" xfId="0" applyFont="1" applyFill="1" applyAlignment="1">
      <alignment vertical="center" shrinkToFit="1"/>
    </xf>
    <xf numFmtId="0" fontId="38" fillId="6" borderId="0" xfId="0" applyFont="1" applyFill="1" applyBorder="1" applyAlignment="1">
      <alignment horizontal="center" vertical="center"/>
    </xf>
    <xf numFmtId="0" fontId="4" fillId="6" borderId="0" xfId="0" applyFont="1" applyFill="1" applyBorder="1" applyAlignment="1">
      <alignment vertical="center" shrinkToFit="1"/>
    </xf>
    <xf numFmtId="0" fontId="14" fillId="5" borderId="1" xfId="0" applyFont="1" applyFill="1" applyBorder="1" applyAlignment="1">
      <alignment horizontal="center" vertical="center" shrinkToFit="1"/>
    </xf>
    <xf numFmtId="0" fontId="14" fillId="5" borderId="17" xfId="0" applyFont="1" applyFill="1" applyBorder="1" applyAlignment="1">
      <alignment horizontal="center" vertical="center" shrinkToFit="1"/>
    </xf>
    <xf numFmtId="0" fontId="14" fillId="5" borderId="14" xfId="0" applyFont="1" applyFill="1" applyBorder="1" applyAlignment="1">
      <alignment horizontal="center" vertical="center"/>
    </xf>
    <xf numFmtId="0" fontId="14" fillId="5" borderId="2" xfId="0" applyFont="1" applyFill="1" applyBorder="1" applyAlignment="1">
      <alignment horizontal="center" vertical="center" shrinkToFit="1"/>
    </xf>
    <xf numFmtId="0" fontId="40" fillId="5" borderId="46" xfId="0" applyFont="1" applyFill="1" applyBorder="1" applyAlignment="1">
      <alignment horizontal="center" vertical="center" shrinkToFit="1"/>
    </xf>
    <xf numFmtId="0" fontId="40" fillId="5" borderId="47" xfId="0" applyFont="1" applyFill="1" applyBorder="1" applyAlignment="1">
      <alignment horizontal="center" vertical="center"/>
    </xf>
    <xf numFmtId="0" fontId="36" fillId="5" borderId="2" xfId="0" applyFont="1" applyFill="1" applyBorder="1" applyAlignment="1">
      <alignment horizontal="center" vertical="center" shrinkToFit="1"/>
    </xf>
    <xf numFmtId="0" fontId="40" fillId="5" borderId="46" xfId="0" applyFont="1" applyFill="1" applyBorder="1" applyAlignment="1">
      <alignment horizontal="center" vertical="center"/>
    </xf>
    <xf numFmtId="0" fontId="40" fillId="5" borderId="48" xfId="0" applyFont="1" applyFill="1" applyBorder="1" applyAlignment="1">
      <alignment horizontal="center" vertical="center" shrinkToFit="1"/>
    </xf>
    <xf numFmtId="0" fontId="40" fillId="5" borderId="49" xfId="0" applyFont="1" applyFill="1" applyBorder="1" applyAlignment="1">
      <alignment horizontal="center" vertical="center" shrinkToFit="1"/>
    </xf>
    <xf numFmtId="0" fontId="14" fillId="5" borderId="15" xfId="0" applyFont="1" applyFill="1" applyBorder="1" applyAlignment="1">
      <alignment horizontal="center" vertical="center" shrinkToFit="1"/>
    </xf>
    <xf numFmtId="0" fontId="40" fillId="5" borderId="50" xfId="0" applyFont="1" applyFill="1" applyBorder="1" applyAlignment="1">
      <alignment horizontal="center" vertical="center"/>
    </xf>
    <xf numFmtId="0" fontId="0" fillId="5" borderId="50" xfId="0" applyFill="1" applyBorder="1">
      <alignment vertical="center"/>
    </xf>
    <xf numFmtId="0" fontId="36" fillId="5" borderId="14" xfId="0" applyFont="1" applyFill="1" applyBorder="1" applyAlignment="1">
      <alignment horizontal="center" vertical="center" shrinkToFit="1"/>
    </xf>
    <xf numFmtId="0" fontId="14" fillId="5" borderId="14" xfId="0" applyFont="1" applyFill="1" applyBorder="1" applyAlignment="1">
      <alignment horizontal="center" vertical="center" shrinkToFit="1"/>
    </xf>
    <xf numFmtId="0" fontId="40" fillId="5" borderId="51" xfId="0" applyFont="1" applyFill="1" applyBorder="1" applyAlignment="1">
      <alignment horizontal="center" vertical="center"/>
    </xf>
    <xf numFmtId="0" fontId="0" fillId="5" borderId="51" xfId="0" applyFill="1" applyBorder="1">
      <alignment vertical="center"/>
    </xf>
    <xf numFmtId="0" fontId="3" fillId="5" borderId="14" xfId="0" applyFont="1" applyFill="1" applyBorder="1">
      <alignment vertical="center"/>
    </xf>
    <xf numFmtId="0" fontId="45" fillId="5" borderId="14" xfId="0" applyFont="1" applyFill="1" applyBorder="1" applyAlignment="1">
      <alignment horizontal="center" vertical="center" shrinkToFit="1"/>
    </xf>
    <xf numFmtId="0" fontId="38" fillId="5" borderId="14" xfId="0" applyFont="1" applyFill="1" applyBorder="1" applyAlignment="1">
      <alignment vertical="center" shrinkToFit="1"/>
    </xf>
    <xf numFmtId="0" fontId="45" fillId="5" borderId="14" xfId="0" applyFont="1" applyFill="1" applyBorder="1" applyAlignment="1">
      <alignment vertical="center"/>
    </xf>
    <xf numFmtId="0" fontId="45" fillId="5" borderId="14" xfId="0" applyFont="1" applyFill="1" applyBorder="1">
      <alignment vertical="center"/>
    </xf>
    <xf numFmtId="0" fontId="41" fillId="5" borderId="14" xfId="0" applyFont="1" applyFill="1" applyBorder="1" applyAlignment="1">
      <alignment horizontal="center" vertical="center"/>
    </xf>
    <xf numFmtId="0" fontId="14" fillId="5" borderId="17" xfId="0" applyFont="1" applyFill="1" applyBorder="1" applyAlignment="1">
      <alignment horizontal="center" vertical="center"/>
    </xf>
    <xf numFmtId="0" fontId="40" fillId="5" borderId="52" xfId="0" applyFont="1" applyFill="1" applyBorder="1" applyAlignment="1">
      <alignment vertical="center"/>
    </xf>
    <xf numFmtId="0" fontId="14" fillId="5" borderId="48" xfId="0" applyFont="1" applyFill="1" applyBorder="1" applyAlignment="1">
      <alignment horizontal="center" vertical="center" shrinkToFit="1"/>
    </xf>
    <xf numFmtId="0" fontId="14" fillId="5" borderId="49" xfId="0" applyFont="1" applyFill="1" applyBorder="1" applyAlignment="1">
      <alignment horizontal="center" vertical="center" shrinkToFit="1"/>
    </xf>
    <xf numFmtId="0" fontId="38" fillId="5" borderId="1" xfId="0" applyFont="1" applyFill="1" applyBorder="1" applyAlignment="1">
      <alignment vertical="center"/>
    </xf>
    <xf numFmtId="0" fontId="38" fillId="5" borderId="2" xfId="0" applyFont="1" applyFill="1" applyBorder="1" applyAlignment="1">
      <alignment vertical="center"/>
    </xf>
    <xf numFmtId="0" fontId="38" fillId="5" borderId="14" xfId="0" applyNumberFormat="1" applyFont="1" applyFill="1" applyBorder="1" applyAlignment="1">
      <alignment vertical="center"/>
    </xf>
    <xf numFmtId="0" fontId="14" fillId="5" borderId="14" xfId="0" applyFont="1" applyFill="1" applyBorder="1" applyAlignment="1">
      <alignment vertical="center" shrinkToFit="1"/>
    </xf>
    <xf numFmtId="0" fontId="38" fillId="5" borderId="14" xfId="0" applyNumberFormat="1" applyFont="1" applyFill="1" applyBorder="1" applyAlignment="1">
      <alignment vertical="center" shrinkToFit="1"/>
    </xf>
    <xf numFmtId="0" fontId="40" fillId="5" borderId="53" xfId="0" applyFont="1" applyFill="1" applyBorder="1" applyAlignment="1">
      <alignment horizontal="center" vertical="center" shrinkToFit="1"/>
    </xf>
    <xf numFmtId="0" fontId="11" fillId="6" borderId="0" xfId="0" applyFont="1" applyFill="1">
      <alignment vertical="center"/>
    </xf>
    <xf numFmtId="0" fontId="42" fillId="6" borderId="14" xfId="0" applyFont="1" applyFill="1" applyBorder="1" applyAlignment="1">
      <alignment vertical="center" shrinkToFit="1"/>
    </xf>
    <xf numFmtId="0" fontId="41" fillId="6" borderId="0" xfId="0" applyFont="1" applyFill="1" applyBorder="1" applyAlignment="1">
      <alignment horizontal="center" vertical="center" shrinkToFit="1"/>
    </xf>
    <xf numFmtId="0" fontId="48" fillId="5" borderId="54" xfId="0" applyFont="1" applyFill="1" applyBorder="1" applyAlignment="1">
      <alignment horizontal="center" vertical="center" shrinkToFit="1"/>
    </xf>
    <xf numFmtId="0" fontId="48" fillId="5" borderId="55" xfId="0" applyFont="1" applyFill="1" applyBorder="1" applyAlignment="1">
      <alignment horizontal="center" vertical="center" shrinkToFit="1"/>
    </xf>
    <xf numFmtId="0" fontId="49" fillId="5" borderId="0" xfId="0" applyFont="1" applyFill="1" applyAlignment="1">
      <alignment horizontal="center" vertical="center"/>
    </xf>
    <xf numFmtId="0" fontId="50" fillId="5" borderId="0" xfId="0" applyFont="1" applyFill="1" applyAlignment="1">
      <alignment horizontal="center" vertical="center"/>
    </xf>
    <xf numFmtId="0" fontId="51" fillId="5" borderId="0" xfId="0" applyFont="1" applyFill="1" applyAlignment="1">
      <alignment horizontal="center" vertical="center"/>
    </xf>
    <xf numFmtId="0" fontId="52" fillId="5" borderId="0" xfId="0" applyFont="1" applyFill="1" applyAlignment="1">
      <alignment horizontal="center" vertical="center"/>
    </xf>
    <xf numFmtId="0" fontId="51" fillId="5" borderId="0" xfId="0" applyFont="1" applyFill="1" applyAlignment="1">
      <alignment horizontal="center" vertical="center" wrapText="1"/>
    </xf>
    <xf numFmtId="0" fontId="52" fillId="5" borderId="0" xfId="0" applyFont="1" applyFill="1" applyAlignment="1">
      <alignment horizontal="center" vertical="center" wrapText="1"/>
    </xf>
    <xf numFmtId="0" fontId="16" fillId="6" borderId="0" xfId="0" applyFont="1" applyFill="1" applyAlignment="1">
      <alignment horizontal="right" vertical="center"/>
    </xf>
    <xf numFmtId="0" fontId="33" fillId="0" borderId="7" xfId="0" applyFont="1" applyFill="1" applyBorder="1" applyAlignment="1">
      <alignment horizontal="center" vertical="center" textRotation="255"/>
    </xf>
    <xf numFmtId="0" fontId="34" fillId="0" borderId="5" xfId="0" applyFont="1" applyFill="1" applyBorder="1" applyAlignment="1">
      <alignment horizontal="center" vertical="center"/>
    </xf>
    <xf numFmtId="0" fontId="34" fillId="0" borderId="5" xfId="0" applyFont="1" applyFill="1" applyBorder="1" applyAlignment="1">
      <alignment horizontal="center" vertical="center" textRotation="255"/>
    </xf>
    <xf numFmtId="0" fontId="33" fillId="0" borderId="6" xfId="0" applyFont="1" applyFill="1" applyBorder="1" applyAlignment="1">
      <alignment horizontal="center" vertical="center" textRotation="255"/>
    </xf>
    <xf numFmtId="0" fontId="33" fillId="7" borderId="7" xfId="0" applyFont="1" applyFill="1" applyBorder="1" applyAlignment="1" applyProtection="1">
      <alignment horizontal="center" vertical="center" textRotation="255"/>
      <protection locked="0"/>
    </xf>
    <xf numFmtId="0" fontId="33" fillId="7" borderId="6" xfId="0" applyFont="1" applyFill="1" applyBorder="1" applyAlignment="1" applyProtection="1">
      <alignment horizontal="center" vertical="center" textRotation="255"/>
      <protection locked="0"/>
    </xf>
    <xf numFmtId="0" fontId="33" fillId="7" borderId="5" xfId="0" applyFont="1" applyFill="1" applyBorder="1" applyAlignment="1" applyProtection="1">
      <alignment horizontal="center" vertical="center" textRotation="255"/>
      <protection locked="0"/>
    </xf>
    <xf numFmtId="0" fontId="33" fillId="0" borderId="5" xfId="0" applyFont="1" applyFill="1" applyBorder="1" applyAlignment="1">
      <alignment horizontal="center" vertical="center" textRotation="255"/>
    </xf>
    <xf numFmtId="0" fontId="35" fillId="0" borderId="0" xfId="0" applyFont="1">
      <alignment vertical="center"/>
    </xf>
    <xf numFmtId="0" fontId="14" fillId="5" borderId="56" xfId="0" applyFont="1" applyFill="1" applyBorder="1" applyAlignment="1">
      <alignment horizontal="center" vertical="center" wrapText="1" shrinkToFit="1"/>
    </xf>
    <xf numFmtId="0" fontId="53" fillId="5" borderId="57" xfId="0" applyFont="1" applyFill="1" applyBorder="1" applyAlignment="1">
      <alignment horizontal="center" vertical="center" wrapText="1"/>
    </xf>
    <xf numFmtId="0" fontId="4" fillId="0" borderId="15" xfId="0" applyFont="1" applyBorder="1" applyProtection="1">
      <alignment vertical="center"/>
      <protection locked="0"/>
    </xf>
    <xf numFmtId="0" fontId="4" fillId="3" borderId="36" xfId="0" applyFont="1" applyFill="1" applyBorder="1" applyProtection="1">
      <alignment vertical="center"/>
      <protection locked="0"/>
    </xf>
    <xf numFmtId="0" fontId="4" fillId="3" borderId="10" xfId="0" applyFont="1" applyFill="1" applyBorder="1" applyProtection="1">
      <alignment vertical="center"/>
      <protection locked="0"/>
    </xf>
    <xf numFmtId="0" fontId="4" fillId="0" borderId="36" xfId="0" applyFont="1" applyBorder="1" applyProtection="1">
      <alignment vertical="center"/>
      <protection locked="0"/>
    </xf>
    <xf numFmtId="0" fontId="4" fillId="0" borderId="8"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6" fillId="0" borderId="13" xfId="0" applyFont="1" applyFill="1" applyBorder="1" applyAlignment="1" applyProtection="1">
      <alignment vertical="center" wrapText="1"/>
      <protection locked="0"/>
    </xf>
    <xf numFmtId="0" fontId="6" fillId="0" borderId="0" xfId="0" applyFont="1" applyAlignment="1" applyProtection="1">
      <alignment horizontal="right" vertical="center"/>
      <protection locked="0"/>
    </xf>
    <xf numFmtId="0" fontId="0" fillId="6" borderId="1" xfId="0" applyFill="1" applyBorder="1" applyAlignment="1">
      <alignment horizontal="center" vertical="center" shrinkToFit="1"/>
    </xf>
    <xf numFmtId="0" fontId="3" fillId="6" borderId="1" xfId="0" applyFont="1" applyFill="1" applyBorder="1">
      <alignment vertical="center"/>
    </xf>
    <xf numFmtId="0" fontId="17" fillId="3" borderId="6" xfId="0" applyFont="1" applyFill="1" applyBorder="1" applyAlignment="1" applyProtection="1">
      <alignment horizontal="right" vertical="center"/>
      <protection locked="0"/>
    </xf>
    <xf numFmtId="0" fontId="4" fillId="0" borderId="10" xfId="0" applyFont="1" applyBorder="1" applyAlignment="1" applyProtection="1">
      <alignment horizontal="left" vertical="center"/>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Protection="1">
      <alignment vertical="center"/>
      <protection locked="0"/>
    </xf>
    <xf numFmtId="0" fontId="4" fillId="0" borderId="0" xfId="0" applyFont="1" applyFill="1" applyBorder="1" applyAlignment="1" applyProtection="1">
      <alignment vertical="center" shrinkToFit="1"/>
      <protection locked="0"/>
    </xf>
    <xf numFmtId="0" fontId="6" fillId="0" borderId="0" xfId="0" applyFont="1" applyFill="1" applyBorder="1" applyAlignment="1" applyProtection="1">
      <alignment horizontal="center" vertical="center" shrinkToFit="1"/>
      <protection locked="0"/>
    </xf>
    <xf numFmtId="0" fontId="42" fillId="0" borderId="13" xfId="0" applyFont="1" applyBorder="1" applyAlignment="1" applyProtection="1">
      <alignment vertical="center"/>
      <protection locked="0"/>
    </xf>
    <xf numFmtId="0" fontId="42" fillId="0" borderId="2" xfId="0" applyFont="1" applyBorder="1" applyAlignment="1" applyProtection="1">
      <alignment vertical="center"/>
      <protection locked="0"/>
    </xf>
    <xf numFmtId="0" fontId="6" fillId="0" borderId="2" xfId="0" applyFont="1" applyFill="1" applyBorder="1" applyAlignment="1" applyProtection="1">
      <alignment vertical="center" shrinkToFit="1"/>
      <protection locked="0"/>
    </xf>
    <xf numFmtId="0" fontId="16" fillId="0" borderId="0" xfId="0" applyFont="1" applyAlignment="1">
      <alignment vertical="center" wrapText="1"/>
    </xf>
    <xf numFmtId="0" fontId="22" fillId="0" borderId="17" xfId="0" applyFont="1" applyBorder="1" applyAlignment="1" applyProtection="1">
      <alignment vertical="center" wrapText="1"/>
      <protection locked="0"/>
    </xf>
    <xf numFmtId="0" fontId="4" fillId="0" borderId="13" xfId="3" applyFont="1" applyBorder="1" applyAlignment="1" applyProtection="1">
      <alignment horizontal="distributed" vertical="center" wrapText="1" shrinkToFit="1"/>
      <protection locked="0"/>
    </xf>
    <xf numFmtId="0" fontId="6" fillId="0" borderId="1" xfId="3" applyFont="1" applyFill="1" applyBorder="1" applyAlignment="1" applyProtection="1">
      <alignment vertical="center" shrinkToFit="1"/>
      <protection locked="0"/>
    </xf>
    <xf numFmtId="0" fontId="6" fillId="0" borderId="13" xfId="3" applyFont="1" applyFill="1" applyBorder="1" applyAlignment="1" applyProtection="1">
      <alignment vertical="center" shrinkToFit="1"/>
      <protection locked="0"/>
    </xf>
    <xf numFmtId="0" fontId="0" fillId="0" borderId="0" xfId="0" applyFont="1" applyProtection="1">
      <alignment vertical="center"/>
      <protection locked="0"/>
    </xf>
    <xf numFmtId="0" fontId="0" fillId="0" borderId="8" xfId="0" applyFont="1" applyBorder="1" applyProtection="1">
      <alignment vertical="center"/>
      <protection locked="0"/>
    </xf>
    <xf numFmtId="0" fontId="4" fillId="0" borderId="13" xfId="0" applyFont="1" applyBorder="1">
      <alignment vertical="center"/>
    </xf>
    <xf numFmtId="0" fontId="4" fillId="0" borderId="1" xfId="3" applyFont="1" applyBorder="1" applyAlignment="1" applyProtection="1">
      <alignment vertical="center" shrinkToFit="1"/>
      <protection locked="0"/>
    </xf>
    <xf numFmtId="0" fontId="4" fillId="0" borderId="7" xfId="3" applyFont="1" applyBorder="1" applyAlignment="1" applyProtection="1">
      <alignment vertical="center" shrinkToFit="1"/>
      <protection locked="0"/>
    </xf>
    <xf numFmtId="0" fontId="37" fillId="0" borderId="0" xfId="0" applyFont="1" applyProtection="1">
      <alignment vertical="center"/>
      <protection locked="0"/>
    </xf>
    <xf numFmtId="0" fontId="17" fillId="2" borderId="13" xfId="0" applyFont="1" applyFill="1" applyBorder="1" applyAlignment="1">
      <alignment horizontal="center" vertical="center" textRotation="255"/>
    </xf>
    <xf numFmtId="0" fontId="17" fillId="2" borderId="13" xfId="0" applyFont="1" applyFill="1" applyBorder="1" applyAlignment="1">
      <alignment horizontal="center" vertical="center"/>
    </xf>
    <xf numFmtId="0" fontId="38" fillId="6" borderId="0" xfId="0" applyFont="1" applyFill="1" applyBorder="1" applyAlignment="1">
      <alignment vertical="center" shrinkToFit="1"/>
    </xf>
    <xf numFmtId="0" fontId="42" fillId="6" borderId="0" xfId="0" applyFont="1" applyFill="1" applyBorder="1" applyAlignment="1">
      <alignment vertical="center" shrinkToFit="1"/>
    </xf>
    <xf numFmtId="0" fontId="12" fillId="6" borderId="0" xfId="0" applyFont="1" applyFill="1" applyBorder="1">
      <alignment vertical="center"/>
    </xf>
    <xf numFmtId="0" fontId="38" fillId="6" borderId="0" xfId="0" applyFont="1" applyFill="1" applyBorder="1">
      <alignment vertical="center"/>
    </xf>
    <xf numFmtId="0" fontId="14" fillId="6" borderId="13" xfId="0" applyFont="1" applyFill="1" applyBorder="1" applyAlignment="1">
      <alignment horizontal="center" vertical="center" shrinkToFit="1"/>
    </xf>
    <xf numFmtId="0" fontId="38" fillId="6" borderId="13" xfId="0" applyFont="1" applyFill="1" applyBorder="1" applyAlignment="1">
      <alignment horizontal="center" vertical="center"/>
    </xf>
    <xf numFmtId="0" fontId="58" fillId="6" borderId="0" xfId="0" applyFont="1" applyFill="1" applyAlignment="1">
      <alignment vertical="center" wrapText="1"/>
    </xf>
    <xf numFmtId="0" fontId="4" fillId="0" borderId="11" xfId="0" applyFont="1" applyBorder="1" applyProtection="1">
      <alignment vertical="center"/>
    </xf>
    <xf numFmtId="0" fontId="4" fillId="0" borderId="0" xfId="0" applyFont="1" applyProtection="1">
      <alignment vertical="center"/>
    </xf>
    <xf numFmtId="0" fontId="4" fillId="0" borderId="18" xfId="0" applyFont="1" applyBorder="1" applyProtection="1">
      <alignment vertical="center"/>
    </xf>
    <xf numFmtId="0" fontId="24" fillId="0" borderId="19" xfId="0" applyFont="1" applyBorder="1" applyProtection="1">
      <alignment vertical="center"/>
    </xf>
    <xf numFmtId="0" fontId="4" fillId="0" borderId="19" xfId="0" applyFont="1" applyBorder="1" applyProtection="1">
      <alignment vertical="center"/>
    </xf>
    <xf numFmtId="0" fontId="4" fillId="0" borderId="20" xfId="0" applyFont="1" applyBorder="1" applyProtection="1">
      <alignment vertical="center"/>
    </xf>
    <xf numFmtId="0" fontId="4" fillId="0" borderId="21" xfId="0" applyFont="1" applyBorder="1" applyProtection="1">
      <alignment vertical="center"/>
    </xf>
    <xf numFmtId="0" fontId="4" fillId="0" borderId="0" xfId="0" applyFont="1" applyBorder="1" applyProtection="1">
      <alignment vertical="center"/>
    </xf>
    <xf numFmtId="0" fontId="4" fillId="0" borderId="22" xfId="0" applyFont="1" applyBorder="1" applyProtection="1">
      <alignment vertical="center"/>
    </xf>
    <xf numFmtId="0" fontId="4" fillId="0" borderId="0" xfId="0" applyFont="1" applyBorder="1" applyAlignment="1" applyProtection="1">
      <alignment horizontal="center" vertical="center"/>
    </xf>
    <xf numFmtId="0" fontId="4" fillId="0" borderId="21" xfId="0" applyFont="1" applyBorder="1" applyAlignment="1" applyProtection="1">
      <alignment vertical="top"/>
    </xf>
    <xf numFmtId="0" fontId="4" fillId="0" borderId="23" xfId="0" applyFont="1" applyBorder="1" applyProtection="1">
      <alignment vertical="center"/>
    </xf>
    <xf numFmtId="0" fontId="4" fillId="0" borderId="24" xfId="0" applyFont="1" applyBorder="1" applyProtection="1">
      <alignment vertical="center"/>
    </xf>
    <xf numFmtId="0" fontId="4" fillId="0" borderId="25" xfId="0" applyFont="1" applyBorder="1" applyProtection="1">
      <alignment vertical="center"/>
    </xf>
    <xf numFmtId="0" fontId="4" fillId="0" borderId="11" xfId="0" applyFont="1" applyBorder="1" applyAlignment="1" applyProtection="1">
      <alignment vertical="center" shrinkToFit="1"/>
    </xf>
    <xf numFmtId="0" fontId="4" fillId="6" borderId="0" xfId="0" applyFont="1" applyFill="1" applyAlignment="1" applyProtection="1">
      <alignment vertical="center"/>
      <protection locked="0"/>
    </xf>
    <xf numFmtId="0" fontId="4" fillId="6" borderId="0" xfId="0" applyFont="1" applyFill="1" applyAlignment="1" applyProtection="1">
      <alignment horizontal="center" vertical="center"/>
      <protection locked="0"/>
    </xf>
    <xf numFmtId="0" fontId="39" fillId="6" borderId="0" xfId="0" applyFont="1" applyFill="1" applyAlignment="1" applyProtection="1">
      <alignment vertical="center" shrinkToFit="1"/>
      <protection locked="0"/>
    </xf>
    <xf numFmtId="0" fontId="14" fillId="6" borderId="0" xfId="0" applyFont="1" applyFill="1" applyAlignment="1" applyProtection="1">
      <alignment horizontal="center" vertical="center" shrinkToFit="1"/>
      <protection locked="0"/>
    </xf>
    <xf numFmtId="0" fontId="38" fillId="6" borderId="0" xfId="0" applyFont="1" applyFill="1" applyAlignment="1" applyProtection="1">
      <alignment horizontal="center" vertical="center" shrinkToFit="1"/>
      <protection locked="0"/>
    </xf>
    <xf numFmtId="0" fontId="4" fillId="0" borderId="0" xfId="0" applyFont="1" applyAlignment="1" applyProtection="1">
      <alignment vertical="center"/>
      <protection locked="0"/>
    </xf>
    <xf numFmtId="0" fontId="4" fillId="6" borderId="0" xfId="0" applyFont="1" applyFill="1" applyProtection="1">
      <alignment vertical="center"/>
      <protection locked="0"/>
    </xf>
    <xf numFmtId="0" fontId="40" fillId="6" borderId="0" xfId="0" applyFont="1" applyFill="1" applyAlignment="1" applyProtection="1">
      <alignment horizontal="center" vertical="center" shrinkToFit="1"/>
      <protection locked="0"/>
    </xf>
    <xf numFmtId="0" fontId="4" fillId="6" borderId="0" xfId="0" applyFont="1" applyFill="1" applyProtection="1">
      <alignment vertical="center"/>
    </xf>
    <xf numFmtId="0" fontId="4" fillId="6" borderId="0" xfId="0" applyFont="1" applyFill="1" applyAlignment="1" applyProtection="1">
      <alignment horizontal="center" vertical="center"/>
    </xf>
    <xf numFmtId="0" fontId="39" fillId="6" borderId="0" xfId="0" applyFont="1" applyFill="1" applyAlignment="1" applyProtection="1">
      <alignment vertical="center" shrinkToFit="1"/>
    </xf>
    <xf numFmtId="0" fontId="40" fillId="6" borderId="0" xfId="0" applyFont="1" applyFill="1" applyAlignment="1" applyProtection="1">
      <alignment horizontal="center" vertical="center" shrinkToFit="1"/>
    </xf>
    <xf numFmtId="0" fontId="14" fillId="6" borderId="0" xfId="0" applyFont="1" applyFill="1" applyBorder="1" applyAlignment="1" applyProtection="1">
      <alignment horizontal="center" vertical="center" shrinkToFit="1"/>
    </xf>
    <xf numFmtId="0" fontId="38" fillId="6" borderId="0" xfId="0" applyFont="1" applyFill="1" applyAlignment="1" applyProtection="1">
      <alignment horizontal="center" vertical="center" shrinkToFit="1"/>
    </xf>
    <xf numFmtId="0" fontId="14" fillId="6" borderId="0" xfId="0" applyFont="1" applyFill="1" applyAlignment="1" applyProtection="1">
      <alignment horizontal="center" vertical="center" shrinkToFit="1"/>
    </xf>
    <xf numFmtId="0" fontId="22" fillId="0" borderId="0" xfId="3" applyFont="1" applyProtection="1">
      <protection locked="0"/>
    </xf>
    <xf numFmtId="0" fontId="22" fillId="0" borderId="0" xfId="3" applyFont="1" applyAlignment="1" applyProtection="1">
      <alignment horizontal="right"/>
      <protection locked="0"/>
    </xf>
    <xf numFmtId="0" fontId="55" fillId="0" borderId="0" xfId="3" applyFont="1" applyAlignment="1" applyProtection="1">
      <protection locked="0"/>
    </xf>
    <xf numFmtId="0" fontId="55" fillId="0" borderId="0" xfId="3" applyFont="1" applyAlignment="1" applyProtection="1">
      <alignment horizontal="center"/>
      <protection locked="0"/>
    </xf>
    <xf numFmtId="0" fontId="22" fillId="0" borderId="17" xfId="3" applyFont="1" applyBorder="1" applyAlignment="1" applyProtection="1">
      <alignment horizontal="right" vertical="top" wrapText="1"/>
      <protection locked="0"/>
    </xf>
    <xf numFmtId="0" fontId="22" fillId="0" borderId="36" xfId="3" applyFont="1" applyBorder="1" applyAlignment="1" applyProtection="1">
      <alignment vertical="top" wrapText="1"/>
      <protection locked="0"/>
    </xf>
    <xf numFmtId="0" fontId="22" fillId="0" borderId="15" xfId="3" applyFont="1" applyBorder="1" applyAlignment="1" applyProtection="1">
      <alignment vertical="top" wrapText="1"/>
      <protection locked="0"/>
    </xf>
    <xf numFmtId="0" fontId="56" fillId="0" borderId="26" xfId="3" applyFont="1" applyBorder="1" applyAlignment="1" applyProtection="1">
      <alignment horizontal="left" vertical="center" wrapText="1"/>
      <protection locked="0"/>
    </xf>
    <xf numFmtId="0" fontId="22" fillId="0" borderId="102" xfId="3" applyFont="1" applyBorder="1" applyAlignment="1" applyProtection="1">
      <alignment horizontal="center" vertical="center" wrapText="1"/>
      <protection locked="0"/>
    </xf>
    <xf numFmtId="0" fontId="22" fillId="0" borderId="103" xfId="3" applyFont="1" applyBorder="1" applyAlignment="1" applyProtection="1">
      <alignment horizontal="center" vertical="center" wrapText="1"/>
      <protection locked="0"/>
    </xf>
    <xf numFmtId="0" fontId="22" fillId="0" borderId="0" xfId="3" applyFont="1" applyAlignment="1" applyProtection="1">
      <alignment vertical="center"/>
      <protection locked="0"/>
    </xf>
    <xf numFmtId="0" fontId="56" fillId="0" borderId="29" xfId="3" applyFont="1" applyBorder="1" applyAlignment="1" applyProtection="1">
      <alignment horizontal="left" vertical="center" wrapText="1"/>
      <protection locked="0"/>
    </xf>
    <xf numFmtId="0" fontId="22" fillId="0" borderId="104" xfId="3" applyFont="1" applyBorder="1" applyAlignment="1" applyProtection="1">
      <alignment horizontal="center" vertical="center" wrapText="1"/>
      <protection locked="0"/>
    </xf>
    <xf numFmtId="0" fontId="22" fillId="0" borderId="105" xfId="3" applyFont="1" applyBorder="1" applyAlignment="1" applyProtection="1">
      <alignment horizontal="center" vertical="center" wrapText="1"/>
      <protection locked="0"/>
    </xf>
    <xf numFmtId="0" fontId="56" fillId="0" borderId="32" xfId="3" applyFont="1" applyBorder="1" applyAlignment="1" applyProtection="1">
      <alignment horizontal="left" vertical="center" wrapText="1"/>
      <protection locked="0"/>
    </xf>
    <xf numFmtId="0" fontId="22" fillId="0" borderId="106" xfId="3" applyFont="1" applyBorder="1" applyAlignment="1" applyProtection="1">
      <alignment horizontal="center" vertical="center" wrapText="1"/>
      <protection locked="0"/>
    </xf>
    <xf numFmtId="0" fontId="22" fillId="0" borderId="107" xfId="3" applyFont="1" applyBorder="1" applyAlignment="1" applyProtection="1">
      <alignment horizontal="center" vertical="center" wrapText="1"/>
      <protection locked="0"/>
    </xf>
    <xf numFmtId="0" fontId="56" fillId="0" borderId="61" xfId="3" applyFont="1" applyBorder="1" applyAlignment="1" applyProtection="1">
      <alignment horizontal="left" vertical="center" wrapText="1"/>
      <protection locked="0"/>
    </xf>
    <xf numFmtId="0" fontId="56" fillId="0" borderId="64" xfId="3" applyFont="1" applyFill="1" applyBorder="1" applyAlignment="1" applyProtection="1">
      <alignment horizontal="left" vertical="center" wrapText="1"/>
      <protection locked="0"/>
    </xf>
    <xf numFmtId="0" fontId="56" fillId="0" borderId="60" xfId="3" applyFont="1" applyFill="1" applyBorder="1" applyAlignment="1" applyProtection="1">
      <alignment horizontal="left" vertical="center" wrapText="1"/>
      <protection locked="0"/>
    </xf>
    <xf numFmtId="0" fontId="56" fillId="0" borderId="61" xfId="3" applyFont="1" applyFill="1" applyBorder="1" applyAlignment="1" applyProtection="1">
      <alignment horizontal="left" vertical="center" wrapText="1"/>
      <protection locked="0"/>
    </xf>
    <xf numFmtId="0" fontId="22" fillId="0" borderId="108" xfId="3" applyFont="1" applyBorder="1" applyAlignment="1" applyProtection="1">
      <alignment horizontal="center" vertical="center" wrapText="1"/>
      <protection locked="0"/>
    </xf>
    <xf numFmtId="0" fontId="22" fillId="0" borderId="109" xfId="3" applyFont="1" applyBorder="1" applyAlignment="1" applyProtection="1">
      <alignment horizontal="center" vertical="center" wrapText="1"/>
      <protection locked="0"/>
    </xf>
    <xf numFmtId="0" fontId="56" fillId="0" borderId="15" xfId="3" applyFont="1" applyFill="1" applyBorder="1" applyAlignment="1" applyProtection="1">
      <alignment horizontal="left" vertical="center" wrapText="1"/>
      <protection locked="0"/>
    </xf>
    <xf numFmtId="0" fontId="56" fillId="0" borderId="14" xfId="3" applyFont="1" applyBorder="1" applyAlignment="1" applyProtection="1">
      <alignment horizontal="left" vertical="center" wrapText="1"/>
      <protection locked="0"/>
    </xf>
    <xf numFmtId="0" fontId="22" fillId="0" borderId="90" xfId="3" applyFont="1" applyBorder="1" applyAlignment="1" applyProtection="1">
      <alignment horizontal="center" vertical="center" wrapText="1"/>
      <protection locked="0"/>
    </xf>
    <xf numFmtId="0" fontId="22" fillId="0" borderId="13" xfId="3" applyFont="1" applyBorder="1" applyAlignment="1" applyProtection="1">
      <alignment horizontal="center" vertical="center" wrapText="1"/>
      <protection locked="0"/>
    </xf>
    <xf numFmtId="0" fontId="22" fillId="0" borderId="2" xfId="3" applyFont="1" applyBorder="1" applyAlignment="1" applyProtection="1">
      <alignment horizontal="center" vertical="center" wrapText="1"/>
      <protection locked="0"/>
    </xf>
    <xf numFmtId="0" fontId="56" fillId="0" borderId="0" xfId="3" applyFont="1" applyBorder="1" applyAlignment="1" applyProtection="1">
      <alignment horizontal="justify"/>
      <protection locked="0"/>
    </xf>
    <xf numFmtId="0" fontId="22" fillId="0" borderId="0" xfId="3" applyFont="1" applyBorder="1" applyProtection="1">
      <protection locked="0"/>
    </xf>
    <xf numFmtId="0" fontId="57" fillId="0" borderId="0" xfId="3" applyFont="1" applyAlignment="1" applyProtection="1">
      <alignment vertical="center"/>
      <protection locked="0"/>
    </xf>
    <xf numFmtId="0" fontId="22" fillId="0" borderId="0" xfId="3" applyFont="1" applyBorder="1" applyAlignment="1" applyProtection="1">
      <alignment horizontal="right" vertical="top"/>
      <protection locked="0"/>
    </xf>
    <xf numFmtId="0" fontId="41" fillId="6" borderId="0" xfId="0" applyFont="1" applyFill="1" applyAlignment="1">
      <alignment horizontal="left" vertical="center"/>
    </xf>
    <xf numFmtId="0" fontId="14" fillId="6" borderId="11" xfId="0" applyFont="1" applyFill="1" applyBorder="1" applyAlignment="1">
      <alignment horizontal="center" vertical="center" shrinkToFit="1"/>
    </xf>
    <xf numFmtId="0" fontId="38" fillId="6" borderId="11" xfId="0" applyFont="1" applyFill="1" applyBorder="1" applyAlignment="1">
      <alignment horizontal="center" vertical="center"/>
    </xf>
    <xf numFmtId="0" fontId="38" fillId="6" borderId="5" xfId="0" applyFont="1" applyFill="1" applyBorder="1" applyAlignment="1">
      <alignment horizontal="center" vertical="center" shrinkToFit="1"/>
    </xf>
    <xf numFmtId="0" fontId="6" fillId="0" borderId="7" xfId="0" applyFont="1" applyFill="1" applyBorder="1" applyAlignment="1" applyProtection="1">
      <alignment vertical="center"/>
      <protection locked="0"/>
    </xf>
    <xf numFmtId="0" fontId="6" fillId="0" borderId="5" xfId="0" applyFont="1" applyFill="1" applyBorder="1" applyAlignment="1" applyProtection="1">
      <alignment vertical="center" textRotation="255" wrapText="1"/>
      <protection locked="0"/>
    </xf>
    <xf numFmtId="0" fontId="6" fillId="0" borderId="5" xfId="0" applyFont="1" applyFill="1" applyBorder="1" applyAlignment="1" applyProtection="1">
      <alignment horizontal="right" vertical="center"/>
      <protection locked="0"/>
    </xf>
    <xf numFmtId="0" fontId="6" fillId="0" borderId="6" xfId="0" applyFont="1" applyFill="1" applyBorder="1" applyAlignment="1" applyProtection="1">
      <alignment vertical="center" textRotation="255" wrapText="1"/>
      <protection locked="0"/>
    </xf>
    <xf numFmtId="0" fontId="6" fillId="0" borderId="8" xfId="0" applyFont="1" applyFill="1" applyBorder="1" applyAlignment="1" applyProtection="1">
      <alignment vertical="center" textRotation="255" wrapText="1"/>
      <protection locked="0"/>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textRotation="255" wrapText="1"/>
      <protection locked="0"/>
    </xf>
    <xf numFmtId="0" fontId="6" fillId="0" borderId="9" xfId="0" applyFont="1" applyFill="1" applyBorder="1" applyAlignment="1" applyProtection="1">
      <alignment vertical="center" textRotation="255" wrapText="1"/>
      <protection locked="0"/>
    </xf>
    <xf numFmtId="0" fontId="6" fillId="0" borderId="8"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0" fontId="6" fillId="0" borderId="10"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61" fillId="6" borderId="115" xfId="0" applyFont="1" applyFill="1" applyBorder="1" applyAlignment="1">
      <alignment horizontal="center" vertical="center" shrinkToFit="1"/>
    </xf>
    <xf numFmtId="0" fontId="61" fillId="6" borderId="117" xfId="0" applyFont="1" applyFill="1" applyBorder="1" applyAlignment="1">
      <alignment horizontal="center" vertical="center" shrinkToFit="1"/>
    </xf>
    <xf numFmtId="0" fontId="4" fillId="0" borderId="11" xfId="0" applyFont="1" applyBorder="1" applyAlignment="1"/>
    <xf numFmtId="0" fontId="4" fillId="0" borderId="11" xfId="0" applyFont="1" applyBorder="1" applyAlignment="1" applyProtection="1"/>
    <xf numFmtId="0" fontId="64" fillId="6" borderId="0" xfId="0" applyFont="1" applyFill="1" applyAlignment="1">
      <alignment vertical="center" shrinkToFit="1"/>
    </xf>
    <xf numFmtId="0" fontId="65" fillId="6" borderId="0" xfId="0" applyFont="1" applyFill="1" applyAlignment="1">
      <alignment horizontal="center" vertical="center" shrinkToFit="1"/>
    </xf>
    <xf numFmtId="0" fontId="12" fillId="6" borderId="45" xfId="0" applyFont="1" applyFill="1" applyBorder="1">
      <alignment vertical="center"/>
    </xf>
    <xf numFmtId="0" fontId="14" fillId="6" borderId="45" xfId="0" applyFont="1" applyFill="1" applyBorder="1">
      <alignment vertical="center"/>
    </xf>
    <xf numFmtId="0" fontId="4" fillId="0" borderId="0" xfId="0" applyFont="1" applyFill="1" applyAlignment="1">
      <alignment horizontal="center" vertical="center"/>
    </xf>
    <xf numFmtId="0" fontId="40" fillId="5" borderId="0" xfId="0" applyFont="1" applyFill="1" applyBorder="1" applyAlignment="1">
      <alignment horizontal="center" vertical="center"/>
    </xf>
    <xf numFmtId="0" fontId="0" fillId="6" borderId="0" xfId="0" applyFill="1" applyBorder="1">
      <alignment vertical="center"/>
    </xf>
    <xf numFmtId="0" fontId="3" fillId="6" borderId="0" xfId="0" applyFont="1" applyFill="1" applyBorder="1">
      <alignment vertical="center"/>
    </xf>
    <xf numFmtId="0" fontId="36" fillId="6" borderId="58" xfId="0" applyFont="1" applyFill="1" applyBorder="1" applyAlignment="1">
      <alignment horizontal="center" vertical="center" shrinkToFit="1"/>
    </xf>
    <xf numFmtId="0" fontId="67" fillId="6" borderId="58" xfId="0" applyFont="1" applyFill="1" applyBorder="1" applyAlignment="1">
      <alignment vertical="center" wrapText="1"/>
    </xf>
    <xf numFmtId="0" fontId="68" fillId="6" borderId="59" xfId="0" applyFont="1" applyFill="1" applyBorder="1">
      <alignment vertical="center"/>
    </xf>
    <xf numFmtId="0" fontId="68" fillId="6" borderId="120" xfId="0" applyFont="1" applyFill="1" applyBorder="1">
      <alignment vertical="center"/>
    </xf>
    <xf numFmtId="0" fontId="69" fillId="0" borderId="8" xfId="0" applyFont="1" applyBorder="1" applyProtection="1">
      <alignment vertical="center"/>
      <protection locked="0"/>
    </xf>
    <xf numFmtId="0" fontId="69" fillId="3" borderId="8" xfId="0" applyFont="1" applyFill="1" applyBorder="1" applyProtection="1">
      <alignment vertical="center"/>
      <protection locked="0"/>
    </xf>
    <xf numFmtId="0" fontId="22" fillId="5" borderId="0" xfId="3" applyFont="1" applyFill="1" applyAlignment="1" applyProtection="1">
      <alignment vertical="center"/>
      <protection locked="0"/>
    </xf>
    <xf numFmtId="0" fontId="70" fillId="0" borderId="29" xfId="3" applyFont="1" applyBorder="1" applyAlignment="1" applyProtection="1">
      <alignment horizontal="left" vertical="center" wrapText="1"/>
      <protection locked="0"/>
    </xf>
    <xf numFmtId="0" fontId="22" fillId="0" borderId="0" xfId="3" applyFont="1" applyFill="1" applyProtection="1">
      <protection locked="0"/>
    </xf>
    <xf numFmtId="0" fontId="22" fillId="0" borderId="0" xfId="3" applyFont="1" applyFill="1" applyAlignment="1" applyProtection="1">
      <alignment vertical="center"/>
      <protection locked="0"/>
    </xf>
    <xf numFmtId="0" fontId="56" fillId="0" borderId="29" xfId="3" applyFont="1" applyFill="1" applyBorder="1" applyAlignment="1" applyProtection="1">
      <alignment horizontal="left" vertical="center" wrapText="1"/>
      <protection locked="0"/>
    </xf>
    <xf numFmtId="0" fontId="56" fillId="0" borderId="32" xfId="3" applyFont="1" applyFill="1" applyBorder="1" applyAlignment="1" applyProtection="1">
      <alignment horizontal="left" vertical="center" wrapText="1"/>
      <protection locked="0"/>
    </xf>
    <xf numFmtId="0" fontId="4" fillId="0" borderId="13"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3" applyFont="1" applyFill="1" applyBorder="1" applyAlignment="1" applyProtection="1">
      <alignment horizontal="left" vertical="center"/>
      <protection locked="0"/>
    </xf>
    <xf numFmtId="0" fontId="4" fillId="0" borderId="13" xfId="3" applyFont="1" applyFill="1" applyBorder="1" applyAlignment="1" applyProtection="1">
      <alignment horizontal="left" vertical="center"/>
      <protection locked="0"/>
    </xf>
    <xf numFmtId="0" fontId="4" fillId="0" borderId="2" xfId="3" applyFont="1" applyFill="1" applyBorder="1" applyAlignment="1" applyProtection="1">
      <alignment horizontal="left" vertical="center"/>
      <protection locked="0"/>
    </xf>
    <xf numFmtId="0" fontId="4" fillId="0" borderId="1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1" xfId="3" applyFont="1" applyBorder="1" applyAlignment="1" applyProtection="1">
      <alignment horizontal="distributed" vertical="center" wrapText="1" shrinkToFit="1"/>
      <protection locked="0"/>
    </xf>
    <xf numFmtId="0" fontId="13" fillId="0" borderId="5" xfId="0" applyFont="1" applyFill="1" applyBorder="1" applyAlignment="1" applyProtection="1">
      <alignment horizontal="left" vertical="center"/>
      <protection locked="0"/>
    </xf>
    <xf numFmtId="0" fontId="4" fillId="0" borderId="1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6" fillId="0" borderId="13" xfId="0" applyFont="1" applyFill="1" applyBorder="1" applyAlignment="1" applyProtection="1">
      <alignment vertical="center" shrinkToFit="1"/>
      <protection locked="0"/>
    </xf>
    <xf numFmtId="0" fontId="6" fillId="0" borderId="13"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3" xfId="0" applyFont="1" applyFill="1" applyBorder="1" applyAlignment="1" applyProtection="1">
      <alignment horizontal="right" vertical="center" shrinkToFit="1"/>
      <protection locked="0"/>
    </xf>
    <xf numFmtId="0" fontId="4" fillId="0" borderId="13" xfId="0" applyFont="1" applyBorder="1" applyAlignment="1" applyProtection="1">
      <alignment horizontal="right" vertical="center"/>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4" fillId="0" borderId="0" xfId="0" applyFont="1" applyBorder="1" applyAlignment="1">
      <alignment vertical="center" wrapText="1"/>
    </xf>
    <xf numFmtId="0" fontId="4" fillId="0" borderId="1"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3" xfId="0" applyFont="1" applyBorder="1" applyAlignment="1">
      <alignment vertical="center" shrinkToFit="1"/>
    </xf>
    <xf numFmtId="0" fontId="69" fillId="0" borderId="1" xfId="3" applyFont="1" applyBorder="1" applyAlignment="1" applyProtection="1">
      <alignment vertical="center" shrinkToFit="1"/>
      <protection locked="0"/>
    </xf>
    <xf numFmtId="0" fontId="72" fillId="0" borderId="1" xfId="3"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6" fillId="11" borderId="13" xfId="0" applyFont="1" applyFill="1" applyBorder="1" applyAlignment="1" applyProtection="1">
      <alignment horizontal="center" vertical="center" shrinkToFit="1"/>
      <protection locked="0"/>
    </xf>
    <xf numFmtId="0" fontId="42" fillId="0" borderId="13" xfId="0" applyFont="1" applyBorder="1" applyAlignment="1" applyProtection="1">
      <alignment vertical="center" shrinkToFit="1"/>
      <protection locked="0"/>
    </xf>
    <xf numFmtId="0" fontId="42" fillId="0" borderId="2" xfId="0" applyFont="1" applyBorder="1" applyAlignment="1" applyProtection="1">
      <alignment vertical="center" shrinkToFit="1"/>
      <protection locked="0"/>
    </xf>
    <xf numFmtId="0" fontId="4" fillId="0" borderId="1" xfId="3" applyFont="1" applyFill="1" applyBorder="1" applyAlignment="1" applyProtection="1">
      <alignment horizontal="left" vertical="center"/>
      <protection locked="0"/>
    </xf>
    <xf numFmtId="0" fontId="4" fillId="0" borderId="13" xfId="3" applyFont="1" applyFill="1" applyBorder="1" applyAlignment="1" applyProtection="1">
      <alignment horizontal="left" vertical="center"/>
      <protection locked="0"/>
    </xf>
    <xf numFmtId="0" fontId="4" fillId="0" borderId="2" xfId="3" applyFont="1" applyFill="1" applyBorder="1" applyAlignment="1" applyProtection="1">
      <alignment horizontal="left" vertical="center"/>
      <protection locked="0"/>
    </xf>
    <xf numFmtId="0" fontId="6" fillId="11" borderId="13" xfId="0" applyFont="1" applyFill="1" applyBorder="1" applyAlignment="1" applyProtection="1">
      <alignment horizontal="center" vertical="center"/>
      <protection locked="0"/>
    </xf>
    <xf numFmtId="0" fontId="4" fillId="0" borderId="1" xfId="3" applyFont="1" applyBorder="1" applyAlignment="1" applyProtection="1">
      <alignment horizontal="left" vertical="center" shrinkToFit="1"/>
      <protection locked="0"/>
    </xf>
    <xf numFmtId="0" fontId="4" fillId="0" borderId="13" xfId="3" applyFont="1" applyBorder="1" applyAlignment="1" applyProtection="1">
      <alignment horizontal="left" vertical="center" shrinkToFit="1"/>
      <protection locked="0"/>
    </xf>
    <xf numFmtId="0" fontId="4" fillId="0" borderId="2" xfId="3" applyFont="1" applyBorder="1" applyAlignment="1" applyProtection="1">
      <alignment horizontal="left" vertical="center" shrinkToFit="1"/>
      <protection locked="0"/>
    </xf>
    <xf numFmtId="0" fontId="4" fillId="0" borderId="29" xfId="0" applyFont="1" applyFill="1" applyBorder="1" applyAlignment="1" applyProtection="1">
      <alignment horizontal="left" vertical="center" shrinkToFit="1"/>
      <protection locked="0"/>
    </xf>
    <xf numFmtId="0" fontId="4" fillId="0" borderId="30" xfId="0" applyFont="1" applyFill="1" applyBorder="1" applyAlignment="1" applyProtection="1">
      <alignment horizontal="left" vertical="center" shrinkToFit="1"/>
      <protection locked="0"/>
    </xf>
    <xf numFmtId="0" fontId="4" fillId="0" borderId="31" xfId="0" applyFont="1" applyFill="1" applyBorder="1" applyAlignment="1" applyProtection="1">
      <alignment horizontal="left" vertical="center" shrinkToFit="1"/>
      <protection locked="0"/>
    </xf>
    <xf numFmtId="0" fontId="4" fillId="11" borderId="30" xfId="0" applyFont="1" applyFill="1" applyBorder="1" applyAlignment="1" applyProtection="1">
      <alignment horizontal="left" vertical="center" shrinkToFit="1"/>
      <protection locked="0"/>
    </xf>
    <xf numFmtId="0" fontId="4" fillId="11" borderId="31"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4" fillId="0" borderId="64" xfId="0" applyFont="1" applyFill="1" applyBorder="1" applyAlignment="1" applyProtection="1">
      <alignment horizontal="left" vertical="center" shrinkToFit="1"/>
      <protection locked="0"/>
    </xf>
    <xf numFmtId="0" fontId="4" fillId="0" borderId="60" xfId="0" applyFont="1" applyFill="1" applyBorder="1" applyAlignment="1" applyProtection="1">
      <alignment horizontal="left" vertical="center" shrinkToFit="1"/>
      <protection locked="0"/>
    </xf>
    <xf numFmtId="0" fontId="6" fillId="2" borderId="29" xfId="0" applyFont="1" applyFill="1" applyBorder="1" applyAlignment="1" applyProtection="1">
      <alignment horizontal="left" vertical="center" shrinkToFit="1"/>
      <protection locked="0"/>
    </xf>
    <xf numFmtId="0" fontId="6" fillId="2" borderId="30" xfId="0" applyFont="1" applyFill="1" applyBorder="1" applyAlignment="1" applyProtection="1">
      <alignment horizontal="left" vertical="center" shrinkToFit="1"/>
      <protection locked="0"/>
    </xf>
    <xf numFmtId="0" fontId="6" fillId="2" borderId="31" xfId="0" applyFont="1" applyFill="1" applyBorder="1" applyAlignment="1" applyProtection="1">
      <alignment horizontal="left" vertical="center" shrinkToFit="1"/>
      <protection locked="0"/>
    </xf>
    <xf numFmtId="0" fontId="6" fillId="2" borderId="26" xfId="0" applyFont="1" applyFill="1" applyBorder="1" applyAlignment="1" applyProtection="1">
      <alignment horizontal="left" vertical="center" shrinkToFit="1"/>
      <protection locked="0"/>
    </xf>
    <xf numFmtId="0" fontId="6" fillId="2" borderId="27"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left" vertical="center" shrinkToFit="1"/>
      <protection locked="0"/>
    </xf>
    <xf numFmtId="0" fontId="4" fillId="0" borderId="1" xfId="3" applyFont="1" applyFill="1" applyBorder="1" applyAlignment="1" applyProtection="1">
      <alignment vertical="center"/>
      <protection locked="0"/>
    </xf>
    <xf numFmtId="0" fontId="4" fillId="0" borderId="13" xfId="3" applyFont="1" applyFill="1" applyBorder="1" applyAlignment="1" applyProtection="1">
      <alignment vertical="center"/>
      <protection locked="0"/>
    </xf>
    <xf numFmtId="0" fontId="4" fillId="0" borderId="2" xfId="3" applyFont="1" applyFill="1" applyBorder="1" applyAlignment="1" applyProtection="1">
      <alignment vertical="center"/>
      <protection locked="0"/>
    </xf>
    <xf numFmtId="0" fontId="0" fillId="0" borderId="14"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14" fillId="8" borderId="14" xfId="0" applyFont="1" applyFill="1" applyBorder="1" applyAlignment="1">
      <alignment horizontal="center" vertical="center" shrinkToFit="1"/>
    </xf>
    <xf numFmtId="0" fontId="14" fillId="8" borderId="116" xfId="0" applyFont="1" applyFill="1" applyBorder="1" applyAlignment="1">
      <alignment horizontal="center" vertical="center" shrinkToFit="1"/>
    </xf>
    <xf numFmtId="0" fontId="14" fillId="8" borderId="118" xfId="0" applyFont="1" applyFill="1" applyBorder="1" applyAlignment="1">
      <alignment horizontal="center" vertical="center" shrinkToFit="1"/>
    </xf>
    <xf numFmtId="0" fontId="14" fillId="8" borderId="119" xfId="0" applyFont="1" applyFill="1" applyBorder="1" applyAlignment="1">
      <alignment horizontal="center" vertical="center" shrinkToFit="1"/>
    </xf>
    <xf numFmtId="0" fontId="60" fillId="6" borderId="110" xfId="0" applyFont="1" applyFill="1" applyBorder="1" applyAlignment="1">
      <alignment horizontal="left" vertical="center" wrapText="1" shrinkToFit="1"/>
    </xf>
    <xf numFmtId="0" fontId="60" fillId="6" borderId="111" xfId="0" applyFont="1" applyFill="1" applyBorder="1" applyAlignment="1">
      <alignment horizontal="left" vertical="center" wrapText="1" shrinkToFit="1"/>
    </xf>
    <xf numFmtId="0" fontId="60" fillId="6" borderId="112" xfId="0" applyFont="1" applyFill="1" applyBorder="1" applyAlignment="1">
      <alignment horizontal="left" vertical="center" wrapText="1" shrinkToFit="1"/>
    </xf>
    <xf numFmtId="0" fontId="60" fillId="6" borderId="37" xfId="0" applyFont="1" applyFill="1" applyBorder="1" applyAlignment="1">
      <alignment horizontal="left" vertical="center" wrapText="1" shrinkToFit="1"/>
    </xf>
    <xf numFmtId="0" fontId="60" fillId="6" borderId="0" xfId="0" applyFont="1" applyFill="1" applyBorder="1" applyAlignment="1">
      <alignment horizontal="left" vertical="center" wrapText="1" shrinkToFit="1"/>
    </xf>
    <xf numFmtId="0" fontId="60" fillId="6" borderId="38" xfId="0" applyFont="1" applyFill="1" applyBorder="1" applyAlignment="1">
      <alignment horizontal="left" vertical="center" wrapText="1" shrinkToFit="1"/>
    </xf>
    <xf numFmtId="0" fontId="60" fillId="6" borderId="113" xfId="0" applyFont="1" applyFill="1" applyBorder="1" applyAlignment="1">
      <alignment horizontal="left" vertical="center" wrapText="1" shrinkToFit="1"/>
    </xf>
    <xf numFmtId="0" fontId="60" fillId="6" borderId="11" xfId="0" applyFont="1" applyFill="1" applyBorder="1" applyAlignment="1">
      <alignment horizontal="left" vertical="center" wrapText="1" shrinkToFit="1"/>
    </xf>
    <xf numFmtId="0" fontId="60" fillId="6" borderId="114" xfId="0" applyFont="1" applyFill="1" applyBorder="1" applyAlignment="1">
      <alignment horizontal="left" vertical="center" wrapText="1" shrinkToFit="1"/>
    </xf>
    <xf numFmtId="0" fontId="62" fillId="6" borderId="3" xfId="0" applyFont="1" applyFill="1" applyBorder="1" applyAlignment="1">
      <alignment horizontal="left" vertical="center" shrinkToFit="1"/>
    </xf>
    <xf numFmtId="38" fontId="6" fillId="8" borderId="14" xfId="1" applyFont="1" applyFill="1" applyBorder="1" applyAlignment="1" applyProtection="1">
      <alignment horizontal="right" vertical="center" wrapText="1"/>
      <protection locked="0"/>
    </xf>
    <xf numFmtId="0" fontId="4" fillId="0" borderId="0" xfId="0" applyFont="1" applyBorder="1" applyAlignment="1" applyProtection="1">
      <alignment wrapText="1"/>
      <protection locked="0"/>
    </xf>
    <xf numFmtId="0" fontId="4" fillId="0" borderId="11" xfId="0" applyFont="1" applyBorder="1" applyAlignment="1" applyProtection="1">
      <alignment wrapText="1"/>
      <protection locked="0"/>
    </xf>
    <xf numFmtId="0" fontId="6" fillId="2" borderId="30" xfId="0" applyFont="1" applyFill="1" applyBorder="1" applyAlignment="1" applyProtection="1">
      <alignment horizontal="center" vertical="center" shrinkToFit="1"/>
      <protection locked="0"/>
    </xf>
    <xf numFmtId="0" fontId="4" fillId="0" borderId="7" xfId="0" applyFont="1" applyBorder="1" applyAlignment="1">
      <alignment vertical="center" shrinkToFit="1"/>
    </xf>
    <xf numFmtId="0" fontId="4" fillId="0" borderId="5" xfId="0" applyFont="1" applyBorder="1" applyAlignment="1">
      <alignment vertical="center" shrinkToFit="1"/>
    </xf>
    <xf numFmtId="0" fontId="6" fillId="2" borderId="1"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0" fontId="6" fillId="11" borderId="2" xfId="0" applyFont="1" applyFill="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179" fontId="6" fillId="2" borderId="7" xfId="3" applyNumberFormat="1" applyFont="1" applyFill="1" applyBorder="1" applyAlignment="1" applyProtection="1">
      <alignment horizontal="center" vertical="center" shrinkToFit="1"/>
      <protection locked="0"/>
    </xf>
    <xf numFmtId="179" fontId="6" fillId="2" borderId="5" xfId="3" applyNumberFormat="1" applyFont="1" applyFill="1" applyBorder="1" applyAlignment="1" applyProtection="1">
      <alignment horizontal="center" vertical="center" shrinkToFit="1"/>
      <protection locked="0"/>
    </xf>
    <xf numFmtId="179" fontId="6" fillId="2" borderId="6" xfId="3" applyNumberFormat="1" applyFont="1" applyFill="1" applyBorder="1" applyAlignment="1" applyProtection="1">
      <alignment horizontal="center" vertical="center" shrinkToFit="1"/>
      <protection locked="0"/>
    </xf>
    <xf numFmtId="179" fontId="6" fillId="2" borderId="10" xfId="3" applyNumberFormat="1" applyFont="1" applyFill="1" applyBorder="1" applyAlignment="1" applyProtection="1">
      <alignment horizontal="center" vertical="center" shrinkToFit="1"/>
      <protection locked="0"/>
    </xf>
    <xf numFmtId="179" fontId="6" fillId="2" borderId="11" xfId="3" applyNumberFormat="1" applyFont="1" applyFill="1" applyBorder="1" applyAlignment="1" applyProtection="1">
      <alignment horizontal="center" vertical="center" shrinkToFit="1"/>
      <protection locked="0"/>
    </xf>
    <xf numFmtId="179" fontId="6" fillId="2" borderId="12" xfId="3" applyNumberFormat="1" applyFont="1" applyFill="1" applyBorder="1" applyAlignment="1" applyProtection="1">
      <alignment horizontal="center" vertical="center" shrinkToFit="1"/>
      <protection locked="0"/>
    </xf>
    <xf numFmtId="0" fontId="24" fillId="0" borderId="7" xfId="3" applyFont="1" applyBorder="1" applyAlignment="1" applyProtection="1">
      <alignment horizontal="center" vertical="center" wrapText="1"/>
      <protection locked="0"/>
    </xf>
    <xf numFmtId="0" fontId="24" fillId="0" borderId="5" xfId="3" applyFont="1" applyBorder="1" applyAlignment="1" applyProtection="1">
      <alignment horizontal="center" vertical="center" wrapText="1"/>
      <protection locked="0"/>
    </xf>
    <xf numFmtId="0" fontId="24" fillId="0" borderId="10" xfId="3" applyFont="1" applyBorder="1" applyAlignment="1" applyProtection="1">
      <alignment horizontal="center" vertical="center" wrapText="1"/>
      <protection locked="0"/>
    </xf>
    <xf numFmtId="0" fontId="24" fillId="0" borderId="11" xfId="3" applyFont="1" applyBorder="1" applyAlignment="1" applyProtection="1">
      <alignment horizontal="center" vertical="center" wrapText="1"/>
      <protection locked="0"/>
    </xf>
    <xf numFmtId="0" fontId="4" fillId="0" borderId="1" xfId="3" applyFont="1" applyBorder="1" applyAlignment="1" applyProtection="1">
      <alignment horizontal="left" vertical="center" indent="1" shrinkToFit="1"/>
      <protection locked="0"/>
    </xf>
    <xf numFmtId="0" fontId="4" fillId="0" borderId="13" xfId="3" applyFont="1" applyBorder="1" applyAlignment="1" applyProtection="1">
      <alignment horizontal="left" vertical="center" indent="1" shrinkToFit="1"/>
      <protection locked="0"/>
    </xf>
    <xf numFmtId="0" fontId="4" fillId="0" borderId="2" xfId="3" applyFont="1" applyBorder="1" applyAlignment="1" applyProtection="1">
      <alignment horizontal="left" vertical="center" indent="1" shrinkToFit="1"/>
      <protection locked="0"/>
    </xf>
    <xf numFmtId="0" fontId="4" fillId="0" borderId="14"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185" fontId="6" fillId="2" borderId="13" xfId="0" applyNumberFormat="1"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0" fontId="6" fillId="2" borderId="14" xfId="3" applyFont="1" applyFill="1" applyBorder="1" applyAlignment="1" applyProtection="1">
      <alignment horizontal="center" vertical="center" shrinkToFit="1"/>
      <protection locked="0"/>
    </xf>
    <xf numFmtId="0" fontId="4" fillId="0" borderId="1" xfId="0" applyFont="1" applyBorder="1" applyAlignment="1" applyProtection="1">
      <alignment horizontal="distributed" vertical="center" indent="1"/>
      <protection locked="0"/>
    </xf>
    <xf numFmtId="0" fontId="4" fillId="0" borderId="13" xfId="0" applyFont="1" applyBorder="1" applyAlignment="1" applyProtection="1">
      <alignment horizontal="distributed" vertical="center" indent="1"/>
      <protection locked="0"/>
    </xf>
    <xf numFmtId="0" fontId="4" fillId="0" borderId="2" xfId="0" applyFont="1" applyBorder="1" applyAlignment="1" applyProtection="1">
      <alignment horizontal="distributed" vertical="center" indent="1"/>
      <protection locked="0"/>
    </xf>
    <xf numFmtId="0" fontId="13" fillId="2" borderId="8" xfId="0" applyFont="1" applyFill="1" applyBorder="1" applyAlignment="1" applyProtection="1">
      <alignment horizontal="center" vertical="center" wrapText="1"/>
      <protection locked="0"/>
    </xf>
    <xf numFmtId="0" fontId="0" fillId="2" borderId="0" xfId="0" applyFont="1" applyFill="1" applyBorder="1" applyAlignment="1" applyProtection="1">
      <alignment vertical="center" wrapText="1"/>
      <protection locked="0"/>
    </xf>
    <xf numFmtId="0" fontId="0" fillId="2" borderId="9" xfId="0" applyFont="1" applyFill="1" applyBorder="1" applyAlignment="1" applyProtection="1">
      <alignment vertical="center" wrapText="1"/>
      <protection locked="0"/>
    </xf>
    <xf numFmtId="185" fontId="6" fillId="2" borderId="1" xfId="0" applyNumberFormat="1" applyFont="1" applyFill="1" applyBorder="1" applyAlignment="1" applyProtection="1">
      <alignment horizontal="center" vertical="center"/>
      <protection locked="0"/>
    </xf>
    <xf numFmtId="0" fontId="4" fillId="0" borderId="11" xfId="0" applyFont="1" applyBorder="1" applyAlignment="1" applyProtection="1">
      <alignment horizontal="right" vertical="center" shrinkToFit="1"/>
      <protection locked="0"/>
    </xf>
    <xf numFmtId="0" fontId="4" fillId="0" borderId="0" xfId="0" applyFont="1" applyBorder="1" applyAlignment="1">
      <alignment vertical="center" wrapText="1"/>
    </xf>
    <xf numFmtId="0" fontId="4" fillId="0" borderId="1" xfId="0" applyFont="1" applyFill="1" applyBorder="1" applyAlignment="1" applyProtection="1">
      <alignment vertical="center" shrinkToFit="1"/>
      <protection locked="0"/>
    </xf>
    <xf numFmtId="0" fontId="4" fillId="0" borderId="13"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13" xfId="0" applyFont="1" applyBorder="1" applyAlignment="1">
      <alignment vertical="center" shrinkToFit="1"/>
    </xf>
    <xf numFmtId="180" fontId="6" fillId="2" borderId="13" xfId="0" applyNumberFormat="1" applyFont="1" applyFill="1" applyBorder="1" applyAlignment="1" applyProtection="1">
      <alignment horizontal="right" vertical="center" shrinkToFit="1"/>
      <protection locked="0"/>
    </xf>
    <xf numFmtId="0" fontId="4" fillId="0" borderId="17" xfId="0" applyFont="1" applyBorder="1" applyAlignment="1" applyProtection="1">
      <alignment vertical="center" textRotation="255"/>
      <protection locked="0"/>
    </xf>
    <xf numFmtId="0" fontId="4" fillId="0" borderId="36" xfId="0" applyFont="1" applyBorder="1" applyAlignment="1" applyProtection="1">
      <alignment vertical="center" textRotation="255"/>
      <protection locked="0"/>
    </xf>
    <xf numFmtId="0" fontId="4" fillId="0" borderId="15" xfId="0" applyFont="1" applyBorder="1" applyAlignment="1" applyProtection="1">
      <alignment vertical="center" textRotation="255"/>
      <protection locked="0"/>
    </xf>
    <xf numFmtId="182" fontId="6" fillId="2" borderId="70" xfId="0" applyNumberFormat="1" applyFont="1" applyFill="1" applyBorder="1" applyAlignment="1" applyProtection="1">
      <alignment vertical="center" shrinkToFit="1"/>
      <protection locked="0"/>
    </xf>
    <xf numFmtId="182" fontId="6" fillId="2" borderId="71" xfId="0" applyNumberFormat="1" applyFont="1" applyFill="1" applyBorder="1" applyAlignment="1" applyProtection="1">
      <alignment vertical="center" shrinkToFit="1"/>
      <protection locked="0"/>
    </xf>
    <xf numFmtId="183" fontId="6" fillId="2" borderId="1" xfId="0" applyNumberFormat="1" applyFont="1" applyFill="1" applyBorder="1" applyAlignment="1" applyProtection="1">
      <alignment vertical="center" shrinkToFit="1"/>
      <protection locked="0"/>
    </xf>
    <xf numFmtId="183" fontId="6" fillId="2" borderId="13" xfId="0" applyNumberFormat="1" applyFont="1" applyFill="1" applyBorder="1" applyAlignment="1" applyProtection="1">
      <alignment vertical="center" shrinkToFit="1"/>
      <protection locked="0"/>
    </xf>
    <xf numFmtId="183" fontId="6" fillId="2" borderId="2" xfId="0" applyNumberFormat="1" applyFont="1" applyFill="1" applyBorder="1" applyAlignment="1" applyProtection="1">
      <alignment vertical="center" shrinkToFit="1"/>
      <protection locked="0"/>
    </xf>
    <xf numFmtId="182" fontId="6" fillId="2" borderId="90" xfId="0" applyNumberFormat="1"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6" fillId="2" borderId="1" xfId="0" applyFont="1" applyFill="1" applyBorder="1" applyAlignment="1" applyProtection="1">
      <alignment vertical="center" wrapText="1"/>
      <protection locked="0"/>
    </xf>
    <xf numFmtId="0" fontId="6" fillId="8" borderId="13" xfId="0" applyFont="1" applyFill="1" applyBorder="1" applyAlignment="1" applyProtection="1">
      <alignment vertical="center" wrapText="1"/>
      <protection locked="0"/>
    </xf>
    <xf numFmtId="0" fontId="6" fillId="8" borderId="2" xfId="0" applyFont="1" applyFill="1" applyBorder="1" applyAlignment="1" applyProtection="1">
      <alignment vertical="center" wrapText="1"/>
      <protection locked="0"/>
    </xf>
    <xf numFmtId="0" fontId="0" fillId="11" borderId="13" xfId="0" applyFont="1" applyFill="1" applyBorder="1" applyAlignment="1">
      <alignment horizontal="center" vertical="center" shrinkToFit="1"/>
    </xf>
    <xf numFmtId="182" fontId="13" fillId="2" borderId="1" xfId="0" applyNumberFormat="1" applyFont="1" applyFill="1" applyBorder="1" applyAlignment="1" applyProtection="1">
      <alignment horizontal="center" vertical="center" shrinkToFit="1"/>
      <protection locked="0"/>
    </xf>
    <xf numFmtId="182" fontId="13" fillId="2" borderId="13" xfId="0" applyNumberFormat="1" applyFont="1" applyFill="1" applyBorder="1" applyAlignment="1" applyProtection="1">
      <alignment horizontal="center" vertical="center" shrinkToFit="1"/>
      <protection locked="0"/>
    </xf>
    <xf numFmtId="0" fontId="0" fillId="0" borderId="13" xfId="0" applyFont="1" applyBorder="1" applyAlignment="1">
      <alignment vertical="center" shrinkToFit="1"/>
    </xf>
    <xf numFmtId="0" fontId="0" fillId="0" borderId="2" xfId="0" applyFont="1" applyBorder="1" applyAlignment="1">
      <alignment vertical="center" shrinkToFit="1"/>
    </xf>
    <xf numFmtId="0" fontId="4" fillId="0" borderId="2" xfId="0" applyFont="1" applyBorder="1" applyAlignment="1" applyProtection="1">
      <alignment vertical="center" shrinkToFit="1"/>
      <protection locked="0"/>
    </xf>
    <xf numFmtId="182" fontId="6" fillId="8" borderId="1" xfId="1" applyNumberFormat="1" applyFont="1" applyFill="1" applyBorder="1" applyAlignment="1" applyProtection="1">
      <alignment horizontal="center" vertical="center" shrinkToFit="1"/>
      <protection locked="0"/>
    </xf>
    <xf numFmtId="182" fontId="6" fillId="8" borderId="13" xfId="1" applyNumberFormat="1" applyFont="1" applyFill="1" applyBorder="1" applyAlignment="1" applyProtection="1">
      <alignment horizontal="center" vertical="center" shrinkToFit="1"/>
      <protection locked="0"/>
    </xf>
    <xf numFmtId="182" fontId="6" fillId="8" borderId="2" xfId="1" applyNumberFormat="1" applyFont="1" applyFill="1" applyBorder="1" applyAlignment="1" applyProtection="1">
      <alignment horizontal="center" vertical="center" shrinkToFit="1"/>
      <protection locked="0"/>
    </xf>
    <xf numFmtId="182" fontId="6" fillId="2" borderId="72" xfId="0" applyNumberFormat="1" applyFont="1" applyFill="1" applyBorder="1" applyAlignment="1" applyProtection="1">
      <alignment vertical="center" shrinkToFit="1"/>
      <protection locked="0"/>
    </xf>
    <xf numFmtId="183" fontId="6" fillId="0" borderId="14" xfId="0" applyNumberFormat="1" applyFont="1" applyFill="1" applyBorder="1" applyAlignment="1" applyProtection="1">
      <alignment vertical="center" shrinkToFit="1"/>
      <protection locked="0"/>
    </xf>
    <xf numFmtId="0" fontId="13" fillId="0" borderId="8"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9" xfId="0" applyFont="1" applyFill="1" applyBorder="1" applyAlignment="1" applyProtection="1">
      <alignment horizontal="left" vertical="top"/>
      <protection locked="0"/>
    </xf>
    <xf numFmtId="182" fontId="13" fillId="2" borderId="5" xfId="0" applyNumberFormat="1" applyFont="1" applyFill="1" applyBorder="1" applyAlignment="1" applyProtection="1">
      <alignment horizontal="center" vertical="center" shrinkToFit="1"/>
      <protection locked="0"/>
    </xf>
    <xf numFmtId="182" fontId="6" fillId="8" borderId="14" xfId="1"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4" fillId="0" borderId="15" xfId="0" applyFont="1" applyBorder="1" applyAlignment="1" applyProtection="1">
      <alignment horizontal="left" vertical="center"/>
      <protection locked="0"/>
    </xf>
    <xf numFmtId="0" fontId="6" fillId="11" borderId="1" xfId="0" applyFont="1" applyFill="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0" fontId="4" fillId="9" borderId="1" xfId="0" applyFont="1" applyFill="1" applyBorder="1" applyAlignment="1" applyProtection="1">
      <alignment vertical="center" shrinkToFit="1"/>
      <protection locked="0"/>
    </xf>
    <xf numFmtId="0" fontId="4" fillId="9" borderId="13" xfId="0" applyFont="1" applyFill="1" applyBorder="1" applyAlignment="1" applyProtection="1">
      <alignment vertical="center" shrinkToFit="1"/>
      <protection locked="0"/>
    </xf>
    <xf numFmtId="0" fontId="6" fillId="2" borderId="14" xfId="0" applyFont="1" applyFill="1" applyBorder="1" applyAlignment="1" applyProtection="1">
      <alignment horizontal="center" vertical="center" shrinkToFit="1"/>
      <protection locked="0"/>
    </xf>
    <xf numFmtId="0" fontId="4" fillId="0" borderId="14" xfId="3" applyFont="1" applyBorder="1" applyAlignment="1" applyProtection="1">
      <alignment horizontal="center" vertical="center" shrinkToFit="1"/>
      <protection locked="0"/>
    </xf>
    <xf numFmtId="0" fontId="11" fillId="2" borderId="14" xfId="3" applyNumberFormat="1" applyFont="1" applyFill="1" applyBorder="1" applyAlignment="1" applyProtection="1">
      <alignment horizontal="center" vertical="center" shrinkToFit="1"/>
      <protection locked="0"/>
    </xf>
    <xf numFmtId="180" fontId="6" fillId="0" borderId="13" xfId="0" applyNumberFormat="1" applyFont="1" applyFill="1" applyBorder="1" applyAlignment="1" applyProtection="1">
      <alignment horizontal="center" vertical="center" shrinkToFit="1"/>
      <protection locked="0"/>
    </xf>
    <xf numFmtId="0" fontId="4" fillId="0" borderId="7" xfId="3" applyFont="1" applyBorder="1" applyAlignment="1" applyProtection="1">
      <alignment horizontal="center" vertical="center" wrapText="1"/>
      <protection locked="0"/>
    </xf>
    <xf numFmtId="0" fontId="4" fillId="0" borderId="5"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11" xfId="3" applyFont="1" applyBorder="1" applyAlignment="1" applyProtection="1">
      <alignment horizontal="center" vertical="center" wrapText="1"/>
      <protection locked="0"/>
    </xf>
    <xf numFmtId="0" fontId="4" fillId="0" borderId="17" xfId="3" applyFont="1" applyBorder="1" applyAlignment="1" applyProtection="1">
      <alignment horizontal="left" vertical="center" indent="1" shrinkToFit="1"/>
      <protection locked="0"/>
    </xf>
    <xf numFmtId="0" fontId="4" fillId="0" borderId="14" xfId="3" applyFont="1" applyBorder="1" applyAlignment="1" applyProtection="1">
      <alignment horizontal="left" vertical="center" indent="1" shrinkToFit="1"/>
      <protection locked="0"/>
    </xf>
    <xf numFmtId="0" fontId="16" fillId="6" borderId="0" xfId="0" applyFont="1" applyFill="1" applyAlignment="1">
      <alignment horizontal="right" vertical="center" shrinkToFit="1"/>
    </xf>
    <xf numFmtId="0" fontId="6" fillId="2" borderId="60" xfId="3" applyFont="1" applyFill="1" applyBorder="1" applyAlignment="1" applyProtection="1">
      <alignment horizontal="center" vertical="center" shrinkToFit="1"/>
      <protection locked="0"/>
    </xf>
    <xf numFmtId="0" fontId="24" fillId="0" borderId="1" xfId="3" applyFont="1" applyBorder="1" applyAlignment="1" applyProtection="1">
      <alignment horizontal="left" vertical="center" shrinkToFit="1"/>
      <protection locked="0"/>
    </xf>
    <xf numFmtId="0" fontId="24" fillId="0" borderId="13" xfId="3" applyFont="1" applyBorder="1" applyAlignment="1" applyProtection="1">
      <alignment horizontal="left" vertical="center" shrinkToFit="1"/>
      <protection locked="0"/>
    </xf>
    <xf numFmtId="0" fontId="24" fillId="0" borderId="2" xfId="3" applyFont="1" applyBorder="1" applyAlignment="1" applyProtection="1">
      <alignment horizontal="left" vertical="center" shrinkToFit="1"/>
      <protection locked="0"/>
    </xf>
    <xf numFmtId="0" fontId="4" fillId="0" borderId="13" xfId="0" applyFont="1" applyBorder="1" applyAlignment="1">
      <alignment horizontal="center" vertical="center" shrinkToFit="1"/>
    </xf>
    <xf numFmtId="0" fontId="4" fillId="0" borderId="2" xfId="0" applyFont="1" applyBorder="1" applyAlignment="1">
      <alignment horizontal="center" vertical="center" shrinkToFit="1"/>
    </xf>
    <xf numFmtId="0" fontId="24" fillId="0" borderId="7" xfId="3" applyFont="1" applyBorder="1" applyAlignment="1" applyProtection="1">
      <alignment horizontal="left" vertical="center" shrinkToFit="1"/>
      <protection locked="0"/>
    </xf>
    <xf numFmtId="0" fontId="24" fillId="0" borderId="5" xfId="3" applyFont="1" applyBorder="1" applyAlignment="1" applyProtection="1">
      <alignment horizontal="left" vertical="center" shrinkToFit="1"/>
      <protection locked="0"/>
    </xf>
    <xf numFmtId="0" fontId="24" fillId="0" borderId="6" xfId="3" applyFont="1" applyBorder="1" applyAlignment="1" applyProtection="1">
      <alignment horizontal="left" vertical="center" shrinkToFit="1"/>
      <protection locked="0"/>
    </xf>
    <xf numFmtId="0" fontId="4" fillId="0" borderId="7" xfId="3" applyFont="1" applyBorder="1" applyAlignment="1" applyProtection="1">
      <alignment horizontal="center" vertical="center" shrinkToFit="1"/>
      <protection locked="0"/>
    </xf>
    <xf numFmtId="0" fontId="4" fillId="0" borderId="5" xfId="3" applyFont="1" applyBorder="1" applyAlignment="1" applyProtection="1">
      <alignment horizontal="center" vertical="center" shrinkToFit="1"/>
      <protection locked="0"/>
    </xf>
    <xf numFmtId="0" fontId="4" fillId="0" borderId="10" xfId="3" applyFont="1" applyBorder="1" applyAlignment="1" applyProtection="1">
      <alignment horizontal="center" vertical="center" shrinkToFit="1"/>
      <protection locked="0"/>
    </xf>
    <xf numFmtId="0" fontId="4" fillId="0" borderId="11" xfId="3" applyFont="1" applyBorder="1" applyAlignment="1" applyProtection="1">
      <alignment horizontal="center" vertical="center" shrinkToFit="1"/>
      <protection locked="0"/>
    </xf>
    <xf numFmtId="0" fontId="4" fillId="0" borderId="62" xfId="3" applyFont="1" applyBorder="1" applyAlignment="1" applyProtection="1">
      <alignment horizontal="center" vertical="center" shrinkToFit="1"/>
      <protection locked="0"/>
    </xf>
    <xf numFmtId="0" fontId="4" fillId="0" borderId="63" xfId="3" applyFont="1" applyBorder="1" applyAlignment="1" applyProtection="1">
      <alignment horizontal="center" vertical="center" shrinkToFit="1"/>
      <protection locked="0"/>
    </xf>
    <xf numFmtId="0" fontId="12" fillId="0" borderId="5" xfId="3" applyFont="1" applyBorder="1" applyAlignment="1" applyProtection="1">
      <alignment horizontal="center" vertical="center" shrinkToFit="1"/>
      <protection locked="0"/>
    </xf>
    <xf numFmtId="0" fontId="12" fillId="0" borderId="6" xfId="3" applyFont="1" applyBorder="1" applyAlignment="1" applyProtection="1">
      <alignment horizontal="center" vertical="center" shrinkToFit="1"/>
      <protection locked="0"/>
    </xf>
    <xf numFmtId="0" fontId="12" fillId="0" borderId="11" xfId="3" applyFont="1" applyBorder="1" applyAlignment="1" applyProtection="1">
      <alignment horizontal="center" vertical="center" shrinkToFit="1"/>
      <protection locked="0"/>
    </xf>
    <xf numFmtId="0" fontId="12" fillId="0" borderId="12" xfId="3" applyFont="1" applyBorder="1" applyAlignment="1" applyProtection="1">
      <alignment horizontal="center" vertical="center" shrinkToFit="1"/>
      <protection locked="0"/>
    </xf>
    <xf numFmtId="0" fontId="6" fillId="2" borderId="64" xfId="3" applyFont="1" applyFill="1" applyBorder="1" applyAlignment="1" applyProtection="1">
      <alignment horizontal="center" vertical="center" shrinkToFit="1"/>
      <protection locked="0"/>
    </xf>
    <xf numFmtId="0" fontId="6" fillId="11" borderId="14" xfId="0" applyFont="1" applyFill="1" applyBorder="1" applyAlignment="1" applyProtection="1">
      <alignment horizontal="center" vertical="center"/>
      <protection locked="0"/>
    </xf>
    <xf numFmtId="0" fontId="6" fillId="2" borderId="1" xfId="3" applyFont="1" applyFill="1" applyBorder="1" applyAlignment="1" applyProtection="1">
      <alignment horizontal="center" vertical="center" shrinkToFit="1"/>
      <protection locked="0"/>
    </xf>
    <xf numFmtId="0" fontId="6" fillId="2" borderId="13" xfId="3" applyFont="1" applyFill="1" applyBorder="1" applyAlignment="1" applyProtection="1">
      <alignment horizontal="center" vertical="center" shrinkToFit="1"/>
      <protection locked="0"/>
    </xf>
    <xf numFmtId="0" fontId="6" fillId="2" borderId="2" xfId="3" applyFont="1" applyFill="1" applyBorder="1" applyAlignment="1" applyProtection="1">
      <alignment horizontal="center" vertical="center" shrinkToFit="1"/>
      <protection locked="0"/>
    </xf>
    <xf numFmtId="0" fontId="6" fillId="2" borderId="17" xfId="3" applyFont="1" applyFill="1" applyBorder="1" applyAlignment="1" applyProtection="1">
      <alignment horizontal="center" vertical="center" shrinkToFit="1"/>
      <protection locked="0"/>
    </xf>
    <xf numFmtId="0" fontId="4" fillId="0" borderId="1" xfId="3" applyFont="1" applyBorder="1" applyAlignment="1" applyProtection="1">
      <alignment horizontal="center" vertical="center" shrinkToFit="1"/>
      <protection locked="0"/>
    </xf>
    <xf numFmtId="0" fontId="4" fillId="0" borderId="13" xfId="3" applyFont="1" applyBorder="1" applyAlignment="1" applyProtection="1">
      <alignment horizontal="center" vertical="center" shrinkToFit="1"/>
      <protection locked="0"/>
    </xf>
    <xf numFmtId="0" fontId="4" fillId="0" borderId="2" xfId="3" applyFont="1" applyBorder="1" applyAlignment="1" applyProtection="1">
      <alignment horizontal="center" vertical="center" shrinkToFit="1"/>
      <protection locked="0"/>
    </xf>
    <xf numFmtId="0" fontId="4"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6" fillId="2" borderId="32" xfId="0" applyFont="1" applyFill="1" applyBorder="1" applyAlignment="1" applyProtection="1">
      <alignment horizontal="left" vertical="center" wrapText="1"/>
      <protection locked="0"/>
    </xf>
    <xf numFmtId="0" fontId="6" fillId="2" borderId="33" xfId="0" applyFont="1" applyFill="1" applyBorder="1" applyAlignment="1" applyProtection="1">
      <alignment horizontal="left" vertical="center" wrapText="1"/>
      <protection locked="0"/>
    </xf>
    <xf numFmtId="0" fontId="6" fillId="2" borderId="34" xfId="0" applyFont="1" applyFill="1" applyBorder="1" applyAlignment="1" applyProtection="1">
      <alignment horizontal="left" vertical="center" wrapText="1"/>
      <protection locked="0"/>
    </xf>
    <xf numFmtId="0" fontId="6" fillId="2" borderId="29"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4" fillId="0" borderId="64"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4" fillId="0" borderId="60"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left" vertical="center" shrinkToFit="1"/>
      <protection locked="0"/>
    </xf>
    <xf numFmtId="0" fontId="6" fillId="2" borderId="32"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left" vertical="center"/>
      <protection locked="0"/>
    </xf>
    <xf numFmtId="0" fontId="4" fillId="0" borderId="61" xfId="0" applyFont="1" applyFill="1" applyBorder="1" applyAlignment="1" applyProtection="1">
      <alignment horizontal="center" vertical="center" shrinkToFit="1"/>
      <protection locked="0"/>
    </xf>
    <xf numFmtId="0" fontId="40" fillId="5" borderId="65" xfId="0" applyFont="1" applyFill="1" applyBorder="1" applyAlignment="1">
      <alignment horizontal="center" vertical="center" shrinkToFit="1"/>
    </xf>
    <xf numFmtId="0" fontId="40" fillId="5" borderId="66" xfId="0" applyFont="1" applyFill="1" applyBorder="1" applyAlignment="1">
      <alignment horizontal="center" vertical="center" shrinkToFit="1"/>
    </xf>
    <xf numFmtId="0" fontId="14" fillId="5" borderId="67" xfId="0" applyFont="1" applyFill="1" applyBorder="1" applyAlignment="1">
      <alignment horizontal="center" vertical="center" shrinkToFit="1"/>
    </xf>
    <xf numFmtId="0" fontId="14" fillId="5" borderId="68" xfId="0" applyFont="1" applyFill="1" applyBorder="1" applyAlignment="1">
      <alignment horizontal="center" vertical="center" shrinkToFit="1"/>
    </xf>
    <xf numFmtId="0" fontId="6" fillId="2" borderId="29"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6" fillId="2" borderId="31"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shrinkToFit="1"/>
      <protection locked="0"/>
    </xf>
    <xf numFmtId="0" fontId="4" fillId="0" borderId="62" xfId="3" applyFont="1" applyBorder="1" applyAlignment="1" applyProtection="1">
      <alignment horizontal="center" vertical="center" wrapText="1"/>
      <protection locked="0"/>
    </xf>
    <xf numFmtId="0" fontId="4" fillId="0" borderId="63" xfId="3" applyFont="1" applyBorder="1" applyAlignment="1" applyProtection="1">
      <alignment horizontal="center" vertical="center" wrapText="1"/>
      <protection locked="0"/>
    </xf>
    <xf numFmtId="0" fontId="4" fillId="0" borderId="79"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0" borderId="82"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4" fillId="0" borderId="84"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54" fillId="0" borderId="14" xfId="3" applyFont="1" applyBorder="1" applyAlignment="1" applyProtection="1">
      <alignment horizontal="left" vertical="center" indent="1" shrinkToFit="1"/>
      <protection locked="0"/>
    </xf>
    <xf numFmtId="0" fontId="4" fillId="0" borderId="14" xfId="0" applyFont="1" applyBorder="1" applyAlignment="1" applyProtection="1">
      <alignment horizontal="left" vertical="center" shrinkToFit="1"/>
      <protection locked="0"/>
    </xf>
    <xf numFmtId="0" fontId="6" fillId="11" borderId="5" xfId="0" applyFont="1" applyFill="1" applyBorder="1" applyAlignment="1" applyProtection="1">
      <alignment horizontal="center" vertical="center" shrinkToFit="1"/>
      <protection locked="0"/>
    </xf>
    <xf numFmtId="0" fontId="4" fillId="0" borderId="7"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6" fillId="8" borderId="13" xfId="0" applyFont="1" applyFill="1" applyBorder="1" applyAlignment="1" applyProtection="1">
      <alignment horizontal="center" vertical="center"/>
      <protection locked="0"/>
    </xf>
    <xf numFmtId="0" fontId="6" fillId="2" borderId="26"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4" fillId="0" borderId="51" xfId="0" applyFont="1" applyBorder="1" applyAlignment="1" applyProtection="1">
      <alignment horizontal="center" vertical="center"/>
      <protection locked="0"/>
    </xf>
    <xf numFmtId="0" fontId="6" fillId="8" borderId="1" xfId="0" applyFont="1" applyFill="1" applyBorder="1" applyAlignment="1" applyProtection="1">
      <alignment vertical="center"/>
      <protection locked="0"/>
    </xf>
    <xf numFmtId="0" fontId="6" fillId="8" borderId="13" xfId="0" applyFont="1" applyFill="1" applyBorder="1" applyAlignment="1" applyProtection="1">
      <alignment vertical="center"/>
      <protection locked="0"/>
    </xf>
    <xf numFmtId="0" fontId="6" fillId="8" borderId="2" xfId="0" applyFont="1" applyFill="1" applyBorder="1" applyAlignment="1" applyProtection="1">
      <alignment vertical="center"/>
      <protection locked="0"/>
    </xf>
    <xf numFmtId="0" fontId="12" fillId="0" borderId="1"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4" fillId="3" borderId="7"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0" borderId="11" xfId="0" applyFont="1" applyBorder="1" applyAlignment="1">
      <alignment horizontal="right" vertical="center"/>
    </xf>
    <xf numFmtId="0" fontId="4" fillId="0" borderId="11" xfId="0" applyFont="1" applyBorder="1" applyAlignment="1">
      <alignment horizontal="center" vertical="center"/>
    </xf>
    <xf numFmtId="0" fontId="4" fillId="11" borderId="13" xfId="0" applyFont="1" applyFill="1" applyBorder="1" applyAlignment="1" applyProtection="1">
      <alignment vertical="center"/>
      <protection locked="0"/>
    </xf>
    <xf numFmtId="0" fontId="13" fillId="2" borderId="7"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1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2" borderId="76" xfId="0" applyFont="1" applyFill="1" applyBorder="1" applyAlignment="1" applyProtection="1">
      <alignment horizontal="center" vertical="center" shrinkToFit="1"/>
      <protection locked="0"/>
    </xf>
    <xf numFmtId="0" fontId="6" fillId="2" borderId="77" xfId="0" applyFont="1" applyFill="1" applyBorder="1" applyAlignment="1" applyProtection="1">
      <alignment horizontal="center" vertical="center" shrinkToFit="1"/>
      <protection locked="0"/>
    </xf>
    <xf numFmtId="0" fontId="6" fillId="2" borderId="78" xfId="0" applyFont="1" applyFill="1" applyBorder="1" applyAlignment="1" applyProtection="1">
      <alignment horizontal="center" vertical="center" shrinkToFit="1"/>
      <protection locked="0"/>
    </xf>
    <xf numFmtId="0" fontId="4" fillId="0" borderId="72" xfId="0" applyFont="1" applyBorder="1" applyAlignment="1" applyProtection="1">
      <alignment horizontal="center" vertical="center" shrinkToFit="1"/>
      <protection locked="0"/>
    </xf>
    <xf numFmtId="0" fontId="4" fillId="0" borderId="70" xfId="0" applyFont="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6" fillId="11" borderId="13" xfId="0" applyFont="1" applyFill="1" applyBorder="1" applyAlignment="1" applyProtection="1">
      <alignment horizontal="left" vertical="center" wrapText="1"/>
      <protection locked="0"/>
    </xf>
    <xf numFmtId="0" fontId="6" fillId="11" borderId="2"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protection locked="0"/>
    </xf>
    <xf numFmtId="0" fontId="6" fillId="0" borderId="73"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13" fillId="0" borderId="75" xfId="0" applyFont="1" applyFill="1" applyBorder="1" applyAlignment="1" applyProtection="1">
      <alignment horizontal="left" vertical="center"/>
      <protection locked="0"/>
    </xf>
    <xf numFmtId="0" fontId="0" fillId="0" borderId="19" xfId="0" applyFont="1" applyFill="1" applyBorder="1" applyProtection="1">
      <alignment vertical="center"/>
      <protection locked="0"/>
    </xf>
    <xf numFmtId="0" fontId="0" fillId="0" borderId="35" xfId="0" applyFont="1" applyFill="1" applyBorder="1" applyProtection="1">
      <alignment vertical="center"/>
      <protection locked="0"/>
    </xf>
    <xf numFmtId="0" fontId="4" fillId="0" borderId="7"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 xfId="0" applyFont="1" applyBorder="1" applyAlignment="1" applyProtection="1">
      <alignment horizontal="center" vertical="center" textRotation="255" wrapText="1"/>
      <protection locked="0"/>
    </xf>
    <xf numFmtId="0" fontId="4" fillId="0" borderId="13" xfId="0" applyFont="1" applyBorder="1" applyAlignment="1" applyProtection="1">
      <alignment horizontal="center" vertical="center" textRotation="255"/>
      <protection locked="0"/>
    </xf>
    <xf numFmtId="0" fontId="4" fillId="0" borderId="6" xfId="0" applyFont="1" applyBorder="1" applyAlignment="1" applyProtection="1">
      <alignment vertical="center" shrinkToFit="1"/>
      <protection locked="0"/>
    </xf>
    <xf numFmtId="187" fontId="6" fillId="0" borderId="14" xfId="0" applyNumberFormat="1" applyFont="1" applyFill="1" applyBorder="1" applyAlignment="1" applyProtection="1">
      <alignment horizontal="right" vertical="center" shrinkToFit="1"/>
      <protection locked="0"/>
    </xf>
    <xf numFmtId="187" fontId="6" fillId="0" borderId="1" xfId="0" applyNumberFormat="1" applyFont="1" applyFill="1" applyBorder="1" applyAlignment="1" applyProtection="1">
      <alignment horizontal="right" vertical="center" shrinkToFit="1"/>
      <protection locked="0"/>
    </xf>
    <xf numFmtId="187" fontId="6" fillId="0" borderId="13" xfId="0" applyNumberFormat="1" applyFont="1" applyFill="1" applyBorder="1" applyAlignment="1" applyProtection="1">
      <alignment horizontal="right" vertical="center" shrinkToFit="1"/>
      <protection locked="0"/>
    </xf>
    <xf numFmtId="187" fontId="6" fillId="0" borderId="2" xfId="0" applyNumberFormat="1" applyFont="1" applyFill="1" applyBorder="1" applyAlignment="1" applyProtection="1">
      <alignment horizontal="right" vertical="center" shrinkToFit="1"/>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13" fillId="2" borderId="1" xfId="0" applyFont="1" applyFill="1" applyBorder="1" applyAlignment="1" applyProtection="1">
      <alignment horizontal="left" vertical="center" wrapText="1"/>
      <protection locked="0"/>
    </xf>
    <xf numFmtId="0" fontId="13" fillId="2" borderId="13"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0" fontId="13" fillId="2" borderId="10"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left" vertical="center" wrapText="1"/>
      <protection locked="0"/>
    </xf>
    <xf numFmtId="0" fontId="4" fillId="0" borderId="0"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7" xfId="0" applyFont="1" applyBorder="1" applyAlignment="1" applyProtection="1">
      <alignment horizontal="left" vertical="center" shrinkToFit="1"/>
      <protection locked="0"/>
    </xf>
    <xf numFmtId="0" fontId="4" fillId="0" borderId="7"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7"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6" fillId="11" borderId="7" xfId="0" applyFont="1" applyFill="1" applyBorder="1" applyAlignment="1" applyProtection="1">
      <alignment horizontal="center" vertical="center"/>
      <protection locked="0"/>
    </xf>
    <xf numFmtId="0" fontId="6" fillId="11" borderId="5"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12" fillId="0" borderId="13" xfId="0" applyFont="1" applyBorder="1" applyAlignment="1" applyProtection="1">
      <alignment horizontal="right" vertical="center" shrinkToFit="1"/>
      <protection locked="0"/>
    </xf>
    <xf numFmtId="0" fontId="12" fillId="0" borderId="2" xfId="0" applyFont="1" applyBorder="1" applyAlignment="1" applyProtection="1">
      <alignment horizontal="right" vertical="center" shrinkToFit="1"/>
      <protection locked="0"/>
    </xf>
    <xf numFmtId="187" fontId="6" fillId="2" borderId="14" xfId="0" applyNumberFormat="1" applyFont="1" applyFill="1" applyBorder="1" applyAlignment="1" applyProtection="1">
      <alignment horizontal="right" vertical="center" shrinkToFit="1"/>
      <protection locked="0"/>
    </xf>
    <xf numFmtId="187" fontId="6" fillId="2" borderId="1" xfId="0" applyNumberFormat="1" applyFont="1" applyFill="1" applyBorder="1" applyAlignment="1" applyProtection="1">
      <alignment horizontal="right" vertical="center" shrinkToFit="1"/>
      <protection locked="0"/>
    </xf>
    <xf numFmtId="187" fontId="6" fillId="2" borderId="13" xfId="0" applyNumberFormat="1" applyFont="1" applyFill="1" applyBorder="1" applyAlignment="1" applyProtection="1">
      <alignment horizontal="right" vertical="center" shrinkToFit="1"/>
      <protection locked="0"/>
    </xf>
    <xf numFmtId="187" fontId="6" fillId="2" borderId="2" xfId="0" applyNumberFormat="1" applyFont="1" applyFill="1" applyBorder="1" applyAlignment="1" applyProtection="1">
      <alignment horizontal="right" vertical="center" shrinkToFit="1"/>
      <protection locked="0"/>
    </xf>
    <xf numFmtId="0" fontId="4" fillId="2" borderId="13"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0" borderId="13" xfId="0" applyFont="1" applyBorder="1" applyAlignment="1" applyProtection="1">
      <alignment horizontal="right" vertical="center"/>
      <protection locked="0"/>
    </xf>
    <xf numFmtId="0" fontId="6" fillId="2" borderId="7" xfId="3" applyFont="1" applyFill="1" applyBorder="1" applyAlignment="1" applyProtection="1">
      <alignment horizontal="center" vertical="center" shrinkToFit="1"/>
      <protection locked="0"/>
    </xf>
    <xf numFmtId="0" fontId="6" fillId="2" borderId="5" xfId="3" applyFont="1" applyFill="1" applyBorder="1" applyAlignment="1" applyProtection="1">
      <alignment horizontal="center" vertical="center" shrinkToFit="1"/>
      <protection locked="0"/>
    </xf>
    <xf numFmtId="0" fontId="6" fillId="2" borderId="6" xfId="3" applyFont="1" applyFill="1" applyBorder="1" applyAlignment="1" applyProtection="1">
      <alignment horizontal="center" vertical="center" shrinkToFit="1"/>
      <protection locked="0"/>
    </xf>
    <xf numFmtId="178" fontId="4" fillId="0" borderId="14" xfId="3" applyNumberFormat="1" applyFont="1" applyFill="1" applyBorder="1" applyAlignment="1" applyProtection="1">
      <alignment horizontal="center" vertical="center" wrapText="1"/>
      <protection locked="0"/>
    </xf>
    <xf numFmtId="179" fontId="6" fillId="2" borderId="14" xfId="3" applyNumberFormat="1" applyFont="1" applyFill="1" applyBorder="1" applyAlignment="1" applyProtection="1">
      <alignment horizontal="right" vertical="center" shrinkToFit="1"/>
      <protection locked="0"/>
    </xf>
    <xf numFmtId="0" fontId="4" fillId="0" borderId="6" xfId="3" applyFont="1" applyBorder="1" applyAlignment="1" applyProtection="1">
      <alignment horizontal="center" vertical="center" wrapText="1"/>
      <protection locked="0"/>
    </xf>
    <xf numFmtId="0" fontId="4" fillId="0" borderId="12" xfId="3" applyFont="1" applyBorder="1" applyAlignment="1" applyProtection="1">
      <alignment horizontal="center" vertical="center" wrapText="1"/>
      <protection locked="0"/>
    </xf>
    <xf numFmtId="0" fontId="4" fillId="0" borderId="14" xfId="3" applyFont="1" applyFill="1" applyBorder="1" applyAlignment="1" applyProtection="1">
      <alignment horizontal="left" vertical="center" indent="1" shrinkToFit="1"/>
      <protection locked="0"/>
    </xf>
    <xf numFmtId="0" fontId="24" fillId="0" borderId="14" xfId="3" applyFont="1" applyFill="1" applyBorder="1" applyAlignment="1" applyProtection="1">
      <alignment horizontal="left" vertical="center" indent="1" shrinkToFit="1"/>
      <protection locked="0"/>
    </xf>
    <xf numFmtId="0" fontId="4" fillId="0" borderId="1" xfId="0" applyFont="1" applyFill="1" applyBorder="1" applyAlignment="1">
      <alignment vertical="center" shrinkToFit="1"/>
    </xf>
    <xf numFmtId="0" fontId="4" fillId="0" borderId="13" xfId="0" applyFont="1" applyFill="1" applyBorder="1" applyAlignment="1">
      <alignment vertical="center" shrinkToFit="1"/>
    </xf>
    <xf numFmtId="0" fontId="4" fillId="0" borderId="6" xfId="3" applyFont="1" applyBorder="1" applyAlignment="1" applyProtection="1">
      <alignment horizontal="center" vertical="center" shrinkToFit="1"/>
      <protection locked="0"/>
    </xf>
    <xf numFmtId="0" fontId="4" fillId="0" borderId="12" xfId="3" applyFont="1" applyBorder="1" applyAlignment="1" applyProtection="1">
      <alignment horizontal="center" vertical="center" shrinkToFit="1"/>
      <protection locked="0"/>
    </xf>
    <xf numFmtId="0" fontId="24" fillId="0" borderId="14" xfId="3" applyFont="1" applyBorder="1" applyAlignment="1" applyProtection="1">
      <alignment horizontal="left" vertical="center" shrinkToFit="1"/>
      <protection locked="0"/>
    </xf>
    <xf numFmtId="0" fontId="4" fillId="0" borderId="60" xfId="3" applyFont="1" applyBorder="1" applyAlignment="1" applyProtection="1">
      <alignment horizontal="left" vertical="center" indent="1" shrinkToFit="1"/>
      <protection locked="0"/>
    </xf>
    <xf numFmtId="0" fontId="6" fillId="2" borderId="26" xfId="3" applyFont="1" applyFill="1" applyBorder="1" applyAlignment="1" applyProtection="1">
      <alignment horizontal="center" vertical="center" shrinkToFit="1"/>
      <protection locked="0"/>
    </xf>
    <xf numFmtId="0" fontId="6" fillId="2" borderId="27" xfId="3" applyFont="1" applyFill="1" applyBorder="1" applyAlignment="1" applyProtection="1">
      <alignment horizontal="center" vertical="center" shrinkToFit="1"/>
      <protection locked="0"/>
    </xf>
    <xf numFmtId="0" fontId="6" fillId="2" borderId="28" xfId="3" applyFont="1" applyFill="1" applyBorder="1" applyAlignment="1" applyProtection="1">
      <alignment horizontal="center" vertical="center" shrinkToFit="1"/>
      <protection locked="0"/>
    </xf>
    <xf numFmtId="0" fontId="6" fillId="2" borderId="60" xfId="0" applyFont="1" applyFill="1" applyBorder="1" applyAlignment="1" applyProtection="1">
      <alignment horizontal="center" vertical="center" shrinkToFit="1"/>
      <protection locked="0"/>
    </xf>
    <xf numFmtId="177" fontId="6" fillId="2" borderId="64" xfId="0" applyNumberFormat="1" applyFont="1" applyFill="1" applyBorder="1" applyAlignment="1" applyProtection="1">
      <alignment horizontal="center" vertical="center" shrinkToFit="1"/>
      <protection locked="0"/>
    </xf>
    <xf numFmtId="0" fontId="4" fillId="0" borderId="7" xfId="3" applyFont="1" applyBorder="1" applyAlignment="1" applyProtection="1">
      <alignment horizontal="distributed" vertical="center" wrapText="1" shrinkToFit="1"/>
      <protection locked="0"/>
    </xf>
    <xf numFmtId="0" fontId="4" fillId="0" borderId="5" xfId="3" applyFont="1" applyBorder="1" applyAlignment="1" applyProtection="1">
      <alignment horizontal="distributed" vertical="center" wrapText="1" shrinkToFit="1"/>
      <protection locked="0"/>
    </xf>
    <xf numFmtId="0" fontId="4" fillId="0" borderId="6" xfId="3" applyFont="1" applyBorder="1" applyAlignment="1" applyProtection="1">
      <alignment horizontal="distributed" vertical="center" wrapText="1" shrinkToFit="1"/>
      <protection locked="0"/>
    </xf>
    <xf numFmtId="0" fontId="4" fillId="0" borderId="10" xfId="3" applyFont="1" applyBorder="1" applyAlignment="1" applyProtection="1">
      <alignment horizontal="distributed" vertical="center" wrapText="1" shrinkToFit="1"/>
      <protection locked="0"/>
    </xf>
    <xf numFmtId="0" fontId="4" fillId="0" borderId="11" xfId="3" applyFont="1" applyBorder="1" applyAlignment="1" applyProtection="1">
      <alignment horizontal="distributed" vertical="center" wrapText="1" shrinkToFit="1"/>
      <protection locked="0"/>
    </xf>
    <xf numFmtId="0" fontId="4" fillId="0" borderId="12" xfId="3" applyFont="1" applyBorder="1" applyAlignment="1" applyProtection="1">
      <alignment horizontal="distributed" vertical="center" wrapText="1" shrinkToFit="1"/>
      <protection locked="0"/>
    </xf>
    <xf numFmtId="0" fontId="4" fillId="0" borderId="60" xfId="0" applyFont="1" applyBorder="1" applyAlignment="1" applyProtection="1">
      <alignment horizontal="distributed" vertical="center"/>
      <protection locked="0"/>
    </xf>
    <xf numFmtId="0" fontId="6" fillId="8" borderId="26" xfId="0" applyFont="1" applyFill="1" applyBorder="1" applyAlignment="1" applyProtection="1">
      <alignment horizontal="center" vertical="center" shrinkToFit="1"/>
      <protection locked="0"/>
    </xf>
    <xf numFmtId="0" fontId="6" fillId="8" borderId="27" xfId="0" applyFont="1" applyFill="1" applyBorder="1" applyAlignment="1" applyProtection="1">
      <alignment horizontal="center" vertical="center" shrinkToFit="1"/>
      <protection locked="0"/>
    </xf>
    <xf numFmtId="0" fontId="6" fillId="8" borderId="28" xfId="0" applyFont="1" applyFill="1" applyBorder="1" applyAlignment="1" applyProtection="1">
      <alignment horizontal="center" vertical="center" shrinkToFit="1"/>
      <protection locked="0"/>
    </xf>
    <xf numFmtId="184" fontId="6" fillId="8" borderId="13" xfId="0" applyNumberFormat="1" applyFont="1" applyFill="1" applyBorder="1" applyAlignment="1" applyProtection="1">
      <alignment horizontal="center" vertical="center"/>
      <protection locked="0"/>
    </xf>
    <xf numFmtId="184" fontId="6" fillId="8" borderId="2" xfId="0" applyNumberFormat="1" applyFont="1" applyFill="1" applyBorder="1" applyAlignment="1" applyProtection="1">
      <alignment horizontal="center" vertical="center"/>
      <protection locked="0"/>
    </xf>
    <xf numFmtId="0" fontId="6" fillId="11" borderId="2" xfId="0" applyFont="1" applyFill="1" applyBorder="1" applyAlignment="1" applyProtection="1">
      <alignment horizontal="center" vertical="center"/>
      <protection locked="0"/>
    </xf>
    <xf numFmtId="0" fontId="4" fillId="0" borderId="14" xfId="3" applyFont="1" applyBorder="1" applyAlignment="1">
      <alignment horizontal="distributed" vertical="center" wrapText="1" shrinkToFit="1"/>
    </xf>
    <xf numFmtId="178" fontId="6" fillId="0" borderId="14" xfId="3" applyNumberFormat="1" applyFont="1" applyFill="1" applyBorder="1" applyAlignment="1" applyProtection="1">
      <alignment horizontal="center" vertical="center" wrapText="1"/>
      <protection locked="0"/>
    </xf>
    <xf numFmtId="179" fontId="6" fillId="2" borderId="14" xfId="3" applyNumberFormat="1" applyFont="1" applyFill="1" applyBorder="1" applyAlignment="1" applyProtection="1">
      <alignment horizontal="center" vertical="center" shrinkToFit="1"/>
      <protection locked="0"/>
    </xf>
    <xf numFmtId="0" fontId="4" fillId="0" borderId="14" xfId="0" applyFont="1" applyBorder="1" applyAlignment="1" applyProtection="1">
      <alignment horizontal="center" vertical="center"/>
      <protection locked="0"/>
    </xf>
    <xf numFmtId="0" fontId="4" fillId="0" borderId="8" xfId="3" applyFont="1" applyBorder="1" applyAlignment="1" applyProtection="1">
      <alignment horizontal="distributed" vertical="center" wrapText="1" shrinkToFit="1"/>
      <protection locked="0"/>
    </xf>
    <xf numFmtId="0" fontId="4" fillId="0" borderId="0" xfId="3" applyFont="1" applyBorder="1" applyAlignment="1" applyProtection="1">
      <alignment horizontal="distributed" vertical="center" wrapText="1" shrinkToFit="1"/>
      <protection locked="0"/>
    </xf>
    <xf numFmtId="0" fontId="4" fillId="0" borderId="9" xfId="3" applyFont="1" applyBorder="1" applyAlignment="1" applyProtection="1">
      <alignment horizontal="distributed" vertical="center" wrapText="1" shrinkToFit="1"/>
      <protection locked="0"/>
    </xf>
    <xf numFmtId="0" fontId="5" fillId="0" borderId="0" xfId="0" applyFont="1" applyAlignment="1" applyProtection="1">
      <alignment horizontal="center" vertical="center"/>
      <protection locked="0"/>
    </xf>
    <xf numFmtId="0" fontId="7" fillId="8" borderId="3" xfId="0" applyFont="1" applyFill="1" applyBorder="1" applyAlignment="1" applyProtection="1">
      <alignment horizontal="center" vertical="center" shrinkToFit="1"/>
      <protection locked="0"/>
    </xf>
    <xf numFmtId="0" fontId="7" fillId="0" borderId="85" xfId="0" applyFont="1" applyBorder="1" applyAlignment="1">
      <alignment horizontal="center" vertical="center"/>
    </xf>
    <xf numFmtId="0" fontId="7" fillId="0" borderId="77"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8" borderId="76" xfId="0" applyFont="1" applyFill="1" applyBorder="1" applyAlignment="1" applyProtection="1">
      <alignment horizontal="center" vertical="center" shrinkToFit="1"/>
      <protection locked="0"/>
    </xf>
    <xf numFmtId="0" fontId="7" fillId="8" borderId="77" xfId="0" applyFont="1" applyFill="1" applyBorder="1" applyAlignment="1" applyProtection="1">
      <alignment horizontal="center" vertical="center" shrinkToFit="1"/>
      <protection locked="0"/>
    </xf>
    <xf numFmtId="0" fontId="7" fillId="8" borderId="78" xfId="0" applyFont="1" applyFill="1" applyBorder="1" applyAlignment="1" applyProtection="1">
      <alignment horizontal="center" vertical="center" shrinkToFit="1"/>
      <protection locked="0"/>
    </xf>
    <xf numFmtId="0" fontId="4" fillId="3" borderId="14" xfId="3" applyFont="1" applyFill="1" applyBorder="1" applyAlignment="1">
      <alignment horizontal="distributed" vertical="center" wrapText="1" shrinkToFit="1"/>
    </xf>
    <xf numFmtId="0" fontId="4" fillId="0" borderId="14" xfId="3" applyFont="1" applyBorder="1" applyAlignment="1" applyProtection="1">
      <alignment horizontal="distributed" vertical="center" wrapText="1" shrinkToFit="1"/>
      <protection locked="0"/>
    </xf>
    <xf numFmtId="0" fontId="6" fillId="8" borderId="10" xfId="0" applyFont="1" applyFill="1" applyBorder="1" applyAlignment="1" applyProtection="1">
      <alignment horizontal="center" vertical="center" shrinkToFit="1"/>
      <protection locked="0"/>
    </xf>
    <xf numFmtId="0" fontId="6" fillId="8" borderId="11" xfId="0" applyFont="1" applyFill="1" applyBorder="1" applyAlignment="1" applyProtection="1">
      <alignment horizontal="center" vertical="center" shrinkToFit="1"/>
      <protection locked="0"/>
    </xf>
    <xf numFmtId="0" fontId="6" fillId="8" borderId="12" xfId="0" applyFont="1" applyFill="1" applyBorder="1" applyAlignment="1" applyProtection="1">
      <alignment horizontal="center" vertical="center" shrinkToFit="1"/>
      <protection locked="0"/>
    </xf>
    <xf numFmtId="0" fontId="4" fillId="0" borderId="14" xfId="0" applyFont="1" applyBorder="1" applyAlignment="1" applyProtection="1">
      <alignment horizontal="distributed" vertical="center"/>
      <protection locked="0"/>
    </xf>
    <xf numFmtId="0" fontId="6" fillId="8" borderId="1"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4" fillId="0" borderId="64" xfId="0" applyFont="1" applyBorder="1" applyAlignment="1" applyProtection="1">
      <alignment horizontal="distributed" vertical="center"/>
      <protection locked="0"/>
    </xf>
    <xf numFmtId="0" fontId="6" fillId="8" borderId="32" xfId="0" applyFont="1" applyFill="1" applyBorder="1" applyAlignment="1" applyProtection="1">
      <alignment horizontal="center" vertical="center" shrinkToFit="1"/>
      <protection locked="0"/>
    </xf>
    <xf numFmtId="0" fontId="6" fillId="8" borderId="33" xfId="0" applyFont="1" applyFill="1" applyBorder="1" applyAlignment="1" applyProtection="1">
      <alignment horizontal="center" vertical="center" shrinkToFit="1"/>
      <protection locked="0"/>
    </xf>
    <xf numFmtId="0" fontId="6" fillId="8" borderId="34" xfId="0" applyFont="1" applyFill="1" applyBorder="1" applyAlignment="1" applyProtection="1">
      <alignment horizontal="center" vertical="center" shrinkToFit="1"/>
      <protection locked="0"/>
    </xf>
    <xf numFmtId="0" fontId="4" fillId="0" borderId="1" xfId="0" applyFont="1" applyBorder="1" applyAlignment="1" applyProtection="1">
      <alignment horizontal="distributed" vertical="center"/>
      <protection locked="0"/>
    </xf>
    <xf numFmtId="0" fontId="4" fillId="0" borderId="13" xfId="0" applyFont="1" applyBorder="1" applyAlignment="1" applyProtection="1">
      <alignment horizontal="distributed" vertical="center"/>
      <protection locked="0"/>
    </xf>
    <xf numFmtId="176" fontId="6" fillId="8" borderId="14"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vertical="center" shrinkToFit="1"/>
      <protection locked="0"/>
    </xf>
    <xf numFmtId="0" fontId="6" fillId="2" borderId="2" xfId="0" applyFont="1" applyFill="1" applyBorder="1" applyAlignment="1" applyProtection="1">
      <alignment vertical="center" shrinkToFit="1"/>
      <protection locked="0"/>
    </xf>
    <xf numFmtId="176" fontId="6" fillId="8" borderId="13" xfId="0" applyNumberFormat="1" applyFont="1" applyFill="1" applyBorder="1" applyAlignment="1" applyProtection="1">
      <alignment horizontal="distributed" vertical="center" shrinkToFit="1"/>
      <protection locked="0"/>
    </xf>
    <xf numFmtId="0" fontId="6" fillId="11" borderId="15" xfId="0" applyFont="1" applyFill="1" applyBorder="1" applyAlignment="1" applyProtection="1">
      <alignment horizontal="center" vertical="center" shrinkToFit="1"/>
      <protection locked="0"/>
    </xf>
    <xf numFmtId="0" fontId="6" fillId="11" borderId="14" xfId="0" applyFont="1" applyFill="1" applyBorder="1" applyAlignment="1" applyProtection="1">
      <alignment horizontal="center" vertical="center" shrinkToFit="1"/>
      <protection locked="0"/>
    </xf>
    <xf numFmtId="0" fontId="24" fillId="0" borderId="8" xfId="3" applyFont="1" applyBorder="1" applyAlignment="1" applyProtection="1">
      <alignment horizontal="left" vertical="center" shrinkToFit="1"/>
      <protection locked="0"/>
    </xf>
    <xf numFmtId="0" fontId="6" fillId="8" borderId="14"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shrinkToFit="1"/>
      <protection locked="0"/>
    </xf>
    <xf numFmtId="0" fontId="4" fillId="0" borderId="13" xfId="0" applyFont="1" applyBorder="1" applyAlignment="1" applyProtection="1">
      <alignment horizontal="right" vertical="center" shrinkToFit="1"/>
      <protection locked="0"/>
    </xf>
    <xf numFmtId="0" fontId="6" fillId="11" borderId="5" xfId="0" applyFont="1" applyFill="1" applyBorder="1" applyAlignment="1" applyProtection="1">
      <alignment horizontal="right" vertical="center" shrinkToFit="1"/>
      <protection locked="0"/>
    </xf>
    <xf numFmtId="0" fontId="6" fillId="8" borderId="10" xfId="0" applyNumberFormat="1" applyFont="1" applyFill="1" applyBorder="1" applyAlignment="1" applyProtection="1">
      <alignment horizontal="center" vertical="center" shrinkToFit="1"/>
      <protection locked="0"/>
    </xf>
    <xf numFmtId="0" fontId="6" fillId="8" borderId="11" xfId="0" applyNumberFormat="1" applyFont="1" applyFill="1" applyBorder="1" applyAlignment="1" applyProtection="1">
      <alignment horizontal="center" vertical="center" shrinkToFit="1"/>
      <protection locked="0"/>
    </xf>
    <xf numFmtId="0" fontId="6" fillId="8" borderId="12" xfId="0" applyNumberFormat="1" applyFont="1" applyFill="1" applyBorder="1" applyAlignment="1" applyProtection="1">
      <alignment horizontal="center" vertical="center" shrinkToFit="1"/>
      <protection locked="0"/>
    </xf>
    <xf numFmtId="0" fontId="24" fillId="0" borderId="1" xfId="3" applyFont="1" applyBorder="1" applyAlignment="1" applyProtection="1">
      <alignment horizontal="left" vertical="center"/>
      <protection locked="0"/>
    </xf>
    <xf numFmtId="0" fontId="24" fillId="0" borderId="13" xfId="3" applyFont="1" applyBorder="1" applyAlignment="1" applyProtection="1">
      <alignment horizontal="left" vertical="center"/>
      <protection locked="0"/>
    </xf>
    <xf numFmtId="0" fontId="24" fillId="0" borderId="2" xfId="3" applyFont="1" applyBorder="1" applyAlignment="1" applyProtection="1">
      <alignment horizontal="left" vertical="center"/>
      <protection locked="0"/>
    </xf>
    <xf numFmtId="0" fontId="24" fillId="0" borderId="17" xfId="3" applyFont="1" applyBorder="1" applyAlignment="1" applyProtection="1">
      <alignment horizontal="left" vertical="center" shrinkToFit="1"/>
      <protection locked="0"/>
    </xf>
    <xf numFmtId="0" fontId="4" fillId="10" borderId="7" xfId="0" applyFont="1" applyFill="1" applyBorder="1" applyAlignment="1" applyProtection="1">
      <alignment horizontal="left" vertical="center" wrapText="1" shrinkToFit="1"/>
      <protection locked="0"/>
    </xf>
    <xf numFmtId="0" fontId="4" fillId="10" borderId="5" xfId="0" applyFont="1" applyFill="1" applyBorder="1" applyAlignment="1" applyProtection="1">
      <alignment horizontal="left" vertical="center" shrinkToFit="1"/>
      <protection locked="0"/>
    </xf>
    <xf numFmtId="0" fontId="4" fillId="10" borderId="6" xfId="0" applyFont="1" applyFill="1" applyBorder="1" applyAlignment="1" applyProtection="1">
      <alignment horizontal="left" vertical="center" shrinkToFit="1"/>
      <protection locked="0"/>
    </xf>
    <xf numFmtId="0" fontId="4" fillId="10" borderId="10" xfId="0" applyFont="1" applyFill="1" applyBorder="1" applyAlignment="1" applyProtection="1">
      <alignment horizontal="left" vertical="center" shrinkToFit="1"/>
      <protection locked="0"/>
    </xf>
    <xf numFmtId="0" fontId="4" fillId="10" borderId="11" xfId="0" applyFont="1" applyFill="1" applyBorder="1" applyAlignment="1" applyProtection="1">
      <alignment horizontal="left" vertical="center" shrinkToFit="1"/>
      <protection locked="0"/>
    </xf>
    <xf numFmtId="0" fontId="4" fillId="10" borderId="12" xfId="0" applyFont="1" applyFill="1" applyBorder="1" applyAlignment="1" applyProtection="1">
      <alignment horizontal="left" vertical="center" shrinkToFit="1"/>
      <protection locked="0"/>
    </xf>
    <xf numFmtId="0" fontId="4" fillId="0" borderId="14" xfId="3" applyFont="1" applyBorder="1" applyAlignment="1" applyProtection="1">
      <alignment horizontal="distributed" vertical="center" shrinkToFit="1"/>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3" xfId="0" applyFont="1" applyFill="1" applyBorder="1" applyAlignment="1" applyProtection="1">
      <alignment horizontal="right" vertical="center" shrinkToFit="1"/>
      <protection locked="0"/>
    </xf>
    <xf numFmtId="178" fontId="6" fillId="8" borderId="26" xfId="0" applyNumberFormat="1" applyFont="1" applyFill="1" applyBorder="1" applyAlignment="1" applyProtection="1">
      <alignment horizontal="center" vertical="center" shrinkToFit="1"/>
      <protection locked="0"/>
    </xf>
    <xf numFmtId="178" fontId="6" fillId="8" borderId="28" xfId="0" applyNumberFormat="1" applyFont="1" applyFill="1" applyBorder="1" applyAlignment="1" applyProtection="1">
      <alignment horizontal="center" vertical="center" shrinkToFit="1"/>
      <protection locked="0"/>
    </xf>
    <xf numFmtId="178" fontId="6" fillId="8" borderId="61" xfId="0" applyNumberFormat="1" applyFont="1" applyFill="1" applyBorder="1" applyAlignment="1" applyProtection="1">
      <alignment horizontal="center" vertical="center" shrinkToFit="1"/>
      <protection locked="0"/>
    </xf>
    <xf numFmtId="178" fontId="6" fillId="8" borderId="64" xfId="0" applyNumberFormat="1" applyFont="1" applyFill="1" applyBorder="1" applyAlignment="1" applyProtection="1">
      <alignment horizontal="center" vertical="center" shrinkToFit="1"/>
      <protection locked="0"/>
    </xf>
    <xf numFmtId="0" fontId="6" fillId="2" borderId="64" xfId="0" applyFont="1" applyFill="1" applyBorder="1" applyAlignment="1" applyProtection="1">
      <alignment horizontal="center" vertical="center" shrinkToFit="1"/>
      <protection locked="0"/>
    </xf>
    <xf numFmtId="0" fontId="4" fillId="0" borderId="7" xfId="0" applyFont="1" applyBorder="1" applyAlignment="1" applyProtection="1">
      <alignment horizontal="distributed" vertical="center" indent="1"/>
      <protection locked="0"/>
    </xf>
    <xf numFmtId="0" fontId="0" fillId="0" borderId="5"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8" xfId="0" applyFont="1" applyBorder="1" applyAlignment="1">
      <alignment horizontal="distributed" vertical="center" indent="1"/>
    </xf>
    <xf numFmtId="0" fontId="0" fillId="0" borderId="0" xfId="0" applyFont="1" applyAlignment="1">
      <alignment horizontal="distributed" vertical="center" indent="1"/>
    </xf>
    <xf numFmtId="0" fontId="0" fillId="0" borderId="9"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11" xfId="0" applyFont="1" applyBorder="1" applyAlignment="1">
      <alignment horizontal="distributed" vertical="center" indent="1"/>
    </xf>
    <xf numFmtId="0" fontId="0" fillId="0" borderId="12" xfId="0" applyFont="1" applyBorder="1" applyAlignment="1">
      <alignment horizontal="distributed" vertical="center" indent="1"/>
    </xf>
    <xf numFmtId="0" fontId="6" fillId="11" borderId="7"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61" xfId="0" applyFont="1" applyFill="1" applyBorder="1" applyAlignment="1" applyProtection="1">
      <alignment horizontal="center" vertical="center" shrinkToFit="1"/>
      <protection locked="0"/>
    </xf>
    <xf numFmtId="0" fontId="4" fillId="0" borderId="15" xfId="0" applyFont="1" applyBorder="1" applyAlignment="1" applyProtection="1">
      <alignment horizontal="center" vertical="center"/>
      <protection locked="0"/>
    </xf>
    <xf numFmtId="0" fontId="4" fillId="0" borderId="36"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11" borderId="14" xfId="0" applyFont="1" applyFill="1" applyBorder="1" applyAlignment="1" applyProtection="1">
      <alignment horizontal="center" vertical="center"/>
      <protection locked="0"/>
    </xf>
    <xf numFmtId="0" fontId="6" fillId="0" borderId="13" xfId="0" applyFont="1" applyFill="1" applyBorder="1" applyAlignment="1" applyProtection="1">
      <alignment vertical="center" shrinkToFit="1"/>
      <protection locked="0"/>
    </xf>
    <xf numFmtId="177" fontId="4" fillId="0" borderId="1" xfId="0" applyNumberFormat="1" applyFont="1" applyFill="1" applyBorder="1" applyAlignment="1" applyProtection="1">
      <alignment horizontal="center" vertical="center" shrinkToFit="1"/>
      <protection locked="0"/>
    </xf>
    <xf numFmtId="177" fontId="4" fillId="0" borderId="13" xfId="0" applyNumberFormat="1" applyFont="1" applyFill="1" applyBorder="1" applyAlignment="1" applyProtection="1">
      <alignment horizontal="center" vertical="center" shrinkToFit="1"/>
      <protection locked="0"/>
    </xf>
    <xf numFmtId="177" fontId="4" fillId="0" borderId="2" xfId="0" applyNumberFormat="1" applyFont="1" applyFill="1" applyBorder="1" applyAlignment="1" applyProtection="1">
      <alignment horizontal="center" vertical="center" shrinkToFit="1"/>
      <protection locked="0"/>
    </xf>
    <xf numFmtId="0" fontId="11" fillId="2" borderId="7" xfId="3" applyNumberFormat="1" applyFont="1" applyFill="1" applyBorder="1" applyAlignment="1" applyProtection="1">
      <alignment horizontal="center" vertical="center" shrinkToFit="1"/>
      <protection locked="0"/>
    </xf>
    <xf numFmtId="0" fontId="11" fillId="2" borderId="5" xfId="3" applyNumberFormat="1" applyFont="1" applyFill="1" applyBorder="1" applyAlignment="1" applyProtection="1">
      <alignment horizontal="center" vertical="center" shrinkToFit="1"/>
      <protection locked="0"/>
    </xf>
    <xf numFmtId="0" fontId="11" fillId="2" borderId="6" xfId="3" applyNumberFormat="1" applyFont="1" applyFill="1" applyBorder="1" applyAlignment="1" applyProtection="1">
      <alignment horizontal="center" vertical="center" shrinkToFit="1"/>
      <protection locked="0"/>
    </xf>
    <xf numFmtId="177" fontId="6" fillId="2" borderId="60" xfId="0" applyNumberFormat="1" applyFont="1" applyFill="1" applyBorder="1" applyAlignment="1" applyProtection="1">
      <alignment horizontal="center" vertical="center" shrinkToFit="1"/>
      <protection locked="0"/>
    </xf>
    <xf numFmtId="176" fontId="6" fillId="2" borderId="13" xfId="0" applyNumberFormat="1" applyFont="1" applyFill="1" applyBorder="1" applyAlignment="1" applyProtection="1">
      <alignment horizontal="distributed" vertical="center" shrinkToFit="1"/>
      <protection locked="0"/>
    </xf>
    <xf numFmtId="0" fontId="4" fillId="0" borderId="1" xfId="0" applyFont="1" applyBorder="1" applyAlignment="1" applyProtection="1">
      <alignment horizontal="right" vertical="center" shrinkToFit="1"/>
      <protection locked="0"/>
    </xf>
    <xf numFmtId="0" fontId="0" fillId="0" borderId="13" xfId="0" applyFont="1" applyBorder="1" applyAlignment="1" applyProtection="1">
      <alignment vertical="center" shrinkToFit="1"/>
      <protection locked="0"/>
    </xf>
    <xf numFmtId="176" fontId="6" fillId="2" borderId="13" xfId="0" applyNumberFormat="1" applyFont="1" applyFill="1" applyBorder="1" applyAlignment="1" applyProtection="1">
      <alignment horizontal="center" vertical="center" shrinkToFit="1"/>
      <protection locked="0"/>
    </xf>
    <xf numFmtId="0" fontId="6" fillId="2" borderId="14" xfId="0" applyFont="1" applyFill="1" applyBorder="1" applyAlignment="1" applyProtection="1">
      <alignment vertical="center" wrapText="1"/>
      <protection locked="0"/>
    </xf>
    <xf numFmtId="0" fontId="4" fillId="0" borderId="7" xfId="3" applyFont="1" applyBorder="1" applyAlignment="1" applyProtection="1">
      <alignment horizontal="distributed" vertical="center" wrapText="1" indent="1" shrinkToFit="1"/>
      <protection locked="0"/>
    </xf>
    <xf numFmtId="0" fontId="4" fillId="0" borderId="5" xfId="3" applyFont="1" applyBorder="1" applyAlignment="1" applyProtection="1">
      <alignment horizontal="distributed" vertical="center" wrapText="1" indent="1" shrinkToFit="1"/>
      <protection locked="0"/>
    </xf>
    <xf numFmtId="0" fontId="4" fillId="0" borderId="6" xfId="3" applyFont="1" applyBorder="1" applyAlignment="1" applyProtection="1">
      <alignment horizontal="distributed" vertical="center" wrapText="1" indent="1" shrinkToFit="1"/>
      <protection locked="0"/>
    </xf>
    <xf numFmtId="0" fontId="4" fillId="0" borderId="10" xfId="3" applyFont="1" applyBorder="1" applyAlignment="1" applyProtection="1">
      <alignment horizontal="distributed" vertical="center" wrapText="1" indent="1" shrinkToFit="1"/>
      <protection locked="0"/>
    </xf>
    <xf numFmtId="0" fontId="4" fillId="0" borderId="11" xfId="3" applyFont="1" applyBorder="1" applyAlignment="1" applyProtection="1">
      <alignment horizontal="distributed" vertical="center" wrapText="1" indent="1" shrinkToFit="1"/>
      <protection locked="0"/>
    </xf>
    <xf numFmtId="0" fontId="4" fillId="0" borderId="12" xfId="3" applyFont="1" applyBorder="1" applyAlignment="1" applyProtection="1">
      <alignment horizontal="distributed" vertical="center" wrapText="1" indent="1" shrinkToFit="1"/>
      <protection locked="0"/>
    </xf>
    <xf numFmtId="177" fontId="6" fillId="2" borderId="6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vertical="center" shrinkToFit="1"/>
      <protection locked="0"/>
    </xf>
    <xf numFmtId="0" fontId="4" fillId="0" borderId="1" xfId="3" applyFont="1" applyBorder="1" applyAlignment="1" applyProtection="1">
      <alignment horizontal="distributed" vertical="center" wrapText="1" shrinkToFit="1"/>
      <protection locked="0"/>
    </xf>
    <xf numFmtId="0" fontId="4" fillId="10" borderId="7" xfId="0" applyFont="1" applyFill="1" applyBorder="1" applyAlignment="1" applyProtection="1">
      <alignment horizontal="center" vertical="center" shrinkToFit="1"/>
      <protection locked="0"/>
    </xf>
    <xf numFmtId="0" fontId="4" fillId="10" borderId="5" xfId="0" applyFont="1" applyFill="1" applyBorder="1" applyAlignment="1" applyProtection="1">
      <alignment horizontal="center" vertical="center" shrinkToFit="1"/>
      <protection locked="0"/>
    </xf>
    <xf numFmtId="0" fontId="4" fillId="10" borderId="6" xfId="0" applyFont="1" applyFill="1" applyBorder="1" applyAlignment="1" applyProtection="1">
      <alignment horizontal="center" vertical="center" shrinkToFit="1"/>
      <protection locked="0"/>
    </xf>
    <xf numFmtId="0" fontId="4" fillId="10" borderId="10" xfId="0" applyFont="1" applyFill="1" applyBorder="1" applyAlignment="1" applyProtection="1">
      <alignment horizontal="center" vertical="center" shrinkToFit="1"/>
      <protection locked="0"/>
    </xf>
    <xf numFmtId="0" fontId="4" fillId="10" borderId="11" xfId="0" applyFont="1" applyFill="1" applyBorder="1" applyAlignment="1" applyProtection="1">
      <alignment horizontal="center" vertical="center" shrinkToFit="1"/>
      <protection locked="0"/>
    </xf>
    <xf numFmtId="0" fontId="4" fillId="10" borderId="12" xfId="0" applyFont="1" applyFill="1" applyBorder="1" applyAlignment="1" applyProtection="1">
      <alignment horizontal="center" vertical="center" shrinkToFit="1"/>
      <protection locked="0"/>
    </xf>
    <xf numFmtId="0" fontId="4" fillId="3" borderId="14" xfId="3" applyFont="1" applyFill="1" applyBorder="1" applyAlignment="1" applyProtection="1">
      <alignment horizontal="distributed" vertical="center" wrapText="1" shrinkToFit="1"/>
      <protection locked="0"/>
    </xf>
    <xf numFmtId="186" fontId="6" fillId="8" borderId="1" xfId="0" applyNumberFormat="1" applyFont="1" applyFill="1" applyBorder="1" applyAlignment="1" applyProtection="1">
      <alignment horizontal="center" vertical="center" shrinkToFit="1"/>
      <protection locked="0"/>
    </xf>
    <xf numFmtId="186" fontId="6" fillId="8" borderId="13" xfId="0" applyNumberFormat="1" applyFont="1" applyFill="1" applyBorder="1" applyAlignment="1" applyProtection="1">
      <alignment horizontal="center" vertical="center" shrinkToFit="1"/>
      <protection locked="0"/>
    </xf>
    <xf numFmtId="186" fontId="6" fillId="8" borderId="2" xfId="0" applyNumberFormat="1" applyFont="1" applyFill="1" applyBorder="1" applyAlignment="1" applyProtection="1">
      <alignment horizontal="center" vertical="center" shrinkToFit="1"/>
      <protection locked="0"/>
    </xf>
    <xf numFmtId="0" fontId="6" fillId="8" borderId="13" xfId="0" applyFont="1" applyFill="1" applyBorder="1" applyAlignment="1" applyProtection="1">
      <alignment vertical="center" shrinkToFit="1"/>
      <protection locked="0"/>
    </xf>
    <xf numFmtId="177" fontId="6" fillId="8" borderId="1" xfId="0" applyNumberFormat="1" applyFont="1" applyFill="1" applyBorder="1" applyAlignment="1" applyProtection="1">
      <alignment horizontal="center" vertical="center" shrinkToFit="1"/>
      <protection locked="0"/>
    </xf>
    <xf numFmtId="177" fontId="6" fillId="8" borderId="13" xfId="0" applyNumberFormat="1" applyFont="1" applyFill="1" applyBorder="1" applyAlignment="1" applyProtection="1">
      <alignment horizontal="center" vertical="center" shrinkToFit="1"/>
      <protection locked="0"/>
    </xf>
    <xf numFmtId="177" fontId="6" fillId="8" borderId="2" xfId="0" applyNumberFormat="1"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178" fontId="6" fillId="0" borderId="64" xfId="3" applyNumberFormat="1" applyFont="1" applyFill="1" applyBorder="1" applyAlignment="1" applyProtection="1">
      <alignment horizontal="center" vertical="center" wrapText="1"/>
      <protection locked="0"/>
    </xf>
    <xf numFmtId="0" fontId="4" fillId="0" borderId="14" xfId="0" applyFont="1" applyBorder="1" applyAlignment="1" applyProtection="1">
      <alignment horizontal="distributed" vertical="center" indent="1"/>
      <protection locked="0"/>
    </xf>
    <xf numFmtId="0" fontId="11" fillId="2" borderId="10" xfId="3" applyNumberFormat="1" applyFont="1" applyFill="1" applyBorder="1" applyAlignment="1" applyProtection="1">
      <alignment horizontal="center" vertical="center" shrinkToFit="1"/>
      <protection locked="0"/>
    </xf>
    <xf numFmtId="0" fontId="11" fillId="2" borderId="11" xfId="3" applyNumberFormat="1" applyFont="1" applyFill="1" applyBorder="1" applyAlignment="1" applyProtection="1">
      <alignment horizontal="center" vertical="center" shrinkToFit="1"/>
      <protection locked="0"/>
    </xf>
    <xf numFmtId="0" fontId="11" fillId="2" borderId="12" xfId="3" applyNumberFormat="1" applyFont="1" applyFill="1" applyBorder="1" applyAlignment="1" applyProtection="1">
      <alignment horizontal="center" vertical="center" shrinkToFit="1"/>
      <protection locked="0"/>
    </xf>
    <xf numFmtId="0" fontId="6" fillId="2" borderId="10" xfId="3" applyFont="1" applyFill="1" applyBorder="1" applyAlignment="1" applyProtection="1">
      <alignment horizontal="center" vertical="center" shrinkToFit="1"/>
      <protection locked="0"/>
    </xf>
    <xf numFmtId="0" fontId="6" fillId="2" borderId="11" xfId="3" applyFont="1" applyFill="1" applyBorder="1" applyAlignment="1" applyProtection="1">
      <alignment horizontal="center" vertical="center" shrinkToFit="1"/>
      <protection locked="0"/>
    </xf>
    <xf numFmtId="0" fontId="6" fillId="2" borderId="12" xfId="3" applyFont="1" applyFill="1" applyBorder="1" applyAlignment="1" applyProtection="1">
      <alignment horizontal="center" vertical="center" shrinkToFit="1"/>
      <protection locked="0"/>
    </xf>
    <xf numFmtId="178" fontId="6" fillId="0" borderId="7" xfId="3" applyNumberFormat="1" applyFont="1" applyFill="1" applyBorder="1" applyAlignment="1" applyProtection="1">
      <alignment horizontal="center" vertical="center" wrapText="1"/>
      <protection locked="0"/>
    </xf>
    <xf numFmtId="178" fontId="6" fillId="0" borderId="6" xfId="3" applyNumberFormat="1" applyFont="1" applyFill="1" applyBorder="1" applyAlignment="1" applyProtection="1">
      <alignment horizontal="center" vertical="center" wrapText="1"/>
      <protection locked="0"/>
    </xf>
    <xf numFmtId="178" fontId="6" fillId="0" borderId="10" xfId="3" applyNumberFormat="1" applyFont="1" applyFill="1" applyBorder="1" applyAlignment="1" applyProtection="1">
      <alignment horizontal="center" vertical="center" wrapText="1"/>
      <protection locked="0"/>
    </xf>
    <xf numFmtId="178" fontId="6" fillId="0" borderId="12" xfId="3" applyNumberFormat="1" applyFont="1" applyFill="1" applyBorder="1" applyAlignment="1" applyProtection="1">
      <alignment horizontal="center" vertical="center" wrapText="1"/>
      <protection locked="0"/>
    </xf>
    <xf numFmtId="0" fontId="11" fillId="11" borderId="10" xfId="3" applyNumberFormat="1" applyFont="1" applyFill="1" applyBorder="1" applyAlignment="1" applyProtection="1">
      <alignment horizontal="center" vertical="center" shrinkToFit="1"/>
      <protection locked="0"/>
    </xf>
    <xf numFmtId="0" fontId="11" fillId="11" borderId="11" xfId="3" applyNumberFormat="1" applyFont="1" applyFill="1" applyBorder="1" applyAlignment="1" applyProtection="1">
      <alignment horizontal="center" vertical="center" shrinkToFit="1"/>
      <protection locked="0"/>
    </xf>
    <xf numFmtId="0" fontId="11" fillId="11" borderId="12" xfId="3" applyNumberFormat="1" applyFont="1" applyFill="1" applyBorder="1" applyAlignment="1" applyProtection="1">
      <alignment horizontal="center" vertical="center" shrinkToFit="1"/>
      <protection locked="0"/>
    </xf>
    <xf numFmtId="0" fontId="6" fillId="2" borderId="32" xfId="3" applyFont="1" applyFill="1" applyBorder="1" applyAlignment="1" applyProtection="1">
      <alignment horizontal="center" vertical="center" shrinkToFit="1"/>
      <protection locked="0"/>
    </xf>
    <xf numFmtId="0" fontId="6" fillId="2" borderId="33" xfId="3" applyFont="1" applyFill="1" applyBorder="1" applyAlignment="1" applyProtection="1">
      <alignment horizontal="center" vertical="center" shrinkToFit="1"/>
      <protection locked="0"/>
    </xf>
    <xf numFmtId="0" fontId="6" fillId="2" borderId="34" xfId="3" applyFont="1" applyFill="1" applyBorder="1" applyAlignment="1" applyProtection="1">
      <alignment horizontal="center" vertical="center" shrinkToFit="1"/>
      <protection locked="0"/>
    </xf>
    <xf numFmtId="0" fontId="4" fillId="0" borderId="14" xfId="3" applyFont="1" applyBorder="1" applyAlignment="1" applyProtection="1">
      <alignment horizontal="center" vertical="center" wrapText="1"/>
      <protection locked="0"/>
    </xf>
    <xf numFmtId="0" fontId="4" fillId="0" borderId="8" xfId="3" applyFont="1" applyBorder="1" applyAlignment="1" applyProtection="1">
      <alignment horizontal="distributed" vertical="center" wrapText="1" indent="1" shrinkToFit="1"/>
      <protection locked="0"/>
    </xf>
    <xf numFmtId="0" fontId="4" fillId="0" borderId="0" xfId="3" applyFont="1" applyBorder="1" applyAlignment="1" applyProtection="1">
      <alignment horizontal="distributed" vertical="center" wrapText="1" indent="1" shrinkToFit="1"/>
      <protection locked="0"/>
    </xf>
    <xf numFmtId="0" fontId="4" fillId="0" borderId="9" xfId="3" applyFont="1" applyBorder="1" applyAlignment="1" applyProtection="1">
      <alignment horizontal="distributed" vertical="center" wrapText="1" indent="1" shrinkToFit="1"/>
      <protection locked="0"/>
    </xf>
    <xf numFmtId="0" fontId="4" fillId="0" borderId="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6" fillId="11" borderId="13" xfId="0" applyFont="1" applyFill="1" applyBorder="1" applyAlignment="1" applyProtection="1">
      <alignment horizontal="right" vertical="center" shrinkToFit="1"/>
      <protection locked="0"/>
    </xf>
    <xf numFmtId="0" fontId="6" fillId="11" borderId="6" xfId="0" applyFont="1" applyFill="1" applyBorder="1" applyAlignment="1" applyProtection="1">
      <alignment horizontal="center" vertical="center" shrinkToFit="1"/>
      <protection locked="0"/>
    </xf>
    <xf numFmtId="187" fontId="6" fillId="2" borderId="1" xfId="0" applyNumberFormat="1" applyFont="1" applyFill="1" applyBorder="1" applyAlignment="1" applyProtection="1">
      <alignment vertical="center" shrinkToFit="1"/>
      <protection locked="0"/>
    </xf>
    <xf numFmtId="187" fontId="6" fillId="2" borderId="13" xfId="0" applyNumberFormat="1" applyFont="1" applyFill="1" applyBorder="1" applyAlignment="1" applyProtection="1">
      <alignment vertical="center" shrinkToFit="1"/>
      <protection locked="0"/>
    </xf>
    <xf numFmtId="187" fontId="6" fillId="2" borderId="2" xfId="0" applyNumberFormat="1" applyFont="1" applyFill="1" applyBorder="1" applyAlignment="1" applyProtection="1">
      <alignment vertical="center" shrinkToFit="1"/>
      <protection locked="0"/>
    </xf>
    <xf numFmtId="178" fontId="6" fillId="0" borderId="60" xfId="3" applyNumberFormat="1" applyFont="1" applyFill="1" applyBorder="1" applyAlignment="1" applyProtection="1">
      <alignment horizontal="center" vertical="center" wrapText="1"/>
      <protection locked="0"/>
    </xf>
    <xf numFmtId="182" fontId="6" fillId="2" borderId="1" xfId="1" applyNumberFormat="1" applyFont="1" applyFill="1" applyBorder="1" applyAlignment="1" applyProtection="1">
      <alignment horizontal="right" vertical="center" shrinkToFit="1"/>
      <protection locked="0"/>
    </xf>
    <xf numFmtId="182" fontId="6" fillId="2" borderId="13" xfId="1" applyNumberFormat="1" applyFont="1" applyFill="1" applyBorder="1" applyAlignment="1" applyProtection="1">
      <alignment horizontal="right" vertical="center" shrinkToFit="1"/>
      <protection locked="0"/>
    </xf>
    <xf numFmtId="0" fontId="6" fillId="2" borderId="13" xfId="0" applyFont="1" applyFill="1" applyBorder="1" applyAlignment="1" applyProtection="1">
      <alignment vertical="center" wrapText="1"/>
      <protection locked="0"/>
    </xf>
    <xf numFmtId="0" fontId="6" fillId="2" borderId="2" xfId="0" applyFont="1" applyFill="1" applyBorder="1" applyAlignment="1" applyProtection="1">
      <alignment vertical="center" wrapText="1"/>
      <protection locked="0"/>
    </xf>
    <xf numFmtId="0" fontId="13" fillId="2" borderId="10" xfId="0" applyFont="1" applyFill="1" applyBorder="1" applyAlignment="1" applyProtection="1">
      <alignment horizontal="right" vertical="center"/>
      <protection locked="0"/>
    </xf>
    <xf numFmtId="0" fontId="13" fillId="2" borderId="11" xfId="0" applyFont="1" applyFill="1" applyBorder="1" applyAlignment="1" applyProtection="1">
      <alignment horizontal="right" vertical="center"/>
      <protection locked="0"/>
    </xf>
    <xf numFmtId="0" fontId="13" fillId="2" borderId="12" xfId="0" applyFont="1" applyFill="1" applyBorder="1" applyAlignment="1" applyProtection="1">
      <alignment horizontal="right" vertical="center"/>
      <protection locked="0"/>
    </xf>
    <xf numFmtId="182" fontId="13" fillId="2" borderId="0" xfId="0" applyNumberFormat="1" applyFont="1" applyFill="1" applyBorder="1" applyAlignment="1" applyProtection="1">
      <alignment horizontal="center" vertical="center" shrinkToFit="1"/>
      <protection locked="0"/>
    </xf>
    <xf numFmtId="0" fontId="4" fillId="0" borderId="71" xfId="0" applyFont="1" applyBorder="1" applyAlignment="1" applyProtection="1">
      <alignment horizontal="center" vertical="center" shrinkToFit="1"/>
      <protection locked="0"/>
    </xf>
    <xf numFmtId="0" fontId="13" fillId="2" borderId="10" xfId="0" applyFont="1" applyFill="1" applyBorder="1" applyAlignment="1" applyProtection="1">
      <alignment horizontal="left" vertical="top" wrapText="1"/>
      <protection locked="0"/>
    </xf>
    <xf numFmtId="0" fontId="13" fillId="2" borderId="11" xfId="0" applyFont="1" applyFill="1" applyBorder="1" applyAlignment="1" applyProtection="1">
      <alignment horizontal="left" vertical="top" wrapText="1"/>
      <protection locked="0"/>
    </xf>
    <xf numFmtId="0" fontId="13" fillId="2" borderId="12" xfId="0" applyFont="1" applyFill="1" applyBorder="1" applyAlignment="1" applyProtection="1">
      <alignment horizontal="left" vertical="top" wrapText="1"/>
      <protection locked="0"/>
    </xf>
    <xf numFmtId="0" fontId="4" fillId="0" borderId="7"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1" xfId="0" applyFont="1" applyBorder="1" applyAlignment="1" applyProtection="1">
      <alignment horizontal="left" vertical="center" indent="1"/>
      <protection locked="0"/>
    </xf>
    <xf numFmtId="0" fontId="4" fillId="0" borderId="13" xfId="0"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0" fontId="36" fillId="5" borderId="95" xfId="0" applyFont="1" applyFill="1" applyBorder="1" applyAlignment="1">
      <alignment horizontal="center" vertical="center" shrinkToFit="1"/>
    </xf>
    <xf numFmtId="0" fontId="36" fillId="5" borderId="96" xfId="0" applyFont="1" applyFill="1" applyBorder="1" applyAlignment="1">
      <alignment horizontal="center" vertical="center" shrinkToFit="1"/>
    </xf>
    <xf numFmtId="0" fontId="36" fillId="5" borderId="14" xfId="0" applyFont="1" applyFill="1" applyBorder="1" applyAlignment="1">
      <alignment horizontal="center" vertical="center" shrinkToFit="1"/>
    </xf>
    <xf numFmtId="0" fontId="40" fillId="5" borderId="93" xfId="0" applyFont="1" applyFill="1" applyBorder="1" applyAlignment="1">
      <alignment horizontal="center" vertical="center" shrinkToFit="1"/>
    </xf>
    <xf numFmtId="0" fontId="40" fillId="5" borderId="94" xfId="0" applyFont="1" applyFill="1" applyBorder="1" applyAlignment="1">
      <alignment horizontal="center" vertical="center" shrinkToFit="1"/>
    </xf>
    <xf numFmtId="0" fontId="15" fillId="5" borderId="91" xfId="0" applyFont="1" applyFill="1" applyBorder="1" applyAlignment="1">
      <alignment horizontal="center" vertical="center"/>
    </xf>
    <xf numFmtId="0" fontId="15" fillId="5" borderId="92" xfId="0" applyFont="1" applyFill="1" applyBorder="1" applyAlignment="1">
      <alignment horizontal="center" vertical="center"/>
    </xf>
    <xf numFmtId="0" fontId="40" fillId="5" borderId="97" xfId="0" applyFont="1" applyFill="1" applyBorder="1" applyAlignment="1">
      <alignment horizontal="center" vertical="center"/>
    </xf>
    <xf numFmtId="0" fontId="40" fillId="5" borderId="98" xfId="0" applyFont="1" applyFill="1" applyBorder="1" applyAlignment="1">
      <alignment horizontal="center" vertical="center"/>
    </xf>
    <xf numFmtId="0" fontId="40" fillId="5" borderId="65" xfId="0" applyFont="1" applyFill="1" applyBorder="1" applyAlignment="1">
      <alignment horizontal="center" vertical="center"/>
    </xf>
    <xf numFmtId="0" fontId="40" fillId="5" borderId="66" xfId="0" applyFont="1" applyFill="1" applyBorder="1" applyAlignment="1">
      <alignment horizontal="center" vertical="center"/>
    </xf>
    <xf numFmtId="0" fontId="11" fillId="2" borderId="17" xfId="3" applyNumberFormat="1" applyFont="1" applyFill="1" applyBorder="1" applyAlignment="1" applyProtection="1">
      <alignment horizontal="center" vertical="center" shrinkToFit="1"/>
      <protection locked="0"/>
    </xf>
    <xf numFmtId="178" fontId="6" fillId="0" borderId="17" xfId="3" applyNumberFormat="1" applyFont="1" applyFill="1" applyBorder="1" applyAlignment="1" applyProtection="1">
      <alignment horizontal="center" vertical="center" wrapText="1"/>
      <protection locked="0"/>
    </xf>
    <xf numFmtId="0" fontId="24" fillId="0" borderId="6" xfId="3" applyFont="1" applyBorder="1" applyAlignment="1" applyProtection="1">
      <alignment horizontal="center" vertical="center" wrapText="1"/>
      <protection locked="0"/>
    </xf>
    <xf numFmtId="0" fontId="24" fillId="0" borderId="12" xfId="3" applyFont="1" applyBorder="1" applyAlignment="1" applyProtection="1">
      <alignment horizontal="center" vertical="center" wrapText="1"/>
      <protection locked="0"/>
    </xf>
    <xf numFmtId="0" fontId="12" fillId="0" borderId="5" xfId="3" applyFont="1" applyBorder="1" applyAlignment="1" applyProtection="1">
      <alignment horizontal="center" vertical="center" wrapText="1"/>
      <protection locked="0"/>
    </xf>
    <xf numFmtId="0" fontId="12" fillId="0" borderId="6" xfId="3" applyFont="1" applyBorder="1" applyAlignment="1" applyProtection="1">
      <alignment horizontal="center" vertical="center" wrapText="1"/>
      <protection locked="0"/>
    </xf>
    <xf numFmtId="0" fontId="12" fillId="0" borderId="11" xfId="3" applyFont="1" applyBorder="1" applyAlignment="1" applyProtection="1">
      <alignment horizontal="center" vertical="center" wrapText="1"/>
      <protection locked="0"/>
    </xf>
    <xf numFmtId="0" fontId="12" fillId="0" borderId="12" xfId="3" applyFont="1" applyBorder="1" applyAlignment="1" applyProtection="1">
      <alignment horizontal="center" vertical="center" wrapText="1"/>
      <protection locked="0"/>
    </xf>
    <xf numFmtId="0" fontId="4" fillId="0" borderId="64" xfId="3" applyFont="1" applyBorder="1" applyAlignment="1" applyProtection="1">
      <alignment horizontal="left" vertical="center" indent="1" shrinkToFit="1"/>
      <protection locked="0"/>
    </xf>
    <xf numFmtId="0" fontId="4" fillId="0" borderId="1" xfId="0" applyFont="1" applyBorder="1" applyAlignment="1">
      <alignment horizontal="center" vertical="center" shrinkToFit="1"/>
    </xf>
    <xf numFmtId="0" fontId="6" fillId="11" borderId="13" xfId="0" applyFont="1" applyFill="1" applyBorder="1" applyAlignment="1" applyProtection="1">
      <alignment horizontal="center" vertical="center" wrapText="1"/>
      <protection locked="0"/>
    </xf>
    <xf numFmtId="0" fontId="6" fillId="11" borderId="12" xfId="0" applyFont="1" applyFill="1" applyBorder="1" applyAlignment="1" applyProtection="1">
      <alignment horizontal="center" vertical="center" shrinkToFit="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176" fontId="6" fillId="8" borderId="13" xfId="0" applyNumberFormat="1" applyFont="1" applyFill="1" applyBorder="1" applyAlignment="1" applyProtection="1">
      <alignment horizontal="center" vertical="center" shrinkToFit="1"/>
      <protection locked="0"/>
    </xf>
    <xf numFmtId="0" fontId="4" fillId="0" borderId="14" xfId="0" applyFont="1" applyBorder="1" applyAlignment="1" applyProtection="1">
      <alignment horizontal="distributed" vertical="center" wrapText="1" indent="1"/>
      <protection locked="0"/>
    </xf>
    <xf numFmtId="0" fontId="4" fillId="0" borderId="1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1" xfId="0" applyFont="1" applyFill="1" applyBorder="1" applyAlignment="1" applyProtection="1">
      <alignment horizontal="distributed" vertical="center" indent="1"/>
      <protection locked="0"/>
    </xf>
    <xf numFmtId="0" fontId="4" fillId="0" borderId="13" xfId="0" applyFont="1" applyFill="1" applyBorder="1" applyAlignment="1" applyProtection="1">
      <alignment horizontal="distributed" vertical="center" indent="1"/>
      <protection locked="0"/>
    </xf>
    <xf numFmtId="0" fontId="4" fillId="0" borderId="2" xfId="0" applyFont="1" applyFill="1" applyBorder="1" applyAlignment="1" applyProtection="1">
      <alignment horizontal="distributed" vertical="center" indent="1"/>
      <protection locked="0"/>
    </xf>
    <xf numFmtId="0" fontId="4" fillId="0" borderId="5" xfId="0" applyFont="1" applyBorder="1" applyAlignment="1" applyProtection="1">
      <alignment horizontal="distributed" vertical="center" indent="1"/>
      <protection locked="0"/>
    </xf>
    <xf numFmtId="0" fontId="4" fillId="0" borderId="6" xfId="0" applyFont="1" applyBorder="1" applyAlignment="1" applyProtection="1">
      <alignment horizontal="distributed" vertical="center" indent="1"/>
      <protection locked="0"/>
    </xf>
    <xf numFmtId="0" fontId="4" fillId="0" borderId="10" xfId="0" applyFont="1" applyBorder="1" applyAlignment="1" applyProtection="1">
      <alignment horizontal="distributed" vertical="center" indent="1"/>
      <protection locked="0"/>
    </xf>
    <xf numFmtId="0" fontId="4" fillId="0" borderId="11" xfId="0" applyFont="1" applyBorder="1" applyAlignment="1" applyProtection="1">
      <alignment horizontal="distributed" vertical="center" indent="1"/>
      <protection locked="0"/>
    </xf>
    <xf numFmtId="0" fontId="4" fillId="0" borderId="12" xfId="0" applyFont="1" applyBorder="1" applyAlignment="1" applyProtection="1">
      <alignment horizontal="distributed" vertical="center" indent="1"/>
      <protection locked="0"/>
    </xf>
    <xf numFmtId="179" fontId="6" fillId="2" borderId="17" xfId="3" applyNumberFormat="1"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right" vertical="center" shrinkToFit="1"/>
      <protection locked="0"/>
    </xf>
    <xf numFmtId="0" fontId="24" fillId="0" borderId="1" xfId="3" applyFont="1" applyFill="1" applyBorder="1" applyAlignment="1" applyProtection="1">
      <alignment horizontal="left" vertical="center" indent="1" shrinkToFit="1"/>
      <protection locked="0"/>
    </xf>
    <xf numFmtId="0" fontId="24" fillId="0" borderId="13" xfId="3" applyFont="1" applyFill="1" applyBorder="1" applyAlignment="1" applyProtection="1">
      <alignment horizontal="left" vertical="center" indent="1" shrinkToFit="1"/>
      <protection locked="0"/>
    </xf>
    <xf numFmtId="0" fontId="24" fillId="0" borderId="2" xfId="3" applyFont="1" applyFill="1" applyBorder="1" applyAlignment="1" applyProtection="1">
      <alignment horizontal="left" vertical="center" indent="1" shrinkToFit="1"/>
      <protection locked="0"/>
    </xf>
    <xf numFmtId="0" fontId="24" fillId="0" borderId="13" xfId="0" applyFont="1" applyBorder="1" applyAlignment="1" applyProtection="1">
      <alignment shrinkToFit="1"/>
    </xf>
    <xf numFmtId="0" fontId="4" fillId="0" borderId="13" xfId="0" applyFont="1" applyBorder="1" applyAlignment="1" applyProtection="1">
      <protection locked="0"/>
    </xf>
    <xf numFmtId="0" fontId="14" fillId="5" borderId="91" xfId="0" applyFont="1" applyFill="1" applyBorder="1" applyAlignment="1">
      <alignment horizontal="center" vertical="center"/>
    </xf>
    <xf numFmtId="0" fontId="14" fillId="5" borderId="92" xfId="0" applyFont="1" applyFill="1" applyBorder="1" applyAlignment="1">
      <alignment horizontal="center" vertical="center"/>
    </xf>
    <xf numFmtId="0" fontId="63" fillId="0" borderId="13" xfId="0" applyFont="1" applyFill="1" applyBorder="1" applyAlignment="1" applyProtection="1">
      <alignment horizontal="center" vertical="center" wrapText="1"/>
      <protection locked="0"/>
    </xf>
    <xf numFmtId="187" fontId="6" fillId="0" borderId="14" xfId="0" applyNumberFormat="1" applyFont="1" applyBorder="1" applyAlignment="1" applyProtection="1">
      <alignment horizontal="center" vertical="center" shrinkToFit="1"/>
      <protection locked="0"/>
    </xf>
    <xf numFmtId="0" fontId="24" fillId="0" borderId="14"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protection locked="0"/>
    </xf>
    <xf numFmtId="0" fontId="4" fillId="0" borderId="6" xfId="0" applyFont="1" applyBorder="1" applyAlignment="1" applyProtection="1">
      <alignment horizontal="left" vertical="center" shrinkToFit="1"/>
      <protection locked="0"/>
    </xf>
    <xf numFmtId="0" fontId="4" fillId="0" borderId="14" xfId="0" applyFont="1" applyBorder="1" applyAlignment="1" applyProtection="1">
      <alignment horizontal="center" vertical="center" wrapText="1"/>
      <protection locked="0"/>
    </xf>
    <xf numFmtId="187" fontId="6" fillId="0" borderId="1" xfId="0" applyNumberFormat="1" applyFont="1" applyFill="1" applyBorder="1" applyAlignment="1" applyProtection="1">
      <alignment vertical="center" shrinkToFit="1"/>
      <protection locked="0"/>
    </xf>
    <xf numFmtId="187" fontId="6" fillId="0" borderId="13" xfId="0" applyNumberFormat="1" applyFont="1" applyFill="1" applyBorder="1" applyAlignment="1" applyProtection="1">
      <alignment vertical="center" shrinkToFit="1"/>
      <protection locked="0"/>
    </xf>
    <xf numFmtId="187" fontId="6" fillId="0" borderId="2" xfId="0" applyNumberFormat="1" applyFont="1" applyFill="1" applyBorder="1" applyAlignment="1" applyProtection="1">
      <alignment vertical="center" shrinkToFit="1"/>
      <protection locked="0"/>
    </xf>
    <xf numFmtId="0" fontId="12" fillId="0" borderId="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187" fontId="6" fillId="0" borderId="13" xfId="0" applyNumberFormat="1" applyFont="1" applyFill="1" applyBorder="1" applyAlignment="1">
      <alignment horizontal="right" vertical="center"/>
    </xf>
    <xf numFmtId="0" fontId="6" fillId="0" borderId="13" xfId="0" applyFont="1" applyFill="1" applyBorder="1" applyAlignment="1">
      <alignment horizontal="right" vertical="center"/>
    </xf>
    <xf numFmtId="181" fontId="6" fillId="0" borderId="1" xfId="0" applyNumberFormat="1" applyFont="1" applyFill="1" applyBorder="1" applyAlignment="1" applyProtection="1">
      <alignment horizontal="right" vertical="center" shrinkToFit="1"/>
      <protection locked="0"/>
    </xf>
    <xf numFmtId="181" fontId="6" fillId="0" borderId="13" xfId="0" applyNumberFormat="1" applyFont="1" applyFill="1" applyBorder="1" applyAlignment="1" applyProtection="1">
      <alignment horizontal="right" vertical="center" shrinkToFit="1"/>
      <protection locked="0"/>
    </xf>
    <xf numFmtId="0" fontId="4" fillId="0" borderId="7"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71" fillId="0" borderId="13" xfId="0" applyFont="1" applyBorder="1" applyAlignment="1" applyProtection="1">
      <alignment vertical="center" shrinkToFit="1"/>
      <protection locked="0"/>
    </xf>
    <xf numFmtId="0" fontId="71" fillId="0" borderId="2" xfId="0" applyFont="1" applyBorder="1" applyAlignment="1" applyProtection="1">
      <alignment vertical="center" shrinkToFit="1"/>
      <protection locked="0"/>
    </xf>
    <xf numFmtId="0" fontId="24" fillId="0" borderId="1"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55" fillId="0" borderId="0" xfId="3" applyFont="1" applyAlignment="1" applyProtection="1">
      <alignment horizontal="center"/>
      <protection locked="0"/>
    </xf>
    <xf numFmtId="0" fontId="56" fillId="0" borderId="1" xfId="3" applyFont="1" applyBorder="1" applyAlignment="1" applyProtection="1">
      <alignment horizontal="center" vertical="top" wrapText="1"/>
      <protection locked="0"/>
    </xf>
    <xf numFmtId="0" fontId="56" fillId="0" borderId="2" xfId="3" applyFont="1" applyBorder="1" applyAlignment="1" applyProtection="1">
      <alignment horizontal="center" vertical="top" wrapText="1"/>
      <protection locked="0"/>
    </xf>
    <xf numFmtId="0" fontId="56" fillId="0" borderId="99" xfId="3" applyFont="1" applyBorder="1" applyAlignment="1" applyProtection="1">
      <alignment horizontal="left" vertical="top" wrapText="1"/>
      <protection locked="0"/>
    </xf>
    <xf numFmtId="0" fontId="56" fillId="0" borderId="100" xfId="3" applyFont="1" applyBorder="1" applyAlignment="1" applyProtection="1">
      <alignment horizontal="left" vertical="top" wrapText="1"/>
      <protection locked="0"/>
    </xf>
    <xf numFmtId="0" fontId="56" fillId="0" borderId="101" xfId="3" applyFont="1" applyBorder="1" applyAlignment="1" applyProtection="1">
      <alignment horizontal="left" vertical="top" wrapText="1"/>
      <protection locked="0"/>
    </xf>
    <xf numFmtId="0" fontId="56" fillId="0" borderId="5" xfId="3" applyFont="1" applyBorder="1" applyAlignment="1" applyProtection="1">
      <alignment horizontal="left" vertical="top" wrapText="1"/>
      <protection locked="0"/>
    </xf>
    <xf numFmtId="0" fontId="56" fillId="0" borderId="0" xfId="3" applyFont="1" applyBorder="1" applyAlignment="1" applyProtection="1">
      <alignment horizontal="left" vertical="top" wrapText="1"/>
      <protection locked="0"/>
    </xf>
    <xf numFmtId="0" fontId="56" fillId="0" borderId="11" xfId="3" applyFont="1" applyBorder="1" applyAlignment="1" applyProtection="1">
      <alignment horizontal="left" vertical="top" wrapText="1"/>
      <protection locked="0"/>
    </xf>
    <xf numFmtId="0" fontId="56" fillId="0" borderId="99" xfId="3" applyFont="1" applyBorder="1" applyAlignment="1" applyProtection="1">
      <alignment vertical="top" wrapText="1"/>
      <protection locked="0"/>
    </xf>
    <xf numFmtId="0" fontId="56" fillId="0" borderId="100" xfId="3" applyFont="1" applyBorder="1" applyAlignment="1" applyProtection="1">
      <alignment vertical="top" wrapText="1"/>
      <protection locked="0"/>
    </xf>
    <xf numFmtId="0" fontId="56" fillId="0" borderId="101" xfId="3" applyFont="1" applyBorder="1" applyAlignment="1" applyProtection="1">
      <alignment vertical="top" wrapText="1"/>
      <protection locked="0"/>
    </xf>
    <xf numFmtId="0" fontId="56" fillId="0" borderId="6" xfId="3" applyFont="1" applyBorder="1" applyAlignment="1" applyProtection="1">
      <alignment horizontal="left" vertical="top" wrapText="1"/>
      <protection locked="0"/>
    </xf>
    <xf numFmtId="0" fontId="56" fillId="0" borderId="9" xfId="3" applyFont="1" applyBorder="1" applyAlignment="1" applyProtection="1">
      <alignment horizontal="left" vertical="top" wrapText="1"/>
      <protection locked="0"/>
    </xf>
    <xf numFmtId="0" fontId="56" fillId="0" borderId="12" xfId="3" applyFont="1" applyBorder="1" applyAlignment="1" applyProtection="1">
      <alignment horizontal="left" vertical="top" wrapText="1"/>
      <protection locked="0"/>
    </xf>
    <xf numFmtId="0" fontId="56" fillId="0" borderId="0" xfId="3" applyFont="1" applyBorder="1" applyAlignment="1" applyProtection="1">
      <alignment horizontal="left" vertical="center"/>
      <protection locked="0"/>
    </xf>
    <xf numFmtId="0" fontId="18" fillId="0" borderId="0" xfId="0" applyFont="1" applyAlignment="1">
      <alignment horizont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6" fillId="0" borderId="0" xfId="0" applyFont="1" applyAlignment="1">
      <alignment vertical="center" wrapText="1"/>
    </xf>
    <xf numFmtId="0" fontId="21" fillId="0" borderId="1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50" fillId="0" borderId="6" xfId="0" applyFont="1" applyFill="1" applyBorder="1" applyAlignment="1" applyProtection="1">
      <alignment vertical="center" wrapText="1"/>
      <protection locked="0"/>
    </xf>
    <xf numFmtId="0" fontId="50" fillId="0" borderId="12" xfId="0" applyFont="1" applyFill="1" applyBorder="1" applyAlignment="1" applyProtection="1">
      <alignment vertical="center" wrapText="1"/>
      <protection locked="0"/>
    </xf>
    <xf numFmtId="0" fontId="50" fillId="0" borderId="17" xfId="0" applyFont="1" applyFill="1" applyBorder="1" applyAlignment="1" applyProtection="1">
      <alignment vertical="center" wrapText="1"/>
      <protection locked="0"/>
    </xf>
    <xf numFmtId="0" fontId="50" fillId="0" borderId="15" xfId="0" applyFont="1" applyFill="1" applyBorder="1" applyAlignment="1" applyProtection="1">
      <alignment vertical="center" wrapText="1"/>
      <protection locked="0"/>
    </xf>
    <xf numFmtId="0" fontId="21" fillId="0" borderId="17" xfId="4" applyFont="1" applyBorder="1" applyAlignment="1">
      <alignment vertical="center" wrapText="1"/>
    </xf>
    <xf numFmtId="0" fontId="21" fillId="0" borderId="15" xfId="4" applyFont="1" applyBorder="1" applyAlignment="1">
      <alignment vertical="center" wrapText="1"/>
    </xf>
    <xf numFmtId="0" fontId="21" fillId="0" borderId="17" xfId="0" applyFont="1" applyFill="1" applyBorder="1" applyAlignment="1">
      <alignment horizontal="center" vertical="center"/>
    </xf>
    <xf numFmtId="0" fontId="21" fillId="0" borderId="15" xfId="0" applyFont="1" applyFill="1" applyBorder="1" applyAlignment="1">
      <alignment horizontal="center" vertical="center"/>
    </xf>
    <xf numFmtId="0" fontId="22" fillId="0" borderId="17" xfId="0" applyFont="1" applyFill="1" applyBorder="1" applyAlignment="1" applyProtection="1">
      <alignment vertical="center" wrapText="1"/>
      <protection locked="0"/>
    </xf>
    <xf numFmtId="0" fontId="22" fillId="0" borderId="15" xfId="0" applyFont="1" applyFill="1" applyBorder="1" applyAlignment="1" applyProtection="1">
      <alignment vertical="center" wrapText="1"/>
      <protection locked="0"/>
    </xf>
    <xf numFmtId="0" fontId="21" fillId="0" borderId="17" xfId="4" applyFont="1" applyFill="1" applyBorder="1" applyAlignment="1">
      <alignment vertical="center" wrapText="1"/>
    </xf>
    <xf numFmtId="0" fontId="21" fillId="0" borderId="15" xfId="4" applyFont="1" applyFill="1" applyBorder="1" applyAlignment="1">
      <alignment vertical="center" wrapText="1"/>
    </xf>
    <xf numFmtId="0" fontId="21" fillId="0" borderId="17"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0" fillId="2" borderId="1" xfId="0" applyFont="1" applyFill="1" applyBorder="1" applyAlignment="1">
      <alignment vertical="center"/>
    </xf>
    <xf numFmtId="0" fontId="20" fillId="2" borderId="13" xfId="0" applyFont="1" applyFill="1" applyBorder="1" applyAlignment="1">
      <alignment vertical="center"/>
    </xf>
    <xf numFmtId="0" fontId="22" fillId="0" borderId="17" xfId="0" applyFont="1" applyBorder="1" applyAlignment="1" applyProtection="1">
      <alignment vertical="center" wrapText="1"/>
      <protection locked="0"/>
    </xf>
    <xf numFmtId="0" fontId="22" fillId="0" borderId="15" xfId="0" applyFont="1" applyBorder="1" applyAlignment="1" applyProtection="1">
      <alignment vertical="center" wrapText="1"/>
      <protection locked="0"/>
    </xf>
    <xf numFmtId="0" fontId="21" fillId="0" borderId="17" xfId="0" applyFont="1" applyFill="1" applyBorder="1" applyAlignment="1">
      <alignment vertical="center" wrapText="1"/>
    </xf>
    <xf numFmtId="0" fontId="21" fillId="0" borderId="15" xfId="0" applyFont="1" applyFill="1" applyBorder="1" applyAlignment="1">
      <alignment vertical="center" wrapText="1"/>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13" fillId="0" borderId="11" xfId="0" applyFont="1" applyFill="1" applyBorder="1" applyAlignment="1" applyProtection="1">
      <alignment horizontal="right" vertical="center"/>
      <protection locked="0"/>
    </xf>
    <xf numFmtId="182" fontId="13" fillId="2" borderId="11" xfId="0" applyNumberFormat="1" applyFont="1" applyFill="1" applyBorder="1" applyAlignment="1" applyProtection="1">
      <alignment horizontal="center" vertical="center" shrinkToFit="1"/>
      <protection locked="0"/>
    </xf>
    <xf numFmtId="0" fontId="13" fillId="0" borderId="13" xfId="0" applyFont="1" applyFill="1" applyBorder="1" applyAlignment="1" applyProtection="1">
      <alignment horizontal="left" vertical="center" wrapText="1"/>
      <protection locked="0"/>
    </xf>
    <xf numFmtId="0" fontId="4" fillId="0" borderId="10" xfId="0" applyFont="1" applyBorder="1" applyAlignment="1" applyProtection="1">
      <alignment vertical="center"/>
      <protection locked="0"/>
    </xf>
  </cellXfs>
  <cellStyles count="5">
    <cellStyle name="桁区切り" xfId="1" builtinId="6"/>
    <cellStyle name="標準" xfId="0" builtinId="0"/>
    <cellStyle name="標準 2" xfId="2"/>
    <cellStyle name="標準_１８改正指針（重要事項説明書）" xfId="3"/>
    <cellStyle name="標準_自己チェック票" xfId="4"/>
  </cellStyles>
  <dxfs count="0"/>
  <tableStyles count="0" defaultTableStyle="TableStyleMedium2" defaultPivotStyle="PivotStyleLight16"/>
  <colors>
    <mruColors>
      <color rgb="FFFFFF99"/>
      <color rgb="FFFFD10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575733</xdr:colOff>
      <xdr:row>3</xdr:row>
      <xdr:rowOff>33867</xdr:rowOff>
    </xdr:from>
    <xdr:to>
      <xdr:col>41</xdr:col>
      <xdr:colOff>16932</xdr:colOff>
      <xdr:row>7</xdr:row>
      <xdr:rowOff>67734</xdr:rowOff>
    </xdr:to>
    <xdr:sp macro="" textlink="">
      <xdr:nvSpPr>
        <xdr:cNvPr id="2" name="テキスト ボックス 1"/>
        <xdr:cNvSpPr txBox="1"/>
      </xdr:nvSpPr>
      <xdr:spPr>
        <a:xfrm>
          <a:off x="8619066" y="795867"/>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231</xdr:row>
      <xdr:rowOff>0</xdr:rowOff>
    </xdr:from>
    <xdr:to>
      <xdr:col>39</xdr:col>
      <xdr:colOff>33867</xdr:colOff>
      <xdr:row>232</xdr:row>
      <xdr:rowOff>16934</xdr:rowOff>
    </xdr:to>
    <xdr:sp macro="" textlink="">
      <xdr:nvSpPr>
        <xdr:cNvPr id="3" name="テキスト ボックス 2"/>
        <xdr:cNvSpPr txBox="1"/>
      </xdr:nvSpPr>
      <xdr:spPr>
        <a:xfrm>
          <a:off x="7399867" y="50419000"/>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273</xdr:row>
      <xdr:rowOff>0</xdr:rowOff>
    </xdr:from>
    <xdr:to>
      <xdr:col>39</xdr:col>
      <xdr:colOff>33867</xdr:colOff>
      <xdr:row>275</xdr:row>
      <xdr:rowOff>101600</xdr:rowOff>
    </xdr:to>
    <xdr:sp macro="" textlink="">
      <xdr:nvSpPr>
        <xdr:cNvPr id="4" name="テキスト ボックス 3"/>
        <xdr:cNvSpPr txBox="1"/>
      </xdr:nvSpPr>
      <xdr:spPr>
        <a:xfrm>
          <a:off x="7399867" y="60799133"/>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351</xdr:row>
      <xdr:rowOff>0</xdr:rowOff>
    </xdr:from>
    <xdr:to>
      <xdr:col>39</xdr:col>
      <xdr:colOff>33867</xdr:colOff>
      <xdr:row>352</xdr:row>
      <xdr:rowOff>118534</xdr:rowOff>
    </xdr:to>
    <xdr:sp macro="" textlink="">
      <xdr:nvSpPr>
        <xdr:cNvPr id="5" name="テキスト ボックス 4"/>
        <xdr:cNvSpPr txBox="1"/>
      </xdr:nvSpPr>
      <xdr:spPr>
        <a:xfrm>
          <a:off x="7399867" y="81830333"/>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xdr:row>
      <xdr:rowOff>0</xdr:rowOff>
    </xdr:from>
    <xdr:to>
      <xdr:col>2</xdr:col>
      <xdr:colOff>0</xdr:colOff>
      <xdr:row>8</xdr:row>
      <xdr:rowOff>9525</xdr:rowOff>
    </xdr:to>
    <xdr:sp macro="" textlink="">
      <xdr:nvSpPr>
        <xdr:cNvPr id="2" name="Line 2"/>
        <xdr:cNvSpPr>
          <a:spLocks noChangeShapeType="1"/>
        </xdr:cNvSpPr>
      </xdr:nvSpPr>
      <xdr:spPr bwMode="auto">
        <a:xfrm>
          <a:off x="28575" y="381000"/>
          <a:ext cx="1657350" cy="1695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3"/>
  <sheetViews>
    <sheetView showGridLines="0" view="pageBreakPreview" zoomScaleNormal="100" zoomScaleSheetLayoutView="100" workbookViewId="0"/>
  </sheetViews>
  <sheetFormatPr defaultColWidth="9" defaultRowHeight="18" customHeight="1"/>
  <cols>
    <col min="1" max="1" width="1.6640625" style="1" customWidth="1"/>
    <col min="2" max="2" width="2.6640625" style="113" customWidth="1"/>
    <col min="3" max="3" width="81.6640625" style="111" customWidth="1"/>
    <col min="4" max="4" width="1.6640625" style="111" customWidth="1"/>
    <col min="5" max="5" width="1.6640625" style="1" customWidth="1"/>
    <col min="6" max="16384" width="9" style="1"/>
  </cols>
  <sheetData>
    <row r="1" spans="2:4" ht="41.25" customHeight="1">
      <c r="C1" s="112" t="s">
        <v>454</v>
      </c>
      <c r="D1" s="112"/>
    </row>
    <row r="2" spans="2:4" ht="15.75" customHeight="1"/>
    <row r="3" spans="2:4" s="117" customFormat="1" ht="25.5" customHeight="1">
      <c r="B3" s="121" t="s">
        <v>455</v>
      </c>
      <c r="C3" s="115"/>
      <c r="D3" s="116"/>
    </row>
    <row r="4" spans="2:4" s="117" customFormat="1" ht="15.75" customHeight="1">
      <c r="B4" s="114"/>
      <c r="C4" s="115"/>
      <c r="D4" s="116"/>
    </row>
    <row r="5" spans="2:4" s="117" customFormat="1" ht="32.25" customHeight="1">
      <c r="B5" s="114" t="s">
        <v>456</v>
      </c>
      <c r="C5" s="115" t="s">
        <v>582</v>
      </c>
      <c r="D5" s="116"/>
    </row>
    <row r="6" spans="2:4" s="117" customFormat="1" ht="15.75" customHeight="1">
      <c r="B6" s="114"/>
      <c r="C6" s="115"/>
      <c r="D6" s="116"/>
    </row>
    <row r="7" spans="2:4" s="117" customFormat="1" ht="33.75" customHeight="1">
      <c r="B7" s="114" t="s">
        <v>456</v>
      </c>
      <c r="C7" s="115" t="s">
        <v>583</v>
      </c>
      <c r="D7" s="116"/>
    </row>
    <row r="8" spans="2:4" s="117" customFormat="1" ht="15.75" customHeight="1">
      <c r="B8" s="114"/>
      <c r="C8" s="115"/>
      <c r="D8" s="116"/>
    </row>
    <row r="9" spans="2:4" s="117" customFormat="1" ht="31.5" customHeight="1">
      <c r="B9" s="114" t="s">
        <v>456</v>
      </c>
      <c r="C9" s="115" t="s">
        <v>457</v>
      </c>
      <c r="D9" s="116"/>
    </row>
    <row r="10" spans="2:4" s="117" customFormat="1" ht="15.75" customHeight="1">
      <c r="B10" s="114"/>
      <c r="C10" s="115"/>
      <c r="D10" s="116"/>
    </row>
    <row r="11" spans="2:4" s="117" customFormat="1" ht="31.5" customHeight="1">
      <c r="B11" s="114" t="s">
        <v>456</v>
      </c>
      <c r="C11" s="115" t="s">
        <v>458</v>
      </c>
      <c r="D11" s="116"/>
    </row>
    <row r="12" spans="2:4" s="117" customFormat="1" ht="15.75" customHeight="1">
      <c r="B12" s="114"/>
      <c r="C12" s="115"/>
      <c r="D12" s="116"/>
    </row>
    <row r="13" spans="2:4" s="117" customFormat="1" ht="25.5" customHeight="1">
      <c r="B13" s="121" t="s">
        <v>459</v>
      </c>
      <c r="C13" s="115"/>
      <c r="D13" s="116"/>
    </row>
    <row r="14" spans="2:4" s="117" customFormat="1" ht="30.75" customHeight="1">
      <c r="B14" s="114" t="s">
        <v>456</v>
      </c>
      <c r="C14" s="115" t="s">
        <v>462</v>
      </c>
      <c r="D14" s="116"/>
    </row>
    <row r="15" spans="2:4" s="117" customFormat="1" ht="15.75" customHeight="1">
      <c r="B15" s="114"/>
      <c r="C15" s="115"/>
      <c r="D15" s="116"/>
    </row>
    <row r="16" spans="2:4" s="117" customFormat="1" ht="32.25" customHeight="1">
      <c r="B16" s="114" t="s">
        <v>456</v>
      </c>
      <c r="C16" s="115" t="s">
        <v>460</v>
      </c>
      <c r="D16" s="116"/>
    </row>
    <row r="17" spans="2:4" s="117" customFormat="1" ht="15.75" customHeight="1">
      <c r="B17" s="114"/>
      <c r="C17" s="115"/>
      <c r="D17" s="116"/>
    </row>
    <row r="18" spans="2:4" s="117" customFormat="1" ht="31.5" customHeight="1">
      <c r="B18" s="114" t="s">
        <v>456</v>
      </c>
      <c r="C18" s="115" t="s">
        <v>472</v>
      </c>
      <c r="D18" s="116"/>
    </row>
    <row r="19" spans="2:4" s="117" customFormat="1" ht="15.75" customHeight="1">
      <c r="B19" s="114"/>
      <c r="C19" s="115"/>
      <c r="D19" s="116"/>
    </row>
    <row r="20" spans="2:4" s="117" customFormat="1" ht="30" customHeight="1">
      <c r="B20" s="114" t="s">
        <v>456</v>
      </c>
      <c r="C20" s="115" t="s">
        <v>461</v>
      </c>
      <c r="D20" s="116"/>
    </row>
    <row r="21" spans="2:4" s="117" customFormat="1" ht="18" customHeight="1">
      <c r="B21" s="118"/>
      <c r="C21" s="116"/>
      <c r="D21" s="116"/>
    </row>
    <row r="22" spans="2:4" s="117" customFormat="1" ht="18" customHeight="1">
      <c r="B22" s="119"/>
      <c r="C22" s="120"/>
      <c r="D22" s="120"/>
    </row>
    <row r="23" spans="2:4" s="117" customFormat="1" ht="18" customHeight="1">
      <c r="B23" s="119"/>
      <c r="C23" s="120"/>
      <c r="D23" s="120"/>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F445"/>
  <sheetViews>
    <sheetView showGridLines="0" tabSelected="1" view="pageBreakPreview" zoomScaleNormal="90" zoomScaleSheetLayoutView="100" zoomScalePageLayoutView="70" workbookViewId="0">
      <selection activeCell="AE12" sqref="AE12"/>
    </sheetView>
  </sheetViews>
  <sheetFormatPr defaultColWidth="9" defaultRowHeight="13.2"/>
  <cols>
    <col min="1" max="32" width="2.88671875" style="1" customWidth="1"/>
    <col min="33" max="33" width="3" style="60" customWidth="1"/>
    <col min="34" max="34" width="3" style="124" customWidth="1"/>
    <col min="35" max="36" width="9.33203125" style="28" customWidth="1"/>
    <col min="37" max="37" width="9.33203125" style="61" customWidth="1"/>
    <col min="38" max="38" width="9.33203125" style="28" customWidth="1"/>
    <col min="39" max="42" width="9" style="1" customWidth="1"/>
    <col min="43" max="16384" width="9" style="1"/>
  </cols>
  <sheetData>
    <row r="1" spans="1:58" s="138" customFormat="1" ht="6.75" customHeight="1" thickBot="1">
      <c r="AG1" s="131"/>
      <c r="AH1" s="132"/>
      <c r="AI1" s="134"/>
      <c r="AJ1" s="134"/>
      <c r="AK1" s="135"/>
      <c r="AL1" s="134"/>
    </row>
    <row r="2" spans="1:58" s="138" customFormat="1" ht="26.25" customHeight="1" thickTop="1">
      <c r="E2" s="272"/>
      <c r="F2" s="272"/>
      <c r="G2" s="272"/>
      <c r="H2" s="272"/>
      <c r="I2" s="272"/>
      <c r="J2" s="558" t="s">
        <v>584</v>
      </c>
      <c r="K2" s="558"/>
      <c r="L2" s="558"/>
      <c r="M2" s="558"/>
      <c r="N2" s="558"/>
      <c r="O2" s="558"/>
      <c r="P2" s="558"/>
      <c r="Q2" s="558"/>
      <c r="R2" s="558"/>
      <c r="S2" s="558"/>
      <c r="T2" s="558"/>
      <c r="U2" s="558"/>
      <c r="V2" s="558"/>
      <c r="W2" s="558"/>
      <c r="X2" s="558"/>
      <c r="Y2" s="558"/>
      <c r="Z2" s="558"/>
      <c r="AA2" s="558"/>
      <c r="AB2" s="558"/>
      <c r="AC2" s="558"/>
      <c r="AD2" s="558"/>
      <c r="AE2" s="558"/>
      <c r="AF2" s="558"/>
      <c r="AG2" s="131" t="s">
        <v>440</v>
      </c>
      <c r="AH2" s="132"/>
      <c r="AI2" s="125" t="s">
        <v>441</v>
      </c>
      <c r="AJ2" s="126" t="s">
        <v>453</v>
      </c>
      <c r="AK2" s="127" t="s">
        <v>442</v>
      </c>
      <c r="AL2" s="232" t="s">
        <v>470</v>
      </c>
    </row>
    <row r="3" spans="1:58" s="138" customFormat="1" ht="27" customHeight="1" thickBot="1">
      <c r="AF3" s="222" t="s">
        <v>471</v>
      </c>
      <c r="AG3" s="131"/>
      <c r="AH3" s="132"/>
      <c r="AI3" s="128" t="str">
        <f>IF(COUNTIF(AI5:AI428,"*未記入*")&gt;0,"未記入あり","")</f>
        <v>未記入あり</v>
      </c>
      <c r="AJ3" s="129" t="str">
        <f>IF(COUNTIF(AJ5:AJ423,"記入不要")&gt;0,"不要な記入あり","")</f>
        <v/>
      </c>
      <c r="AK3" s="130" t="str">
        <f>IF(COUNTIF(AK5:AK423,"*要確認*")&gt;0,"要確認","")</f>
        <v/>
      </c>
      <c r="AL3" s="233" t="str">
        <f>IF(COUNTIF(AK5:AK423,"基準違反")&gt;0,"基準違反の可能性あり","")</f>
        <v/>
      </c>
    </row>
    <row r="4" spans="1:58" s="138" customFormat="1" ht="6" customHeight="1" thickTop="1">
      <c r="AF4" s="173"/>
      <c r="AG4" s="131"/>
      <c r="AH4" s="132"/>
      <c r="AI4" s="144"/>
      <c r="AJ4" s="144"/>
      <c r="AK4" s="213"/>
      <c r="AL4" s="144"/>
    </row>
    <row r="5" spans="1:58">
      <c r="A5" s="1" t="s">
        <v>643</v>
      </c>
      <c r="V5" s="231"/>
      <c r="W5" s="960" t="s">
        <v>579</v>
      </c>
      <c r="X5" s="563"/>
      <c r="Y5" s="563"/>
      <c r="Z5" s="966"/>
      <c r="AA5" s="966"/>
      <c r="AB5" s="966"/>
      <c r="AC5" s="966"/>
      <c r="AD5" s="966"/>
      <c r="AE5" s="563" t="s">
        <v>580</v>
      </c>
      <c r="AF5" s="564"/>
      <c r="AG5" s="131"/>
      <c r="AH5" s="132"/>
      <c r="AI5" s="134" t="str">
        <f>IF(Z5="","未記入","")</f>
        <v>未記入</v>
      </c>
      <c r="AJ5" s="134"/>
      <c r="AK5" s="135"/>
      <c r="AL5" s="134"/>
      <c r="AM5" s="138"/>
      <c r="AN5" s="138"/>
      <c r="AO5" s="138"/>
      <c r="AP5" s="138"/>
      <c r="AQ5" s="138"/>
      <c r="AR5" s="138"/>
      <c r="AS5" s="138"/>
      <c r="AT5" s="138"/>
      <c r="AU5" s="138"/>
      <c r="AV5" s="138"/>
      <c r="AW5" s="138"/>
      <c r="AX5" s="138"/>
      <c r="AY5" s="138"/>
      <c r="AZ5" s="138"/>
      <c r="BA5" s="138"/>
      <c r="BB5" s="138"/>
      <c r="BC5" s="138"/>
      <c r="BD5" s="138"/>
      <c r="BE5" s="138"/>
      <c r="BF5" s="138"/>
    </row>
    <row r="6" spans="1:58" ht="7.5" customHeight="1">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131"/>
      <c r="AH6" s="132"/>
      <c r="AI6" s="134"/>
      <c r="AJ6" s="134"/>
      <c r="AK6" s="135"/>
      <c r="AL6" s="134"/>
      <c r="AM6" s="138"/>
      <c r="AN6" s="138"/>
      <c r="AO6" s="138"/>
      <c r="AP6" s="138"/>
      <c r="AQ6" s="138"/>
      <c r="AR6" s="138"/>
      <c r="AS6" s="138"/>
      <c r="AT6" s="138"/>
      <c r="AU6" s="138"/>
      <c r="AV6" s="138"/>
      <c r="AW6" s="138"/>
      <c r="AX6" s="138"/>
      <c r="AY6" s="138"/>
      <c r="AZ6" s="138"/>
      <c r="BA6" s="138"/>
      <c r="BB6" s="138"/>
      <c r="BC6" s="138"/>
      <c r="BD6" s="138"/>
      <c r="BE6" s="138"/>
      <c r="BF6" s="138"/>
    </row>
    <row r="7" spans="1:58" s="4" customFormat="1" ht="16.2">
      <c r="A7" s="766" t="s">
        <v>505</v>
      </c>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174"/>
      <c r="AH7" s="175"/>
      <c r="AI7" s="172"/>
      <c r="AJ7" s="172"/>
      <c r="AK7" s="163"/>
      <c r="AL7" s="134"/>
      <c r="AM7" s="172"/>
      <c r="AN7" s="172"/>
      <c r="AO7" s="172"/>
      <c r="AP7" s="172"/>
      <c r="AQ7" s="172"/>
      <c r="AR7" s="172"/>
      <c r="AS7" s="172"/>
      <c r="AT7" s="172"/>
      <c r="AU7" s="172"/>
      <c r="AV7" s="172"/>
      <c r="AW7" s="172"/>
      <c r="AX7" s="172"/>
      <c r="AY7" s="172"/>
      <c r="AZ7" s="172"/>
      <c r="BA7" s="172"/>
      <c r="BB7" s="172"/>
      <c r="BC7" s="172"/>
      <c r="BD7" s="172"/>
      <c r="BE7" s="172"/>
      <c r="BF7" s="172"/>
    </row>
    <row r="8" spans="1:58" s="5" customFormat="1" ht="7.5" customHeight="1" thickBot="1">
      <c r="A8" s="98"/>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166"/>
      <c r="AH8" s="167"/>
      <c r="AI8" s="134"/>
      <c r="AJ8" s="134"/>
      <c r="AK8" s="135"/>
      <c r="AL8" s="134"/>
      <c r="AM8" s="168"/>
      <c r="AN8" s="168"/>
      <c r="AO8" s="168"/>
      <c r="AP8" s="168"/>
      <c r="AQ8" s="168"/>
      <c r="AR8" s="168"/>
      <c r="AS8" s="168"/>
      <c r="AT8" s="168"/>
      <c r="AU8" s="168"/>
      <c r="AV8" s="168"/>
      <c r="AW8" s="168"/>
      <c r="AX8" s="168"/>
      <c r="AY8" s="168"/>
      <c r="AZ8" s="168"/>
      <c r="BA8" s="168"/>
      <c r="BB8" s="168"/>
      <c r="BC8" s="168"/>
      <c r="BD8" s="168"/>
      <c r="BE8" s="168"/>
      <c r="BF8" s="168"/>
    </row>
    <row r="9" spans="1:58" s="6" customFormat="1" ht="21.75" customHeight="1">
      <c r="A9" s="768" t="s">
        <v>2</v>
      </c>
      <c r="B9" s="769"/>
      <c r="C9" s="769"/>
      <c r="D9" s="770"/>
      <c r="E9" s="774"/>
      <c r="F9" s="775"/>
      <c r="G9" s="775"/>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6"/>
      <c r="AG9" s="142"/>
      <c r="AH9" s="141"/>
      <c r="AI9" s="133" t="str">
        <f>IF(E9="","未記入","")</f>
        <v>未記入</v>
      </c>
      <c r="AJ9" s="134"/>
      <c r="AK9" s="135"/>
      <c r="AL9" s="137" t="s">
        <v>409</v>
      </c>
      <c r="AM9" s="139" t="str">
        <f>IF(Z5="","",IF(S92&lt;Z5,"開設済","開設前"))</f>
        <v/>
      </c>
      <c r="AN9" s="176"/>
      <c r="AO9" s="143"/>
      <c r="AP9" s="211"/>
      <c r="AQ9" s="143"/>
      <c r="AR9" s="143"/>
      <c r="AS9" s="143"/>
      <c r="AT9" s="143"/>
      <c r="AU9" s="143"/>
      <c r="AV9" s="143"/>
      <c r="AW9" s="143"/>
      <c r="AX9" s="143"/>
      <c r="AY9" s="143"/>
      <c r="AZ9" s="143"/>
      <c r="BA9" s="143"/>
      <c r="BB9" s="143"/>
      <c r="BC9" s="143"/>
      <c r="BD9" s="143"/>
      <c r="BE9" s="143"/>
      <c r="BF9" s="143"/>
    </row>
    <row r="10" spans="1:58" s="6" customFormat="1" ht="21.75" customHeight="1" thickBot="1">
      <c r="A10" s="771" t="s">
        <v>3</v>
      </c>
      <c r="B10" s="772"/>
      <c r="C10" s="772"/>
      <c r="D10" s="773"/>
      <c r="E10" s="7"/>
      <c r="F10" s="7"/>
      <c r="G10" s="7"/>
      <c r="H10" s="7"/>
      <c r="I10" s="7"/>
      <c r="J10" s="7"/>
      <c r="K10" s="7"/>
      <c r="L10" s="767"/>
      <c r="M10" s="767"/>
      <c r="N10" s="7" t="s">
        <v>4</v>
      </c>
      <c r="O10" s="7"/>
      <c r="P10" s="7" t="s">
        <v>6</v>
      </c>
      <c r="Q10" s="7"/>
      <c r="R10" s="767"/>
      <c r="S10" s="767"/>
      <c r="T10" s="7" t="s">
        <v>5</v>
      </c>
      <c r="U10" s="7"/>
      <c r="V10" s="7"/>
      <c r="W10" s="7"/>
      <c r="X10" s="7"/>
      <c r="Y10" s="7"/>
      <c r="Z10" s="7"/>
      <c r="AA10" s="7"/>
      <c r="AB10" s="7"/>
      <c r="AC10" s="7"/>
      <c r="AD10" s="7"/>
      <c r="AE10" s="7"/>
      <c r="AF10" s="8"/>
      <c r="AG10" s="142"/>
      <c r="AH10" s="141"/>
      <c r="AI10" s="133" t="str">
        <f>IF(OR(L10="",R10=""),"未記入","")</f>
        <v>未記入</v>
      </c>
      <c r="AJ10" s="134"/>
      <c r="AK10" s="135"/>
      <c r="AL10" s="136" t="s">
        <v>446</v>
      </c>
      <c r="AM10" s="212" t="str">
        <f>IF(OR(Z5="",S92=""),"",ROUNDDOWN((Z5-S92)/365,0))</f>
        <v/>
      </c>
      <c r="AN10" s="177"/>
      <c r="AO10" s="143"/>
      <c r="AP10" s="211"/>
      <c r="AQ10" s="143"/>
      <c r="AR10" s="143"/>
      <c r="AS10" s="143"/>
      <c r="AT10" s="143"/>
      <c r="AU10" s="143"/>
      <c r="AV10" s="143"/>
      <c r="AW10" s="143"/>
      <c r="AX10" s="143"/>
      <c r="AY10" s="143"/>
      <c r="AZ10" s="143"/>
      <c r="BA10" s="143"/>
      <c r="BB10" s="143"/>
      <c r="BC10" s="143"/>
      <c r="BD10" s="143"/>
      <c r="BE10" s="143"/>
      <c r="BF10" s="143"/>
    </row>
    <row r="11" spans="1:58" ht="7.5" customHeight="1">
      <c r="AG11" s="131"/>
      <c r="AH11" s="132"/>
      <c r="AI11" s="133"/>
      <c r="AJ11" s="134"/>
      <c r="AK11" s="135"/>
      <c r="AL11" s="134"/>
      <c r="AM11" s="138"/>
      <c r="AN11" s="138"/>
      <c r="AO11" s="138"/>
      <c r="AP11" s="138"/>
      <c r="AQ11" s="138"/>
      <c r="AR11" s="138"/>
      <c r="AS11" s="138"/>
      <c r="AT11" s="138"/>
      <c r="AU11" s="138"/>
      <c r="AV11" s="138"/>
      <c r="AW11" s="138"/>
      <c r="AX11" s="138"/>
      <c r="AY11" s="138"/>
      <c r="AZ11" s="138"/>
      <c r="BA11" s="138"/>
      <c r="BB11" s="138"/>
      <c r="BC11" s="138"/>
      <c r="BD11" s="138"/>
      <c r="BE11" s="138"/>
      <c r="BF11" s="138"/>
    </row>
    <row r="12" spans="1:58" ht="18.75" customHeight="1">
      <c r="A12" s="6" t="s">
        <v>7</v>
      </c>
      <c r="AG12" s="131"/>
      <c r="AH12" s="132"/>
      <c r="AI12" s="133"/>
      <c r="AJ12" s="134"/>
      <c r="AK12" s="135"/>
      <c r="AL12" s="134"/>
      <c r="AM12" s="138"/>
      <c r="AN12" s="138"/>
      <c r="AO12" s="138"/>
      <c r="AP12" s="211"/>
      <c r="AQ12" s="138"/>
      <c r="AR12" s="138"/>
      <c r="AS12" s="138"/>
      <c r="AT12" s="138"/>
      <c r="AU12" s="138"/>
      <c r="AV12" s="138"/>
      <c r="AW12" s="138"/>
      <c r="AX12" s="138"/>
      <c r="AY12" s="138"/>
      <c r="AZ12" s="138"/>
      <c r="BA12" s="138"/>
      <c r="BB12" s="138"/>
      <c r="BC12" s="138"/>
      <c r="BD12" s="138"/>
      <c r="BE12" s="138"/>
      <c r="BF12" s="138"/>
    </row>
    <row r="13" spans="1:58" ht="18.75" customHeight="1">
      <c r="A13" s="759" t="s">
        <v>8</v>
      </c>
      <c r="B13" s="759"/>
      <c r="C13" s="759"/>
      <c r="D13" s="759"/>
      <c r="E13" s="759"/>
      <c r="F13" s="759"/>
      <c r="G13" s="759"/>
      <c r="H13" s="759"/>
      <c r="I13" s="2"/>
      <c r="J13" s="409"/>
      <c r="K13" s="409"/>
      <c r="L13" s="409"/>
      <c r="M13" s="409"/>
      <c r="N13" s="409"/>
      <c r="O13" s="409"/>
      <c r="P13" s="409"/>
      <c r="Q13" s="409"/>
      <c r="R13" s="409"/>
      <c r="S13" s="409"/>
      <c r="T13" s="409"/>
      <c r="U13" s="409"/>
      <c r="V13" s="409"/>
      <c r="W13" s="409"/>
      <c r="X13" s="409"/>
      <c r="Y13" s="409"/>
      <c r="Z13" s="409"/>
      <c r="AA13" s="409"/>
      <c r="AB13" s="409"/>
      <c r="AC13" s="409"/>
      <c r="AD13" s="409"/>
      <c r="AE13" s="409"/>
      <c r="AF13" s="3"/>
      <c r="AG13" s="131"/>
      <c r="AH13" s="132"/>
      <c r="AI13" s="133" t="str">
        <f t="shared" ref="AI13:AI20" si="0">IF(J13="","未記入","")</f>
        <v>未記入</v>
      </c>
      <c r="AJ13" s="134"/>
      <c r="AK13" s="135"/>
      <c r="AL13" s="136" t="s">
        <v>372</v>
      </c>
      <c r="AM13" s="137" t="str">
        <f>IF(J13="","",IF(COUNTIF(J13,"*介護付*"),"介護付","介護付でない"))</f>
        <v/>
      </c>
      <c r="AN13" s="147"/>
      <c r="AO13" s="138"/>
      <c r="AP13" s="138"/>
      <c r="AQ13" s="138"/>
      <c r="AR13" s="138"/>
      <c r="AS13" s="266"/>
      <c r="AT13" s="266"/>
      <c r="AU13" s="148"/>
      <c r="AV13" s="148"/>
      <c r="AW13" s="148"/>
      <c r="AX13" s="148"/>
      <c r="AY13" s="148"/>
      <c r="AZ13" s="148"/>
      <c r="BA13" s="148"/>
      <c r="BB13" s="138"/>
      <c r="BC13" s="138"/>
      <c r="BD13" s="138"/>
      <c r="BE13" s="138"/>
      <c r="BF13" s="138"/>
    </row>
    <row r="14" spans="1:58" ht="18.75" customHeight="1">
      <c r="A14" s="759" t="s">
        <v>595</v>
      </c>
      <c r="B14" s="759"/>
      <c r="C14" s="759"/>
      <c r="D14" s="759"/>
      <c r="E14" s="759"/>
      <c r="F14" s="759"/>
      <c r="G14" s="759"/>
      <c r="H14" s="759"/>
      <c r="I14" s="2"/>
      <c r="J14" s="409" t="s">
        <v>596</v>
      </c>
      <c r="K14" s="409"/>
      <c r="L14" s="409"/>
      <c r="M14" s="409"/>
      <c r="N14" s="409"/>
      <c r="O14" s="409"/>
      <c r="P14" s="409"/>
      <c r="Q14" s="409"/>
      <c r="R14" s="409"/>
      <c r="S14" s="409"/>
      <c r="T14" s="409"/>
      <c r="U14" s="409"/>
      <c r="V14" s="409"/>
      <c r="W14" s="409"/>
      <c r="X14" s="409"/>
      <c r="Y14" s="409"/>
      <c r="Z14" s="409"/>
      <c r="AA14" s="409"/>
      <c r="AB14" s="409"/>
      <c r="AC14" s="409"/>
      <c r="AD14" s="409"/>
      <c r="AE14" s="409"/>
      <c r="AF14" s="3"/>
      <c r="AG14" s="131"/>
      <c r="AH14" s="132"/>
      <c r="AI14" s="133" t="str">
        <f t="shared" ref="AI14" si="1">IF(J14="","未記入","")</f>
        <v/>
      </c>
      <c r="AJ14" s="134"/>
      <c r="AK14" s="135"/>
      <c r="AL14" s="338"/>
      <c r="AM14" s="338"/>
      <c r="AN14" s="147"/>
      <c r="AO14" s="138"/>
      <c r="AP14" s="138"/>
      <c r="AQ14" s="138"/>
      <c r="AR14" s="138"/>
      <c r="AS14" s="266"/>
      <c r="AT14" s="266"/>
      <c r="AU14" s="148"/>
      <c r="AV14" s="148"/>
      <c r="AW14" s="148"/>
      <c r="AX14" s="148"/>
      <c r="AY14" s="148"/>
      <c r="AZ14" s="148"/>
      <c r="BA14" s="148"/>
      <c r="BB14" s="138"/>
      <c r="BC14" s="138"/>
      <c r="BD14" s="138"/>
      <c r="BE14" s="138"/>
      <c r="BF14" s="138"/>
    </row>
    <row r="15" spans="1:58" ht="18.75" customHeight="1">
      <c r="A15" s="759" t="s">
        <v>9</v>
      </c>
      <c r="B15" s="759"/>
      <c r="C15" s="759"/>
      <c r="D15" s="759"/>
      <c r="E15" s="759"/>
      <c r="F15" s="759"/>
      <c r="G15" s="759"/>
      <c r="H15" s="759"/>
      <c r="I15" s="2"/>
      <c r="J15" s="409"/>
      <c r="K15" s="409"/>
      <c r="L15" s="409"/>
      <c r="M15" s="409"/>
      <c r="N15" s="409"/>
      <c r="O15" s="409"/>
      <c r="P15" s="409"/>
      <c r="Q15" s="409"/>
      <c r="R15" s="409"/>
      <c r="S15" s="409"/>
      <c r="T15" s="409"/>
      <c r="U15" s="409"/>
      <c r="V15" s="409"/>
      <c r="W15" s="409"/>
      <c r="X15" s="409"/>
      <c r="Y15" s="409"/>
      <c r="Z15" s="409"/>
      <c r="AA15" s="409"/>
      <c r="AB15" s="409"/>
      <c r="AC15" s="409"/>
      <c r="AD15" s="409"/>
      <c r="AE15" s="409"/>
      <c r="AF15" s="3"/>
      <c r="AG15" s="131"/>
      <c r="AH15" s="132"/>
      <c r="AI15" s="133" t="str">
        <f t="shared" si="0"/>
        <v>未記入</v>
      </c>
      <c r="AJ15" s="134"/>
      <c r="AK15" s="135"/>
      <c r="AL15" s="336"/>
      <c r="AM15" s="337"/>
      <c r="AN15" s="176"/>
      <c r="AO15" s="138"/>
      <c r="AP15" s="140" t="s">
        <v>405</v>
      </c>
      <c r="AQ15" s="140">
        <v>1.5</v>
      </c>
      <c r="AR15" s="138"/>
      <c r="AS15" s="266"/>
      <c r="AT15" s="266"/>
      <c r="AU15" s="148"/>
      <c r="AV15" s="267"/>
      <c r="AW15" s="267"/>
      <c r="AX15" s="148"/>
      <c r="AY15" s="266"/>
      <c r="AZ15" s="266"/>
      <c r="BA15" s="268"/>
      <c r="BB15" s="138"/>
      <c r="BC15" s="138"/>
      <c r="BD15" s="138"/>
      <c r="BE15" s="138"/>
      <c r="BF15" s="138"/>
    </row>
    <row r="16" spans="1:58" ht="18.75" customHeight="1">
      <c r="A16" s="759" t="s">
        <v>10</v>
      </c>
      <c r="B16" s="759"/>
      <c r="C16" s="759"/>
      <c r="D16" s="759"/>
      <c r="E16" s="759"/>
      <c r="F16" s="759"/>
      <c r="G16" s="759"/>
      <c r="H16" s="759"/>
      <c r="I16" s="2"/>
      <c r="J16" s="409"/>
      <c r="K16" s="409"/>
      <c r="L16" s="409"/>
      <c r="M16" s="409"/>
      <c r="N16" s="409"/>
      <c r="O16" s="409"/>
      <c r="P16" s="409"/>
      <c r="Q16" s="409"/>
      <c r="R16" s="409"/>
      <c r="S16" s="409"/>
      <c r="T16" s="409"/>
      <c r="U16" s="409"/>
      <c r="V16" s="409"/>
      <c r="W16" s="409"/>
      <c r="X16" s="409"/>
      <c r="Y16" s="409"/>
      <c r="Z16" s="409"/>
      <c r="AA16" s="409"/>
      <c r="AB16" s="409"/>
      <c r="AC16" s="409"/>
      <c r="AD16" s="409"/>
      <c r="AE16" s="409"/>
      <c r="AF16" s="3"/>
      <c r="AG16" s="131"/>
      <c r="AH16" s="141"/>
      <c r="AI16" s="133" t="str">
        <f t="shared" si="0"/>
        <v>未記入</v>
      </c>
      <c r="AJ16" s="134"/>
      <c r="AK16" s="135"/>
      <c r="AL16" s="136" t="s">
        <v>373</v>
      </c>
      <c r="AM16" s="137" t="str">
        <f>IF(J16="","",IF(OR(J16="前払金方式",J16="選択方式"),"前払金あり","前払金なし"))</f>
        <v/>
      </c>
      <c r="AN16" s="147"/>
      <c r="AO16" s="138"/>
      <c r="AP16" s="140" t="s">
        <v>406</v>
      </c>
      <c r="AQ16" s="140">
        <v>2</v>
      </c>
      <c r="AR16" s="138"/>
      <c r="AS16" s="266"/>
      <c r="AT16" s="266"/>
      <c r="AU16" s="148"/>
      <c r="AV16" s="267"/>
      <c r="AW16" s="267"/>
      <c r="AX16" s="148"/>
      <c r="AY16" s="266"/>
      <c r="AZ16" s="266"/>
      <c r="BA16" s="268"/>
      <c r="BB16" s="138"/>
      <c r="BC16" s="138"/>
      <c r="BD16" s="138"/>
      <c r="BE16" s="138"/>
      <c r="BF16" s="138"/>
    </row>
    <row r="17" spans="1:58" ht="18.75" customHeight="1">
      <c r="A17" s="759" t="s">
        <v>11</v>
      </c>
      <c r="B17" s="759"/>
      <c r="C17" s="759"/>
      <c r="D17" s="759"/>
      <c r="E17" s="759"/>
      <c r="F17" s="759"/>
      <c r="G17" s="759"/>
      <c r="H17" s="759"/>
      <c r="I17" s="2"/>
      <c r="J17" s="409"/>
      <c r="K17" s="409"/>
      <c r="L17" s="409"/>
      <c r="M17" s="409"/>
      <c r="N17" s="409"/>
      <c r="O17" s="409"/>
      <c r="P17" s="409"/>
      <c r="Q17" s="409"/>
      <c r="R17" s="409"/>
      <c r="S17" s="409"/>
      <c r="T17" s="409"/>
      <c r="U17" s="409"/>
      <c r="V17" s="409"/>
      <c r="W17" s="409"/>
      <c r="X17" s="409"/>
      <c r="Y17" s="409"/>
      <c r="Z17" s="409"/>
      <c r="AA17" s="409"/>
      <c r="AB17" s="409"/>
      <c r="AC17" s="409"/>
      <c r="AD17" s="409"/>
      <c r="AE17" s="409"/>
      <c r="AF17" s="3"/>
      <c r="AG17" s="131"/>
      <c r="AH17" s="132"/>
      <c r="AI17" s="133" t="str">
        <f t="shared" si="0"/>
        <v>未記入</v>
      </c>
      <c r="AJ17" s="134"/>
      <c r="AK17" s="135"/>
      <c r="AL17" s="136" t="s">
        <v>374</v>
      </c>
      <c r="AM17" s="137" t="str">
        <f>IF(J17="","",IF(COUNTIF(J17,"*混合型*"),"予防あり","予防なし"))</f>
        <v/>
      </c>
      <c r="AN17" s="176"/>
      <c r="AO17" s="138"/>
      <c r="AP17" s="140" t="s">
        <v>407</v>
      </c>
      <c r="AQ17" s="140">
        <v>2.5</v>
      </c>
      <c r="AR17" s="138"/>
      <c r="AS17" s="266"/>
      <c r="AT17" s="266"/>
      <c r="AU17" s="148"/>
      <c r="AV17" s="267"/>
      <c r="AW17" s="267"/>
      <c r="AX17" s="148"/>
      <c r="AY17" s="266"/>
      <c r="AZ17" s="266"/>
      <c r="BA17" s="268"/>
      <c r="BB17" s="138"/>
      <c r="BC17" s="138"/>
      <c r="BD17" s="138"/>
      <c r="BE17" s="138"/>
      <c r="BF17" s="138"/>
    </row>
    <row r="18" spans="1:58" ht="18.75" customHeight="1">
      <c r="A18" s="759" t="s">
        <v>12</v>
      </c>
      <c r="B18" s="759"/>
      <c r="C18" s="759"/>
      <c r="D18" s="759"/>
      <c r="E18" s="759"/>
      <c r="F18" s="759"/>
      <c r="G18" s="759"/>
      <c r="H18" s="759"/>
      <c r="I18" s="2"/>
      <c r="J18" s="409"/>
      <c r="K18" s="409"/>
      <c r="L18" s="409"/>
      <c r="M18" s="409"/>
      <c r="N18" s="409"/>
      <c r="O18" s="409"/>
      <c r="P18" s="409"/>
      <c r="Q18" s="409"/>
      <c r="R18" s="409"/>
      <c r="S18" s="409"/>
      <c r="T18" s="409"/>
      <c r="U18" s="409"/>
      <c r="V18" s="409"/>
      <c r="W18" s="409"/>
      <c r="X18" s="409"/>
      <c r="Y18" s="409"/>
      <c r="Z18" s="409"/>
      <c r="AA18" s="409"/>
      <c r="AB18" s="409"/>
      <c r="AC18" s="409"/>
      <c r="AD18" s="409"/>
      <c r="AE18" s="409"/>
      <c r="AF18" s="3"/>
      <c r="AG18" s="131"/>
      <c r="AH18" s="132"/>
      <c r="AI18" s="133" t="str">
        <f t="shared" si="0"/>
        <v>未記入</v>
      </c>
      <c r="AJ18" s="134"/>
      <c r="AK18" s="135"/>
      <c r="AL18" s="270"/>
      <c r="AM18" s="271"/>
      <c r="AN18" s="147"/>
      <c r="AO18" s="138"/>
      <c r="AP18" s="140" t="s">
        <v>408</v>
      </c>
      <c r="AQ18" s="140">
        <v>3</v>
      </c>
      <c r="AR18" s="138"/>
      <c r="AS18" s="266"/>
      <c r="AT18" s="266"/>
      <c r="AU18" s="148"/>
      <c r="AV18" s="148"/>
      <c r="AW18" s="148"/>
      <c r="AX18" s="148"/>
      <c r="AY18" s="266"/>
      <c r="AZ18" s="266"/>
      <c r="BA18" s="268"/>
      <c r="BB18" s="138"/>
      <c r="BC18" s="138"/>
      <c r="BD18" s="138"/>
      <c r="BE18" s="138"/>
      <c r="BF18" s="138"/>
    </row>
    <row r="19" spans="1:58" ht="30.6" customHeight="1">
      <c r="A19" s="759" t="s">
        <v>14</v>
      </c>
      <c r="B19" s="759"/>
      <c r="C19" s="759"/>
      <c r="D19" s="759"/>
      <c r="E19" s="759"/>
      <c r="F19" s="759"/>
      <c r="G19" s="759"/>
      <c r="H19" s="759"/>
      <c r="I19" s="2"/>
      <c r="J19" s="961"/>
      <c r="K19" s="961"/>
      <c r="L19" s="961"/>
      <c r="M19" s="961"/>
      <c r="N19" s="961"/>
      <c r="O19" s="961"/>
      <c r="P19" s="961"/>
      <c r="Q19" s="961"/>
      <c r="R19" s="961"/>
      <c r="S19" s="961"/>
      <c r="T19" s="961"/>
      <c r="U19" s="961"/>
      <c r="V19" s="961"/>
      <c r="W19" s="961"/>
      <c r="X19" s="961"/>
      <c r="Y19" s="961"/>
      <c r="Z19" s="961"/>
      <c r="AA19" s="961"/>
      <c r="AB19" s="961"/>
      <c r="AC19" s="961"/>
      <c r="AD19" s="961"/>
      <c r="AE19" s="961"/>
      <c r="AF19" s="3"/>
      <c r="AG19" s="131"/>
      <c r="AH19" s="141"/>
      <c r="AI19" s="133" t="str">
        <f t="shared" si="0"/>
        <v>未記入</v>
      </c>
      <c r="AJ19" s="134"/>
      <c r="AK19" s="135"/>
      <c r="AL19" s="136" t="s">
        <v>404</v>
      </c>
      <c r="AM19" s="139" t="str">
        <f>IF(J20="","",VLOOKUP(J20,AP15:AQ19,2,FALSE))</f>
        <v/>
      </c>
      <c r="AN19" s="269"/>
      <c r="AO19" s="138"/>
      <c r="AP19" s="359" t="s">
        <v>630</v>
      </c>
      <c r="AQ19" s="360">
        <f>3/0.9</f>
        <v>3.333333333333333</v>
      </c>
      <c r="AR19" s="138"/>
      <c r="AS19" s="148"/>
      <c r="AT19" s="148"/>
      <c r="AU19" s="148"/>
      <c r="AV19" s="148"/>
      <c r="AW19" s="148"/>
      <c r="AX19" s="148"/>
      <c r="AY19" s="148"/>
      <c r="AZ19" s="148"/>
      <c r="BA19" s="148"/>
      <c r="BB19" s="138"/>
      <c r="BC19" s="138"/>
      <c r="BD19" s="138"/>
      <c r="BE19" s="138"/>
      <c r="BF19" s="138"/>
    </row>
    <row r="20" spans="1:58" ht="18.75" customHeight="1">
      <c r="A20" s="777" t="s">
        <v>13</v>
      </c>
      <c r="B20" s="777"/>
      <c r="C20" s="777"/>
      <c r="D20" s="777"/>
      <c r="E20" s="777"/>
      <c r="F20" s="777"/>
      <c r="G20" s="777"/>
      <c r="H20" s="777"/>
      <c r="I20" s="2"/>
      <c r="J20" s="409"/>
      <c r="K20" s="409"/>
      <c r="L20" s="409"/>
      <c r="M20" s="409"/>
      <c r="N20" s="409"/>
      <c r="O20" s="409"/>
      <c r="P20" s="409"/>
      <c r="Q20" s="409"/>
      <c r="R20" s="409"/>
      <c r="S20" s="409"/>
      <c r="T20" s="409"/>
      <c r="U20" s="409"/>
      <c r="V20" s="409"/>
      <c r="W20" s="409"/>
      <c r="X20" s="409"/>
      <c r="Y20" s="409"/>
      <c r="Z20" s="409"/>
      <c r="AA20" s="409"/>
      <c r="AB20" s="409"/>
      <c r="AC20" s="409"/>
      <c r="AD20" s="409"/>
      <c r="AE20" s="409"/>
      <c r="AF20" s="3"/>
      <c r="AG20" s="361"/>
      <c r="AH20" s="141"/>
      <c r="AI20" s="133" t="str">
        <f t="shared" si="0"/>
        <v>未記入</v>
      </c>
      <c r="AJ20" s="133"/>
      <c r="AK20" s="135"/>
      <c r="AL20" s="134"/>
      <c r="AM20" s="138"/>
      <c r="AN20" s="138"/>
      <c r="AO20" s="138"/>
      <c r="AP20" s="138"/>
      <c r="AQ20" s="138"/>
      <c r="AR20" s="138"/>
      <c r="AS20" s="138"/>
      <c r="AT20" s="138"/>
      <c r="AU20" s="138"/>
      <c r="AV20" s="138"/>
      <c r="AW20" s="138"/>
      <c r="AX20" s="138"/>
      <c r="AY20" s="138"/>
      <c r="AZ20" s="138"/>
      <c r="BA20" s="138"/>
      <c r="BB20" s="138"/>
      <c r="BC20" s="138"/>
      <c r="BD20" s="138"/>
      <c r="BE20" s="138"/>
      <c r="BF20" s="138"/>
    </row>
    <row r="21" spans="1:58" ht="8.25" customHeight="1">
      <c r="AG21" s="131"/>
      <c r="AH21" s="132"/>
      <c r="AI21" s="133"/>
      <c r="AJ21" s="134"/>
      <c r="AK21" s="135"/>
      <c r="AL21" s="134"/>
      <c r="AM21" s="138"/>
      <c r="AN21" s="138"/>
      <c r="AO21" s="138"/>
      <c r="AP21" s="138"/>
      <c r="AQ21" s="138"/>
      <c r="AR21" s="138"/>
      <c r="AS21" s="138"/>
      <c r="AT21" s="138"/>
      <c r="AU21" s="138"/>
      <c r="AV21" s="138"/>
      <c r="AW21" s="138"/>
      <c r="AX21" s="138"/>
      <c r="AY21" s="138"/>
      <c r="AZ21" s="138"/>
      <c r="BA21" s="138"/>
      <c r="BB21" s="138"/>
      <c r="BC21" s="138"/>
      <c r="BD21" s="138"/>
      <c r="BE21" s="138"/>
      <c r="BF21" s="138"/>
    </row>
    <row r="22" spans="1:58" s="6" customFormat="1" ht="18.75" customHeight="1">
      <c r="A22" s="123" t="s">
        <v>15</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42"/>
      <c r="AH22" s="141"/>
      <c r="AI22" s="133"/>
      <c r="AJ22" s="134"/>
      <c r="AK22" s="135"/>
      <c r="AL22" s="134"/>
      <c r="AM22" s="143"/>
      <c r="AN22" s="143"/>
      <c r="AO22" s="143"/>
      <c r="AP22" s="143"/>
      <c r="AQ22" s="143"/>
      <c r="AR22" s="143"/>
      <c r="AS22" s="143"/>
      <c r="AT22" s="143"/>
      <c r="AU22" s="143"/>
      <c r="AV22" s="143"/>
      <c r="AW22" s="143"/>
      <c r="AX22" s="143"/>
      <c r="AY22" s="143"/>
      <c r="AZ22" s="143"/>
      <c r="BA22" s="143"/>
      <c r="BB22" s="143"/>
      <c r="BC22" s="143"/>
      <c r="BD22" s="143"/>
      <c r="BE22" s="143"/>
      <c r="BF22" s="143"/>
    </row>
    <row r="23" spans="1:58" ht="18.75" customHeight="1">
      <c r="A23" s="746" t="s">
        <v>16</v>
      </c>
      <c r="B23" s="747"/>
      <c r="C23" s="747"/>
      <c r="D23" s="747"/>
      <c r="E23" s="747"/>
      <c r="F23" s="747"/>
      <c r="G23" s="747"/>
      <c r="H23" s="748"/>
      <c r="I23" s="789" t="s">
        <v>24</v>
      </c>
      <c r="J23" s="790"/>
      <c r="K23" s="790"/>
      <c r="L23" s="790"/>
      <c r="M23" s="790"/>
      <c r="N23" s="790"/>
      <c r="O23" s="382"/>
      <c r="P23" s="403"/>
      <c r="Q23" s="403"/>
      <c r="R23" s="403"/>
      <c r="S23" s="403"/>
      <c r="T23" s="403"/>
      <c r="U23" s="403"/>
      <c r="V23" s="403"/>
      <c r="W23" s="403"/>
      <c r="X23" s="403"/>
      <c r="Y23" s="403"/>
      <c r="Z23" s="403"/>
      <c r="AA23" s="403"/>
      <c r="AB23" s="403"/>
      <c r="AC23" s="403"/>
      <c r="AD23" s="403"/>
      <c r="AE23" s="403"/>
      <c r="AF23" s="383"/>
      <c r="AG23" s="131"/>
      <c r="AH23" s="132"/>
      <c r="AI23" s="133" t="str">
        <f>IF(P23="","未記入","")</f>
        <v>未記入</v>
      </c>
      <c r="AJ23" s="134"/>
      <c r="AK23" s="135"/>
      <c r="AL23" s="134"/>
      <c r="AM23" s="138"/>
      <c r="AN23" s="138"/>
      <c r="AO23" s="138"/>
      <c r="AP23" s="138"/>
      <c r="AQ23" s="138"/>
      <c r="AR23" s="138"/>
      <c r="AS23" s="138"/>
      <c r="AT23" s="138"/>
      <c r="AU23" s="138"/>
      <c r="AV23" s="138"/>
      <c r="AW23" s="138"/>
      <c r="AX23" s="138"/>
      <c r="AY23" s="138"/>
      <c r="AZ23" s="138"/>
      <c r="BA23" s="138"/>
      <c r="BB23" s="138"/>
      <c r="BC23" s="138"/>
      <c r="BD23" s="138"/>
      <c r="BE23" s="138"/>
      <c r="BF23" s="138"/>
    </row>
    <row r="24" spans="1:58" ht="18.75" customHeight="1">
      <c r="A24" s="763"/>
      <c r="B24" s="764"/>
      <c r="C24" s="764"/>
      <c r="D24" s="764"/>
      <c r="E24" s="764"/>
      <c r="F24" s="764"/>
      <c r="G24" s="764"/>
      <c r="H24" s="765"/>
      <c r="I24" s="752" t="s">
        <v>23</v>
      </c>
      <c r="J24" s="752"/>
      <c r="K24" s="752"/>
      <c r="L24" s="753"/>
      <c r="M24" s="754"/>
      <c r="N24" s="754"/>
      <c r="O24" s="754"/>
      <c r="P24" s="754"/>
      <c r="Q24" s="754"/>
      <c r="R24" s="754"/>
      <c r="S24" s="754"/>
      <c r="T24" s="754"/>
      <c r="U24" s="754"/>
      <c r="V24" s="754"/>
      <c r="W24" s="754"/>
      <c r="X24" s="754"/>
      <c r="Y24" s="754"/>
      <c r="Z24" s="754"/>
      <c r="AA24" s="754"/>
      <c r="AB24" s="754"/>
      <c r="AC24" s="754"/>
      <c r="AD24" s="754"/>
      <c r="AE24" s="754"/>
      <c r="AF24" s="755"/>
      <c r="AG24" s="131"/>
      <c r="AH24" s="141"/>
      <c r="AI24" s="133" t="str">
        <f>IF(L24="","未記入","")</f>
        <v>未記入</v>
      </c>
      <c r="AJ24" s="134"/>
      <c r="AK24" s="135"/>
      <c r="AL24" s="134"/>
      <c r="AM24" s="138"/>
      <c r="AN24" s="138"/>
      <c r="AO24" s="138"/>
      <c r="AP24" s="138"/>
      <c r="AQ24" s="138"/>
      <c r="AR24" s="138"/>
      <c r="AS24" s="138"/>
      <c r="AT24" s="138"/>
      <c r="AU24" s="138"/>
      <c r="AV24" s="138"/>
      <c r="AW24" s="138"/>
      <c r="AX24" s="138"/>
      <c r="AY24" s="138"/>
      <c r="AZ24" s="138"/>
      <c r="BA24" s="138"/>
      <c r="BB24" s="138"/>
      <c r="BC24" s="138"/>
      <c r="BD24" s="138"/>
      <c r="BE24" s="138"/>
      <c r="BF24" s="138"/>
    </row>
    <row r="25" spans="1:58" ht="18.75" customHeight="1" thickBot="1">
      <c r="A25" s="749"/>
      <c r="B25" s="750"/>
      <c r="C25" s="750"/>
      <c r="D25" s="750"/>
      <c r="E25" s="750"/>
      <c r="F25" s="750"/>
      <c r="G25" s="750"/>
      <c r="H25" s="751"/>
      <c r="I25" s="785" t="s">
        <v>16</v>
      </c>
      <c r="J25" s="785"/>
      <c r="K25" s="785"/>
      <c r="L25" s="786"/>
      <c r="M25" s="787"/>
      <c r="N25" s="787"/>
      <c r="O25" s="787"/>
      <c r="P25" s="787"/>
      <c r="Q25" s="787"/>
      <c r="R25" s="787"/>
      <c r="S25" s="787"/>
      <c r="T25" s="787"/>
      <c r="U25" s="787"/>
      <c r="V25" s="787"/>
      <c r="W25" s="787"/>
      <c r="X25" s="787"/>
      <c r="Y25" s="787"/>
      <c r="Z25" s="787"/>
      <c r="AA25" s="787"/>
      <c r="AB25" s="787"/>
      <c r="AC25" s="787"/>
      <c r="AD25" s="787"/>
      <c r="AE25" s="787"/>
      <c r="AF25" s="788"/>
      <c r="AG25" s="131"/>
      <c r="AH25" s="141"/>
      <c r="AI25" s="133" t="str">
        <f>IF(L25="","未記入","")</f>
        <v>未記入</v>
      </c>
      <c r="AJ25" s="134"/>
      <c r="AK25" s="450" t="s">
        <v>613</v>
      </c>
      <c r="AL25" s="450"/>
      <c r="AM25" s="138"/>
      <c r="AN25" s="138"/>
      <c r="AO25" s="138"/>
      <c r="AP25" s="138"/>
      <c r="AQ25" s="138"/>
      <c r="AR25" s="138"/>
      <c r="AS25" s="138"/>
      <c r="AT25" s="138"/>
      <c r="AU25" s="138"/>
      <c r="AV25" s="138"/>
      <c r="AW25" s="138"/>
      <c r="AX25" s="138"/>
      <c r="AY25" s="138"/>
      <c r="AZ25" s="138"/>
      <c r="BA25" s="138"/>
      <c r="BB25" s="138"/>
      <c r="BC25" s="138"/>
      <c r="BD25" s="138"/>
      <c r="BE25" s="138"/>
      <c r="BF25" s="138"/>
    </row>
    <row r="26" spans="1:58" ht="18.75" customHeight="1">
      <c r="A26" s="746" t="s">
        <v>17</v>
      </c>
      <c r="B26" s="747"/>
      <c r="C26" s="747"/>
      <c r="D26" s="747"/>
      <c r="E26" s="747"/>
      <c r="F26" s="747"/>
      <c r="G26" s="747"/>
      <c r="H26" s="748"/>
      <c r="I26" s="63" t="s">
        <v>20</v>
      </c>
      <c r="J26" s="756"/>
      <c r="K26" s="756"/>
      <c r="L26" s="756"/>
      <c r="M26" s="756"/>
      <c r="N26" s="756"/>
      <c r="O26" s="757"/>
      <c r="P26" s="67"/>
      <c r="Q26" s="67"/>
      <c r="R26" s="67"/>
      <c r="S26" s="67"/>
      <c r="T26" s="67"/>
      <c r="U26" s="67"/>
      <c r="V26" s="67"/>
      <c r="W26" s="67"/>
      <c r="X26" s="67"/>
      <c r="Y26" s="67"/>
      <c r="Z26" s="67"/>
      <c r="AA26" s="67"/>
      <c r="AB26" s="67"/>
      <c r="AC26" s="67"/>
      <c r="AD26" s="67"/>
      <c r="AE26" s="67"/>
      <c r="AF26" s="83"/>
      <c r="AG26" s="131"/>
      <c r="AH26" s="141"/>
      <c r="AI26" s="133" t="str">
        <f>IF(J26="","未記入","")</f>
        <v>未記入</v>
      </c>
      <c r="AJ26" s="134"/>
      <c r="AK26" s="441" t="s">
        <v>614</v>
      </c>
      <c r="AL26" s="442"/>
      <c r="AM26" s="442"/>
      <c r="AN26" s="443"/>
      <c r="AO26" s="138"/>
      <c r="AP26" s="138"/>
      <c r="AQ26" s="138"/>
      <c r="AR26" s="138"/>
      <c r="AS26" s="138"/>
      <c r="AT26" s="138"/>
      <c r="AU26" s="138"/>
      <c r="AV26" s="138"/>
      <c r="AW26" s="138"/>
      <c r="AX26" s="138"/>
      <c r="AY26" s="138"/>
      <c r="AZ26" s="138"/>
      <c r="BA26" s="138"/>
      <c r="BB26" s="138"/>
      <c r="BC26" s="138"/>
      <c r="BD26" s="138"/>
      <c r="BE26" s="138"/>
      <c r="BF26" s="138"/>
    </row>
    <row r="27" spans="1:58" ht="18.75" customHeight="1">
      <c r="A27" s="749"/>
      <c r="B27" s="750"/>
      <c r="C27" s="750"/>
      <c r="D27" s="750"/>
      <c r="E27" s="750"/>
      <c r="F27" s="750"/>
      <c r="G27" s="750"/>
      <c r="H27" s="751"/>
      <c r="I27" s="779"/>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1"/>
      <c r="AG27" s="131"/>
      <c r="AH27" s="141"/>
      <c r="AI27" s="133" t="str">
        <f>IF(I27="","未記入","")</f>
        <v>未記入</v>
      </c>
      <c r="AJ27" s="134"/>
      <c r="AK27" s="444"/>
      <c r="AL27" s="445"/>
      <c r="AM27" s="445"/>
      <c r="AN27" s="446"/>
      <c r="AO27" s="138"/>
      <c r="AP27" s="138"/>
      <c r="AQ27" s="138"/>
      <c r="AR27" s="138"/>
      <c r="AS27" s="138"/>
      <c r="AT27" s="138"/>
      <c r="AU27" s="138"/>
      <c r="AV27" s="138"/>
      <c r="AW27" s="138"/>
      <c r="AX27" s="138"/>
      <c r="AY27" s="138"/>
      <c r="AZ27" s="138"/>
      <c r="BA27" s="138"/>
      <c r="BB27" s="138"/>
      <c r="BC27" s="138"/>
      <c r="BD27" s="138"/>
      <c r="BE27" s="138"/>
      <c r="BF27" s="138"/>
    </row>
    <row r="28" spans="1:58" ht="18.75" customHeight="1">
      <c r="A28" s="746" t="s">
        <v>18</v>
      </c>
      <c r="B28" s="747"/>
      <c r="C28" s="747"/>
      <c r="D28" s="747"/>
      <c r="E28" s="747"/>
      <c r="F28" s="747"/>
      <c r="G28" s="747"/>
      <c r="H28" s="748"/>
      <c r="I28" s="782" t="s">
        <v>21</v>
      </c>
      <c r="J28" s="782"/>
      <c r="K28" s="782"/>
      <c r="L28" s="782"/>
      <c r="M28" s="782"/>
      <c r="N28" s="782"/>
      <c r="O28" s="783"/>
      <c r="P28" s="636"/>
      <c r="Q28" s="636"/>
      <c r="R28" s="636"/>
      <c r="S28" s="636"/>
      <c r="T28" s="636"/>
      <c r="U28" s="636"/>
      <c r="V28" s="636"/>
      <c r="W28" s="636"/>
      <c r="X28" s="636"/>
      <c r="Y28" s="636"/>
      <c r="Z28" s="636"/>
      <c r="AA28" s="636"/>
      <c r="AB28" s="636"/>
      <c r="AC28" s="636"/>
      <c r="AD28" s="636"/>
      <c r="AE28" s="636"/>
      <c r="AF28" s="784"/>
      <c r="AG28" s="131"/>
      <c r="AH28" s="141"/>
      <c r="AI28" s="133" t="str">
        <f>IF(O28="","未記入","")</f>
        <v>未記入</v>
      </c>
      <c r="AJ28" s="134"/>
      <c r="AK28" s="447"/>
      <c r="AL28" s="448"/>
      <c r="AM28" s="448"/>
      <c r="AN28" s="449"/>
      <c r="AO28" s="138"/>
      <c r="AP28" s="138"/>
      <c r="AQ28" s="138"/>
      <c r="AR28" s="138"/>
      <c r="AS28" s="138"/>
      <c r="AT28" s="138"/>
      <c r="AU28" s="138"/>
      <c r="AV28" s="138"/>
      <c r="AW28" s="138"/>
      <c r="AX28" s="138"/>
      <c r="AY28" s="138"/>
      <c r="AZ28" s="138"/>
      <c r="BA28" s="138"/>
      <c r="BB28" s="138"/>
      <c r="BC28" s="138"/>
      <c r="BD28" s="138"/>
      <c r="BE28" s="138"/>
      <c r="BF28" s="138"/>
    </row>
    <row r="29" spans="1:58" ht="18.75" customHeight="1">
      <c r="A29" s="749"/>
      <c r="B29" s="750"/>
      <c r="C29" s="750"/>
      <c r="D29" s="750"/>
      <c r="E29" s="750"/>
      <c r="F29" s="750"/>
      <c r="G29" s="750"/>
      <c r="H29" s="751"/>
      <c r="I29" s="782" t="s">
        <v>22</v>
      </c>
      <c r="J29" s="782"/>
      <c r="K29" s="782"/>
      <c r="L29" s="782"/>
      <c r="M29" s="782"/>
      <c r="N29" s="782"/>
      <c r="O29" s="783"/>
      <c r="P29" s="636"/>
      <c r="Q29" s="636"/>
      <c r="R29" s="636"/>
      <c r="S29" s="636"/>
      <c r="T29" s="636"/>
      <c r="U29" s="636"/>
      <c r="V29" s="636"/>
      <c r="W29" s="636"/>
      <c r="X29" s="636"/>
      <c r="Y29" s="636"/>
      <c r="Z29" s="636"/>
      <c r="AA29" s="636"/>
      <c r="AB29" s="636"/>
      <c r="AC29" s="636"/>
      <c r="AD29" s="636"/>
      <c r="AE29" s="636"/>
      <c r="AF29" s="784"/>
      <c r="AG29" s="131"/>
      <c r="AH29" s="141"/>
      <c r="AI29" s="133" t="str">
        <f>IF(O29="","未記入","")</f>
        <v>未記入</v>
      </c>
      <c r="AJ29" s="134"/>
      <c r="AK29" s="353" t="s">
        <v>609</v>
      </c>
      <c r="AL29" s="437"/>
      <c r="AM29" s="437"/>
      <c r="AN29" s="438"/>
      <c r="AO29" s="138"/>
      <c r="AP29" s="138"/>
      <c r="AQ29" s="138"/>
      <c r="AR29" s="138"/>
      <c r="AS29" s="138"/>
      <c r="AT29" s="138"/>
      <c r="AU29" s="138"/>
      <c r="AV29" s="138"/>
      <c r="AW29" s="138"/>
      <c r="AX29" s="138"/>
      <c r="AY29" s="138"/>
      <c r="AZ29" s="138"/>
      <c r="BA29" s="138"/>
      <c r="BB29" s="138"/>
      <c r="BC29" s="138"/>
      <c r="BD29" s="138"/>
      <c r="BE29" s="138"/>
      <c r="BF29" s="138"/>
    </row>
    <row r="30" spans="1:58" ht="18.75" customHeight="1">
      <c r="A30" s="778" t="s">
        <v>19</v>
      </c>
      <c r="B30" s="778"/>
      <c r="C30" s="778"/>
      <c r="D30" s="778"/>
      <c r="E30" s="778"/>
      <c r="F30" s="778"/>
      <c r="G30" s="778"/>
      <c r="H30" s="778"/>
      <c r="I30" s="792" t="s">
        <v>468</v>
      </c>
      <c r="J30" s="517"/>
      <c r="K30" s="517"/>
      <c r="L30" s="517"/>
      <c r="M30" s="517"/>
      <c r="N30" s="517"/>
      <c r="O30" s="517"/>
      <c r="P30" s="517"/>
      <c r="Q30" s="517"/>
      <c r="R30" s="517"/>
      <c r="S30" s="517"/>
      <c r="T30" s="517"/>
      <c r="U30" s="517"/>
      <c r="V30" s="517"/>
      <c r="W30" s="517"/>
      <c r="X30" s="517"/>
      <c r="Y30" s="517"/>
      <c r="Z30" s="517"/>
      <c r="AA30" s="517"/>
      <c r="AB30" s="517"/>
      <c r="AC30" s="517"/>
      <c r="AD30" s="517"/>
      <c r="AE30" s="517"/>
      <c r="AF30" s="793"/>
      <c r="AG30" s="131"/>
      <c r="AH30" s="132"/>
      <c r="AI30" s="133" t="str">
        <f>IF(OR(I30="http://",I30=""),"未記入","")</f>
        <v>未記入</v>
      </c>
      <c r="AJ30" s="134"/>
      <c r="AK30" s="353" t="s">
        <v>610</v>
      </c>
      <c r="AL30" s="437"/>
      <c r="AM30" s="437"/>
      <c r="AN30" s="438"/>
      <c r="AO30" s="138"/>
      <c r="AP30" s="138"/>
      <c r="AQ30" s="138"/>
      <c r="AR30" s="138"/>
      <c r="AS30" s="138"/>
      <c r="AT30" s="138"/>
      <c r="AU30" s="138"/>
      <c r="AV30" s="138"/>
      <c r="AW30" s="138"/>
      <c r="AX30" s="138"/>
      <c r="AY30" s="138"/>
      <c r="AZ30" s="138"/>
      <c r="BA30" s="138"/>
      <c r="BB30" s="138"/>
      <c r="BC30" s="138"/>
      <c r="BD30" s="138"/>
      <c r="BE30" s="138"/>
      <c r="BF30" s="138"/>
    </row>
    <row r="31" spans="1:58" ht="18.75" customHeight="1">
      <c r="A31" s="778" t="s">
        <v>25</v>
      </c>
      <c r="B31" s="778"/>
      <c r="C31" s="778"/>
      <c r="D31" s="778"/>
      <c r="E31" s="778"/>
      <c r="F31" s="778"/>
      <c r="G31" s="778"/>
      <c r="H31" s="778"/>
      <c r="I31" s="460" t="s">
        <v>26</v>
      </c>
      <c r="J31" s="461"/>
      <c r="K31" s="462"/>
      <c r="L31" s="487"/>
      <c r="M31" s="488"/>
      <c r="N31" s="488"/>
      <c r="O31" s="488"/>
      <c r="P31" s="488"/>
      <c r="Q31" s="488"/>
      <c r="R31" s="488"/>
      <c r="S31" s="489"/>
      <c r="T31" s="460" t="s">
        <v>27</v>
      </c>
      <c r="U31" s="461"/>
      <c r="V31" s="462"/>
      <c r="W31" s="487"/>
      <c r="X31" s="488"/>
      <c r="Y31" s="488"/>
      <c r="Z31" s="488"/>
      <c r="AA31" s="488"/>
      <c r="AB31" s="488"/>
      <c r="AC31" s="488"/>
      <c r="AD31" s="488"/>
      <c r="AE31" s="488"/>
      <c r="AF31" s="489"/>
      <c r="AG31" s="131"/>
      <c r="AH31" s="132"/>
      <c r="AI31" s="133" t="str">
        <f>IF(OR(L31="",W31=""),"未記入","")</f>
        <v>未記入</v>
      </c>
      <c r="AJ31" s="134"/>
      <c r="AK31" s="353" t="s">
        <v>611</v>
      </c>
      <c r="AL31" s="437"/>
      <c r="AM31" s="437"/>
      <c r="AN31" s="438"/>
      <c r="AO31" s="138"/>
      <c r="AP31" s="138"/>
      <c r="AQ31" s="138"/>
      <c r="AR31" s="138"/>
      <c r="AS31" s="138"/>
      <c r="AT31" s="138"/>
      <c r="AU31" s="138"/>
      <c r="AV31" s="138"/>
      <c r="AW31" s="138"/>
      <c r="AX31" s="138"/>
      <c r="AY31" s="138"/>
      <c r="AZ31" s="138"/>
      <c r="BA31" s="138"/>
      <c r="BB31" s="138"/>
      <c r="BC31" s="138"/>
      <c r="BD31" s="138"/>
      <c r="BE31" s="138"/>
      <c r="BF31" s="138"/>
    </row>
    <row r="32" spans="1:58" ht="18.75" customHeight="1" thickBot="1">
      <c r="A32" s="778" t="s">
        <v>28</v>
      </c>
      <c r="B32" s="778"/>
      <c r="C32" s="778"/>
      <c r="D32" s="778"/>
      <c r="E32" s="778"/>
      <c r="F32" s="778"/>
      <c r="G32" s="778"/>
      <c r="H32" s="778"/>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131"/>
      <c r="AH32" s="141"/>
      <c r="AI32" s="133" t="str">
        <f>IF(I32="","未記入","")</f>
        <v>未記入</v>
      </c>
      <c r="AJ32" s="134"/>
      <c r="AK32" s="354" t="s">
        <v>612</v>
      </c>
      <c r="AL32" s="439"/>
      <c r="AM32" s="439"/>
      <c r="AN32" s="440"/>
      <c r="AO32" s="138"/>
      <c r="AP32" s="138"/>
      <c r="AQ32" s="138"/>
      <c r="AR32" s="138"/>
      <c r="AS32" s="138"/>
      <c r="AT32" s="138"/>
      <c r="AU32" s="138"/>
      <c r="AV32" s="138"/>
      <c r="AW32" s="138"/>
      <c r="AX32" s="138"/>
      <c r="AY32" s="138"/>
      <c r="AZ32" s="138"/>
      <c r="BA32" s="138"/>
      <c r="BB32" s="138"/>
      <c r="BC32" s="138"/>
      <c r="BD32" s="138"/>
      <c r="BE32" s="138"/>
      <c r="BF32" s="138"/>
    </row>
    <row r="33" spans="1:58" ht="42" customHeight="1">
      <c r="A33" s="778" t="s">
        <v>29</v>
      </c>
      <c r="B33" s="778"/>
      <c r="C33" s="778"/>
      <c r="D33" s="778"/>
      <c r="E33" s="778"/>
      <c r="F33" s="778"/>
      <c r="G33" s="778"/>
      <c r="H33" s="778"/>
      <c r="I33" s="457"/>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9"/>
      <c r="AG33" s="131"/>
      <c r="AH33" s="132"/>
      <c r="AI33" s="133" t="str">
        <f>IF(I33="","未記入","")</f>
        <v>未記入</v>
      </c>
      <c r="AJ33" s="134"/>
      <c r="AK33" s="135"/>
      <c r="AL33" s="134"/>
      <c r="AM33" s="138"/>
      <c r="AN33" s="138"/>
      <c r="AO33" s="138"/>
      <c r="AP33" s="138"/>
      <c r="AQ33" s="138"/>
      <c r="AR33" s="138"/>
      <c r="AS33" s="138"/>
      <c r="AT33" s="138"/>
      <c r="AU33" s="138"/>
      <c r="AV33" s="138"/>
      <c r="AW33" s="138"/>
      <c r="AX33" s="138"/>
      <c r="AY33" s="138"/>
      <c r="AZ33" s="138"/>
      <c r="BA33" s="138"/>
      <c r="BB33" s="138"/>
      <c r="BC33" s="138"/>
      <c r="BD33" s="138"/>
      <c r="BE33" s="138"/>
      <c r="BF33" s="138"/>
    </row>
    <row r="34" spans="1:58" ht="18.75" customHeight="1">
      <c r="A34" s="97" t="s">
        <v>30</v>
      </c>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131"/>
      <c r="AH34" s="132"/>
      <c r="AI34" s="133"/>
      <c r="AJ34" s="134"/>
      <c r="AK34" s="135"/>
      <c r="AL34" s="134"/>
      <c r="AM34" s="138"/>
      <c r="AN34" s="138"/>
      <c r="AO34" s="138"/>
      <c r="AP34" s="138"/>
      <c r="AQ34" s="138"/>
      <c r="AR34" s="138"/>
      <c r="AS34" s="138"/>
      <c r="AT34" s="138"/>
      <c r="AU34" s="138"/>
      <c r="AV34" s="138"/>
      <c r="AW34" s="138"/>
      <c r="AX34" s="138"/>
      <c r="AY34" s="138"/>
      <c r="AZ34" s="138"/>
      <c r="BA34" s="138"/>
      <c r="BB34" s="138"/>
      <c r="BC34" s="138"/>
      <c r="BD34" s="138"/>
      <c r="BE34" s="138"/>
      <c r="BF34" s="138"/>
    </row>
    <row r="35" spans="1:58" ht="18.75" customHeight="1">
      <c r="A35" s="762" t="s">
        <v>31</v>
      </c>
      <c r="B35" s="762"/>
      <c r="C35" s="762"/>
      <c r="D35" s="762"/>
      <c r="E35" s="762"/>
      <c r="F35" s="762"/>
      <c r="G35" s="762"/>
      <c r="H35" s="762"/>
      <c r="I35" s="762"/>
      <c r="J35" s="762"/>
      <c r="K35" s="762" t="s">
        <v>32</v>
      </c>
      <c r="L35" s="762"/>
      <c r="M35" s="762"/>
      <c r="N35" s="762" t="s">
        <v>33</v>
      </c>
      <c r="O35" s="762"/>
      <c r="P35" s="762"/>
      <c r="Q35" s="762"/>
      <c r="R35" s="762"/>
      <c r="S35" s="762"/>
      <c r="T35" s="762"/>
      <c r="U35" s="762"/>
      <c r="V35" s="762"/>
      <c r="W35" s="762"/>
      <c r="X35" s="762" t="s">
        <v>34</v>
      </c>
      <c r="Y35" s="762"/>
      <c r="Z35" s="762"/>
      <c r="AA35" s="762"/>
      <c r="AB35" s="762"/>
      <c r="AC35" s="762"/>
      <c r="AD35" s="762"/>
      <c r="AE35" s="762"/>
      <c r="AF35" s="762"/>
      <c r="AG35" s="131"/>
      <c r="AH35" s="132"/>
      <c r="AI35" s="133"/>
      <c r="AJ35" s="134"/>
      <c r="AK35" s="135"/>
      <c r="AL35" s="134"/>
      <c r="AM35" s="138"/>
      <c r="AN35" s="138"/>
      <c r="AO35" s="138"/>
      <c r="AP35" s="138"/>
      <c r="AQ35" s="138"/>
      <c r="AR35" s="138"/>
      <c r="AS35" s="138"/>
      <c r="AT35" s="138"/>
      <c r="AU35" s="138"/>
      <c r="AV35" s="138"/>
      <c r="AW35" s="138"/>
      <c r="AX35" s="138"/>
      <c r="AY35" s="138"/>
      <c r="AZ35" s="138"/>
      <c r="BA35" s="138"/>
      <c r="BB35" s="138"/>
      <c r="BC35" s="138"/>
      <c r="BD35" s="138"/>
      <c r="BE35" s="138"/>
      <c r="BF35" s="138"/>
    </row>
    <row r="36" spans="1:58" ht="18.75" customHeight="1">
      <c r="A36" s="84" t="s">
        <v>47</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83"/>
      <c r="AG36" s="131"/>
      <c r="AH36" s="132"/>
      <c r="AI36" s="133"/>
      <c r="AJ36" s="134"/>
      <c r="AK36" s="135"/>
      <c r="AL36" s="134"/>
      <c r="AM36" s="138"/>
      <c r="AN36" s="138"/>
      <c r="AO36" s="138"/>
      <c r="AP36" s="138"/>
      <c r="AQ36" s="138"/>
      <c r="AR36" s="138"/>
      <c r="AS36" s="138"/>
      <c r="AT36" s="138"/>
      <c r="AU36" s="138"/>
      <c r="AV36" s="138"/>
      <c r="AW36" s="138"/>
      <c r="AX36" s="138"/>
      <c r="AY36" s="138"/>
      <c r="AZ36" s="138"/>
      <c r="BA36" s="138"/>
      <c r="BB36" s="138"/>
      <c r="BC36" s="138"/>
      <c r="BD36" s="138"/>
      <c r="BE36" s="138"/>
      <c r="BF36" s="138"/>
    </row>
    <row r="37" spans="1:58" ht="15" customHeight="1">
      <c r="A37" s="85"/>
      <c r="B37" s="739" t="s">
        <v>35</v>
      </c>
      <c r="C37" s="739"/>
      <c r="D37" s="739"/>
      <c r="E37" s="739"/>
      <c r="F37" s="739"/>
      <c r="G37" s="739"/>
      <c r="H37" s="739"/>
      <c r="I37" s="739"/>
      <c r="J37" s="739"/>
      <c r="K37" s="543"/>
      <c r="L37" s="409"/>
      <c r="M37" s="758"/>
      <c r="N37" s="629"/>
      <c r="O37" s="486"/>
      <c r="P37" s="486"/>
      <c r="Q37" s="486"/>
      <c r="R37" s="486"/>
      <c r="S37" s="486"/>
      <c r="T37" s="486"/>
      <c r="U37" s="486"/>
      <c r="V37" s="486"/>
      <c r="W37" s="630"/>
      <c r="X37" s="629"/>
      <c r="Y37" s="486"/>
      <c r="Z37" s="486"/>
      <c r="AA37" s="486"/>
      <c r="AB37" s="486"/>
      <c r="AC37" s="486"/>
      <c r="AD37" s="486"/>
      <c r="AE37" s="486"/>
      <c r="AF37" s="630"/>
      <c r="AG37" s="131"/>
      <c r="AH37" s="132"/>
      <c r="AI37" s="133" t="str">
        <f>IF(K37="","未記入",IF(K37="なし","",IF(OR(N37="",X37=""),"未記入","")))</f>
        <v>未記入</v>
      </c>
      <c r="AJ37" s="134"/>
      <c r="AK37" s="135"/>
      <c r="AL37" s="134"/>
      <c r="AM37" s="138"/>
      <c r="AN37" s="138"/>
      <c r="AO37" s="138"/>
      <c r="AP37" s="138"/>
      <c r="AQ37" s="138"/>
      <c r="AR37" s="138"/>
      <c r="AS37" s="138"/>
      <c r="AT37" s="138"/>
      <c r="AU37" s="138"/>
      <c r="AV37" s="138"/>
      <c r="AW37" s="138"/>
      <c r="AX37" s="138"/>
      <c r="AY37" s="138"/>
      <c r="AZ37" s="138"/>
      <c r="BA37" s="138"/>
      <c r="BB37" s="138"/>
      <c r="BC37" s="138"/>
      <c r="BD37" s="138"/>
      <c r="BE37" s="138"/>
      <c r="BF37" s="138"/>
    </row>
    <row r="38" spans="1:58" ht="15" customHeight="1">
      <c r="A38" s="85"/>
      <c r="B38" s="739" t="s">
        <v>36</v>
      </c>
      <c r="C38" s="739"/>
      <c r="D38" s="739"/>
      <c r="E38" s="739"/>
      <c r="F38" s="739"/>
      <c r="G38" s="739"/>
      <c r="H38" s="739"/>
      <c r="I38" s="739"/>
      <c r="J38" s="739"/>
      <c r="K38" s="543"/>
      <c r="L38" s="409"/>
      <c r="M38" s="758"/>
      <c r="N38" s="629"/>
      <c r="O38" s="486"/>
      <c r="P38" s="486"/>
      <c r="Q38" s="486"/>
      <c r="R38" s="486"/>
      <c r="S38" s="486"/>
      <c r="T38" s="486"/>
      <c r="U38" s="486"/>
      <c r="V38" s="486"/>
      <c r="W38" s="630"/>
      <c r="X38" s="629"/>
      <c r="Y38" s="486"/>
      <c r="Z38" s="486"/>
      <c r="AA38" s="486"/>
      <c r="AB38" s="486"/>
      <c r="AC38" s="486"/>
      <c r="AD38" s="486"/>
      <c r="AE38" s="486"/>
      <c r="AF38" s="630"/>
      <c r="AG38" s="131"/>
      <c r="AH38" s="132"/>
      <c r="AI38" s="133" t="str">
        <f t="shared" ref="AI38:AI80" si="2">IF(K38="","未記入",IF(K38="なし","",IF(OR(N38="",X38=""),"未記入","")))</f>
        <v>未記入</v>
      </c>
      <c r="AJ38" s="134"/>
      <c r="AK38" s="135"/>
      <c r="AL38" s="134"/>
      <c r="AM38" s="138"/>
      <c r="AN38" s="138"/>
      <c r="AO38" s="138"/>
      <c r="AP38" s="138"/>
      <c r="AQ38" s="138"/>
      <c r="AR38" s="138"/>
      <c r="AS38" s="138"/>
      <c r="AT38" s="138"/>
      <c r="AU38" s="138"/>
      <c r="AV38" s="138"/>
      <c r="AW38" s="138"/>
      <c r="AX38" s="138"/>
      <c r="AY38" s="138"/>
      <c r="AZ38" s="138"/>
      <c r="BA38" s="138"/>
      <c r="BB38" s="138"/>
      <c r="BC38" s="138"/>
      <c r="BD38" s="138"/>
      <c r="BE38" s="138"/>
      <c r="BF38" s="138"/>
    </row>
    <row r="39" spans="1:58" ht="15" customHeight="1">
      <c r="A39" s="85"/>
      <c r="B39" s="739" t="s">
        <v>37</v>
      </c>
      <c r="C39" s="739"/>
      <c r="D39" s="739"/>
      <c r="E39" s="739"/>
      <c r="F39" s="739"/>
      <c r="G39" s="739"/>
      <c r="H39" s="739"/>
      <c r="I39" s="739"/>
      <c r="J39" s="739"/>
      <c r="K39" s="543"/>
      <c r="L39" s="409"/>
      <c r="M39" s="758"/>
      <c r="N39" s="629"/>
      <c r="O39" s="486"/>
      <c r="P39" s="486"/>
      <c r="Q39" s="486"/>
      <c r="R39" s="486"/>
      <c r="S39" s="486"/>
      <c r="T39" s="486"/>
      <c r="U39" s="486"/>
      <c r="V39" s="486"/>
      <c r="W39" s="630"/>
      <c r="X39" s="629"/>
      <c r="Y39" s="486"/>
      <c r="Z39" s="486"/>
      <c r="AA39" s="486"/>
      <c r="AB39" s="486"/>
      <c r="AC39" s="486"/>
      <c r="AD39" s="486"/>
      <c r="AE39" s="486"/>
      <c r="AF39" s="630"/>
      <c r="AG39" s="131"/>
      <c r="AH39" s="132"/>
      <c r="AI39" s="133" t="str">
        <f t="shared" si="2"/>
        <v>未記入</v>
      </c>
      <c r="AJ39" s="134"/>
      <c r="AK39" s="135"/>
      <c r="AL39" s="134"/>
      <c r="AM39" s="138"/>
      <c r="AN39" s="138"/>
      <c r="AO39" s="138"/>
      <c r="AP39" s="138"/>
      <c r="AQ39" s="138"/>
      <c r="AR39" s="138"/>
      <c r="AS39" s="138"/>
      <c r="AT39" s="138"/>
      <c r="AU39" s="138"/>
      <c r="AV39" s="138"/>
      <c r="AW39" s="138"/>
      <c r="AX39" s="138"/>
      <c r="AY39" s="138"/>
      <c r="AZ39" s="138"/>
      <c r="BA39" s="138"/>
      <c r="BB39" s="138"/>
      <c r="BC39" s="138"/>
      <c r="BD39" s="138"/>
      <c r="BE39" s="138"/>
      <c r="BF39" s="138"/>
    </row>
    <row r="40" spans="1:58" ht="15" customHeight="1">
      <c r="A40" s="85"/>
      <c r="B40" s="739" t="s">
        <v>38</v>
      </c>
      <c r="C40" s="739"/>
      <c r="D40" s="739"/>
      <c r="E40" s="739"/>
      <c r="F40" s="739"/>
      <c r="G40" s="739"/>
      <c r="H40" s="739"/>
      <c r="I40" s="739"/>
      <c r="J40" s="739"/>
      <c r="K40" s="543"/>
      <c r="L40" s="409"/>
      <c r="M40" s="758"/>
      <c r="N40" s="629"/>
      <c r="O40" s="486"/>
      <c r="P40" s="486"/>
      <c r="Q40" s="486"/>
      <c r="R40" s="486"/>
      <c r="S40" s="486"/>
      <c r="T40" s="486"/>
      <c r="U40" s="486"/>
      <c r="V40" s="486"/>
      <c r="W40" s="630"/>
      <c r="X40" s="629"/>
      <c r="Y40" s="486"/>
      <c r="Z40" s="486"/>
      <c r="AA40" s="486"/>
      <c r="AB40" s="486"/>
      <c r="AC40" s="486"/>
      <c r="AD40" s="486"/>
      <c r="AE40" s="486"/>
      <c r="AF40" s="630"/>
      <c r="AG40" s="131"/>
      <c r="AH40" s="132"/>
      <c r="AI40" s="133" t="str">
        <f t="shared" si="2"/>
        <v>未記入</v>
      </c>
      <c r="AJ40" s="134"/>
      <c r="AK40" s="135"/>
      <c r="AL40" s="134"/>
      <c r="AM40" s="138"/>
      <c r="AN40" s="138"/>
      <c r="AO40" s="138"/>
      <c r="AP40" s="138"/>
      <c r="AQ40" s="138"/>
      <c r="AR40" s="138"/>
      <c r="AS40" s="138"/>
      <c r="AT40" s="138"/>
      <c r="AU40" s="138"/>
      <c r="AV40" s="138"/>
      <c r="AW40" s="138"/>
      <c r="AX40" s="138"/>
      <c r="AY40" s="138"/>
      <c r="AZ40" s="138"/>
      <c r="BA40" s="138"/>
      <c r="BB40" s="138"/>
      <c r="BC40" s="138"/>
      <c r="BD40" s="138"/>
      <c r="BE40" s="138"/>
      <c r="BF40" s="138"/>
    </row>
    <row r="41" spans="1:58" ht="15" customHeight="1">
      <c r="A41" s="85"/>
      <c r="B41" s="739" t="s">
        <v>39</v>
      </c>
      <c r="C41" s="739"/>
      <c r="D41" s="739"/>
      <c r="E41" s="739"/>
      <c r="F41" s="739"/>
      <c r="G41" s="739"/>
      <c r="H41" s="739"/>
      <c r="I41" s="739"/>
      <c r="J41" s="739"/>
      <c r="K41" s="543"/>
      <c r="L41" s="409"/>
      <c r="M41" s="758"/>
      <c r="N41" s="629"/>
      <c r="O41" s="486"/>
      <c r="P41" s="486"/>
      <c r="Q41" s="486"/>
      <c r="R41" s="486"/>
      <c r="S41" s="486"/>
      <c r="T41" s="486"/>
      <c r="U41" s="486"/>
      <c r="V41" s="486"/>
      <c r="W41" s="630"/>
      <c r="X41" s="629"/>
      <c r="Y41" s="486"/>
      <c r="Z41" s="486"/>
      <c r="AA41" s="486"/>
      <c r="AB41" s="486"/>
      <c r="AC41" s="486"/>
      <c r="AD41" s="486"/>
      <c r="AE41" s="486"/>
      <c r="AF41" s="630"/>
      <c r="AG41" s="131"/>
      <c r="AH41" s="132"/>
      <c r="AI41" s="133" t="str">
        <f t="shared" si="2"/>
        <v>未記入</v>
      </c>
      <c r="AJ41" s="134"/>
      <c r="AK41" s="135"/>
      <c r="AL41" s="134"/>
      <c r="AM41" s="138"/>
      <c r="AN41" s="138"/>
      <c r="AO41" s="138"/>
      <c r="AP41" s="138"/>
      <c r="AQ41" s="138"/>
      <c r="AR41" s="138"/>
      <c r="AS41" s="138"/>
      <c r="AT41" s="138"/>
      <c r="AU41" s="138"/>
      <c r="AV41" s="138"/>
      <c r="AW41" s="138"/>
      <c r="AX41" s="138"/>
      <c r="AY41" s="138"/>
      <c r="AZ41" s="138"/>
      <c r="BA41" s="138"/>
      <c r="BB41" s="138"/>
      <c r="BC41" s="138"/>
      <c r="BD41" s="138"/>
      <c r="BE41" s="138"/>
      <c r="BF41" s="138"/>
    </row>
    <row r="42" spans="1:58" ht="15" customHeight="1">
      <c r="A42" s="85"/>
      <c r="B42" s="739" t="s">
        <v>40</v>
      </c>
      <c r="C42" s="739"/>
      <c r="D42" s="739"/>
      <c r="E42" s="739"/>
      <c r="F42" s="739"/>
      <c r="G42" s="739"/>
      <c r="H42" s="739"/>
      <c r="I42" s="739"/>
      <c r="J42" s="739"/>
      <c r="K42" s="543"/>
      <c r="L42" s="409"/>
      <c r="M42" s="758"/>
      <c r="N42" s="629"/>
      <c r="O42" s="486"/>
      <c r="P42" s="486"/>
      <c r="Q42" s="486"/>
      <c r="R42" s="486"/>
      <c r="S42" s="486"/>
      <c r="T42" s="486"/>
      <c r="U42" s="486"/>
      <c r="V42" s="486"/>
      <c r="W42" s="630"/>
      <c r="X42" s="629"/>
      <c r="Y42" s="486"/>
      <c r="Z42" s="486"/>
      <c r="AA42" s="486"/>
      <c r="AB42" s="486"/>
      <c r="AC42" s="486"/>
      <c r="AD42" s="486"/>
      <c r="AE42" s="486"/>
      <c r="AF42" s="630"/>
      <c r="AG42" s="131"/>
      <c r="AH42" s="132"/>
      <c r="AI42" s="133" t="str">
        <f t="shared" si="2"/>
        <v>未記入</v>
      </c>
      <c r="AJ42" s="134"/>
      <c r="AK42" s="135"/>
      <c r="AL42" s="134"/>
      <c r="AM42" s="138"/>
      <c r="AN42" s="138"/>
      <c r="AO42" s="138"/>
      <c r="AP42" s="138"/>
      <c r="AQ42" s="138"/>
      <c r="AR42" s="138"/>
      <c r="AS42" s="138"/>
      <c r="AT42" s="138"/>
      <c r="AU42" s="138"/>
      <c r="AV42" s="138"/>
      <c r="AW42" s="138"/>
      <c r="AX42" s="138"/>
      <c r="AY42" s="138"/>
      <c r="AZ42" s="138"/>
      <c r="BA42" s="138"/>
      <c r="BB42" s="138"/>
      <c r="BC42" s="138"/>
      <c r="BD42" s="138"/>
      <c r="BE42" s="138"/>
      <c r="BF42" s="138"/>
    </row>
    <row r="43" spans="1:58" ht="15" customHeight="1">
      <c r="A43" s="85"/>
      <c r="B43" s="739" t="s">
        <v>41</v>
      </c>
      <c r="C43" s="739"/>
      <c r="D43" s="739"/>
      <c r="E43" s="739"/>
      <c r="F43" s="739"/>
      <c r="G43" s="739"/>
      <c r="H43" s="739"/>
      <c r="I43" s="739"/>
      <c r="J43" s="739"/>
      <c r="K43" s="543"/>
      <c r="L43" s="409"/>
      <c r="M43" s="758"/>
      <c r="N43" s="629"/>
      <c r="O43" s="486"/>
      <c r="P43" s="486"/>
      <c r="Q43" s="486"/>
      <c r="R43" s="486"/>
      <c r="S43" s="486"/>
      <c r="T43" s="486"/>
      <c r="U43" s="486"/>
      <c r="V43" s="486"/>
      <c r="W43" s="630"/>
      <c r="X43" s="629"/>
      <c r="Y43" s="486"/>
      <c r="Z43" s="486"/>
      <c r="AA43" s="486"/>
      <c r="AB43" s="486"/>
      <c r="AC43" s="486"/>
      <c r="AD43" s="486"/>
      <c r="AE43" s="486"/>
      <c r="AF43" s="630"/>
      <c r="AG43" s="131"/>
      <c r="AH43" s="132"/>
      <c r="AI43" s="133" t="str">
        <f t="shared" si="2"/>
        <v>未記入</v>
      </c>
      <c r="AJ43" s="134"/>
      <c r="AK43" s="135"/>
      <c r="AL43" s="134"/>
      <c r="AM43" s="138"/>
      <c r="AN43" s="138"/>
      <c r="AO43" s="138"/>
      <c r="AP43" s="138"/>
      <c r="AQ43" s="138"/>
      <c r="AR43" s="138"/>
      <c r="AS43" s="138"/>
      <c r="AT43" s="138"/>
      <c r="AU43" s="138"/>
      <c r="AV43" s="138"/>
      <c r="AW43" s="138"/>
      <c r="AX43" s="138"/>
      <c r="AY43" s="138"/>
      <c r="AZ43" s="138"/>
      <c r="BA43" s="138"/>
      <c r="BB43" s="138"/>
      <c r="BC43" s="138"/>
      <c r="BD43" s="138"/>
      <c r="BE43" s="138"/>
      <c r="BF43" s="138"/>
    </row>
    <row r="44" spans="1:58" ht="15" customHeight="1">
      <c r="A44" s="85"/>
      <c r="B44" s="739" t="s">
        <v>42</v>
      </c>
      <c r="C44" s="739"/>
      <c r="D44" s="739"/>
      <c r="E44" s="739"/>
      <c r="F44" s="739"/>
      <c r="G44" s="739"/>
      <c r="H44" s="739"/>
      <c r="I44" s="739"/>
      <c r="J44" s="739"/>
      <c r="K44" s="543"/>
      <c r="L44" s="409"/>
      <c r="M44" s="758"/>
      <c r="N44" s="629"/>
      <c r="O44" s="486"/>
      <c r="P44" s="486"/>
      <c r="Q44" s="486"/>
      <c r="R44" s="486"/>
      <c r="S44" s="486"/>
      <c r="T44" s="486"/>
      <c r="U44" s="486"/>
      <c r="V44" s="486"/>
      <c r="W44" s="630"/>
      <c r="X44" s="629"/>
      <c r="Y44" s="486"/>
      <c r="Z44" s="486"/>
      <c r="AA44" s="486"/>
      <c r="AB44" s="486"/>
      <c r="AC44" s="486"/>
      <c r="AD44" s="486"/>
      <c r="AE44" s="486"/>
      <c r="AF44" s="630"/>
      <c r="AG44" s="131"/>
      <c r="AH44" s="132"/>
      <c r="AI44" s="133" t="str">
        <f t="shared" si="2"/>
        <v>未記入</v>
      </c>
      <c r="AJ44" s="134"/>
      <c r="AK44" s="135"/>
      <c r="AL44" s="134"/>
      <c r="AM44" s="138"/>
      <c r="AN44" s="138"/>
      <c r="AO44" s="138"/>
      <c r="AP44" s="138"/>
      <c r="AQ44" s="138"/>
      <c r="AR44" s="138"/>
      <c r="AS44" s="138"/>
      <c r="AT44" s="138"/>
      <c r="AU44" s="138"/>
      <c r="AV44" s="138"/>
      <c r="AW44" s="138"/>
      <c r="AX44" s="138"/>
      <c r="AY44" s="138"/>
      <c r="AZ44" s="138"/>
      <c r="BA44" s="138"/>
      <c r="BB44" s="138"/>
      <c r="BC44" s="138"/>
      <c r="BD44" s="138"/>
      <c r="BE44" s="138"/>
      <c r="BF44" s="138"/>
    </row>
    <row r="45" spans="1:58" ht="15" customHeight="1">
      <c r="A45" s="85"/>
      <c r="B45" s="739" t="s">
        <v>43</v>
      </c>
      <c r="C45" s="739"/>
      <c r="D45" s="739"/>
      <c r="E45" s="739"/>
      <c r="F45" s="739"/>
      <c r="G45" s="739"/>
      <c r="H45" s="739"/>
      <c r="I45" s="739"/>
      <c r="J45" s="739"/>
      <c r="K45" s="543"/>
      <c r="L45" s="409"/>
      <c r="M45" s="758"/>
      <c r="N45" s="629"/>
      <c r="O45" s="486"/>
      <c r="P45" s="486"/>
      <c r="Q45" s="486"/>
      <c r="R45" s="486"/>
      <c r="S45" s="486"/>
      <c r="T45" s="486"/>
      <c r="U45" s="486"/>
      <c r="V45" s="486"/>
      <c r="W45" s="630"/>
      <c r="X45" s="629"/>
      <c r="Y45" s="486"/>
      <c r="Z45" s="486"/>
      <c r="AA45" s="486"/>
      <c r="AB45" s="486"/>
      <c r="AC45" s="486"/>
      <c r="AD45" s="486"/>
      <c r="AE45" s="486"/>
      <c r="AF45" s="630"/>
      <c r="AG45" s="131"/>
      <c r="AH45" s="132"/>
      <c r="AI45" s="133" t="str">
        <f t="shared" si="2"/>
        <v>未記入</v>
      </c>
      <c r="AJ45" s="134"/>
      <c r="AK45" s="135"/>
      <c r="AL45" s="134"/>
      <c r="AM45" s="138"/>
      <c r="AN45" s="138"/>
      <c r="AO45" s="138"/>
      <c r="AP45" s="138"/>
      <c r="AQ45" s="138"/>
      <c r="AR45" s="138"/>
      <c r="AS45" s="138"/>
      <c r="AT45" s="138"/>
      <c r="AU45" s="138"/>
      <c r="AV45" s="138"/>
      <c r="AW45" s="138"/>
      <c r="AX45" s="138"/>
      <c r="AY45" s="138"/>
      <c r="AZ45" s="138"/>
      <c r="BA45" s="138"/>
      <c r="BB45" s="138"/>
      <c r="BC45" s="138"/>
      <c r="BD45" s="138"/>
      <c r="BE45" s="138"/>
      <c r="BF45" s="138"/>
    </row>
    <row r="46" spans="1:58" ht="15" customHeight="1">
      <c r="A46" s="85"/>
      <c r="B46" s="739" t="s">
        <v>44</v>
      </c>
      <c r="C46" s="739"/>
      <c r="D46" s="739"/>
      <c r="E46" s="739"/>
      <c r="F46" s="739"/>
      <c r="G46" s="739"/>
      <c r="H46" s="739"/>
      <c r="I46" s="739"/>
      <c r="J46" s="739"/>
      <c r="K46" s="543"/>
      <c r="L46" s="409"/>
      <c r="M46" s="758"/>
      <c r="N46" s="629"/>
      <c r="O46" s="486"/>
      <c r="P46" s="486"/>
      <c r="Q46" s="486"/>
      <c r="R46" s="486"/>
      <c r="S46" s="486"/>
      <c r="T46" s="486"/>
      <c r="U46" s="486"/>
      <c r="V46" s="486"/>
      <c r="W46" s="630"/>
      <c r="X46" s="629"/>
      <c r="Y46" s="486"/>
      <c r="Z46" s="486"/>
      <c r="AA46" s="486"/>
      <c r="AB46" s="486"/>
      <c r="AC46" s="486"/>
      <c r="AD46" s="486"/>
      <c r="AE46" s="486"/>
      <c r="AF46" s="630"/>
      <c r="AG46" s="131"/>
      <c r="AH46" s="132"/>
      <c r="AI46" s="133" t="str">
        <f t="shared" si="2"/>
        <v>未記入</v>
      </c>
      <c r="AJ46" s="134"/>
      <c r="AK46" s="135"/>
      <c r="AL46" s="134"/>
      <c r="AM46" s="138"/>
      <c r="AN46" s="138"/>
      <c r="AO46" s="138"/>
      <c r="AP46" s="138"/>
      <c r="AQ46" s="138"/>
      <c r="AR46" s="138"/>
      <c r="AS46" s="138"/>
      <c r="AT46" s="138"/>
      <c r="AU46" s="138"/>
      <c r="AV46" s="138"/>
      <c r="AW46" s="138"/>
      <c r="AX46" s="138"/>
      <c r="AY46" s="138"/>
      <c r="AZ46" s="138"/>
      <c r="BA46" s="138"/>
      <c r="BB46" s="138"/>
      <c r="BC46" s="138"/>
      <c r="BD46" s="138"/>
      <c r="BE46" s="138"/>
      <c r="BF46" s="138"/>
    </row>
    <row r="47" spans="1:58" ht="15" customHeight="1">
      <c r="A47" s="85"/>
      <c r="B47" s="739" t="s">
        <v>45</v>
      </c>
      <c r="C47" s="739"/>
      <c r="D47" s="739"/>
      <c r="E47" s="739"/>
      <c r="F47" s="739"/>
      <c r="G47" s="739"/>
      <c r="H47" s="739"/>
      <c r="I47" s="739"/>
      <c r="J47" s="739"/>
      <c r="K47" s="543"/>
      <c r="L47" s="409"/>
      <c r="M47" s="758"/>
      <c r="N47" s="629"/>
      <c r="O47" s="486"/>
      <c r="P47" s="486"/>
      <c r="Q47" s="486"/>
      <c r="R47" s="486"/>
      <c r="S47" s="486"/>
      <c r="T47" s="486"/>
      <c r="U47" s="486"/>
      <c r="V47" s="486"/>
      <c r="W47" s="630"/>
      <c r="X47" s="629"/>
      <c r="Y47" s="486"/>
      <c r="Z47" s="486"/>
      <c r="AA47" s="486"/>
      <c r="AB47" s="486"/>
      <c r="AC47" s="486"/>
      <c r="AD47" s="486"/>
      <c r="AE47" s="486"/>
      <c r="AF47" s="630"/>
      <c r="AG47" s="131"/>
      <c r="AH47" s="132"/>
      <c r="AI47" s="133" t="str">
        <f t="shared" si="2"/>
        <v>未記入</v>
      </c>
      <c r="AJ47" s="134"/>
      <c r="AK47" s="135"/>
      <c r="AL47" s="134"/>
      <c r="AM47" s="138"/>
      <c r="AN47" s="138"/>
      <c r="AO47" s="138"/>
      <c r="AP47" s="138"/>
      <c r="AQ47" s="138"/>
      <c r="AR47" s="138"/>
      <c r="AS47" s="138"/>
      <c r="AT47" s="138"/>
      <c r="AU47" s="138"/>
      <c r="AV47" s="138"/>
      <c r="AW47" s="138"/>
      <c r="AX47" s="138"/>
      <c r="AY47" s="138"/>
      <c r="AZ47" s="138"/>
      <c r="BA47" s="138"/>
      <c r="BB47" s="138"/>
      <c r="BC47" s="138"/>
      <c r="BD47" s="138"/>
      <c r="BE47" s="138"/>
      <c r="BF47" s="138"/>
    </row>
    <row r="48" spans="1:58" ht="15" customHeight="1">
      <c r="A48" s="234"/>
      <c r="B48" s="739" t="s">
        <v>46</v>
      </c>
      <c r="C48" s="739"/>
      <c r="D48" s="739"/>
      <c r="E48" s="739"/>
      <c r="F48" s="739"/>
      <c r="G48" s="739"/>
      <c r="H48" s="739"/>
      <c r="I48" s="739"/>
      <c r="J48" s="739"/>
      <c r="K48" s="543"/>
      <c r="L48" s="409"/>
      <c r="M48" s="758"/>
      <c r="N48" s="629"/>
      <c r="O48" s="486"/>
      <c r="P48" s="486"/>
      <c r="Q48" s="486"/>
      <c r="R48" s="486"/>
      <c r="S48" s="486"/>
      <c r="T48" s="486"/>
      <c r="U48" s="486"/>
      <c r="V48" s="486"/>
      <c r="W48" s="630"/>
      <c r="X48" s="629"/>
      <c r="Y48" s="486"/>
      <c r="Z48" s="486"/>
      <c r="AA48" s="486"/>
      <c r="AB48" s="486"/>
      <c r="AC48" s="486"/>
      <c r="AD48" s="486"/>
      <c r="AE48" s="486"/>
      <c r="AF48" s="630"/>
      <c r="AG48" s="131"/>
      <c r="AH48" s="132"/>
      <c r="AI48" s="133" t="str">
        <f t="shared" si="2"/>
        <v>未記入</v>
      </c>
      <c r="AJ48" s="134"/>
      <c r="AK48" s="135"/>
      <c r="AL48" s="134"/>
      <c r="AM48" s="138"/>
      <c r="AN48" s="138"/>
      <c r="AO48" s="138"/>
      <c r="AP48" s="138"/>
      <c r="AQ48" s="138"/>
      <c r="AR48" s="138"/>
      <c r="AS48" s="138"/>
      <c r="AT48" s="138"/>
      <c r="AU48" s="138"/>
      <c r="AV48" s="138"/>
      <c r="AW48" s="138"/>
      <c r="AX48" s="138"/>
      <c r="AY48" s="138"/>
      <c r="AZ48" s="138"/>
      <c r="BA48" s="138"/>
      <c r="BB48" s="138"/>
      <c r="BC48" s="138"/>
      <c r="BD48" s="138"/>
      <c r="BE48" s="138"/>
      <c r="BF48" s="138"/>
    </row>
    <row r="49" spans="1:58" ht="18.75" customHeight="1">
      <c r="A49" s="85" t="s">
        <v>48</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93"/>
      <c r="AG49" s="131"/>
      <c r="AH49" s="132"/>
      <c r="AI49" s="133"/>
      <c r="AJ49" s="134"/>
      <c r="AK49" s="135"/>
      <c r="AL49" s="134"/>
      <c r="AM49" s="138"/>
      <c r="AN49" s="138"/>
      <c r="AO49" s="138"/>
      <c r="AP49" s="138"/>
      <c r="AQ49" s="138"/>
      <c r="AR49" s="138"/>
      <c r="AS49" s="138"/>
      <c r="AT49" s="138"/>
      <c r="AU49" s="138"/>
      <c r="AV49" s="138"/>
      <c r="AW49" s="138"/>
      <c r="AX49" s="138"/>
      <c r="AY49" s="138"/>
      <c r="AZ49" s="138"/>
      <c r="BA49" s="138"/>
      <c r="BB49" s="138"/>
      <c r="BC49" s="138"/>
      <c r="BD49" s="138"/>
      <c r="BE49" s="138"/>
      <c r="BF49" s="138"/>
    </row>
    <row r="50" spans="1:58" ht="15" customHeight="1">
      <c r="A50" s="85"/>
      <c r="B50" s="560" t="s">
        <v>352</v>
      </c>
      <c r="C50" s="561"/>
      <c r="D50" s="561"/>
      <c r="E50" s="561"/>
      <c r="F50" s="561"/>
      <c r="G50" s="561"/>
      <c r="H50" s="561"/>
      <c r="I50" s="561"/>
      <c r="J50" s="562"/>
      <c r="K50" s="579"/>
      <c r="L50" s="579"/>
      <c r="M50" s="579"/>
      <c r="N50" s="548"/>
      <c r="O50" s="548"/>
      <c r="P50" s="548"/>
      <c r="Q50" s="548"/>
      <c r="R50" s="548"/>
      <c r="S50" s="548"/>
      <c r="T50" s="548"/>
      <c r="U50" s="548"/>
      <c r="V50" s="548"/>
      <c r="W50" s="548"/>
      <c r="X50" s="548"/>
      <c r="Y50" s="548"/>
      <c r="Z50" s="548"/>
      <c r="AA50" s="548"/>
      <c r="AB50" s="548"/>
      <c r="AC50" s="548"/>
      <c r="AD50" s="548"/>
      <c r="AE50" s="548"/>
      <c r="AF50" s="548"/>
      <c r="AG50" s="131"/>
      <c r="AH50" s="132"/>
      <c r="AI50" s="133" t="str">
        <f t="shared" si="2"/>
        <v>未記入</v>
      </c>
      <c r="AJ50" s="134"/>
      <c r="AK50" s="135"/>
      <c r="AL50" s="134"/>
      <c r="AM50" s="138"/>
      <c r="AN50" s="138"/>
      <c r="AO50" s="138"/>
      <c r="AP50" s="138"/>
      <c r="AQ50" s="138"/>
      <c r="AR50" s="138"/>
      <c r="AS50" s="138"/>
      <c r="AT50" s="138"/>
      <c r="AU50" s="138"/>
      <c r="AV50" s="138"/>
      <c r="AW50" s="138"/>
      <c r="AX50" s="138"/>
      <c r="AY50" s="138"/>
      <c r="AZ50" s="138"/>
      <c r="BA50" s="138"/>
      <c r="BB50" s="138"/>
      <c r="BC50" s="138"/>
      <c r="BD50" s="138"/>
      <c r="BE50" s="138"/>
      <c r="BF50" s="138"/>
    </row>
    <row r="51" spans="1:58" ht="15" customHeight="1">
      <c r="A51" s="85"/>
      <c r="B51" s="560" t="s">
        <v>49</v>
      </c>
      <c r="C51" s="561"/>
      <c r="D51" s="561"/>
      <c r="E51" s="561"/>
      <c r="F51" s="561"/>
      <c r="G51" s="561"/>
      <c r="H51" s="561"/>
      <c r="I51" s="561"/>
      <c r="J51" s="562"/>
      <c r="K51" s="579"/>
      <c r="L51" s="579"/>
      <c r="M51" s="579"/>
      <c r="N51" s="548"/>
      <c r="O51" s="548"/>
      <c r="P51" s="548"/>
      <c r="Q51" s="548"/>
      <c r="R51" s="548"/>
      <c r="S51" s="548"/>
      <c r="T51" s="548"/>
      <c r="U51" s="548"/>
      <c r="V51" s="548"/>
      <c r="W51" s="548"/>
      <c r="X51" s="548"/>
      <c r="Y51" s="548"/>
      <c r="Z51" s="548"/>
      <c r="AA51" s="548"/>
      <c r="AB51" s="548"/>
      <c r="AC51" s="548"/>
      <c r="AD51" s="548"/>
      <c r="AE51" s="548"/>
      <c r="AF51" s="548"/>
      <c r="AG51" s="131"/>
      <c r="AH51" s="132"/>
      <c r="AI51" s="133" t="str">
        <f t="shared" si="2"/>
        <v>未記入</v>
      </c>
      <c r="AJ51" s="134"/>
      <c r="AK51" s="135"/>
      <c r="AL51" s="134"/>
      <c r="AM51" s="138"/>
      <c r="AN51" s="138"/>
      <c r="AO51" s="138"/>
      <c r="AP51" s="138"/>
      <c r="AQ51" s="138"/>
      <c r="AR51" s="138"/>
      <c r="AS51" s="138"/>
      <c r="AT51" s="138"/>
      <c r="AU51" s="138"/>
      <c r="AV51" s="138"/>
      <c r="AW51" s="138"/>
      <c r="AX51" s="138"/>
      <c r="AY51" s="138"/>
      <c r="AZ51" s="138"/>
      <c r="BA51" s="138"/>
      <c r="BB51" s="138"/>
      <c r="BC51" s="138"/>
      <c r="BD51" s="138"/>
      <c r="BE51" s="138"/>
      <c r="BF51" s="138"/>
    </row>
    <row r="52" spans="1:58" ht="15" customHeight="1">
      <c r="A52" s="85"/>
      <c r="B52" s="560" t="s">
        <v>597</v>
      </c>
      <c r="C52" s="561" t="s">
        <v>50</v>
      </c>
      <c r="D52" s="561" t="s">
        <v>50</v>
      </c>
      <c r="E52" s="561" t="s">
        <v>50</v>
      </c>
      <c r="F52" s="561" t="s">
        <v>50</v>
      </c>
      <c r="G52" s="561" t="s">
        <v>50</v>
      </c>
      <c r="H52" s="561" t="s">
        <v>50</v>
      </c>
      <c r="I52" s="561" t="s">
        <v>50</v>
      </c>
      <c r="J52" s="562" t="s">
        <v>50</v>
      </c>
      <c r="K52" s="579"/>
      <c r="L52" s="579"/>
      <c r="M52" s="579"/>
      <c r="N52" s="548"/>
      <c r="O52" s="548"/>
      <c r="P52" s="548"/>
      <c r="Q52" s="548"/>
      <c r="R52" s="548"/>
      <c r="S52" s="548"/>
      <c r="T52" s="548"/>
      <c r="U52" s="548"/>
      <c r="V52" s="548"/>
      <c r="W52" s="548"/>
      <c r="X52" s="548"/>
      <c r="Y52" s="548"/>
      <c r="Z52" s="548"/>
      <c r="AA52" s="548"/>
      <c r="AB52" s="548"/>
      <c r="AC52" s="548"/>
      <c r="AD52" s="548"/>
      <c r="AE52" s="548"/>
      <c r="AF52" s="548"/>
      <c r="AG52" s="131"/>
      <c r="AH52" s="132"/>
      <c r="AI52" s="133" t="str">
        <f t="shared" ref="AI52" si="3">IF(K52="","未記入",IF(K52="なし","",IF(OR(N52="",X52=""),"未記入","")))</f>
        <v>未記入</v>
      </c>
      <c r="AJ52" s="134"/>
      <c r="AK52" s="135"/>
      <c r="AL52" s="134"/>
      <c r="AM52" s="138"/>
      <c r="AN52" s="138"/>
      <c r="AO52" s="138"/>
      <c r="AP52" s="138"/>
      <c r="AQ52" s="138"/>
      <c r="AR52" s="138"/>
      <c r="AS52" s="138"/>
      <c r="AT52" s="138"/>
      <c r="AU52" s="138"/>
      <c r="AV52" s="138"/>
      <c r="AW52" s="138"/>
      <c r="AX52" s="138"/>
      <c r="AY52" s="138"/>
      <c r="AZ52" s="138"/>
      <c r="BA52" s="138"/>
      <c r="BB52" s="138"/>
      <c r="BC52" s="138"/>
      <c r="BD52" s="138"/>
      <c r="BE52" s="138"/>
      <c r="BF52" s="138"/>
    </row>
    <row r="53" spans="1:58" ht="15" customHeight="1">
      <c r="A53" s="85"/>
      <c r="B53" s="560" t="s">
        <v>50</v>
      </c>
      <c r="C53" s="561" t="s">
        <v>50</v>
      </c>
      <c r="D53" s="561" t="s">
        <v>50</v>
      </c>
      <c r="E53" s="561" t="s">
        <v>50</v>
      </c>
      <c r="F53" s="561" t="s">
        <v>50</v>
      </c>
      <c r="G53" s="561" t="s">
        <v>50</v>
      </c>
      <c r="H53" s="561" t="s">
        <v>50</v>
      </c>
      <c r="I53" s="561" t="s">
        <v>50</v>
      </c>
      <c r="J53" s="562" t="s">
        <v>50</v>
      </c>
      <c r="K53" s="579"/>
      <c r="L53" s="579"/>
      <c r="M53" s="579"/>
      <c r="N53" s="548"/>
      <c r="O53" s="548"/>
      <c r="P53" s="548"/>
      <c r="Q53" s="548"/>
      <c r="R53" s="548"/>
      <c r="S53" s="548"/>
      <c r="T53" s="548"/>
      <c r="U53" s="548"/>
      <c r="V53" s="548"/>
      <c r="W53" s="548"/>
      <c r="X53" s="548"/>
      <c r="Y53" s="548"/>
      <c r="Z53" s="548"/>
      <c r="AA53" s="548"/>
      <c r="AB53" s="548"/>
      <c r="AC53" s="548"/>
      <c r="AD53" s="548"/>
      <c r="AE53" s="548"/>
      <c r="AF53" s="548"/>
      <c r="AG53" s="131"/>
      <c r="AH53" s="132"/>
      <c r="AI53" s="133" t="str">
        <f t="shared" si="2"/>
        <v>未記入</v>
      </c>
      <c r="AJ53" s="134"/>
      <c r="AK53" s="135"/>
      <c r="AL53" s="134"/>
      <c r="AM53" s="138"/>
      <c r="AN53" s="138"/>
      <c r="AO53" s="138"/>
      <c r="AP53" s="138"/>
      <c r="AQ53" s="138"/>
      <c r="AR53" s="138"/>
      <c r="AS53" s="138"/>
      <c r="AT53" s="138"/>
      <c r="AU53" s="138"/>
      <c r="AV53" s="138"/>
      <c r="AW53" s="138"/>
      <c r="AX53" s="138"/>
      <c r="AY53" s="138"/>
      <c r="AZ53" s="138"/>
      <c r="BA53" s="138"/>
      <c r="BB53" s="138"/>
      <c r="BC53" s="138"/>
      <c r="BD53" s="138"/>
      <c r="BE53" s="138"/>
      <c r="BF53" s="138"/>
    </row>
    <row r="54" spans="1:58" ht="15" customHeight="1">
      <c r="A54" s="85"/>
      <c r="B54" s="560" t="s">
        <v>51</v>
      </c>
      <c r="C54" s="561" t="s">
        <v>51</v>
      </c>
      <c r="D54" s="561" t="s">
        <v>51</v>
      </c>
      <c r="E54" s="561" t="s">
        <v>51</v>
      </c>
      <c r="F54" s="561" t="s">
        <v>51</v>
      </c>
      <c r="G54" s="561" t="s">
        <v>51</v>
      </c>
      <c r="H54" s="561" t="s">
        <v>51</v>
      </c>
      <c r="I54" s="561" t="s">
        <v>51</v>
      </c>
      <c r="J54" s="562" t="s">
        <v>51</v>
      </c>
      <c r="K54" s="579"/>
      <c r="L54" s="579"/>
      <c r="M54" s="579"/>
      <c r="N54" s="548"/>
      <c r="O54" s="548"/>
      <c r="P54" s="548"/>
      <c r="Q54" s="548"/>
      <c r="R54" s="548"/>
      <c r="S54" s="548"/>
      <c r="T54" s="548"/>
      <c r="U54" s="548"/>
      <c r="V54" s="548"/>
      <c r="W54" s="548"/>
      <c r="X54" s="548"/>
      <c r="Y54" s="548"/>
      <c r="Z54" s="548"/>
      <c r="AA54" s="548"/>
      <c r="AB54" s="548"/>
      <c r="AC54" s="548"/>
      <c r="AD54" s="548"/>
      <c r="AE54" s="548"/>
      <c r="AF54" s="548"/>
      <c r="AG54" s="131"/>
      <c r="AH54" s="132"/>
      <c r="AI54" s="133" t="str">
        <f t="shared" si="2"/>
        <v>未記入</v>
      </c>
      <c r="AJ54" s="134"/>
      <c r="AK54" s="135"/>
      <c r="AL54" s="134"/>
      <c r="AM54" s="138"/>
      <c r="AN54" s="138"/>
      <c r="AO54" s="138"/>
      <c r="AP54" s="138"/>
      <c r="AQ54" s="138"/>
      <c r="AR54" s="138"/>
      <c r="AS54" s="138"/>
      <c r="AT54" s="138"/>
      <c r="AU54" s="138"/>
      <c r="AV54" s="138"/>
      <c r="AW54" s="138"/>
      <c r="AX54" s="138"/>
      <c r="AY54" s="138"/>
      <c r="AZ54" s="138"/>
      <c r="BA54" s="138"/>
      <c r="BB54" s="138"/>
      <c r="BC54" s="138"/>
      <c r="BD54" s="138"/>
      <c r="BE54" s="138"/>
      <c r="BF54" s="138"/>
    </row>
    <row r="55" spans="1:58" ht="15" customHeight="1">
      <c r="A55" s="85"/>
      <c r="B55" s="560" t="s">
        <v>52</v>
      </c>
      <c r="C55" s="561" t="s">
        <v>52</v>
      </c>
      <c r="D55" s="561" t="s">
        <v>52</v>
      </c>
      <c r="E55" s="561" t="s">
        <v>52</v>
      </c>
      <c r="F55" s="561" t="s">
        <v>52</v>
      </c>
      <c r="G55" s="561" t="s">
        <v>52</v>
      </c>
      <c r="H55" s="561" t="s">
        <v>52</v>
      </c>
      <c r="I55" s="561" t="s">
        <v>52</v>
      </c>
      <c r="J55" s="562" t="s">
        <v>52</v>
      </c>
      <c r="K55" s="579"/>
      <c r="L55" s="579"/>
      <c r="M55" s="579"/>
      <c r="N55" s="548"/>
      <c r="O55" s="548"/>
      <c r="P55" s="548"/>
      <c r="Q55" s="548"/>
      <c r="R55" s="548"/>
      <c r="S55" s="548"/>
      <c r="T55" s="548"/>
      <c r="U55" s="548"/>
      <c r="V55" s="548"/>
      <c r="W55" s="548"/>
      <c r="X55" s="548"/>
      <c r="Y55" s="548"/>
      <c r="Z55" s="548"/>
      <c r="AA55" s="548"/>
      <c r="AB55" s="548"/>
      <c r="AC55" s="548"/>
      <c r="AD55" s="548"/>
      <c r="AE55" s="548"/>
      <c r="AF55" s="548"/>
      <c r="AG55" s="131"/>
      <c r="AH55" s="132"/>
      <c r="AI55" s="133" t="str">
        <f t="shared" si="2"/>
        <v>未記入</v>
      </c>
      <c r="AJ55" s="134"/>
      <c r="AK55" s="135"/>
      <c r="AL55" s="134"/>
      <c r="AM55" s="138"/>
      <c r="AN55" s="138"/>
      <c r="AO55" s="138"/>
      <c r="AP55" s="138"/>
      <c r="AQ55" s="138"/>
      <c r="AR55" s="138"/>
      <c r="AS55" s="138"/>
      <c r="AT55" s="138"/>
      <c r="AU55" s="138"/>
      <c r="AV55" s="138"/>
      <c r="AW55" s="138"/>
      <c r="AX55" s="138"/>
      <c r="AY55" s="138"/>
      <c r="AZ55" s="138"/>
      <c r="BA55" s="138"/>
      <c r="BB55" s="138"/>
      <c r="BC55" s="138"/>
      <c r="BD55" s="138"/>
      <c r="BE55" s="138"/>
      <c r="BF55" s="138"/>
    </row>
    <row r="56" spans="1:58" ht="15" customHeight="1">
      <c r="A56" s="85"/>
      <c r="B56" s="560" t="s">
        <v>53</v>
      </c>
      <c r="C56" s="561" t="s">
        <v>53</v>
      </c>
      <c r="D56" s="561" t="s">
        <v>53</v>
      </c>
      <c r="E56" s="561" t="s">
        <v>53</v>
      </c>
      <c r="F56" s="561" t="s">
        <v>53</v>
      </c>
      <c r="G56" s="561" t="s">
        <v>53</v>
      </c>
      <c r="H56" s="561" t="s">
        <v>53</v>
      </c>
      <c r="I56" s="561" t="s">
        <v>53</v>
      </c>
      <c r="J56" s="562" t="s">
        <v>53</v>
      </c>
      <c r="K56" s="579"/>
      <c r="L56" s="579"/>
      <c r="M56" s="579"/>
      <c r="N56" s="548"/>
      <c r="O56" s="548"/>
      <c r="P56" s="548"/>
      <c r="Q56" s="548"/>
      <c r="R56" s="548"/>
      <c r="S56" s="548"/>
      <c r="T56" s="548"/>
      <c r="U56" s="548"/>
      <c r="V56" s="548"/>
      <c r="W56" s="548"/>
      <c r="X56" s="548"/>
      <c r="Y56" s="548"/>
      <c r="Z56" s="548"/>
      <c r="AA56" s="548"/>
      <c r="AB56" s="548"/>
      <c r="AC56" s="548"/>
      <c r="AD56" s="548"/>
      <c r="AE56" s="548"/>
      <c r="AF56" s="548"/>
      <c r="AG56" s="131"/>
      <c r="AH56" s="132"/>
      <c r="AI56" s="133" t="str">
        <f t="shared" si="2"/>
        <v>未記入</v>
      </c>
      <c r="AJ56" s="134"/>
      <c r="AK56" s="135"/>
      <c r="AL56" s="134"/>
      <c r="AM56" s="138"/>
      <c r="AN56" s="138"/>
      <c r="AO56" s="138"/>
      <c r="AP56" s="138"/>
      <c r="AQ56" s="138"/>
      <c r="AR56" s="138"/>
      <c r="AS56" s="138"/>
      <c r="AT56" s="138"/>
      <c r="AU56" s="138"/>
      <c r="AV56" s="138"/>
      <c r="AW56" s="138"/>
      <c r="AX56" s="138"/>
      <c r="AY56" s="138"/>
      <c r="AZ56" s="138"/>
      <c r="BA56" s="138"/>
      <c r="BB56" s="138"/>
      <c r="BC56" s="138"/>
      <c r="BD56" s="138"/>
      <c r="BE56" s="138"/>
      <c r="BF56" s="138"/>
    </row>
    <row r="57" spans="1:58" ht="15" customHeight="1">
      <c r="A57" s="85"/>
      <c r="B57" s="565" t="s">
        <v>54</v>
      </c>
      <c r="C57" s="566" t="s">
        <v>54</v>
      </c>
      <c r="D57" s="566" t="s">
        <v>54</v>
      </c>
      <c r="E57" s="566" t="s">
        <v>54</v>
      </c>
      <c r="F57" s="566" t="s">
        <v>54</v>
      </c>
      <c r="G57" s="566" t="s">
        <v>54</v>
      </c>
      <c r="H57" s="566" t="s">
        <v>54</v>
      </c>
      <c r="I57" s="566" t="s">
        <v>54</v>
      </c>
      <c r="J57" s="567" t="s">
        <v>54</v>
      </c>
      <c r="K57" s="579"/>
      <c r="L57" s="579"/>
      <c r="M57" s="579"/>
      <c r="N57" s="548"/>
      <c r="O57" s="548"/>
      <c r="P57" s="548"/>
      <c r="Q57" s="548"/>
      <c r="R57" s="548"/>
      <c r="S57" s="548"/>
      <c r="T57" s="548"/>
      <c r="U57" s="548"/>
      <c r="V57" s="548"/>
      <c r="W57" s="548"/>
      <c r="X57" s="548"/>
      <c r="Y57" s="548"/>
      <c r="Z57" s="548"/>
      <c r="AA57" s="548"/>
      <c r="AB57" s="548"/>
      <c r="AC57" s="548"/>
      <c r="AD57" s="548"/>
      <c r="AE57" s="548"/>
      <c r="AF57" s="548"/>
      <c r="AG57" s="131"/>
      <c r="AH57" s="132"/>
      <c r="AI57" s="133" t="str">
        <f t="shared" si="2"/>
        <v>未記入</v>
      </c>
      <c r="AJ57" s="134"/>
      <c r="AK57" s="135"/>
      <c r="AL57" s="134"/>
      <c r="AM57" s="138"/>
      <c r="AN57" s="138"/>
      <c r="AO57" s="138"/>
      <c r="AP57" s="138"/>
      <c r="AQ57" s="138"/>
      <c r="AR57" s="138"/>
      <c r="AS57" s="138"/>
      <c r="AT57" s="138"/>
      <c r="AU57" s="138"/>
      <c r="AV57" s="138"/>
      <c r="AW57" s="138"/>
      <c r="AX57" s="138"/>
      <c r="AY57" s="138"/>
      <c r="AZ57" s="138"/>
      <c r="BA57" s="138"/>
      <c r="BB57" s="138"/>
      <c r="BC57" s="138"/>
      <c r="BD57" s="138"/>
      <c r="BE57" s="138"/>
      <c r="BF57" s="138"/>
    </row>
    <row r="58" spans="1:58" ht="15" customHeight="1">
      <c r="A58" s="92"/>
      <c r="B58" s="560" t="s">
        <v>506</v>
      </c>
      <c r="C58" s="561" t="s">
        <v>54</v>
      </c>
      <c r="D58" s="561" t="s">
        <v>54</v>
      </c>
      <c r="E58" s="561" t="s">
        <v>54</v>
      </c>
      <c r="F58" s="561" t="s">
        <v>54</v>
      </c>
      <c r="G58" s="561" t="s">
        <v>54</v>
      </c>
      <c r="H58" s="561" t="s">
        <v>54</v>
      </c>
      <c r="I58" s="561" t="s">
        <v>54</v>
      </c>
      <c r="J58" s="562" t="s">
        <v>54</v>
      </c>
      <c r="K58" s="579"/>
      <c r="L58" s="579"/>
      <c r="M58" s="579"/>
      <c r="N58" s="548"/>
      <c r="O58" s="548"/>
      <c r="P58" s="548"/>
      <c r="Q58" s="548"/>
      <c r="R58" s="548"/>
      <c r="S58" s="548"/>
      <c r="T58" s="548"/>
      <c r="U58" s="548"/>
      <c r="V58" s="548"/>
      <c r="W58" s="548"/>
      <c r="X58" s="548"/>
      <c r="Y58" s="548"/>
      <c r="Z58" s="548"/>
      <c r="AA58" s="548"/>
      <c r="AB58" s="548"/>
      <c r="AC58" s="548"/>
      <c r="AD58" s="548"/>
      <c r="AE58" s="548"/>
      <c r="AF58" s="548"/>
      <c r="AG58" s="131"/>
      <c r="AH58" s="132"/>
      <c r="AI58" s="133" t="str">
        <f t="shared" si="2"/>
        <v>未記入</v>
      </c>
      <c r="AJ58" s="134"/>
      <c r="AK58" s="135"/>
      <c r="AL58" s="134"/>
      <c r="AM58" s="138"/>
      <c r="AN58" s="138"/>
      <c r="AO58" s="138"/>
      <c r="AP58" s="138"/>
      <c r="AQ58" s="138"/>
      <c r="AR58" s="138"/>
      <c r="AS58" s="138"/>
      <c r="AT58" s="138"/>
      <c r="AU58" s="138"/>
      <c r="AV58" s="138"/>
      <c r="AW58" s="138"/>
      <c r="AX58" s="138"/>
      <c r="AY58" s="138"/>
      <c r="AZ58" s="138"/>
      <c r="BA58" s="138"/>
      <c r="BB58" s="138"/>
      <c r="BC58" s="138"/>
      <c r="BD58" s="138"/>
      <c r="BE58" s="138"/>
      <c r="BF58" s="138"/>
    </row>
    <row r="59" spans="1:58" ht="18.75" customHeight="1">
      <c r="A59" s="479" t="s">
        <v>55</v>
      </c>
      <c r="B59" s="479"/>
      <c r="C59" s="479"/>
      <c r="D59" s="479"/>
      <c r="E59" s="479"/>
      <c r="F59" s="479"/>
      <c r="G59" s="479"/>
      <c r="H59" s="479"/>
      <c r="I59" s="479"/>
      <c r="J59" s="479"/>
      <c r="K59" s="579"/>
      <c r="L59" s="579"/>
      <c r="M59" s="579"/>
      <c r="N59" s="548"/>
      <c r="O59" s="548"/>
      <c r="P59" s="548"/>
      <c r="Q59" s="548"/>
      <c r="R59" s="548"/>
      <c r="S59" s="548"/>
      <c r="T59" s="548"/>
      <c r="U59" s="548"/>
      <c r="V59" s="548"/>
      <c r="W59" s="548"/>
      <c r="X59" s="548"/>
      <c r="Y59" s="548"/>
      <c r="Z59" s="548"/>
      <c r="AA59" s="548"/>
      <c r="AB59" s="548"/>
      <c r="AC59" s="548"/>
      <c r="AD59" s="548"/>
      <c r="AE59" s="548"/>
      <c r="AF59" s="548"/>
      <c r="AG59" s="131"/>
      <c r="AH59" s="132"/>
      <c r="AI59" s="133" t="str">
        <f t="shared" si="2"/>
        <v>未記入</v>
      </c>
      <c r="AJ59" s="134"/>
      <c r="AK59" s="135"/>
      <c r="AL59" s="134"/>
      <c r="AM59" s="138"/>
      <c r="AN59" s="138"/>
      <c r="AO59" s="138"/>
      <c r="AP59" s="138"/>
      <c r="AQ59" s="138"/>
      <c r="AR59" s="138"/>
      <c r="AS59" s="138"/>
      <c r="AT59" s="138"/>
      <c r="AU59" s="138"/>
      <c r="AV59" s="138"/>
      <c r="AW59" s="138"/>
      <c r="AX59" s="138"/>
      <c r="AY59" s="138"/>
      <c r="AZ59" s="138"/>
      <c r="BA59" s="138"/>
      <c r="BB59" s="138"/>
      <c r="BC59" s="138"/>
      <c r="BD59" s="138"/>
      <c r="BE59" s="138"/>
      <c r="BF59" s="138"/>
    </row>
    <row r="60" spans="1:58" ht="18.75" customHeight="1">
      <c r="A60" s="85" t="s">
        <v>56</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93"/>
      <c r="AG60" s="131"/>
      <c r="AH60" s="132"/>
      <c r="AI60" s="133"/>
      <c r="AJ60" s="134"/>
      <c r="AK60" s="135"/>
      <c r="AL60" s="134"/>
      <c r="AM60" s="138"/>
      <c r="AN60" s="138"/>
      <c r="AO60" s="138"/>
      <c r="AP60" s="138"/>
      <c r="AQ60" s="138"/>
      <c r="AR60" s="138"/>
      <c r="AS60" s="138"/>
      <c r="AT60" s="138"/>
      <c r="AU60" s="138"/>
      <c r="AV60" s="138"/>
      <c r="AW60" s="138"/>
      <c r="AX60" s="138"/>
      <c r="AY60" s="138"/>
      <c r="AZ60" s="138"/>
      <c r="BA60" s="138"/>
      <c r="BB60" s="138"/>
      <c r="BC60" s="138"/>
      <c r="BD60" s="138"/>
      <c r="BE60" s="138"/>
      <c r="BF60" s="138"/>
    </row>
    <row r="61" spans="1:58" ht="15" customHeight="1">
      <c r="A61" s="85"/>
      <c r="B61" s="739" t="s">
        <v>57</v>
      </c>
      <c r="C61" s="739"/>
      <c r="D61" s="739"/>
      <c r="E61" s="739"/>
      <c r="F61" s="739"/>
      <c r="G61" s="739"/>
      <c r="H61" s="739"/>
      <c r="I61" s="739"/>
      <c r="J61" s="739"/>
      <c r="K61" s="579"/>
      <c r="L61" s="579"/>
      <c r="M61" s="579"/>
      <c r="N61" s="548"/>
      <c r="O61" s="548"/>
      <c r="P61" s="548"/>
      <c r="Q61" s="548"/>
      <c r="R61" s="548"/>
      <c r="S61" s="548"/>
      <c r="T61" s="548"/>
      <c r="U61" s="548"/>
      <c r="V61" s="548"/>
      <c r="W61" s="548"/>
      <c r="X61" s="548"/>
      <c r="Y61" s="548"/>
      <c r="Z61" s="548"/>
      <c r="AA61" s="548"/>
      <c r="AB61" s="548"/>
      <c r="AC61" s="548"/>
      <c r="AD61" s="548"/>
      <c r="AE61" s="548"/>
      <c r="AF61" s="548"/>
      <c r="AG61" s="131"/>
      <c r="AH61" s="132"/>
      <c r="AI61" s="133" t="str">
        <f t="shared" si="2"/>
        <v>未記入</v>
      </c>
      <c r="AJ61" s="134"/>
      <c r="AK61" s="135"/>
      <c r="AL61" s="134"/>
      <c r="AM61" s="138"/>
      <c r="AN61" s="138"/>
      <c r="AO61" s="138"/>
      <c r="AP61" s="138"/>
      <c r="AQ61" s="138"/>
      <c r="AR61" s="138"/>
      <c r="AS61" s="138"/>
      <c r="AT61" s="138"/>
      <c r="AU61" s="138"/>
      <c r="AV61" s="138"/>
      <c r="AW61" s="138"/>
      <c r="AX61" s="138"/>
      <c r="AY61" s="138"/>
      <c r="AZ61" s="138"/>
      <c r="BA61" s="138"/>
      <c r="BB61" s="138"/>
      <c r="BC61" s="138"/>
      <c r="BD61" s="138"/>
      <c r="BE61" s="138"/>
      <c r="BF61" s="138"/>
    </row>
    <row r="62" spans="1:58" ht="15" customHeight="1">
      <c r="A62" s="85"/>
      <c r="B62" s="739" t="s">
        <v>58</v>
      </c>
      <c r="C62" s="739"/>
      <c r="D62" s="739"/>
      <c r="E62" s="739"/>
      <c r="F62" s="739"/>
      <c r="G62" s="739"/>
      <c r="H62" s="739"/>
      <c r="I62" s="739"/>
      <c r="J62" s="739"/>
      <c r="K62" s="579"/>
      <c r="L62" s="579"/>
      <c r="M62" s="579"/>
      <c r="N62" s="548"/>
      <c r="O62" s="548"/>
      <c r="P62" s="548"/>
      <c r="Q62" s="548"/>
      <c r="R62" s="548"/>
      <c r="S62" s="548"/>
      <c r="T62" s="548"/>
      <c r="U62" s="548"/>
      <c r="V62" s="548"/>
      <c r="W62" s="548"/>
      <c r="X62" s="548"/>
      <c r="Y62" s="548"/>
      <c r="Z62" s="548"/>
      <c r="AA62" s="548"/>
      <c r="AB62" s="548"/>
      <c r="AC62" s="548"/>
      <c r="AD62" s="548"/>
      <c r="AE62" s="548"/>
      <c r="AF62" s="548"/>
      <c r="AG62" s="131"/>
      <c r="AH62" s="132"/>
      <c r="AI62" s="133" t="str">
        <f t="shared" si="2"/>
        <v>未記入</v>
      </c>
      <c r="AJ62" s="134"/>
      <c r="AK62" s="135"/>
      <c r="AL62" s="134"/>
      <c r="AM62" s="138"/>
      <c r="AN62" s="138"/>
      <c r="AO62" s="138"/>
      <c r="AP62" s="138"/>
      <c r="AQ62" s="138"/>
      <c r="AR62" s="138"/>
      <c r="AS62" s="138"/>
      <c r="AT62" s="138"/>
      <c r="AU62" s="138"/>
      <c r="AV62" s="138"/>
      <c r="AW62" s="138"/>
      <c r="AX62" s="138"/>
      <c r="AY62" s="138"/>
      <c r="AZ62" s="138"/>
      <c r="BA62" s="138"/>
      <c r="BB62" s="138"/>
      <c r="BC62" s="138"/>
      <c r="BD62" s="138"/>
      <c r="BE62" s="138"/>
      <c r="BF62" s="138"/>
    </row>
    <row r="63" spans="1:58" ht="15" customHeight="1">
      <c r="A63" s="85"/>
      <c r="B63" s="739" t="s">
        <v>59</v>
      </c>
      <c r="C63" s="739"/>
      <c r="D63" s="739"/>
      <c r="E63" s="739"/>
      <c r="F63" s="739"/>
      <c r="G63" s="739"/>
      <c r="H63" s="739"/>
      <c r="I63" s="739"/>
      <c r="J63" s="739"/>
      <c r="K63" s="579"/>
      <c r="L63" s="579"/>
      <c r="M63" s="579"/>
      <c r="N63" s="548"/>
      <c r="O63" s="548"/>
      <c r="P63" s="548"/>
      <c r="Q63" s="548"/>
      <c r="R63" s="548"/>
      <c r="S63" s="548"/>
      <c r="T63" s="548"/>
      <c r="U63" s="548"/>
      <c r="V63" s="548"/>
      <c r="W63" s="548"/>
      <c r="X63" s="548"/>
      <c r="Y63" s="548"/>
      <c r="Z63" s="548"/>
      <c r="AA63" s="548"/>
      <c r="AB63" s="548"/>
      <c r="AC63" s="548"/>
      <c r="AD63" s="548"/>
      <c r="AE63" s="548"/>
      <c r="AF63" s="548"/>
      <c r="AG63" s="131"/>
      <c r="AH63" s="132"/>
      <c r="AI63" s="133" t="str">
        <f t="shared" si="2"/>
        <v>未記入</v>
      </c>
      <c r="AJ63" s="134"/>
      <c r="AK63" s="135"/>
      <c r="AL63" s="134"/>
      <c r="AM63" s="138"/>
      <c r="AN63" s="138"/>
      <c r="AO63" s="138"/>
      <c r="AP63" s="138"/>
      <c r="AQ63" s="138"/>
      <c r="AR63" s="138"/>
      <c r="AS63" s="138"/>
      <c r="AT63" s="138"/>
      <c r="AU63" s="138"/>
      <c r="AV63" s="138"/>
      <c r="AW63" s="138"/>
      <c r="AX63" s="138"/>
      <c r="AY63" s="138"/>
      <c r="AZ63" s="138"/>
      <c r="BA63" s="138"/>
      <c r="BB63" s="138"/>
      <c r="BC63" s="138"/>
      <c r="BD63" s="138"/>
      <c r="BE63" s="138"/>
      <c r="BF63" s="138"/>
    </row>
    <row r="64" spans="1:58" ht="15" customHeight="1">
      <c r="A64" s="85"/>
      <c r="B64" s="739" t="s">
        <v>60</v>
      </c>
      <c r="C64" s="739"/>
      <c r="D64" s="739"/>
      <c r="E64" s="739"/>
      <c r="F64" s="739"/>
      <c r="G64" s="739"/>
      <c r="H64" s="739"/>
      <c r="I64" s="739"/>
      <c r="J64" s="739"/>
      <c r="K64" s="579"/>
      <c r="L64" s="579"/>
      <c r="M64" s="579"/>
      <c r="N64" s="548"/>
      <c r="O64" s="548"/>
      <c r="P64" s="548"/>
      <c r="Q64" s="548"/>
      <c r="R64" s="548"/>
      <c r="S64" s="548"/>
      <c r="T64" s="548"/>
      <c r="U64" s="548"/>
      <c r="V64" s="548"/>
      <c r="W64" s="548"/>
      <c r="X64" s="548"/>
      <c r="Y64" s="548"/>
      <c r="Z64" s="548"/>
      <c r="AA64" s="548"/>
      <c r="AB64" s="548"/>
      <c r="AC64" s="548"/>
      <c r="AD64" s="548"/>
      <c r="AE64" s="548"/>
      <c r="AF64" s="548"/>
      <c r="AG64" s="131"/>
      <c r="AH64" s="132"/>
      <c r="AI64" s="133" t="str">
        <f t="shared" si="2"/>
        <v>未記入</v>
      </c>
      <c r="AJ64" s="134"/>
      <c r="AK64" s="135"/>
      <c r="AL64" s="134"/>
      <c r="AM64" s="138"/>
      <c r="AN64" s="138"/>
      <c r="AO64" s="138"/>
      <c r="AP64" s="138"/>
      <c r="AQ64" s="138"/>
      <c r="AR64" s="138"/>
      <c r="AS64" s="138"/>
      <c r="AT64" s="138"/>
      <c r="AU64" s="138"/>
      <c r="AV64" s="138"/>
      <c r="AW64" s="138"/>
      <c r="AX64" s="138"/>
      <c r="AY64" s="138"/>
      <c r="AZ64" s="138"/>
      <c r="BA64" s="138"/>
      <c r="BB64" s="138"/>
      <c r="BC64" s="138"/>
      <c r="BD64" s="138"/>
      <c r="BE64" s="138"/>
      <c r="BF64" s="138"/>
    </row>
    <row r="65" spans="1:58" ht="15" customHeight="1">
      <c r="A65" s="85"/>
      <c r="B65" s="739" t="s">
        <v>61</v>
      </c>
      <c r="C65" s="739"/>
      <c r="D65" s="739"/>
      <c r="E65" s="739"/>
      <c r="F65" s="739"/>
      <c r="G65" s="739"/>
      <c r="H65" s="739"/>
      <c r="I65" s="739"/>
      <c r="J65" s="739"/>
      <c r="K65" s="579"/>
      <c r="L65" s="579"/>
      <c r="M65" s="579"/>
      <c r="N65" s="548"/>
      <c r="O65" s="548"/>
      <c r="P65" s="548"/>
      <c r="Q65" s="548"/>
      <c r="R65" s="548"/>
      <c r="S65" s="548"/>
      <c r="T65" s="548"/>
      <c r="U65" s="548"/>
      <c r="V65" s="548"/>
      <c r="W65" s="548"/>
      <c r="X65" s="548"/>
      <c r="Y65" s="548"/>
      <c r="Z65" s="548"/>
      <c r="AA65" s="548"/>
      <c r="AB65" s="548"/>
      <c r="AC65" s="548"/>
      <c r="AD65" s="548"/>
      <c r="AE65" s="548"/>
      <c r="AF65" s="548"/>
      <c r="AG65" s="131"/>
      <c r="AH65" s="132"/>
      <c r="AI65" s="133" t="str">
        <f t="shared" si="2"/>
        <v>未記入</v>
      </c>
      <c r="AJ65" s="134"/>
      <c r="AK65" s="135"/>
      <c r="AL65" s="134"/>
      <c r="AM65" s="138"/>
      <c r="AN65" s="138"/>
      <c r="AO65" s="138"/>
      <c r="AP65" s="138"/>
      <c r="AQ65" s="138"/>
      <c r="AR65" s="138"/>
      <c r="AS65" s="138"/>
      <c r="AT65" s="138"/>
      <c r="AU65" s="138"/>
      <c r="AV65" s="138"/>
      <c r="AW65" s="138"/>
      <c r="AX65" s="138"/>
      <c r="AY65" s="138"/>
      <c r="AZ65" s="138"/>
      <c r="BA65" s="138"/>
      <c r="BB65" s="138"/>
      <c r="BC65" s="138"/>
      <c r="BD65" s="138"/>
      <c r="BE65" s="138"/>
      <c r="BF65" s="138"/>
    </row>
    <row r="66" spans="1:58" ht="15" customHeight="1">
      <c r="A66" s="85"/>
      <c r="B66" s="739" t="s">
        <v>62</v>
      </c>
      <c r="C66" s="739"/>
      <c r="D66" s="739"/>
      <c r="E66" s="739"/>
      <c r="F66" s="739"/>
      <c r="G66" s="739"/>
      <c r="H66" s="739"/>
      <c r="I66" s="739"/>
      <c r="J66" s="739"/>
      <c r="K66" s="579"/>
      <c r="L66" s="579"/>
      <c r="M66" s="579"/>
      <c r="N66" s="548"/>
      <c r="O66" s="548"/>
      <c r="P66" s="548"/>
      <c r="Q66" s="548"/>
      <c r="R66" s="548"/>
      <c r="S66" s="548"/>
      <c r="T66" s="548"/>
      <c r="U66" s="548"/>
      <c r="V66" s="548"/>
      <c r="W66" s="548"/>
      <c r="X66" s="548"/>
      <c r="Y66" s="548"/>
      <c r="Z66" s="548"/>
      <c r="AA66" s="548"/>
      <c r="AB66" s="548"/>
      <c r="AC66" s="548"/>
      <c r="AD66" s="548"/>
      <c r="AE66" s="548"/>
      <c r="AF66" s="548"/>
      <c r="AG66" s="131"/>
      <c r="AH66" s="132"/>
      <c r="AI66" s="133" t="str">
        <f t="shared" si="2"/>
        <v>未記入</v>
      </c>
      <c r="AJ66" s="134"/>
      <c r="AK66" s="135"/>
      <c r="AL66" s="134"/>
      <c r="AM66" s="138"/>
      <c r="AN66" s="138"/>
      <c r="AO66" s="138"/>
      <c r="AP66" s="138"/>
      <c r="AQ66" s="138"/>
      <c r="AR66" s="138"/>
      <c r="AS66" s="138"/>
      <c r="AT66" s="138"/>
      <c r="AU66" s="138"/>
      <c r="AV66" s="138"/>
      <c r="AW66" s="138"/>
      <c r="AX66" s="138"/>
      <c r="AY66" s="138"/>
      <c r="AZ66" s="138"/>
      <c r="BA66" s="138"/>
      <c r="BB66" s="138"/>
      <c r="BC66" s="138"/>
      <c r="BD66" s="138"/>
      <c r="BE66" s="138"/>
      <c r="BF66" s="138"/>
    </row>
    <row r="67" spans="1:58" ht="15" customHeight="1">
      <c r="A67" s="85"/>
      <c r="B67" s="739" t="s">
        <v>63</v>
      </c>
      <c r="C67" s="739"/>
      <c r="D67" s="739"/>
      <c r="E67" s="739"/>
      <c r="F67" s="739"/>
      <c r="G67" s="739"/>
      <c r="H67" s="739"/>
      <c r="I67" s="739"/>
      <c r="J67" s="739"/>
      <c r="K67" s="579"/>
      <c r="L67" s="579"/>
      <c r="M67" s="579"/>
      <c r="N67" s="548"/>
      <c r="O67" s="548"/>
      <c r="P67" s="548"/>
      <c r="Q67" s="548"/>
      <c r="R67" s="548"/>
      <c r="S67" s="548"/>
      <c r="T67" s="548"/>
      <c r="U67" s="548"/>
      <c r="V67" s="548"/>
      <c r="W67" s="548"/>
      <c r="X67" s="548"/>
      <c r="Y67" s="548"/>
      <c r="Z67" s="548"/>
      <c r="AA67" s="548"/>
      <c r="AB67" s="548"/>
      <c r="AC67" s="548"/>
      <c r="AD67" s="548"/>
      <c r="AE67" s="548"/>
      <c r="AF67" s="548"/>
      <c r="AG67" s="131"/>
      <c r="AH67" s="132"/>
      <c r="AI67" s="133" t="str">
        <f t="shared" si="2"/>
        <v>未記入</v>
      </c>
      <c r="AJ67" s="134"/>
      <c r="AK67" s="135"/>
      <c r="AL67" s="134"/>
      <c r="AM67" s="138"/>
      <c r="AN67" s="138"/>
      <c r="AO67" s="138"/>
      <c r="AP67" s="138"/>
      <c r="AQ67" s="138"/>
      <c r="AR67" s="138"/>
      <c r="AS67" s="138"/>
      <c r="AT67" s="138"/>
      <c r="AU67" s="138"/>
      <c r="AV67" s="138"/>
      <c r="AW67" s="138"/>
      <c r="AX67" s="138"/>
      <c r="AY67" s="138"/>
      <c r="AZ67" s="138"/>
      <c r="BA67" s="138"/>
      <c r="BB67" s="138"/>
      <c r="BC67" s="138"/>
      <c r="BD67" s="138"/>
      <c r="BE67" s="138"/>
      <c r="BF67" s="138"/>
    </row>
    <row r="68" spans="1:58" ht="15" customHeight="1">
      <c r="A68" s="85"/>
      <c r="B68" s="739" t="s">
        <v>64</v>
      </c>
      <c r="C68" s="739"/>
      <c r="D68" s="739"/>
      <c r="E68" s="739"/>
      <c r="F68" s="739"/>
      <c r="G68" s="739"/>
      <c r="H68" s="739"/>
      <c r="I68" s="739"/>
      <c r="J68" s="739"/>
      <c r="K68" s="579"/>
      <c r="L68" s="579"/>
      <c r="M68" s="579"/>
      <c r="N68" s="548"/>
      <c r="O68" s="548"/>
      <c r="P68" s="548"/>
      <c r="Q68" s="548"/>
      <c r="R68" s="548"/>
      <c r="S68" s="548"/>
      <c r="T68" s="548"/>
      <c r="U68" s="548"/>
      <c r="V68" s="548"/>
      <c r="W68" s="548"/>
      <c r="X68" s="548"/>
      <c r="Y68" s="548"/>
      <c r="Z68" s="548"/>
      <c r="AA68" s="548"/>
      <c r="AB68" s="548"/>
      <c r="AC68" s="548"/>
      <c r="AD68" s="548"/>
      <c r="AE68" s="548"/>
      <c r="AF68" s="548"/>
      <c r="AG68" s="131"/>
      <c r="AH68" s="132"/>
      <c r="AI68" s="133" t="str">
        <f t="shared" si="2"/>
        <v>未記入</v>
      </c>
      <c r="AJ68" s="134"/>
      <c r="AK68" s="135"/>
      <c r="AL68" s="134"/>
      <c r="AM68" s="138"/>
      <c r="AN68" s="138"/>
      <c r="AO68" s="138"/>
      <c r="AP68" s="138"/>
      <c r="AQ68" s="138"/>
      <c r="AR68" s="138"/>
      <c r="AS68" s="138"/>
      <c r="AT68" s="138"/>
      <c r="AU68" s="138"/>
      <c r="AV68" s="138"/>
      <c r="AW68" s="138"/>
      <c r="AX68" s="138"/>
      <c r="AY68" s="138"/>
      <c r="AZ68" s="138"/>
      <c r="BA68" s="138"/>
      <c r="BB68" s="138"/>
      <c r="BC68" s="138"/>
      <c r="BD68" s="138"/>
      <c r="BE68" s="138"/>
      <c r="BF68" s="138"/>
    </row>
    <row r="69" spans="1:58" ht="15" customHeight="1">
      <c r="A69" s="85"/>
      <c r="B69" s="739" t="s">
        <v>65</v>
      </c>
      <c r="C69" s="739"/>
      <c r="D69" s="739"/>
      <c r="E69" s="739"/>
      <c r="F69" s="739"/>
      <c r="G69" s="739"/>
      <c r="H69" s="739"/>
      <c r="I69" s="739"/>
      <c r="J69" s="739"/>
      <c r="K69" s="579"/>
      <c r="L69" s="579"/>
      <c r="M69" s="579"/>
      <c r="N69" s="548"/>
      <c r="O69" s="548"/>
      <c r="P69" s="548"/>
      <c r="Q69" s="548"/>
      <c r="R69" s="548"/>
      <c r="S69" s="548"/>
      <c r="T69" s="548"/>
      <c r="U69" s="548"/>
      <c r="V69" s="548"/>
      <c r="W69" s="548"/>
      <c r="X69" s="548"/>
      <c r="Y69" s="548"/>
      <c r="Z69" s="548"/>
      <c r="AA69" s="548"/>
      <c r="AB69" s="548"/>
      <c r="AC69" s="548"/>
      <c r="AD69" s="548"/>
      <c r="AE69" s="548"/>
      <c r="AF69" s="548"/>
      <c r="AG69" s="131"/>
      <c r="AH69" s="132"/>
      <c r="AI69" s="133" t="str">
        <f t="shared" si="2"/>
        <v>未記入</v>
      </c>
      <c r="AJ69" s="134"/>
      <c r="AK69" s="135"/>
      <c r="AL69" s="134"/>
      <c r="AM69" s="138"/>
      <c r="AN69" s="138"/>
      <c r="AO69" s="138"/>
      <c r="AP69" s="138"/>
      <c r="AQ69" s="138"/>
      <c r="AR69" s="138"/>
      <c r="AS69" s="138"/>
      <c r="AT69" s="138"/>
      <c r="AU69" s="138"/>
      <c r="AV69" s="138"/>
      <c r="AW69" s="138"/>
      <c r="AX69" s="138"/>
      <c r="AY69" s="138"/>
      <c r="AZ69" s="138"/>
      <c r="BA69" s="138"/>
      <c r="BB69" s="138"/>
      <c r="BC69" s="138"/>
      <c r="BD69" s="138"/>
      <c r="BE69" s="138"/>
      <c r="BF69" s="138"/>
    </row>
    <row r="70" spans="1:58" ht="15" customHeight="1">
      <c r="A70" s="234"/>
      <c r="B70" s="739" t="s">
        <v>66</v>
      </c>
      <c r="C70" s="739"/>
      <c r="D70" s="739"/>
      <c r="E70" s="739"/>
      <c r="F70" s="739"/>
      <c r="G70" s="739"/>
      <c r="H70" s="739"/>
      <c r="I70" s="739"/>
      <c r="J70" s="739"/>
      <c r="K70" s="579"/>
      <c r="L70" s="579"/>
      <c r="M70" s="579"/>
      <c r="N70" s="548"/>
      <c r="O70" s="548"/>
      <c r="P70" s="548"/>
      <c r="Q70" s="548"/>
      <c r="R70" s="548"/>
      <c r="S70" s="548"/>
      <c r="T70" s="548"/>
      <c r="U70" s="548"/>
      <c r="V70" s="548"/>
      <c r="W70" s="548"/>
      <c r="X70" s="548"/>
      <c r="Y70" s="548"/>
      <c r="Z70" s="548"/>
      <c r="AA70" s="548"/>
      <c r="AB70" s="548"/>
      <c r="AC70" s="548"/>
      <c r="AD70" s="548"/>
      <c r="AE70" s="548"/>
      <c r="AF70" s="548"/>
      <c r="AG70" s="131"/>
      <c r="AH70" s="132"/>
      <c r="AI70" s="133" t="str">
        <f t="shared" si="2"/>
        <v>未記入</v>
      </c>
      <c r="AJ70" s="134"/>
      <c r="AK70" s="135"/>
      <c r="AL70" s="134"/>
      <c r="AM70" s="138"/>
      <c r="AN70" s="138"/>
      <c r="AO70" s="138"/>
      <c r="AP70" s="138"/>
      <c r="AQ70" s="138"/>
      <c r="AR70" s="138"/>
      <c r="AS70" s="138"/>
      <c r="AT70" s="138"/>
      <c r="AU70" s="138"/>
      <c r="AV70" s="138"/>
      <c r="AW70" s="138"/>
      <c r="AX70" s="138"/>
      <c r="AY70" s="138"/>
      <c r="AZ70" s="138"/>
      <c r="BA70" s="138"/>
      <c r="BB70" s="138"/>
      <c r="BC70" s="138"/>
      <c r="BD70" s="138"/>
      <c r="BE70" s="138"/>
      <c r="BF70" s="138"/>
    </row>
    <row r="71" spans="1:58" ht="18.75" customHeight="1">
      <c r="A71" s="85" t="s">
        <v>67</v>
      </c>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93"/>
      <c r="AG71" s="131"/>
      <c r="AH71" s="132"/>
      <c r="AI71" s="133"/>
      <c r="AJ71" s="134"/>
      <c r="AK71" s="135"/>
      <c r="AL71" s="134"/>
      <c r="AM71" s="138"/>
      <c r="AN71" s="138"/>
      <c r="AO71" s="138"/>
      <c r="AP71" s="138"/>
      <c r="AQ71" s="138"/>
      <c r="AR71" s="138"/>
      <c r="AS71" s="138"/>
      <c r="AT71" s="138"/>
      <c r="AU71" s="138"/>
      <c r="AV71" s="138"/>
      <c r="AW71" s="138"/>
      <c r="AX71" s="138"/>
      <c r="AY71" s="138"/>
      <c r="AZ71" s="138"/>
      <c r="BA71" s="138"/>
      <c r="BB71" s="138"/>
      <c r="BC71" s="138"/>
      <c r="BD71" s="138"/>
      <c r="BE71" s="138"/>
      <c r="BF71" s="138"/>
    </row>
    <row r="72" spans="1:58" ht="15" customHeight="1">
      <c r="A72" s="797"/>
      <c r="B72" s="739" t="s">
        <v>68</v>
      </c>
      <c r="C72" s="739"/>
      <c r="D72" s="739"/>
      <c r="E72" s="739"/>
      <c r="F72" s="739"/>
      <c r="G72" s="739"/>
      <c r="H72" s="739"/>
      <c r="I72" s="739"/>
      <c r="J72" s="739"/>
      <c r="K72" s="579"/>
      <c r="L72" s="579"/>
      <c r="M72" s="579"/>
      <c r="N72" s="548"/>
      <c r="O72" s="548"/>
      <c r="P72" s="548"/>
      <c r="Q72" s="548"/>
      <c r="R72" s="548"/>
      <c r="S72" s="548"/>
      <c r="T72" s="548"/>
      <c r="U72" s="548"/>
      <c r="V72" s="548"/>
      <c r="W72" s="548"/>
      <c r="X72" s="548"/>
      <c r="Y72" s="548"/>
      <c r="Z72" s="548"/>
      <c r="AA72" s="548"/>
      <c r="AB72" s="548"/>
      <c r="AC72" s="548"/>
      <c r="AD72" s="548"/>
      <c r="AE72" s="548"/>
      <c r="AF72" s="548"/>
      <c r="AG72" s="131"/>
      <c r="AH72" s="132"/>
      <c r="AI72" s="133" t="str">
        <f t="shared" si="2"/>
        <v>未記入</v>
      </c>
      <c r="AJ72" s="134"/>
      <c r="AK72" s="135"/>
      <c r="AL72" s="134"/>
      <c r="AM72" s="138"/>
      <c r="AN72" s="138"/>
      <c r="AO72" s="138"/>
      <c r="AP72" s="138"/>
      <c r="AQ72" s="138"/>
      <c r="AR72" s="138"/>
      <c r="AS72" s="138"/>
      <c r="AT72" s="138"/>
      <c r="AU72" s="138"/>
      <c r="AV72" s="138"/>
      <c r="AW72" s="138"/>
      <c r="AX72" s="138"/>
      <c r="AY72" s="138"/>
      <c r="AZ72" s="138"/>
      <c r="BA72" s="138"/>
      <c r="BB72" s="138"/>
      <c r="BC72" s="138"/>
      <c r="BD72" s="138"/>
      <c r="BE72" s="138"/>
      <c r="BF72" s="138"/>
    </row>
    <row r="73" spans="1:58" ht="15" customHeight="1">
      <c r="A73" s="797"/>
      <c r="B73" s="739" t="s">
        <v>69</v>
      </c>
      <c r="C73" s="739"/>
      <c r="D73" s="739"/>
      <c r="E73" s="739"/>
      <c r="F73" s="739"/>
      <c r="G73" s="739"/>
      <c r="H73" s="739"/>
      <c r="I73" s="739"/>
      <c r="J73" s="739"/>
      <c r="K73" s="579"/>
      <c r="L73" s="579"/>
      <c r="M73" s="579"/>
      <c r="N73" s="548"/>
      <c r="O73" s="548"/>
      <c r="P73" s="548"/>
      <c r="Q73" s="548"/>
      <c r="R73" s="548"/>
      <c r="S73" s="548"/>
      <c r="T73" s="548"/>
      <c r="U73" s="548"/>
      <c r="V73" s="548"/>
      <c r="W73" s="548"/>
      <c r="X73" s="548"/>
      <c r="Y73" s="548"/>
      <c r="Z73" s="548"/>
      <c r="AA73" s="548"/>
      <c r="AB73" s="548"/>
      <c r="AC73" s="548"/>
      <c r="AD73" s="548"/>
      <c r="AE73" s="548"/>
      <c r="AF73" s="548"/>
      <c r="AG73" s="131"/>
      <c r="AH73" s="132"/>
      <c r="AI73" s="133" t="str">
        <f t="shared" si="2"/>
        <v>未記入</v>
      </c>
      <c r="AJ73" s="134"/>
      <c r="AK73" s="135"/>
      <c r="AL73" s="134"/>
      <c r="AM73" s="138"/>
      <c r="AN73" s="138"/>
      <c r="AO73" s="138"/>
      <c r="AP73" s="138"/>
      <c r="AQ73" s="138"/>
      <c r="AR73" s="138"/>
      <c r="AS73" s="138"/>
      <c r="AT73" s="138"/>
      <c r="AU73" s="138"/>
      <c r="AV73" s="138"/>
      <c r="AW73" s="138"/>
      <c r="AX73" s="138"/>
      <c r="AY73" s="138"/>
      <c r="AZ73" s="138"/>
      <c r="BA73" s="138"/>
      <c r="BB73" s="138"/>
      <c r="BC73" s="138"/>
      <c r="BD73" s="138"/>
      <c r="BE73" s="138"/>
      <c r="BF73" s="138"/>
    </row>
    <row r="74" spans="1:58" ht="15" customHeight="1">
      <c r="A74" s="797"/>
      <c r="B74" s="808" t="s">
        <v>70</v>
      </c>
      <c r="C74" s="808"/>
      <c r="D74" s="808"/>
      <c r="E74" s="808"/>
      <c r="F74" s="808"/>
      <c r="G74" s="808"/>
      <c r="H74" s="808"/>
      <c r="I74" s="808"/>
      <c r="J74" s="808"/>
      <c r="K74" s="579"/>
      <c r="L74" s="579"/>
      <c r="M74" s="579"/>
      <c r="N74" s="548"/>
      <c r="O74" s="548"/>
      <c r="P74" s="548"/>
      <c r="Q74" s="548"/>
      <c r="R74" s="548"/>
      <c r="S74" s="548"/>
      <c r="T74" s="548"/>
      <c r="U74" s="548"/>
      <c r="V74" s="548"/>
      <c r="W74" s="548"/>
      <c r="X74" s="548"/>
      <c r="Y74" s="548"/>
      <c r="Z74" s="548"/>
      <c r="AA74" s="548"/>
      <c r="AB74" s="548"/>
      <c r="AC74" s="548"/>
      <c r="AD74" s="548"/>
      <c r="AE74" s="548"/>
      <c r="AF74" s="548"/>
      <c r="AG74" s="131"/>
      <c r="AH74" s="132"/>
      <c r="AI74" s="133" t="str">
        <f t="shared" si="2"/>
        <v>未記入</v>
      </c>
      <c r="AJ74" s="134"/>
      <c r="AK74" s="135"/>
      <c r="AL74" s="134"/>
      <c r="AM74" s="138"/>
      <c r="AN74" s="138"/>
      <c r="AO74" s="138"/>
      <c r="AP74" s="138"/>
      <c r="AQ74" s="138"/>
      <c r="AR74" s="138"/>
      <c r="AS74" s="138"/>
      <c r="AT74" s="138"/>
      <c r="AU74" s="138"/>
      <c r="AV74" s="138"/>
      <c r="AW74" s="138"/>
      <c r="AX74" s="138"/>
      <c r="AY74" s="138"/>
      <c r="AZ74" s="138"/>
      <c r="BA74" s="138"/>
      <c r="BB74" s="138"/>
      <c r="BC74" s="138"/>
      <c r="BD74" s="138"/>
      <c r="BE74" s="138"/>
      <c r="BF74" s="138"/>
    </row>
    <row r="75" spans="1:58" ht="18.75" customHeight="1">
      <c r="A75" s="805" t="s">
        <v>71</v>
      </c>
      <c r="B75" s="806"/>
      <c r="C75" s="806"/>
      <c r="D75" s="806"/>
      <c r="E75" s="806"/>
      <c r="F75" s="806"/>
      <c r="G75" s="806"/>
      <c r="H75" s="806"/>
      <c r="I75" s="806"/>
      <c r="J75" s="807"/>
      <c r="K75" s="579"/>
      <c r="L75" s="579"/>
      <c r="M75" s="579"/>
      <c r="N75" s="548"/>
      <c r="O75" s="548"/>
      <c r="P75" s="548"/>
      <c r="Q75" s="548"/>
      <c r="R75" s="548"/>
      <c r="S75" s="548"/>
      <c r="T75" s="548"/>
      <c r="U75" s="548"/>
      <c r="V75" s="548"/>
      <c r="W75" s="548"/>
      <c r="X75" s="548"/>
      <c r="Y75" s="548"/>
      <c r="Z75" s="548"/>
      <c r="AA75" s="548"/>
      <c r="AB75" s="548"/>
      <c r="AC75" s="548"/>
      <c r="AD75" s="548"/>
      <c r="AE75" s="548"/>
      <c r="AF75" s="548"/>
      <c r="AG75" s="131"/>
      <c r="AH75" s="132"/>
      <c r="AI75" s="133" t="str">
        <f t="shared" si="2"/>
        <v>未記入</v>
      </c>
      <c r="AJ75" s="134"/>
      <c r="AK75" s="135"/>
      <c r="AL75" s="134"/>
      <c r="AM75" s="138"/>
      <c r="AN75" s="138" t="s">
        <v>504</v>
      </c>
      <c r="AO75" s="138"/>
      <c r="AP75" s="138"/>
      <c r="AQ75" s="138"/>
      <c r="AR75" s="138"/>
      <c r="AS75" s="138"/>
      <c r="AT75" s="138"/>
      <c r="AU75" s="138"/>
      <c r="AV75" s="138"/>
      <c r="AW75" s="138"/>
      <c r="AX75" s="138"/>
      <c r="AY75" s="138"/>
      <c r="AZ75" s="138"/>
      <c r="BA75" s="138"/>
      <c r="BB75" s="138"/>
      <c r="BC75" s="138"/>
      <c r="BD75" s="138"/>
      <c r="BE75" s="138"/>
      <c r="BF75" s="138"/>
    </row>
    <row r="76" spans="1:58" ht="18.75" customHeight="1">
      <c r="A76" s="85" t="s">
        <v>72</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93"/>
      <c r="AG76" s="131"/>
      <c r="AH76" s="132"/>
      <c r="AI76" s="133"/>
      <c r="AJ76" s="134"/>
      <c r="AK76" s="135"/>
      <c r="AL76" s="134"/>
      <c r="AM76" s="138"/>
      <c r="AN76" s="138"/>
      <c r="AO76" s="138"/>
      <c r="AP76" s="138"/>
      <c r="AQ76" s="138"/>
      <c r="AR76" s="138"/>
      <c r="AS76" s="138"/>
      <c r="AT76" s="138"/>
      <c r="AU76" s="138"/>
      <c r="AV76" s="138"/>
      <c r="AW76" s="138"/>
      <c r="AX76" s="138"/>
      <c r="AY76" s="138"/>
      <c r="AZ76" s="138"/>
      <c r="BA76" s="138"/>
      <c r="BB76" s="138"/>
      <c r="BC76" s="138"/>
      <c r="BD76" s="138"/>
      <c r="BE76" s="138"/>
      <c r="BF76" s="138"/>
    </row>
    <row r="77" spans="1:58" ht="15" customHeight="1">
      <c r="A77" s="85"/>
      <c r="B77" s="739" t="s">
        <v>73</v>
      </c>
      <c r="C77" s="739"/>
      <c r="D77" s="739"/>
      <c r="E77" s="739"/>
      <c r="F77" s="739"/>
      <c r="G77" s="739"/>
      <c r="H77" s="739"/>
      <c r="I77" s="739"/>
      <c r="J77" s="739"/>
      <c r="K77" s="579"/>
      <c r="L77" s="579"/>
      <c r="M77" s="579"/>
      <c r="N77" s="548"/>
      <c r="O77" s="548"/>
      <c r="P77" s="548"/>
      <c r="Q77" s="548"/>
      <c r="R77" s="548"/>
      <c r="S77" s="548"/>
      <c r="T77" s="548"/>
      <c r="U77" s="548"/>
      <c r="V77" s="548"/>
      <c r="W77" s="548"/>
      <c r="X77" s="548"/>
      <c r="Y77" s="548"/>
      <c r="Z77" s="548"/>
      <c r="AA77" s="548"/>
      <c r="AB77" s="548"/>
      <c r="AC77" s="548"/>
      <c r="AD77" s="548"/>
      <c r="AE77" s="548"/>
      <c r="AF77" s="548"/>
      <c r="AG77" s="131"/>
      <c r="AH77" s="132"/>
      <c r="AI77" s="133" t="str">
        <f t="shared" si="2"/>
        <v>未記入</v>
      </c>
      <c r="AJ77" s="134"/>
      <c r="AK77" s="135"/>
      <c r="AL77" s="134"/>
      <c r="AM77" s="138"/>
      <c r="AN77" s="138"/>
      <c r="AO77" s="138"/>
      <c r="AP77" s="138"/>
      <c r="AQ77" s="138"/>
      <c r="AR77" s="138"/>
      <c r="AS77" s="138"/>
      <c r="AT77" s="138"/>
      <c r="AU77" s="138"/>
      <c r="AV77" s="138"/>
      <c r="AW77" s="138"/>
      <c r="AX77" s="138"/>
      <c r="AY77" s="138"/>
      <c r="AZ77" s="138"/>
      <c r="BA77" s="138"/>
      <c r="BB77" s="138"/>
      <c r="BC77" s="138"/>
      <c r="BD77" s="138"/>
      <c r="BE77" s="138"/>
      <c r="BF77" s="138"/>
    </row>
    <row r="78" spans="1:58" ht="15" customHeight="1">
      <c r="A78" s="85"/>
      <c r="B78" s="739" t="s">
        <v>74</v>
      </c>
      <c r="C78" s="739"/>
      <c r="D78" s="739"/>
      <c r="E78" s="739"/>
      <c r="F78" s="739"/>
      <c r="G78" s="739"/>
      <c r="H78" s="739"/>
      <c r="I78" s="739"/>
      <c r="J78" s="739"/>
      <c r="K78" s="579"/>
      <c r="L78" s="579"/>
      <c r="M78" s="579"/>
      <c r="N78" s="548"/>
      <c r="O78" s="548"/>
      <c r="P78" s="548"/>
      <c r="Q78" s="548"/>
      <c r="R78" s="548"/>
      <c r="S78" s="548"/>
      <c r="T78" s="548"/>
      <c r="U78" s="548"/>
      <c r="V78" s="548"/>
      <c r="W78" s="548"/>
      <c r="X78" s="548"/>
      <c r="Y78" s="548"/>
      <c r="Z78" s="548"/>
      <c r="AA78" s="548"/>
      <c r="AB78" s="548"/>
      <c r="AC78" s="548"/>
      <c r="AD78" s="548"/>
      <c r="AE78" s="548"/>
      <c r="AF78" s="548"/>
      <c r="AG78" s="131"/>
      <c r="AH78" s="132"/>
      <c r="AI78" s="133" t="str">
        <f t="shared" si="2"/>
        <v>未記入</v>
      </c>
      <c r="AJ78" s="134"/>
      <c r="AK78" s="135"/>
      <c r="AL78" s="134"/>
      <c r="AM78" s="138"/>
      <c r="AN78" s="138"/>
      <c r="AO78" s="138"/>
      <c r="AP78" s="138"/>
      <c r="AQ78" s="138"/>
      <c r="AR78" s="138"/>
      <c r="AS78" s="138"/>
      <c r="AT78" s="138"/>
      <c r="AU78" s="138"/>
      <c r="AV78" s="138"/>
      <c r="AW78" s="138"/>
      <c r="AX78" s="138"/>
      <c r="AY78" s="138"/>
      <c r="AZ78" s="138"/>
      <c r="BA78" s="138"/>
      <c r="BB78" s="138"/>
      <c r="BC78" s="138"/>
      <c r="BD78" s="138"/>
      <c r="BE78" s="138"/>
      <c r="BF78" s="138"/>
    </row>
    <row r="79" spans="1:58" ht="15" customHeight="1">
      <c r="A79" s="85"/>
      <c r="B79" s="739" t="s">
        <v>75</v>
      </c>
      <c r="C79" s="739"/>
      <c r="D79" s="739"/>
      <c r="E79" s="739"/>
      <c r="F79" s="739"/>
      <c r="G79" s="739"/>
      <c r="H79" s="739"/>
      <c r="I79" s="739"/>
      <c r="J79" s="739"/>
      <c r="K79" s="579"/>
      <c r="L79" s="579"/>
      <c r="M79" s="579"/>
      <c r="N79" s="548"/>
      <c r="O79" s="548"/>
      <c r="P79" s="548"/>
      <c r="Q79" s="548"/>
      <c r="R79" s="548"/>
      <c r="S79" s="548"/>
      <c r="T79" s="548"/>
      <c r="U79" s="548"/>
      <c r="V79" s="548"/>
      <c r="W79" s="548"/>
      <c r="X79" s="548"/>
      <c r="Y79" s="548"/>
      <c r="Z79" s="548"/>
      <c r="AA79" s="548"/>
      <c r="AB79" s="548"/>
      <c r="AC79" s="548"/>
      <c r="AD79" s="548"/>
      <c r="AE79" s="548"/>
      <c r="AF79" s="548"/>
      <c r="AG79" s="131"/>
      <c r="AH79" s="132"/>
      <c r="AI79" s="133" t="str">
        <f t="shared" ref="AI79" si="4">IF(K79="","未記入",IF(K79="なし","",IF(OR(N79="",X79=""),"未記入","")))</f>
        <v>未記入</v>
      </c>
      <c r="AJ79" s="134"/>
      <c r="AK79" s="135"/>
      <c r="AL79" s="134"/>
      <c r="AM79" s="138"/>
      <c r="AN79" s="138"/>
      <c r="AO79" s="138"/>
      <c r="AP79" s="138"/>
      <c r="AQ79" s="138"/>
      <c r="AR79" s="138"/>
      <c r="AS79" s="138"/>
      <c r="AT79" s="138"/>
      <c r="AU79" s="138"/>
      <c r="AV79" s="138"/>
      <c r="AW79" s="138"/>
      <c r="AX79" s="138"/>
      <c r="AY79" s="138"/>
      <c r="AZ79" s="138"/>
      <c r="BA79" s="138"/>
      <c r="BB79" s="138"/>
      <c r="BC79" s="138"/>
      <c r="BD79" s="138"/>
      <c r="BE79" s="138"/>
      <c r="BF79" s="138"/>
    </row>
    <row r="80" spans="1:58" ht="15" customHeight="1">
      <c r="A80" s="92"/>
      <c r="B80" s="739" t="s">
        <v>594</v>
      </c>
      <c r="C80" s="739"/>
      <c r="D80" s="739"/>
      <c r="E80" s="739"/>
      <c r="F80" s="739"/>
      <c r="G80" s="739"/>
      <c r="H80" s="739"/>
      <c r="I80" s="739"/>
      <c r="J80" s="739"/>
      <c r="K80" s="579"/>
      <c r="L80" s="579"/>
      <c r="M80" s="579"/>
      <c r="N80" s="548"/>
      <c r="O80" s="548"/>
      <c r="P80" s="548"/>
      <c r="Q80" s="548"/>
      <c r="R80" s="548"/>
      <c r="S80" s="548"/>
      <c r="T80" s="548"/>
      <c r="U80" s="548"/>
      <c r="V80" s="548"/>
      <c r="W80" s="548"/>
      <c r="X80" s="548"/>
      <c r="Y80" s="548"/>
      <c r="Z80" s="548"/>
      <c r="AA80" s="548"/>
      <c r="AB80" s="548"/>
      <c r="AC80" s="548"/>
      <c r="AD80" s="548"/>
      <c r="AE80" s="548"/>
      <c r="AF80" s="548"/>
      <c r="AG80" s="131"/>
      <c r="AH80" s="132"/>
      <c r="AI80" s="133" t="str">
        <f t="shared" si="2"/>
        <v>未記入</v>
      </c>
      <c r="AJ80" s="134"/>
      <c r="AK80" s="135"/>
      <c r="AL80" s="134"/>
      <c r="AM80" s="138"/>
      <c r="AN80" s="138"/>
      <c r="AO80" s="138"/>
      <c r="AP80" s="138"/>
      <c r="AQ80" s="138"/>
      <c r="AR80" s="138"/>
      <c r="AS80" s="138"/>
      <c r="AT80" s="138"/>
      <c r="AU80" s="138"/>
      <c r="AV80" s="138"/>
      <c r="AW80" s="138"/>
      <c r="AX80" s="138"/>
      <c r="AY80" s="138"/>
      <c r="AZ80" s="138"/>
      <c r="BA80" s="138"/>
      <c r="BB80" s="138"/>
      <c r="BC80" s="138"/>
      <c r="BD80" s="138"/>
      <c r="BE80" s="138"/>
      <c r="BF80" s="138"/>
    </row>
    <row r="81" spans="1:58" ht="8.25" customHeight="1">
      <c r="AG81" s="131"/>
      <c r="AH81" s="132"/>
      <c r="AI81" s="133"/>
      <c r="AJ81" s="134"/>
      <c r="AK81" s="135"/>
      <c r="AL81" s="134"/>
      <c r="AM81" s="138"/>
      <c r="AN81" s="138"/>
      <c r="AO81" s="138"/>
      <c r="AP81" s="138"/>
      <c r="AQ81" s="138"/>
      <c r="AR81" s="138"/>
      <c r="AS81" s="138"/>
      <c r="AT81" s="138"/>
      <c r="AU81" s="138"/>
      <c r="AV81" s="138"/>
      <c r="AW81" s="138"/>
      <c r="AX81" s="138"/>
      <c r="AY81" s="138"/>
      <c r="AZ81" s="138"/>
      <c r="BA81" s="138"/>
      <c r="BB81" s="138"/>
      <c r="BC81" s="138"/>
      <c r="BD81" s="138"/>
      <c r="BE81" s="138"/>
      <c r="BF81" s="138"/>
    </row>
    <row r="82" spans="1:58" s="6" customFormat="1" ht="18.75" customHeight="1">
      <c r="A82" s="123" t="s">
        <v>76</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42"/>
      <c r="AH82" s="141"/>
      <c r="AI82" s="133"/>
      <c r="AJ82" s="134"/>
      <c r="AK82" s="135"/>
      <c r="AL82" s="134"/>
      <c r="AM82" s="143"/>
      <c r="AN82" s="143"/>
      <c r="AO82" s="143"/>
      <c r="AP82" s="143"/>
      <c r="AQ82" s="143"/>
      <c r="AR82" s="143"/>
      <c r="AS82" s="143"/>
      <c r="AT82" s="143"/>
      <c r="AU82" s="143"/>
      <c r="AV82" s="143"/>
      <c r="AW82" s="143"/>
      <c r="AX82" s="143"/>
      <c r="AY82" s="143"/>
      <c r="AZ82" s="143"/>
      <c r="BA82" s="143"/>
      <c r="BB82" s="143"/>
      <c r="BC82" s="143"/>
      <c r="BD82" s="143"/>
      <c r="BE82" s="143"/>
      <c r="BF82" s="143"/>
    </row>
    <row r="83" spans="1:58" ht="18.75" customHeight="1">
      <c r="A83" s="746" t="s">
        <v>16</v>
      </c>
      <c r="B83" s="747"/>
      <c r="C83" s="747"/>
      <c r="D83" s="747"/>
      <c r="E83" s="747"/>
      <c r="F83" s="747"/>
      <c r="G83" s="747"/>
      <c r="H83" s="748"/>
      <c r="I83" s="752" t="s">
        <v>23</v>
      </c>
      <c r="J83" s="752"/>
      <c r="K83" s="752"/>
      <c r="L83" s="753"/>
      <c r="M83" s="754"/>
      <c r="N83" s="754"/>
      <c r="O83" s="754"/>
      <c r="P83" s="754"/>
      <c r="Q83" s="754"/>
      <c r="R83" s="754"/>
      <c r="S83" s="754"/>
      <c r="T83" s="754"/>
      <c r="U83" s="754"/>
      <c r="V83" s="754"/>
      <c r="W83" s="754"/>
      <c r="X83" s="754"/>
      <c r="Y83" s="754"/>
      <c r="Z83" s="754"/>
      <c r="AA83" s="754"/>
      <c r="AB83" s="754"/>
      <c r="AC83" s="754"/>
      <c r="AD83" s="754"/>
      <c r="AE83" s="754"/>
      <c r="AF83" s="755"/>
      <c r="AG83" s="131"/>
      <c r="AH83" s="141"/>
      <c r="AI83" s="133" t="str">
        <f>IF(L83="","未記入","")</f>
        <v>未記入</v>
      </c>
      <c r="AJ83" s="134"/>
      <c r="AK83" s="135"/>
      <c r="AL83" s="134"/>
      <c r="AM83" s="138"/>
      <c r="AN83" s="138"/>
      <c r="AO83" s="138"/>
      <c r="AP83" s="138"/>
      <c r="AQ83" s="138"/>
      <c r="AR83" s="138"/>
      <c r="AS83" s="138"/>
      <c r="AT83" s="138"/>
      <c r="AU83" s="138"/>
      <c r="AV83" s="138"/>
      <c r="AW83" s="138"/>
      <c r="AX83" s="138"/>
      <c r="AY83" s="138"/>
      <c r="AZ83" s="138"/>
      <c r="BA83" s="138"/>
      <c r="BB83" s="138"/>
      <c r="BC83" s="138"/>
      <c r="BD83" s="138"/>
      <c r="BE83" s="138"/>
      <c r="BF83" s="138"/>
    </row>
    <row r="84" spans="1:58" ht="18.75" customHeight="1">
      <c r="A84" s="749"/>
      <c r="B84" s="750"/>
      <c r="C84" s="750"/>
      <c r="D84" s="750"/>
      <c r="E84" s="750"/>
      <c r="F84" s="750"/>
      <c r="G84" s="750"/>
      <c r="H84" s="751"/>
      <c r="I84" s="785" t="s">
        <v>16</v>
      </c>
      <c r="J84" s="785"/>
      <c r="K84" s="785"/>
      <c r="L84" s="786"/>
      <c r="M84" s="787"/>
      <c r="N84" s="787"/>
      <c r="O84" s="787"/>
      <c r="P84" s="787"/>
      <c r="Q84" s="787"/>
      <c r="R84" s="787"/>
      <c r="S84" s="787"/>
      <c r="T84" s="787"/>
      <c r="U84" s="787"/>
      <c r="V84" s="787"/>
      <c r="W84" s="787"/>
      <c r="X84" s="787"/>
      <c r="Y84" s="787"/>
      <c r="Z84" s="787"/>
      <c r="AA84" s="787"/>
      <c r="AB84" s="787"/>
      <c r="AC84" s="787"/>
      <c r="AD84" s="787"/>
      <c r="AE84" s="787"/>
      <c r="AF84" s="788"/>
      <c r="AG84" s="131"/>
      <c r="AH84" s="141"/>
      <c r="AI84" s="133" t="str">
        <f>IF(L84="","未記入","")</f>
        <v>未記入</v>
      </c>
      <c r="AJ84" s="134"/>
      <c r="AK84" s="135"/>
      <c r="AL84" s="134"/>
      <c r="AM84" s="138"/>
      <c r="AN84" s="138"/>
      <c r="AO84" s="138"/>
      <c r="AP84" s="138"/>
      <c r="AQ84" s="138"/>
      <c r="AR84" s="138"/>
      <c r="AS84" s="138"/>
      <c r="AT84" s="138"/>
      <c r="AU84" s="138"/>
      <c r="AV84" s="138"/>
      <c r="AW84" s="138"/>
      <c r="AX84" s="138"/>
      <c r="AY84" s="138"/>
      <c r="AZ84" s="138"/>
      <c r="BA84" s="138"/>
      <c r="BB84" s="138"/>
      <c r="BC84" s="138"/>
      <c r="BD84" s="138"/>
      <c r="BE84" s="138"/>
      <c r="BF84" s="138"/>
    </row>
    <row r="85" spans="1:58" ht="18.75" customHeight="1">
      <c r="A85" s="746" t="s">
        <v>34</v>
      </c>
      <c r="B85" s="747"/>
      <c r="C85" s="747"/>
      <c r="D85" s="747"/>
      <c r="E85" s="747"/>
      <c r="F85" s="747"/>
      <c r="G85" s="747"/>
      <c r="H85" s="748"/>
      <c r="I85" s="63" t="s">
        <v>20</v>
      </c>
      <c r="J85" s="756"/>
      <c r="K85" s="756"/>
      <c r="L85" s="756"/>
      <c r="M85" s="756"/>
      <c r="N85" s="756"/>
      <c r="O85" s="757"/>
      <c r="P85" s="67"/>
      <c r="Q85" s="67"/>
      <c r="R85" s="67"/>
      <c r="S85" s="67"/>
      <c r="T85" s="67"/>
      <c r="U85" s="67"/>
      <c r="V85" s="67"/>
      <c r="W85" s="67"/>
      <c r="X85" s="67"/>
      <c r="Y85" s="67"/>
      <c r="Z85" s="67"/>
      <c r="AA85" s="67"/>
      <c r="AB85" s="67"/>
      <c r="AC85" s="67"/>
      <c r="AD85" s="67"/>
      <c r="AE85" s="67"/>
      <c r="AF85" s="83"/>
      <c r="AG85" s="131"/>
      <c r="AH85" s="141"/>
      <c r="AI85" s="133" t="str">
        <f>IF(J85="","未記入","")</f>
        <v>未記入</v>
      </c>
      <c r="AJ85" s="134"/>
      <c r="AK85" s="135"/>
      <c r="AL85" s="134"/>
      <c r="AM85" s="138"/>
      <c r="AN85" s="138"/>
      <c r="AO85" s="138"/>
      <c r="AP85" s="138"/>
      <c r="AQ85" s="138"/>
      <c r="AR85" s="138"/>
      <c r="AS85" s="138"/>
      <c r="AT85" s="138"/>
      <c r="AU85" s="138"/>
      <c r="AV85" s="138"/>
      <c r="AW85" s="138"/>
      <c r="AX85" s="138"/>
      <c r="AY85" s="138"/>
      <c r="AZ85" s="138"/>
      <c r="BA85" s="138"/>
      <c r="BB85" s="138"/>
      <c r="BC85" s="138"/>
      <c r="BD85" s="138"/>
      <c r="BE85" s="138"/>
      <c r="BF85" s="138"/>
    </row>
    <row r="86" spans="1:58" ht="18.75" customHeight="1">
      <c r="A86" s="749"/>
      <c r="B86" s="750"/>
      <c r="C86" s="750"/>
      <c r="D86" s="750"/>
      <c r="E86" s="750"/>
      <c r="F86" s="750"/>
      <c r="G86" s="750"/>
      <c r="H86" s="751"/>
      <c r="I86" s="802"/>
      <c r="J86" s="803"/>
      <c r="K86" s="803"/>
      <c r="L86" s="803"/>
      <c r="M86" s="803"/>
      <c r="N86" s="803"/>
      <c r="O86" s="803"/>
      <c r="P86" s="803"/>
      <c r="Q86" s="803"/>
      <c r="R86" s="803"/>
      <c r="S86" s="803"/>
      <c r="T86" s="803"/>
      <c r="U86" s="803"/>
      <c r="V86" s="803"/>
      <c r="W86" s="803"/>
      <c r="X86" s="803"/>
      <c r="Y86" s="803"/>
      <c r="Z86" s="803"/>
      <c r="AA86" s="803"/>
      <c r="AB86" s="803"/>
      <c r="AC86" s="803"/>
      <c r="AD86" s="803"/>
      <c r="AE86" s="803"/>
      <c r="AF86" s="804"/>
      <c r="AG86" s="131"/>
      <c r="AH86" s="141"/>
      <c r="AI86" s="133" t="str">
        <f>IF(I86="","未記入","")</f>
        <v>未記入</v>
      </c>
      <c r="AJ86" s="134"/>
      <c r="AK86" s="135"/>
      <c r="AL86" s="134"/>
      <c r="AM86" s="138"/>
      <c r="AN86" s="138"/>
      <c r="AO86" s="138"/>
      <c r="AP86" s="138"/>
      <c r="AQ86" s="138"/>
      <c r="AR86" s="138"/>
      <c r="AS86" s="138"/>
      <c r="AT86" s="138"/>
      <c r="AU86" s="138"/>
      <c r="AV86" s="138"/>
      <c r="AW86" s="138"/>
      <c r="AX86" s="138"/>
      <c r="AY86" s="138"/>
      <c r="AZ86" s="138"/>
      <c r="BA86" s="138"/>
      <c r="BB86" s="138"/>
      <c r="BC86" s="138"/>
      <c r="BD86" s="138"/>
      <c r="BE86" s="138"/>
      <c r="BF86" s="138"/>
    </row>
    <row r="87" spans="1:58" ht="18.75" customHeight="1">
      <c r="A87" s="746" t="s">
        <v>18</v>
      </c>
      <c r="B87" s="747"/>
      <c r="C87" s="747"/>
      <c r="D87" s="747"/>
      <c r="E87" s="747"/>
      <c r="F87" s="747"/>
      <c r="G87" s="747"/>
      <c r="H87" s="748"/>
      <c r="I87" s="782" t="s">
        <v>21</v>
      </c>
      <c r="J87" s="782"/>
      <c r="K87" s="782"/>
      <c r="L87" s="782"/>
      <c r="M87" s="782"/>
      <c r="N87" s="782"/>
      <c r="O87" s="798"/>
      <c r="P87" s="798"/>
      <c r="Q87" s="798"/>
      <c r="R87" s="798"/>
      <c r="S87" s="798"/>
      <c r="T87" s="798"/>
      <c r="U87" s="798"/>
      <c r="V87" s="798"/>
      <c r="W87" s="798"/>
      <c r="X87" s="798"/>
      <c r="Y87" s="798"/>
      <c r="Z87" s="798"/>
      <c r="AA87" s="798"/>
      <c r="AB87" s="798"/>
      <c r="AC87" s="798"/>
      <c r="AD87" s="798"/>
      <c r="AE87" s="798"/>
      <c r="AF87" s="798"/>
      <c r="AG87" s="131"/>
      <c r="AH87" s="141"/>
      <c r="AI87" s="133" t="str">
        <f>IF(AND($AM$9="開設済",O87=""),"未記入","")</f>
        <v/>
      </c>
      <c r="AJ87" s="134"/>
      <c r="AK87" s="135"/>
      <c r="AL87" s="134"/>
      <c r="AM87" s="138"/>
      <c r="AN87" s="138"/>
      <c r="AO87" s="138"/>
      <c r="AP87" s="138"/>
      <c r="AQ87" s="138"/>
      <c r="AR87" s="138"/>
      <c r="AS87" s="138"/>
      <c r="AT87" s="138"/>
      <c r="AU87" s="138"/>
      <c r="AV87" s="138"/>
      <c r="AW87" s="138"/>
      <c r="AX87" s="138"/>
      <c r="AY87" s="138"/>
      <c r="AZ87" s="138"/>
      <c r="BA87" s="138"/>
      <c r="BB87" s="138"/>
      <c r="BC87" s="138"/>
      <c r="BD87" s="138"/>
      <c r="BE87" s="138"/>
      <c r="BF87" s="138"/>
    </row>
    <row r="88" spans="1:58" ht="18.75" customHeight="1">
      <c r="A88" s="749"/>
      <c r="B88" s="750"/>
      <c r="C88" s="750"/>
      <c r="D88" s="750"/>
      <c r="E88" s="750"/>
      <c r="F88" s="750"/>
      <c r="G88" s="750"/>
      <c r="H88" s="751"/>
      <c r="I88" s="782" t="s">
        <v>22</v>
      </c>
      <c r="J88" s="782"/>
      <c r="K88" s="782"/>
      <c r="L88" s="782"/>
      <c r="M88" s="782"/>
      <c r="N88" s="782"/>
      <c r="O88" s="798"/>
      <c r="P88" s="798"/>
      <c r="Q88" s="798"/>
      <c r="R88" s="798"/>
      <c r="S88" s="798"/>
      <c r="T88" s="798"/>
      <c r="U88" s="798"/>
      <c r="V88" s="798"/>
      <c r="W88" s="798"/>
      <c r="X88" s="798"/>
      <c r="Y88" s="798"/>
      <c r="Z88" s="798"/>
      <c r="AA88" s="798"/>
      <c r="AB88" s="798"/>
      <c r="AC88" s="798"/>
      <c r="AD88" s="798"/>
      <c r="AE88" s="798"/>
      <c r="AF88" s="798"/>
      <c r="AG88" s="131"/>
      <c r="AH88" s="141"/>
      <c r="AI88" s="133" t="str">
        <f>IF(AND($AM$9="開設済",O88=""),"未記入","")</f>
        <v/>
      </c>
      <c r="AJ88" s="134"/>
      <c r="AK88" s="135"/>
      <c r="AL88" s="134"/>
      <c r="AM88" s="138"/>
      <c r="AN88" s="138"/>
      <c r="AO88" s="138"/>
      <c r="AP88" s="138"/>
      <c r="AQ88" s="138"/>
      <c r="AR88" s="138"/>
      <c r="AS88" s="138"/>
      <c r="AT88" s="138"/>
      <c r="AU88" s="138"/>
      <c r="AV88" s="138"/>
      <c r="AW88" s="138"/>
      <c r="AX88" s="138"/>
      <c r="AY88" s="138"/>
      <c r="AZ88" s="138"/>
      <c r="BA88" s="138"/>
      <c r="BB88" s="138"/>
      <c r="BC88" s="138"/>
      <c r="BD88" s="138"/>
      <c r="BE88" s="138"/>
      <c r="BF88" s="138"/>
    </row>
    <row r="89" spans="1:58" ht="18.75" customHeight="1">
      <c r="A89" s="778" t="s">
        <v>19</v>
      </c>
      <c r="B89" s="778"/>
      <c r="C89" s="778"/>
      <c r="D89" s="778"/>
      <c r="E89" s="778"/>
      <c r="F89" s="778"/>
      <c r="G89" s="778"/>
      <c r="H89" s="778"/>
      <c r="I89" s="792" t="s">
        <v>581</v>
      </c>
      <c r="J89" s="517"/>
      <c r="K89" s="517"/>
      <c r="L89" s="517"/>
      <c r="M89" s="517"/>
      <c r="N89" s="517"/>
      <c r="O89" s="517"/>
      <c r="P89" s="517"/>
      <c r="Q89" s="517"/>
      <c r="R89" s="517"/>
      <c r="S89" s="517"/>
      <c r="T89" s="517"/>
      <c r="U89" s="517"/>
      <c r="V89" s="517"/>
      <c r="W89" s="517"/>
      <c r="X89" s="517"/>
      <c r="Y89" s="517"/>
      <c r="Z89" s="517"/>
      <c r="AA89" s="517"/>
      <c r="AB89" s="517"/>
      <c r="AC89" s="517"/>
      <c r="AD89" s="517"/>
      <c r="AE89" s="517"/>
      <c r="AF89" s="793"/>
      <c r="AG89" s="131"/>
      <c r="AH89" s="132"/>
      <c r="AI89" s="133" t="str">
        <f>IF(AND($AM$9="開設済",OR(I89="http://",I89="")),"未記入","")</f>
        <v/>
      </c>
      <c r="AJ89" s="134"/>
      <c r="AK89" s="135"/>
      <c r="AL89" s="134"/>
      <c r="AM89" s="138"/>
      <c r="AN89" s="138"/>
      <c r="AO89" s="138"/>
      <c r="AP89" s="138"/>
      <c r="AQ89" s="138"/>
      <c r="AR89" s="138"/>
      <c r="AS89" s="138"/>
      <c r="AT89" s="138"/>
      <c r="AU89" s="138"/>
      <c r="AV89" s="138"/>
      <c r="AW89" s="138"/>
      <c r="AX89" s="138"/>
      <c r="AY89" s="138"/>
      <c r="AZ89" s="138"/>
      <c r="BA89" s="138"/>
      <c r="BB89" s="138"/>
      <c r="BC89" s="138"/>
      <c r="BD89" s="138"/>
      <c r="BE89" s="138"/>
      <c r="BF89" s="138"/>
    </row>
    <row r="90" spans="1:58" ht="18.75" customHeight="1">
      <c r="A90" s="869" t="s">
        <v>77</v>
      </c>
      <c r="B90" s="869"/>
      <c r="C90" s="869"/>
      <c r="D90" s="869"/>
      <c r="E90" s="869"/>
      <c r="F90" s="869"/>
      <c r="G90" s="869"/>
      <c r="H90" s="869"/>
      <c r="I90" s="870"/>
      <c r="J90" s="871"/>
      <c r="K90" s="871"/>
      <c r="L90" s="871"/>
      <c r="M90" s="871"/>
      <c r="N90" s="871"/>
      <c r="O90" s="871"/>
      <c r="P90" s="871"/>
      <c r="Q90" s="871"/>
      <c r="R90" s="871"/>
      <c r="S90" s="871"/>
      <c r="T90" s="871"/>
      <c r="U90" s="871"/>
      <c r="V90" s="871"/>
      <c r="W90" s="871"/>
      <c r="X90" s="871"/>
      <c r="Y90" s="871"/>
      <c r="Z90" s="871"/>
      <c r="AA90" s="871"/>
      <c r="AB90" s="871"/>
      <c r="AC90" s="871"/>
      <c r="AD90" s="871"/>
      <c r="AE90" s="871"/>
      <c r="AF90" s="872"/>
      <c r="AG90" s="131"/>
      <c r="AH90" s="141"/>
      <c r="AI90" s="144" t="str">
        <f>IF(AND($AM$9="開設済",$AM$13="介護付",I90=""),"未記入","")</f>
        <v/>
      </c>
      <c r="AJ90" s="133"/>
      <c r="AK90" s="135"/>
      <c r="AL90" s="134"/>
      <c r="AM90" s="138"/>
      <c r="AN90" s="138"/>
      <c r="AO90" s="138"/>
      <c r="AP90" s="138"/>
      <c r="AQ90" s="138"/>
      <c r="AR90" s="138"/>
      <c r="AS90" s="138"/>
      <c r="AT90" s="138"/>
      <c r="AU90" s="138"/>
      <c r="AV90" s="138"/>
      <c r="AW90" s="138"/>
      <c r="AX90" s="138"/>
      <c r="AY90" s="138"/>
      <c r="AZ90" s="138"/>
      <c r="BA90" s="138"/>
      <c r="BB90" s="138"/>
      <c r="BC90" s="138"/>
      <c r="BD90" s="138"/>
      <c r="BE90" s="138"/>
      <c r="BF90" s="138"/>
    </row>
    <row r="91" spans="1:58" ht="18.75" customHeight="1">
      <c r="A91" s="815" t="s">
        <v>78</v>
      </c>
      <c r="B91" s="815"/>
      <c r="C91" s="815"/>
      <c r="D91" s="815"/>
      <c r="E91" s="815"/>
      <c r="F91" s="815"/>
      <c r="G91" s="815"/>
      <c r="H91" s="815"/>
      <c r="I91" s="460" t="s">
        <v>26</v>
      </c>
      <c r="J91" s="461"/>
      <c r="K91" s="462"/>
      <c r="L91" s="487"/>
      <c r="M91" s="488"/>
      <c r="N91" s="488"/>
      <c r="O91" s="488"/>
      <c r="P91" s="488"/>
      <c r="Q91" s="488"/>
      <c r="R91" s="488"/>
      <c r="S91" s="489"/>
      <c r="T91" s="460" t="s">
        <v>27</v>
      </c>
      <c r="U91" s="461"/>
      <c r="V91" s="462"/>
      <c r="W91" s="487"/>
      <c r="X91" s="488"/>
      <c r="Y91" s="488"/>
      <c r="Z91" s="488"/>
      <c r="AA91" s="488"/>
      <c r="AB91" s="488"/>
      <c r="AC91" s="488"/>
      <c r="AD91" s="488"/>
      <c r="AE91" s="488"/>
      <c r="AF91" s="489"/>
      <c r="AG91" s="131"/>
      <c r="AH91" s="132"/>
      <c r="AI91" s="133" t="str">
        <f>IF(OR(L91="",W91=""),"未記入","")</f>
        <v>未記入</v>
      </c>
      <c r="AJ91" s="134"/>
      <c r="AK91" s="135"/>
      <c r="AL91" s="134"/>
      <c r="AM91" s="138"/>
      <c r="AN91" s="138"/>
      <c r="AO91" s="138"/>
      <c r="AP91" s="138"/>
      <c r="AQ91" s="138"/>
      <c r="AR91" s="138"/>
      <c r="AS91" s="138"/>
      <c r="AT91" s="138"/>
      <c r="AU91" s="138"/>
      <c r="AV91" s="138"/>
      <c r="AW91" s="138"/>
      <c r="AX91" s="138"/>
      <c r="AY91" s="138"/>
      <c r="AZ91" s="138"/>
      <c r="BA91" s="138"/>
      <c r="BB91" s="138"/>
      <c r="BC91" s="138"/>
      <c r="BD91" s="138"/>
      <c r="BE91" s="138"/>
      <c r="BF91" s="138"/>
    </row>
    <row r="92" spans="1:58" ht="18.75" customHeight="1">
      <c r="A92" s="778" t="s">
        <v>79</v>
      </c>
      <c r="B92" s="778"/>
      <c r="C92" s="778"/>
      <c r="D92" s="778"/>
      <c r="E92" s="778"/>
      <c r="F92" s="778"/>
      <c r="G92" s="778"/>
      <c r="H92" s="862"/>
      <c r="I92" s="384"/>
      <c r="J92" s="255"/>
      <c r="K92" s="255"/>
      <c r="L92" s="255"/>
      <c r="M92" s="255"/>
      <c r="N92" s="255"/>
      <c r="O92" s="30"/>
      <c r="P92" s="389"/>
      <c r="Q92" s="389"/>
      <c r="R92" s="389"/>
      <c r="S92" s="794"/>
      <c r="T92" s="794"/>
      <c r="U92" s="794"/>
      <c r="V92" s="794"/>
      <c r="W92" s="794"/>
      <c r="X92" s="794"/>
      <c r="Y92" s="794"/>
      <c r="Z92" s="794"/>
      <c r="AA92" s="30"/>
      <c r="AB92" s="30"/>
      <c r="AC92" s="30"/>
      <c r="AD92" s="30"/>
      <c r="AE92" s="30"/>
      <c r="AF92" s="64"/>
      <c r="AG92" s="145"/>
      <c r="AH92" s="141"/>
      <c r="AI92" s="144" t="str">
        <f>IF(S92="","未記入","")</f>
        <v>未記入</v>
      </c>
      <c r="AJ92" s="146"/>
      <c r="AK92" s="147"/>
      <c r="AL92" s="146"/>
      <c r="AM92" s="148"/>
      <c r="AN92" s="148"/>
      <c r="AO92" s="148"/>
      <c r="AP92" s="148"/>
      <c r="AQ92" s="148"/>
      <c r="AR92" s="148"/>
      <c r="AS92" s="148"/>
      <c r="AT92" s="138"/>
      <c r="AU92" s="138"/>
      <c r="AV92" s="138"/>
      <c r="AW92" s="138"/>
      <c r="AX92" s="138"/>
      <c r="AY92" s="138"/>
      <c r="AZ92" s="138"/>
      <c r="BA92" s="138"/>
      <c r="BB92" s="138"/>
      <c r="BC92" s="138"/>
      <c r="BD92" s="138"/>
      <c r="BE92" s="138"/>
      <c r="BF92" s="138"/>
    </row>
    <row r="93" spans="1:58" ht="18.75" customHeight="1">
      <c r="A93" s="778" t="s">
        <v>80</v>
      </c>
      <c r="B93" s="778"/>
      <c r="C93" s="778"/>
      <c r="D93" s="778"/>
      <c r="E93" s="778"/>
      <c r="F93" s="778"/>
      <c r="G93" s="778"/>
      <c r="H93" s="862"/>
      <c r="I93" s="384"/>
      <c r="J93" s="255"/>
      <c r="K93" s="255"/>
      <c r="L93" s="255"/>
      <c r="M93" s="255"/>
      <c r="N93" s="255"/>
      <c r="O93" s="30"/>
      <c r="P93" s="389"/>
      <c r="Q93" s="389"/>
      <c r="R93" s="389"/>
      <c r="S93" s="794"/>
      <c r="T93" s="794"/>
      <c r="U93" s="794"/>
      <c r="V93" s="794"/>
      <c r="W93" s="794"/>
      <c r="X93" s="794"/>
      <c r="Y93" s="794"/>
      <c r="Z93" s="794"/>
      <c r="AA93" s="30"/>
      <c r="AB93" s="30"/>
      <c r="AC93" s="30"/>
      <c r="AD93" s="30"/>
      <c r="AE93" s="30"/>
      <c r="AF93" s="64"/>
      <c r="AG93" s="145"/>
      <c r="AH93" s="141"/>
      <c r="AI93" s="144" t="str">
        <f>IF(S93="","未記入","")</f>
        <v>未記入</v>
      </c>
      <c r="AJ93" s="146"/>
      <c r="AK93" s="147"/>
      <c r="AL93" s="146"/>
      <c r="AM93" s="148"/>
      <c r="AN93" s="148"/>
      <c r="AO93" s="148"/>
      <c r="AP93" s="148"/>
      <c r="AQ93" s="148"/>
      <c r="AR93" s="148"/>
      <c r="AS93" s="148"/>
      <c r="AT93" s="138"/>
      <c r="AU93" s="138"/>
      <c r="AV93" s="138"/>
      <c r="AW93" s="138"/>
      <c r="AX93" s="138"/>
      <c r="AY93" s="138"/>
      <c r="AZ93" s="138"/>
      <c r="BA93" s="138"/>
      <c r="BB93" s="138"/>
      <c r="BC93" s="138"/>
      <c r="BD93" s="138"/>
      <c r="BE93" s="138"/>
      <c r="BF93" s="138"/>
    </row>
    <row r="94" spans="1:58" ht="18.75" customHeight="1">
      <c r="A94" s="778" t="s">
        <v>337</v>
      </c>
      <c r="B94" s="778"/>
      <c r="C94" s="778"/>
      <c r="D94" s="778"/>
      <c r="E94" s="778"/>
      <c r="F94" s="778"/>
      <c r="G94" s="778"/>
      <c r="H94" s="862"/>
      <c r="I94" s="384"/>
      <c r="J94" s="255"/>
      <c r="K94" s="255"/>
      <c r="L94" s="255"/>
      <c r="M94" s="255"/>
      <c r="N94" s="255"/>
      <c r="O94" s="30"/>
      <c r="P94" s="389"/>
      <c r="Q94" s="389"/>
      <c r="R94" s="389"/>
      <c r="S94" s="794"/>
      <c r="T94" s="794"/>
      <c r="U94" s="794"/>
      <c r="V94" s="794"/>
      <c r="W94" s="794"/>
      <c r="X94" s="794"/>
      <c r="Y94" s="794"/>
      <c r="Z94" s="794"/>
      <c r="AA94" s="30"/>
      <c r="AB94" s="30"/>
      <c r="AC94" s="30"/>
      <c r="AD94" s="30"/>
      <c r="AE94" s="30"/>
      <c r="AF94" s="64"/>
      <c r="AG94" s="145"/>
      <c r="AH94" s="141"/>
      <c r="AI94" s="144" t="str">
        <f>IF(S94="","未記入","")</f>
        <v>未記入</v>
      </c>
      <c r="AJ94" s="146"/>
      <c r="AK94" s="147"/>
      <c r="AL94" s="146"/>
      <c r="AM94" s="148"/>
      <c r="AN94" s="148"/>
      <c r="AO94" s="148"/>
      <c r="AP94" s="148"/>
      <c r="AQ94" s="148"/>
      <c r="AR94" s="148"/>
      <c r="AS94" s="148"/>
      <c r="AT94" s="138"/>
      <c r="AU94" s="138"/>
      <c r="AV94" s="138"/>
      <c r="AW94" s="138"/>
      <c r="AX94" s="138"/>
      <c r="AY94" s="138"/>
      <c r="AZ94" s="138"/>
      <c r="BA94" s="138"/>
      <c r="BB94" s="138"/>
      <c r="BC94" s="138"/>
      <c r="BD94" s="138"/>
      <c r="BE94" s="138"/>
      <c r="BF94" s="138"/>
    </row>
    <row r="95" spans="1:58" ht="18.75" customHeight="1">
      <c r="A95" s="863" t="s">
        <v>82</v>
      </c>
      <c r="B95" s="864"/>
      <c r="C95" s="864"/>
      <c r="D95" s="864"/>
      <c r="E95" s="864"/>
      <c r="F95" s="864"/>
      <c r="G95" s="864"/>
      <c r="H95" s="865"/>
      <c r="I95" s="518" t="s">
        <v>339</v>
      </c>
      <c r="J95" s="519"/>
      <c r="K95" s="519"/>
      <c r="L95" s="519"/>
      <c r="M95" s="519"/>
      <c r="N95" s="519"/>
      <c r="O95" s="519"/>
      <c r="P95" s="519"/>
      <c r="Q95" s="519"/>
      <c r="R95" s="519"/>
      <c r="S95" s="794"/>
      <c r="T95" s="794"/>
      <c r="U95" s="794"/>
      <c r="V95" s="794"/>
      <c r="W95" s="794"/>
      <c r="X95" s="794"/>
      <c r="Y95" s="794"/>
      <c r="Z95" s="794"/>
      <c r="AA95" s="30"/>
      <c r="AB95" s="30"/>
      <c r="AC95" s="30"/>
      <c r="AD95" s="30"/>
      <c r="AE95" s="30"/>
      <c r="AF95" s="64"/>
      <c r="AG95" s="131"/>
      <c r="AH95" s="141"/>
      <c r="AI95" s="144" t="str">
        <f>IF(AND($AM$9="開設済",$AM$13="介護付",S95=""),"未記入","")</f>
        <v/>
      </c>
      <c r="AJ95" s="133"/>
      <c r="AK95" s="135"/>
      <c r="AL95" s="134"/>
      <c r="AM95" s="138"/>
      <c r="AN95" s="138"/>
      <c r="AO95" s="138"/>
      <c r="AP95" s="138"/>
      <c r="AQ95" s="138"/>
      <c r="AR95" s="138"/>
      <c r="AS95" s="138"/>
      <c r="AT95" s="138"/>
      <c r="AU95" s="138"/>
      <c r="AV95" s="138"/>
      <c r="AW95" s="138"/>
      <c r="AX95" s="138"/>
      <c r="AY95" s="138"/>
      <c r="AZ95" s="138"/>
      <c r="BA95" s="138"/>
      <c r="BB95" s="138"/>
      <c r="BC95" s="138"/>
      <c r="BD95" s="138"/>
      <c r="BE95" s="138"/>
      <c r="BF95" s="138"/>
    </row>
    <row r="96" spans="1:58" ht="18.75" customHeight="1">
      <c r="A96" s="866"/>
      <c r="B96" s="867"/>
      <c r="C96" s="867"/>
      <c r="D96" s="867"/>
      <c r="E96" s="867"/>
      <c r="F96" s="867"/>
      <c r="G96" s="867"/>
      <c r="H96" s="868"/>
      <c r="I96" s="518" t="s">
        <v>83</v>
      </c>
      <c r="J96" s="519"/>
      <c r="K96" s="519"/>
      <c r="L96" s="519"/>
      <c r="M96" s="519"/>
      <c r="N96" s="519"/>
      <c r="O96" s="519"/>
      <c r="P96" s="519"/>
      <c r="Q96" s="519"/>
      <c r="R96" s="519"/>
      <c r="S96" s="794"/>
      <c r="T96" s="794"/>
      <c r="U96" s="794"/>
      <c r="V96" s="794"/>
      <c r="W96" s="794"/>
      <c r="X96" s="794"/>
      <c r="Y96" s="794"/>
      <c r="Z96" s="794"/>
      <c r="AA96" s="30"/>
      <c r="AB96" s="715" t="s">
        <v>338</v>
      </c>
      <c r="AC96" s="715"/>
      <c r="AD96" s="30"/>
      <c r="AE96" s="30"/>
      <c r="AF96" s="64"/>
      <c r="AG96" s="131"/>
      <c r="AH96" s="141"/>
      <c r="AI96" s="144" t="str">
        <f>IF(AND($AM$9="開設済",$AM$13="介護付",S96=""),"未記入","")</f>
        <v/>
      </c>
      <c r="AJ96" s="133"/>
      <c r="AK96" s="135"/>
      <c r="AL96" s="134"/>
      <c r="AM96" s="138"/>
      <c r="AN96" s="138"/>
      <c r="AO96" s="138"/>
      <c r="AP96" s="138"/>
      <c r="AQ96" s="138"/>
      <c r="AR96" s="138"/>
      <c r="AS96" s="138"/>
      <c r="AT96" s="138"/>
      <c r="AU96" s="138"/>
      <c r="AV96" s="138"/>
      <c r="AW96" s="138"/>
      <c r="AX96" s="138"/>
      <c r="AY96" s="138"/>
      <c r="AZ96" s="138"/>
      <c r="BA96" s="138"/>
      <c r="BB96" s="138"/>
      <c r="BC96" s="138"/>
      <c r="BD96" s="138"/>
      <c r="BE96" s="138"/>
      <c r="BF96" s="138"/>
    </row>
    <row r="97" spans="1:58" ht="18.75" customHeight="1">
      <c r="A97" s="809" t="s">
        <v>84</v>
      </c>
      <c r="B97" s="810"/>
      <c r="C97" s="810"/>
      <c r="D97" s="810"/>
      <c r="E97" s="810"/>
      <c r="F97" s="810"/>
      <c r="G97" s="810"/>
      <c r="H97" s="811"/>
      <c r="I97" s="518" t="s">
        <v>339</v>
      </c>
      <c r="J97" s="519"/>
      <c r="K97" s="519"/>
      <c r="L97" s="519"/>
      <c r="M97" s="519"/>
      <c r="N97" s="519"/>
      <c r="O97" s="519"/>
      <c r="P97" s="519"/>
      <c r="Q97" s="519"/>
      <c r="R97" s="519"/>
      <c r="S97" s="794"/>
      <c r="T97" s="794"/>
      <c r="U97" s="794"/>
      <c r="V97" s="794"/>
      <c r="W97" s="794"/>
      <c r="X97" s="794"/>
      <c r="Y97" s="794"/>
      <c r="Z97" s="794"/>
      <c r="AA97" s="30"/>
      <c r="AB97" s="30"/>
      <c r="AC97" s="30"/>
      <c r="AD97" s="30"/>
      <c r="AE97" s="30"/>
      <c r="AF97" s="64"/>
      <c r="AG97" s="131"/>
      <c r="AH97" s="141"/>
      <c r="AI97" s="144" t="str">
        <f>IF(AND($AM$9="開設済",$AM$13="介護付",S97=""),"未記入","")</f>
        <v/>
      </c>
      <c r="AJ97" s="133"/>
      <c r="AK97" s="135"/>
      <c r="AL97" s="134"/>
      <c r="AM97" s="138"/>
      <c r="AN97" s="138"/>
      <c r="AO97" s="138"/>
      <c r="AP97" s="138"/>
      <c r="AQ97" s="138"/>
      <c r="AR97" s="138"/>
      <c r="AS97" s="138"/>
      <c r="AT97" s="138"/>
      <c r="AU97" s="138"/>
      <c r="AV97" s="138"/>
      <c r="AW97" s="138"/>
      <c r="AX97" s="138"/>
      <c r="AY97" s="138"/>
      <c r="AZ97" s="138"/>
      <c r="BA97" s="138"/>
      <c r="BB97" s="138"/>
      <c r="BC97" s="138"/>
      <c r="BD97" s="138"/>
      <c r="BE97" s="138"/>
      <c r="BF97" s="138"/>
    </row>
    <row r="98" spans="1:58" ht="18.75" customHeight="1">
      <c r="A98" s="812"/>
      <c r="B98" s="813"/>
      <c r="C98" s="813"/>
      <c r="D98" s="813"/>
      <c r="E98" s="813"/>
      <c r="F98" s="813"/>
      <c r="G98" s="813"/>
      <c r="H98" s="814"/>
      <c r="I98" s="518" t="s">
        <v>83</v>
      </c>
      <c r="J98" s="519"/>
      <c r="K98" s="519"/>
      <c r="L98" s="519"/>
      <c r="M98" s="519"/>
      <c r="N98" s="519"/>
      <c r="O98" s="519"/>
      <c r="P98" s="519"/>
      <c r="Q98" s="519"/>
      <c r="R98" s="519"/>
      <c r="S98" s="794"/>
      <c r="T98" s="794"/>
      <c r="U98" s="794"/>
      <c r="V98" s="794"/>
      <c r="W98" s="794"/>
      <c r="X98" s="794"/>
      <c r="Y98" s="794"/>
      <c r="Z98" s="794"/>
      <c r="AA98" s="30"/>
      <c r="AB98" s="715" t="s">
        <v>338</v>
      </c>
      <c r="AC98" s="715"/>
      <c r="AD98" s="30"/>
      <c r="AE98" s="30"/>
      <c r="AF98" s="64"/>
      <c r="AG98" s="131"/>
      <c r="AH98" s="141"/>
      <c r="AI98" s="144" t="str">
        <f>IF(AND($AM$9="開設済",$AM$13="介護付",S98=""),"未記入","")</f>
        <v/>
      </c>
      <c r="AJ98" s="133"/>
      <c r="AK98" s="135"/>
      <c r="AL98" s="134"/>
      <c r="AM98" s="138"/>
      <c r="AN98" s="138"/>
      <c r="AO98" s="138"/>
      <c r="AP98" s="138"/>
      <c r="AQ98" s="138"/>
      <c r="AR98" s="138"/>
      <c r="AS98" s="138"/>
      <c r="AT98" s="138"/>
      <c r="AU98" s="138"/>
      <c r="AV98" s="138"/>
      <c r="AW98" s="138"/>
      <c r="AX98" s="138"/>
      <c r="AY98" s="138"/>
      <c r="AZ98" s="138"/>
      <c r="BA98" s="138"/>
      <c r="BB98" s="138"/>
      <c r="BC98" s="138"/>
      <c r="BD98" s="138"/>
      <c r="BE98" s="138"/>
      <c r="BF98" s="138"/>
    </row>
    <row r="99" spans="1:58" ht="36.75" customHeight="1">
      <c r="A99" s="778" t="s">
        <v>85</v>
      </c>
      <c r="B99" s="778"/>
      <c r="C99" s="778"/>
      <c r="D99" s="778"/>
      <c r="E99" s="778"/>
      <c r="F99" s="778"/>
      <c r="G99" s="778"/>
      <c r="H99" s="778"/>
      <c r="I99" s="853"/>
      <c r="J99" s="853"/>
      <c r="K99" s="853"/>
      <c r="L99" s="853"/>
      <c r="M99" s="853"/>
      <c r="N99" s="853"/>
      <c r="O99" s="853"/>
      <c r="P99" s="853"/>
      <c r="Q99" s="853"/>
      <c r="R99" s="853"/>
      <c r="S99" s="853"/>
      <c r="T99" s="853"/>
      <c r="U99" s="853"/>
      <c r="V99" s="853"/>
      <c r="W99" s="853"/>
      <c r="X99" s="853"/>
      <c r="Y99" s="853"/>
      <c r="Z99" s="853"/>
      <c r="AA99" s="853"/>
      <c r="AB99" s="853"/>
      <c r="AC99" s="853"/>
      <c r="AD99" s="853"/>
      <c r="AE99" s="853"/>
      <c r="AF99" s="853"/>
      <c r="AG99" s="131"/>
      <c r="AH99" s="132"/>
      <c r="AI99" s="133" t="str">
        <f>IF(I99="","未記入","")</f>
        <v>未記入</v>
      </c>
      <c r="AJ99" s="134"/>
      <c r="AK99" s="135"/>
      <c r="AL99" s="134"/>
      <c r="AM99" s="138"/>
      <c r="AN99" s="138"/>
      <c r="AO99" s="138"/>
      <c r="AP99" s="138"/>
      <c r="AQ99" s="138"/>
      <c r="AR99" s="138"/>
      <c r="AS99" s="138"/>
      <c r="AT99" s="138"/>
      <c r="AU99" s="138"/>
      <c r="AV99" s="138"/>
      <c r="AW99" s="138"/>
      <c r="AX99" s="138"/>
      <c r="AY99" s="138"/>
      <c r="AZ99" s="138"/>
      <c r="BA99" s="138"/>
      <c r="BB99" s="138"/>
      <c r="BC99" s="138"/>
      <c r="BD99" s="138"/>
      <c r="BE99" s="138"/>
      <c r="BF99" s="138"/>
    </row>
    <row r="100" spans="1:58" ht="18.75" customHeight="1">
      <c r="A100" s="518" t="s">
        <v>86</v>
      </c>
      <c r="B100" s="519"/>
      <c r="C100" s="519"/>
      <c r="D100" s="519"/>
      <c r="E100" s="519"/>
      <c r="F100" s="519"/>
      <c r="G100" s="519"/>
      <c r="H100" s="519"/>
      <c r="I100" s="519"/>
      <c r="J100" s="519"/>
      <c r="K100" s="519"/>
      <c r="L100" s="519"/>
      <c r="M100" s="519"/>
      <c r="N100" s="519"/>
      <c r="O100" s="519"/>
      <c r="P100" s="519"/>
      <c r="Q100" s="519"/>
      <c r="R100" s="519"/>
      <c r="S100" s="519"/>
      <c r="T100" s="519"/>
      <c r="U100" s="519"/>
      <c r="V100" s="519"/>
      <c r="W100" s="519"/>
      <c r="X100" s="519"/>
      <c r="Y100" s="519"/>
      <c r="Z100" s="519"/>
      <c r="AA100" s="519"/>
      <c r="AB100" s="519"/>
      <c r="AC100" s="519"/>
      <c r="AD100" s="519"/>
      <c r="AE100" s="519"/>
      <c r="AF100" s="528"/>
      <c r="AG100" s="131"/>
      <c r="AH100" s="132"/>
      <c r="AI100" s="133"/>
      <c r="AJ100" s="134"/>
      <c r="AK100" s="135"/>
      <c r="AL100" s="134"/>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row>
    <row r="101" spans="1:58" ht="18.75" customHeight="1">
      <c r="A101" s="854" t="s">
        <v>87</v>
      </c>
      <c r="B101" s="855"/>
      <c r="C101" s="855"/>
      <c r="D101" s="855"/>
      <c r="E101" s="855"/>
      <c r="F101" s="855"/>
      <c r="G101" s="855"/>
      <c r="H101" s="856"/>
      <c r="I101" s="460" t="s">
        <v>97</v>
      </c>
      <c r="J101" s="461"/>
      <c r="K101" s="461"/>
      <c r="L101" s="462"/>
      <c r="M101" s="403"/>
      <c r="N101" s="403"/>
      <c r="O101" s="403"/>
      <c r="P101" s="464"/>
      <c r="Q101" s="816" t="s">
        <v>89</v>
      </c>
      <c r="R101" s="817"/>
      <c r="S101" s="818"/>
      <c r="T101" s="403"/>
      <c r="U101" s="403"/>
      <c r="V101" s="403"/>
      <c r="W101" s="30"/>
      <c r="X101" s="30"/>
      <c r="Y101" s="30"/>
      <c r="Z101" s="30"/>
      <c r="AA101" s="30"/>
      <c r="AB101" s="30"/>
      <c r="AC101" s="30"/>
      <c r="AD101" s="30"/>
      <c r="AE101" s="30"/>
      <c r="AF101" s="64"/>
      <c r="AG101" s="131"/>
      <c r="AH101" s="141"/>
      <c r="AI101" s="144" t="str">
        <f>IF(OR(M101="",T101=""),"未記入","")</f>
        <v>未記入</v>
      </c>
      <c r="AJ101" s="146"/>
      <c r="AK101" s="135"/>
      <c r="AL101" s="134"/>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row>
    <row r="102" spans="1:58" ht="18.75" customHeight="1">
      <c r="A102" s="857"/>
      <c r="B102" s="858"/>
      <c r="C102" s="858"/>
      <c r="D102" s="858"/>
      <c r="E102" s="858"/>
      <c r="F102" s="858"/>
      <c r="G102" s="858"/>
      <c r="H102" s="859"/>
      <c r="I102" s="460" t="s">
        <v>118</v>
      </c>
      <c r="J102" s="461"/>
      <c r="K102" s="461"/>
      <c r="L102" s="462"/>
      <c r="M102" s="904"/>
      <c r="N102" s="904"/>
      <c r="O102" s="904"/>
      <c r="P102" s="30" t="s">
        <v>101</v>
      </c>
      <c r="Q102" s="30"/>
      <c r="R102" s="30"/>
      <c r="S102" s="30"/>
      <c r="T102" s="382"/>
      <c r="U102" s="390"/>
      <c r="V102" s="390"/>
      <c r="W102" s="390"/>
      <c r="X102" s="390"/>
      <c r="Y102" s="393"/>
      <c r="Z102" s="434"/>
      <c r="AA102" s="434"/>
      <c r="AB102" s="434"/>
      <c r="AC102" s="30"/>
      <c r="AD102" s="390"/>
      <c r="AE102" s="390"/>
      <c r="AF102" s="391"/>
      <c r="AG102" s="145"/>
      <c r="AH102" s="141"/>
      <c r="AI102" s="133" t="str">
        <f>IF(M102="","未記入","")</f>
        <v>未記入</v>
      </c>
      <c r="AJ102" s="134"/>
      <c r="AK102" s="147"/>
      <c r="AL102" s="146"/>
      <c r="AM102" s="145"/>
      <c r="AN102" s="145"/>
      <c r="AO102" s="145"/>
      <c r="AP102" s="138"/>
      <c r="AQ102" s="138"/>
      <c r="AR102" s="138"/>
      <c r="AS102" s="138"/>
      <c r="AT102" s="138"/>
      <c r="AU102" s="138"/>
      <c r="AV102" s="138"/>
      <c r="AW102" s="138"/>
      <c r="AX102" s="138"/>
      <c r="AY102" s="138"/>
      <c r="AZ102" s="138"/>
      <c r="BA102" s="138"/>
      <c r="BB102" s="138"/>
      <c r="BC102" s="138"/>
      <c r="BD102" s="138"/>
      <c r="BE102" s="138"/>
      <c r="BF102" s="138"/>
    </row>
    <row r="103" spans="1:58" ht="18.75" customHeight="1">
      <c r="A103" s="825" t="s">
        <v>93</v>
      </c>
      <c r="B103" s="826"/>
      <c r="C103" s="826"/>
      <c r="D103" s="826"/>
      <c r="E103" s="826"/>
      <c r="F103" s="826"/>
      <c r="G103" s="826"/>
      <c r="H103" s="827"/>
      <c r="I103" s="709" t="s">
        <v>97</v>
      </c>
      <c r="J103" s="705"/>
      <c r="K103" s="705"/>
      <c r="L103" s="706"/>
      <c r="M103" s="878"/>
      <c r="N103" s="878"/>
      <c r="O103" s="878"/>
      <c r="P103" s="962"/>
      <c r="Q103" s="963" t="s">
        <v>89</v>
      </c>
      <c r="R103" s="964"/>
      <c r="S103" s="965"/>
      <c r="T103" s="878"/>
      <c r="U103" s="878"/>
      <c r="V103" s="878"/>
      <c r="W103" s="65"/>
      <c r="X103" s="65"/>
      <c r="Y103" s="65"/>
      <c r="Z103" s="65"/>
      <c r="AA103" s="65"/>
      <c r="AB103" s="65"/>
      <c r="AC103" s="65"/>
      <c r="AD103" s="65"/>
      <c r="AE103" s="65"/>
      <c r="AF103" s="66"/>
      <c r="AG103" s="131"/>
      <c r="AH103" s="141"/>
      <c r="AI103" s="144" t="str">
        <f>IF(OR(M103="",T103=""),"未記入","")</f>
        <v>未記入</v>
      </c>
      <c r="AJ103" s="146"/>
      <c r="AK103" s="335" t="str">
        <f>IF($M$103="賃貸借",IF($M$101="－","","要確認（建物の権利形態が賃貸借の場合は敷地の権利形態は「―」です。"),"")</f>
        <v/>
      </c>
      <c r="AL103" s="134"/>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row>
    <row r="104" spans="1:58" ht="18.75" customHeight="1">
      <c r="A104" s="828"/>
      <c r="B104" s="829"/>
      <c r="C104" s="829"/>
      <c r="D104" s="829"/>
      <c r="E104" s="829"/>
      <c r="F104" s="829"/>
      <c r="G104" s="829"/>
      <c r="H104" s="830"/>
      <c r="I104" s="460" t="s">
        <v>95</v>
      </c>
      <c r="J104" s="461"/>
      <c r="K104" s="461"/>
      <c r="L104" s="462"/>
      <c r="M104" s="801"/>
      <c r="N104" s="801"/>
      <c r="O104" s="801"/>
      <c r="P104" s="67" t="s">
        <v>101</v>
      </c>
      <c r="Q104" s="67"/>
      <c r="R104" s="800" t="s">
        <v>102</v>
      </c>
      <c r="S104" s="800"/>
      <c r="T104" s="800"/>
      <c r="U104" s="800"/>
      <c r="V104" s="800"/>
      <c r="W104" s="800"/>
      <c r="X104" s="800"/>
      <c r="Y104" s="800"/>
      <c r="Z104" s="633"/>
      <c r="AA104" s="633"/>
      <c r="AB104" s="633"/>
      <c r="AC104" s="67" t="s">
        <v>101</v>
      </c>
      <c r="AD104" s="68"/>
      <c r="AE104" s="68"/>
      <c r="AF104" s="69"/>
      <c r="AG104" s="131"/>
      <c r="AH104" s="141"/>
      <c r="AI104" s="144" t="str">
        <f>IF(OR(M104="",Z104=""),"未記入","")</f>
        <v>未記入</v>
      </c>
      <c r="AJ104" s="146"/>
      <c r="AK104" s="135"/>
      <c r="AL104" s="134"/>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row>
    <row r="105" spans="1:58" s="274" customFormat="1" ht="18.75" customHeight="1">
      <c r="A105" s="828"/>
      <c r="B105" s="829"/>
      <c r="C105" s="829"/>
      <c r="D105" s="829"/>
      <c r="E105" s="829"/>
      <c r="F105" s="829"/>
      <c r="G105" s="829"/>
      <c r="H105" s="830"/>
      <c r="I105" s="460" t="s">
        <v>467</v>
      </c>
      <c r="J105" s="461"/>
      <c r="K105" s="461"/>
      <c r="L105" s="462"/>
      <c r="M105" s="256"/>
      <c r="N105" s="257"/>
      <c r="O105" s="257"/>
      <c r="P105" s="257"/>
      <c r="Q105" s="257"/>
      <c r="R105" s="389"/>
      <c r="S105" s="849"/>
      <c r="T105" s="849"/>
      <c r="U105" s="849"/>
      <c r="V105" s="849"/>
      <c r="W105" s="849"/>
      <c r="X105" s="849"/>
      <c r="Y105" s="849"/>
      <c r="Z105" s="849"/>
      <c r="AA105" s="30"/>
      <c r="AB105" s="30"/>
      <c r="AC105" s="30"/>
      <c r="AD105" s="30"/>
      <c r="AE105" s="30"/>
      <c r="AF105" s="64"/>
      <c r="AG105" s="297"/>
      <c r="AH105" s="298"/>
      <c r="AI105" s="299" t="str">
        <f>IF(AND($AM$9="開設済",S105=""),"未記入","")</f>
        <v/>
      </c>
      <c r="AJ105" s="300"/>
      <c r="AK105" s="301"/>
      <c r="AL105" s="302"/>
      <c r="AM105" s="296"/>
      <c r="AN105" s="296"/>
      <c r="AO105" s="296"/>
      <c r="AP105" s="296"/>
      <c r="AQ105" s="296"/>
      <c r="AR105" s="296"/>
      <c r="AS105" s="296"/>
      <c r="AT105" s="296"/>
      <c r="AU105" s="296"/>
      <c r="AV105" s="296"/>
      <c r="AW105" s="296"/>
      <c r="AX105" s="296"/>
      <c r="AY105" s="296"/>
      <c r="AZ105" s="296"/>
      <c r="BA105" s="296"/>
      <c r="BB105" s="296"/>
      <c r="BC105" s="296"/>
      <c r="BD105" s="296"/>
      <c r="BE105" s="296"/>
      <c r="BF105" s="296"/>
    </row>
    <row r="106" spans="1:58" s="19" customFormat="1" ht="18.75" customHeight="1">
      <c r="A106" s="828"/>
      <c r="B106" s="829"/>
      <c r="C106" s="829"/>
      <c r="D106" s="829"/>
      <c r="E106" s="829"/>
      <c r="F106" s="829"/>
      <c r="G106" s="829"/>
      <c r="H106" s="830"/>
      <c r="I106" s="708" t="s">
        <v>117</v>
      </c>
      <c r="J106" s="692"/>
      <c r="K106" s="692"/>
      <c r="L106" s="693"/>
      <c r="M106" s="70"/>
      <c r="N106" s="71"/>
      <c r="O106" s="71"/>
      <c r="P106" s="71"/>
      <c r="Q106" s="71"/>
      <c r="R106" s="71"/>
      <c r="S106" s="71"/>
      <c r="T106" s="800" t="s">
        <v>99</v>
      </c>
      <c r="U106" s="800"/>
      <c r="V106" s="486"/>
      <c r="W106" s="486"/>
      <c r="X106" s="851"/>
      <c r="Y106" s="30" t="s">
        <v>100</v>
      </c>
      <c r="Z106" s="247"/>
      <c r="AA106" s="800" t="s">
        <v>103</v>
      </c>
      <c r="AB106" s="800"/>
      <c r="AC106" s="486"/>
      <c r="AD106" s="486"/>
      <c r="AE106" s="30" t="s">
        <v>100</v>
      </c>
      <c r="AF106" s="72"/>
      <c r="AG106" s="131"/>
      <c r="AH106" s="132"/>
      <c r="AI106" s="144" t="str">
        <f>IF(OR(V106="",AC106=""),"未記入","")</f>
        <v>未記入</v>
      </c>
      <c r="AJ106" s="146"/>
      <c r="AK106" s="135"/>
      <c r="AL106" s="134"/>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row>
    <row r="107" spans="1:58" s="19" customFormat="1" ht="18.75" customHeight="1">
      <c r="A107" s="828"/>
      <c r="B107" s="829"/>
      <c r="C107" s="829"/>
      <c r="D107" s="829"/>
      <c r="E107" s="829"/>
      <c r="F107" s="829"/>
      <c r="G107" s="829"/>
      <c r="H107" s="830"/>
      <c r="I107" s="709"/>
      <c r="J107" s="705"/>
      <c r="K107" s="705"/>
      <c r="L107" s="706"/>
      <c r="M107" s="850" t="s">
        <v>102</v>
      </c>
      <c r="N107" s="800"/>
      <c r="O107" s="800"/>
      <c r="P107" s="800"/>
      <c r="Q107" s="800"/>
      <c r="R107" s="800"/>
      <c r="S107" s="800"/>
      <c r="T107" s="800" t="s">
        <v>99</v>
      </c>
      <c r="U107" s="800"/>
      <c r="V107" s="780"/>
      <c r="W107" s="780"/>
      <c r="X107" s="861"/>
      <c r="Y107" s="30" t="s">
        <v>100</v>
      </c>
      <c r="Z107" s="71"/>
      <c r="AA107" s="800" t="s">
        <v>103</v>
      </c>
      <c r="AB107" s="800"/>
      <c r="AC107" s="486"/>
      <c r="AD107" s="486"/>
      <c r="AE107" s="30" t="s">
        <v>100</v>
      </c>
      <c r="AF107" s="72"/>
      <c r="AG107" s="145"/>
      <c r="AH107" s="149"/>
      <c r="AI107" s="144" t="str">
        <f>IF(OR(V107="",AC107=""),"未記入","")</f>
        <v>未記入</v>
      </c>
      <c r="AJ107" s="146"/>
      <c r="AK107" s="147"/>
      <c r="AL107" s="146"/>
      <c r="AM107" s="148"/>
      <c r="AN107" s="148"/>
      <c r="AO107" s="138"/>
      <c r="AP107" s="138"/>
      <c r="AQ107" s="138"/>
      <c r="AR107" s="138"/>
      <c r="AS107" s="138"/>
      <c r="AT107" s="138"/>
      <c r="AU107" s="138"/>
      <c r="AV107" s="138"/>
      <c r="AW107" s="138"/>
      <c r="AX107" s="138"/>
      <c r="AY107" s="138"/>
      <c r="AZ107" s="138"/>
      <c r="BA107" s="138"/>
      <c r="BB107" s="138"/>
      <c r="BC107" s="138"/>
      <c r="BD107" s="138"/>
      <c r="BE107" s="138"/>
      <c r="BF107" s="138"/>
    </row>
    <row r="108" spans="1:58" ht="18.75" customHeight="1">
      <c r="A108" s="828"/>
      <c r="B108" s="829"/>
      <c r="C108" s="829"/>
      <c r="D108" s="829"/>
      <c r="E108" s="829"/>
      <c r="F108" s="829"/>
      <c r="G108" s="829"/>
      <c r="H108" s="830"/>
      <c r="I108" s="460" t="s">
        <v>96</v>
      </c>
      <c r="J108" s="462"/>
      <c r="K108" s="633"/>
      <c r="L108" s="633"/>
      <c r="M108" s="633"/>
      <c r="N108" s="633"/>
      <c r="O108" s="633"/>
      <c r="P108" s="633"/>
      <c r="Q108" s="708" t="s">
        <v>98</v>
      </c>
      <c r="R108" s="692"/>
      <c r="S108" s="692"/>
      <c r="T108" s="692"/>
      <c r="U108" s="692"/>
      <c r="V108" s="693"/>
      <c r="W108" s="463"/>
      <c r="X108" s="403"/>
      <c r="Y108" s="403"/>
      <c r="Z108" s="403"/>
      <c r="AA108" s="403"/>
      <c r="AB108" s="403"/>
      <c r="AC108" s="403"/>
      <c r="AD108" s="403"/>
      <c r="AE108" s="403"/>
      <c r="AF108" s="464"/>
      <c r="AG108" s="131"/>
      <c r="AH108" s="141"/>
      <c r="AI108" s="144" t="str">
        <f>IF(OR(K108="",W108=""),"未記入","")</f>
        <v>未記入</v>
      </c>
      <c r="AJ108" s="146"/>
      <c r="AK108" s="135"/>
      <c r="AL108" s="134"/>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row>
    <row r="109" spans="1:58" ht="18.75" customHeight="1">
      <c r="A109" s="831"/>
      <c r="B109" s="832"/>
      <c r="C109" s="832"/>
      <c r="D109" s="832"/>
      <c r="E109" s="832"/>
      <c r="F109" s="832"/>
      <c r="G109" s="832"/>
      <c r="H109" s="833"/>
      <c r="I109" s="460" t="s">
        <v>119</v>
      </c>
      <c r="J109" s="461"/>
      <c r="K109" s="461"/>
      <c r="L109" s="462"/>
      <c r="M109" s="403"/>
      <c r="N109" s="403"/>
      <c r="O109" s="403"/>
      <c r="P109" s="388"/>
      <c r="Q109" s="388" t="s">
        <v>111</v>
      </c>
      <c r="R109" s="486"/>
      <c r="S109" s="486"/>
      <c r="T109" s="486"/>
      <c r="U109" s="486"/>
      <c r="V109" s="486"/>
      <c r="W109" s="486"/>
      <c r="X109" s="486"/>
      <c r="Y109" s="486"/>
      <c r="Z109" s="486"/>
      <c r="AA109" s="486"/>
      <c r="AB109" s="486"/>
      <c r="AC109" s="486"/>
      <c r="AD109" s="486"/>
      <c r="AE109" s="486"/>
      <c r="AF109" s="252" t="s">
        <v>112</v>
      </c>
      <c r="AG109" s="131"/>
      <c r="AH109" s="132"/>
      <c r="AI109" s="144" t="str">
        <f>IF(M109="","未記入",IF(AND(M109="あり",R109=""),"未記入",""))</f>
        <v>未記入</v>
      </c>
      <c r="AJ109" s="146"/>
      <c r="AK109" s="135"/>
      <c r="AL109" s="134"/>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row>
    <row r="110" spans="1:58" ht="18.75" customHeight="1">
      <c r="A110" s="967" t="s">
        <v>94</v>
      </c>
      <c r="B110" s="967"/>
      <c r="C110" s="967"/>
      <c r="D110" s="967"/>
      <c r="E110" s="967"/>
      <c r="F110" s="967"/>
      <c r="G110" s="967"/>
      <c r="H110" s="967"/>
      <c r="I110" s="795"/>
      <c r="J110" s="795"/>
      <c r="K110" s="795"/>
      <c r="L110" s="762" t="s">
        <v>90</v>
      </c>
      <c r="M110" s="762"/>
      <c r="N110" s="762"/>
      <c r="O110" s="762"/>
      <c r="P110" s="63"/>
      <c r="Q110" s="852"/>
      <c r="R110" s="852"/>
      <c r="S110" s="852"/>
      <c r="T110" s="852"/>
      <c r="U110" s="852"/>
      <c r="V110" s="852"/>
      <c r="W110" s="30"/>
      <c r="X110" s="382" t="s">
        <v>92</v>
      </c>
      <c r="Y110" s="382"/>
      <c r="Z110" s="852"/>
      <c r="AA110" s="852"/>
      <c r="AB110" s="852"/>
      <c r="AC110" s="852"/>
      <c r="AD110" s="852"/>
      <c r="AE110" s="852"/>
      <c r="AF110" s="64"/>
      <c r="AG110" s="131"/>
      <c r="AH110" s="132"/>
      <c r="AI110" s="144" t="str">
        <f>IF(AND(OR($M$101="賃貸借",$M$103="賃貸借"),I110=""),"未記入",IF(I110="","",IF(OR(Q110="",Z110=""),"未記入","")))</f>
        <v/>
      </c>
      <c r="AJ110" s="146"/>
      <c r="AK110" s="135"/>
      <c r="AL110" s="134"/>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row>
    <row r="111" spans="1:58" ht="18.75" customHeight="1">
      <c r="A111" s="967"/>
      <c r="B111" s="967"/>
      <c r="C111" s="967"/>
      <c r="D111" s="967"/>
      <c r="E111" s="967"/>
      <c r="F111" s="967"/>
      <c r="G111" s="967"/>
      <c r="H111" s="967"/>
      <c r="I111" s="796"/>
      <c r="J111" s="796"/>
      <c r="K111" s="796"/>
      <c r="L111" s="837" t="s">
        <v>91</v>
      </c>
      <c r="M111" s="837"/>
      <c r="N111" s="837"/>
      <c r="O111" s="837"/>
      <c r="P111" s="878"/>
      <c r="Q111" s="878"/>
      <c r="R111" s="878"/>
      <c r="S111" s="65"/>
      <c r="T111" s="521"/>
      <c r="U111" s="521"/>
      <c r="V111" s="521"/>
      <c r="W111" s="521"/>
      <c r="X111" s="521"/>
      <c r="Y111" s="521"/>
      <c r="Z111" s="521"/>
      <c r="AA111" s="521"/>
      <c r="AB111" s="521"/>
      <c r="AC111" s="521"/>
      <c r="AD111" s="521"/>
      <c r="AE111" s="521"/>
      <c r="AF111" s="522"/>
      <c r="AG111" s="131"/>
      <c r="AH111" s="132"/>
      <c r="AI111" s="133" t="str">
        <f>IF(AND(OR($M$101="賃貸借",$M$103="賃貸借"),P111=""),"未記入","")</f>
        <v/>
      </c>
      <c r="AJ111" s="134"/>
      <c r="AK111" s="135"/>
      <c r="AL111" s="134"/>
      <c r="AM111" s="138"/>
      <c r="AN111" s="138"/>
      <c r="AO111" s="138"/>
      <c r="AP111" s="138"/>
      <c r="AQ111" s="138"/>
      <c r="AR111" s="138"/>
      <c r="AS111" s="138"/>
      <c r="AT111" s="138"/>
      <c r="AU111" s="138"/>
      <c r="AV111" s="138"/>
      <c r="AW111" s="138"/>
      <c r="AX111" s="138"/>
      <c r="AY111" s="138"/>
      <c r="AZ111" s="138"/>
      <c r="BA111" s="138"/>
      <c r="BB111" s="138"/>
      <c r="BC111" s="138"/>
      <c r="BD111" s="138"/>
      <c r="BE111" s="138"/>
      <c r="BF111" s="138"/>
    </row>
    <row r="112" spans="1:58" ht="18.75" customHeight="1">
      <c r="A112" s="880" t="s">
        <v>104</v>
      </c>
      <c r="B112" s="880"/>
      <c r="C112" s="880"/>
      <c r="D112" s="880"/>
      <c r="E112" s="880"/>
      <c r="F112" s="880"/>
      <c r="G112" s="880"/>
      <c r="H112" s="880"/>
      <c r="I112" s="465" t="s">
        <v>100</v>
      </c>
      <c r="J112" s="465"/>
      <c r="K112" s="465" t="s">
        <v>105</v>
      </c>
      <c r="L112" s="465"/>
      <c r="M112" s="465" t="s">
        <v>106</v>
      </c>
      <c r="N112" s="465"/>
      <c r="O112" s="465" t="s">
        <v>88</v>
      </c>
      <c r="P112" s="465"/>
      <c r="Q112" s="465"/>
      <c r="R112" s="465"/>
      <c r="S112" s="465"/>
      <c r="T112" s="465"/>
      <c r="U112" s="465"/>
      <c r="V112" s="465"/>
      <c r="W112" s="465"/>
      <c r="X112" s="465"/>
      <c r="Y112" s="465"/>
      <c r="Z112" s="465"/>
      <c r="AA112" s="465"/>
      <c r="AB112" s="465"/>
      <c r="AC112" s="465"/>
      <c r="AD112" s="465"/>
      <c r="AE112" s="465"/>
      <c r="AF112" s="465"/>
      <c r="AG112" s="131"/>
      <c r="AH112" s="132"/>
      <c r="AI112" s="133" t="str">
        <f>IF(COUNTA(I113:J117)=0,"未記入","")</f>
        <v>未記入</v>
      </c>
      <c r="AJ112" s="134"/>
      <c r="AK112" s="135"/>
      <c r="AL112" s="134"/>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row>
    <row r="113" spans="1:58" ht="18.75" customHeight="1">
      <c r="A113" s="880"/>
      <c r="B113" s="880"/>
      <c r="C113" s="880"/>
      <c r="D113" s="880"/>
      <c r="E113" s="880"/>
      <c r="F113" s="880"/>
      <c r="G113" s="880"/>
      <c r="H113" s="880"/>
      <c r="I113" s="848"/>
      <c r="J113" s="848"/>
      <c r="K113" s="820"/>
      <c r="L113" s="821"/>
      <c r="M113" s="744"/>
      <c r="N113" s="744"/>
      <c r="O113" s="73"/>
      <c r="P113" s="74"/>
      <c r="Q113" s="74"/>
      <c r="R113" s="799"/>
      <c r="S113" s="799"/>
      <c r="T113" s="799"/>
      <c r="U113" s="74" t="s">
        <v>101</v>
      </c>
      <c r="V113" s="74"/>
      <c r="W113" s="74"/>
      <c r="X113" s="74" t="s">
        <v>92</v>
      </c>
      <c r="Y113" s="74"/>
      <c r="Z113" s="799"/>
      <c r="AA113" s="799"/>
      <c r="AB113" s="799"/>
      <c r="AC113" s="74" t="s">
        <v>101</v>
      </c>
      <c r="AD113" s="74"/>
      <c r="AE113" s="74"/>
      <c r="AF113" s="75"/>
      <c r="AG113" s="131"/>
      <c r="AH113" s="132"/>
      <c r="AI113" s="144" t="str">
        <f>IF(I113="","",IF(OR(K113="",M113="",R113="",Z113=""),"未記入",""))</f>
        <v/>
      </c>
      <c r="AJ113" s="146"/>
      <c r="AK113" s="135"/>
      <c r="AL113" s="134"/>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row>
    <row r="114" spans="1:58" ht="18.75" customHeight="1">
      <c r="A114" s="880"/>
      <c r="B114" s="880"/>
      <c r="C114" s="880"/>
      <c r="D114" s="880"/>
      <c r="E114" s="880"/>
      <c r="F114" s="880"/>
      <c r="G114" s="880"/>
      <c r="H114" s="880"/>
      <c r="I114" s="860"/>
      <c r="J114" s="860"/>
      <c r="K114" s="822"/>
      <c r="L114" s="822"/>
      <c r="M114" s="836"/>
      <c r="N114" s="836"/>
      <c r="O114" s="76"/>
      <c r="P114" s="77"/>
      <c r="Q114" s="77"/>
      <c r="R114" s="454"/>
      <c r="S114" s="454"/>
      <c r="T114" s="454"/>
      <c r="U114" s="77" t="s">
        <v>101</v>
      </c>
      <c r="V114" s="77"/>
      <c r="W114" s="77"/>
      <c r="X114" s="77" t="s">
        <v>92</v>
      </c>
      <c r="Y114" s="77"/>
      <c r="Z114" s="454"/>
      <c r="AA114" s="454"/>
      <c r="AB114" s="454"/>
      <c r="AC114" s="77" t="s">
        <v>101</v>
      </c>
      <c r="AD114" s="77"/>
      <c r="AE114" s="77"/>
      <c r="AF114" s="78"/>
      <c r="AG114" s="131"/>
      <c r="AH114" s="132"/>
      <c r="AI114" s="144" t="str">
        <f>IF(I114="","",IF(OR(K114="",M114="",R114="",Z114=""),"未記入",""))</f>
        <v/>
      </c>
      <c r="AJ114" s="146"/>
      <c r="AK114" s="135"/>
      <c r="AL114" s="134"/>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row>
    <row r="115" spans="1:58" ht="18.75" customHeight="1">
      <c r="A115" s="880"/>
      <c r="B115" s="880"/>
      <c r="C115" s="880"/>
      <c r="D115" s="880"/>
      <c r="E115" s="880"/>
      <c r="F115" s="880"/>
      <c r="G115" s="880"/>
      <c r="H115" s="880"/>
      <c r="I115" s="860"/>
      <c r="J115" s="860"/>
      <c r="K115" s="822"/>
      <c r="L115" s="822"/>
      <c r="M115" s="836"/>
      <c r="N115" s="836"/>
      <c r="O115" s="76"/>
      <c r="P115" s="77"/>
      <c r="Q115" s="77"/>
      <c r="R115" s="454"/>
      <c r="S115" s="454"/>
      <c r="T115" s="454"/>
      <c r="U115" s="77" t="s">
        <v>101</v>
      </c>
      <c r="V115" s="77"/>
      <c r="W115" s="77"/>
      <c r="X115" s="77" t="s">
        <v>92</v>
      </c>
      <c r="Y115" s="77"/>
      <c r="Z115" s="454"/>
      <c r="AA115" s="454"/>
      <c r="AB115" s="454"/>
      <c r="AC115" s="77" t="s">
        <v>101</v>
      </c>
      <c r="AD115" s="77"/>
      <c r="AE115" s="77"/>
      <c r="AF115" s="78"/>
      <c r="AG115" s="131"/>
      <c r="AH115" s="132"/>
      <c r="AI115" s="144" t="str">
        <f>IF(I115="","",IF(OR(K115="",M115="",R115="",Z115=""),"未記入",""))</f>
        <v/>
      </c>
      <c r="AJ115" s="146"/>
      <c r="AK115" s="135"/>
      <c r="AL115" s="134"/>
      <c r="AM115" s="138"/>
      <c r="AN115" s="138"/>
      <c r="AO115" s="138"/>
      <c r="AP115" s="138"/>
      <c r="AQ115" s="138"/>
      <c r="AR115" s="138"/>
      <c r="AS115" s="138"/>
      <c r="AT115" s="138"/>
      <c r="AU115" s="138"/>
      <c r="AV115" s="138"/>
      <c r="AW115" s="138"/>
      <c r="AX115" s="138"/>
      <c r="AY115" s="138"/>
      <c r="AZ115" s="138"/>
      <c r="BA115" s="138"/>
      <c r="BB115" s="138"/>
      <c r="BC115" s="138"/>
      <c r="BD115" s="138"/>
      <c r="BE115" s="138"/>
      <c r="BF115" s="138"/>
    </row>
    <row r="116" spans="1:58" ht="18.75" customHeight="1">
      <c r="A116" s="880"/>
      <c r="B116" s="880"/>
      <c r="C116" s="880"/>
      <c r="D116" s="880"/>
      <c r="E116" s="880"/>
      <c r="F116" s="880"/>
      <c r="G116" s="880"/>
      <c r="H116" s="880"/>
      <c r="I116" s="860"/>
      <c r="J116" s="860"/>
      <c r="K116" s="822"/>
      <c r="L116" s="822"/>
      <c r="M116" s="836"/>
      <c r="N116" s="836"/>
      <c r="O116" s="76"/>
      <c r="P116" s="77"/>
      <c r="Q116" s="77"/>
      <c r="R116" s="454"/>
      <c r="S116" s="454"/>
      <c r="T116" s="454"/>
      <c r="U116" s="77" t="s">
        <v>101</v>
      </c>
      <c r="V116" s="77"/>
      <c r="W116" s="77"/>
      <c r="X116" s="77" t="s">
        <v>92</v>
      </c>
      <c r="Y116" s="77"/>
      <c r="Z116" s="454"/>
      <c r="AA116" s="454"/>
      <c r="AB116" s="454"/>
      <c r="AC116" s="77" t="s">
        <v>101</v>
      </c>
      <c r="AD116" s="77"/>
      <c r="AE116" s="77"/>
      <c r="AF116" s="78"/>
      <c r="AG116" s="131"/>
      <c r="AH116" s="132"/>
      <c r="AI116" s="144" t="str">
        <f>IF(I116="","",IF(OR(K116="",M116="",R116="",Z116=""),"未記入",""))</f>
        <v/>
      </c>
      <c r="AJ116" s="146"/>
      <c r="AK116" s="135"/>
      <c r="AL116" s="134"/>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row>
    <row r="117" spans="1:58" ht="18.75" customHeight="1">
      <c r="A117" s="880"/>
      <c r="B117" s="880"/>
      <c r="C117" s="880"/>
      <c r="D117" s="880"/>
      <c r="E117" s="880"/>
      <c r="F117" s="880"/>
      <c r="G117" s="880"/>
      <c r="H117" s="880"/>
      <c r="I117" s="745"/>
      <c r="J117" s="745"/>
      <c r="K117" s="823"/>
      <c r="L117" s="823"/>
      <c r="M117" s="824"/>
      <c r="N117" s="824"/>
      <c r="O117" s="79"/>
      <c r="P117" s="80"/>
      <c r="Q117" s="80"/>
      <c r="R117" s="877"/>
      <c r="S117" s="877"/>
      <c r="T117" s="877"/>
      <c r="U117" s="80" t="s">
        <v>101</v>
      </c>
      <c r="V117" s="80"/>
      <c r="W117" s="80"/>
      <c r="X117" s="80" t="s">
        <v>92</v>
      </c>
      <c r="Y117" s="80"/>
      <c r="Z117" s="877"/>
      <c r="AA117" s="877"/>
      <c r="AB117" s="877"/>
      <c r="AC117" s="80" t="s">
        <v>101</v>
      </c>
      <c r="AD117" s="80"/>
      <c r="AE117" s="80"/>
      <c r="AF117" s="81"/>
      <c r="AG117" s="131"/>
      <c r="AH117" s="132"/>
      <c r="AI117" s="144" t="str">
        <f>IF(I117="","",IF(OR(K117="",M117="",R117="",Z117=""),"未記入",""))</f>
        <v/>
      </c>
      <c r="AJ117" s="146"/>
      <c r="AK117" s="135"/>
      <c r="AL117" s="134"/>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row>
    <row r="118" spans="1:58" ht="18.75" customHeight="1">
      <c r="A118" s="854" t="s">
        <v>107</v>
      </c>
      <c r="B118" s="855"/>
      <c r="C118" s="855"/>
      <c r="D118" s="855"/>
      <c r="E118" s="855"/>
      <c r="F118" s="855"/>
      <c r="G118" s="855"/>
      <c r="H118" s="856"/>
      <c r="I118" s="465" t="s">
        <v>100</v>
      </c>
      <c r="J118" s="465"/>
      <c r="K118" s="465" t="s">
        <v>105</v>
      </c>
      <c r="L118" s="465"/>
      <c r="M118" s="465" t="s">
        <v>106</v>
      </c>
      <c r="N118" s="465"/>
      <c r="O118" s="465" t="s">
        <v>88</v>
      </c>
      <c r="P118" s="465"/>
      <c r="Q118" s="465"/>
      <c r="R118" s="465"/>
      <c r="S118" s="465"/>
      <c r="T118" s="465"/>
      <c r="U118" s="465"/>
      <c r="V118" s="465"/>
      <c r="W118" s="465"/>
      <c r="X118" s="465"/>
      <c r="Y118" s="465"/>
      <c r="Z118" s="465"/>
      <c r="AA118" s="465"/>
      <c r="AB118" s="465"/>
      <c r="AC118" s="465"/>
      <c r="AD118" s="465"/>
      <c r="AE118" s="465"/>
      <c r="AF118" s="465"/>
      <c r="AG118" s="131"/>
      <c r="AH118" s="132"/>
      <c r="AI118" s="133"/>
      <c r="AJ118" s="134"/>
      <c r="AK118" s="135"/>
      <c r="AL118" s="134"/>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row>
    <row r="119" spans="1:58" ht="18.75" customHeight="1">
      <c r="A119" s="898"/>
      <c r="B119" s="899"/>
      <c r="C119" s="899"/>
      <c r="D119" s="899"/>
      <c r="E119" s="899"/>
      <c r="F119" s="899"/>
      <c r="G119" s="899"/>
      <c r="H119" s="900"/>
      <c r="I119" s="848"/>
      <c r="J119" s="848"/>
      <c r="K119" s="820"/>
      <c r="L119" s="821"/>
      <c r="M119" s="744"/>
      <c r="N119" s="744"/>
      <c r="O119" s="73"/>
      <c r="P119" s="74"/>
      <c r="Q119" s="74"/>
      <c r="R119" s="799"/>
      <c r="S119" s="799"/>
      <c r="T119" s="799"/>
      <c r="U119" s="74" t="s">
        <v>101</v>
      </c>
      <c r="V119" s="74"/>
      <c r="W119" s="74"/>
      <c r="X119" s="74" t="s">
        <v>92</v>
      </c>
      <c r="Y119" s="74"/>
      <c r="Z119" s="799"/>
      <c r="AA119" s="799"/>
      <c r="AB119" s="799"/>
      <c r="AC119" s="74" t="s">
        <v>101</v>
      </c>
      <c r="AD119" s="74"/>
      <c r="AE119" s="74"/>
      <c r="AF119" s="75"/>
      <c r="AG119" s="131"/>
      <c r="AH119" s="132"/>
      <c r="AI119" s="144" t="str">
        <f>IF(I119="","",IF(OR(K119="",M119="",R119="",Z119=""),"未記入",""))</f>
        <v/>
      </c>
      <c r="AJ119" s="146"/>
      <c r="AK119" s="135"/>
      <c r="AL119" s="134"/>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row>
    <row r="120" spans="1:58" ht="18.75" customHeight="1">
      <c r="A120" s="857"/>
      <c r="B120" s="858"/>
      <c r="C120" s="858"/>
      <c r="D120" s="858"/>
      <c r="E120" s="858"/>
      <c r="F120" s="858"/>
      <c r="G120" s="858"/>
      <c r="H120" s="859"/>
      <c r="I120" s="745"/>
      <c r="J120" s="745"/>
      <c r="K120" s="823"/>
      <c r="L120" s="823"/>
      <c r="M120" s="824"/>
      <c r="N120" s="824"/>
      <c r="O120" s="79"/>
      <c r="P120" s="80"/>
      <c r="Q120" s="80"/>
      <c r="R120" s="835"/>
      <c r="S120" s="835"/>
      <c r="T120" s="835"/>
      <c r="U120" s="58" t="s">
        <v>101</v>
      </c>
      <c r="V120" s="58"/>
      <c r="W120" s="58"/>
      <c r="X120" s="58" t="s">
        <v>92</v>
      </c>
      <c r="Y120" s="58"/>
      <c r="Z120" s="835"/>
      <c r="AA120" s="835"/>
      <c r="AB120" s="835"/>
      <c r="AC120" s="58" t="s">
        <v>101</v>
      </c>
      <c r="AD120" s="58"/>
      <c r="AE120" s="58"/>
      <c r="AF120" s="82"/>
      <c r="AG120" s="131"/>
      <c r="AH120" s="132"/>
      <c r="AI120" s="144" t="str">
        <f>IF(I120="","",IF(OR(K120="",M120="",R120="",Z120=""),"未記入",""))</f>
        <v/>
      </c>
      <c r="AJ120" s="146"/>
      <c r="AK120" s="135"/>
      <c r="AL120" s="134"/>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row>
    <row r="121" spans="1:58" ht="18.75" customHeight="1">
      <c r="A121" s="746" t="s">
        <v>629</v>
      </c>
      <c r="B121" s="747"/>
      <c r="C121" s="747"/>
      <c r="D121" s="747"/>
      <c r="E121" s="747"/>
      <c r="F121" s="747"/>
      <c r="G121" s="747"/>
      <c r="H121" s="748"/>
      <c r="I121" s="842" t="s">
        <v>623</v>
      </c>
      <c r="J121" s="843"/>
      <c r="K121" s="843"/>
      <c r="L121" s="843"/>
      <c r="M121" s="843"/>
      <c r="N121" s="844"/>
      <c r="O121" s="840"/>
      <c r="P121" s="840"/>
      <c r="Q121" s="840"/>
      <c r="R121" s="840"/>
      <c r="S121" s="394"/>
      <c r="T121" s="841"/>
      <c r="U121" s="841"/>
      <c r="V121" s="841"/>
      <c r="W121" s="841"/>
      <c r="X121" s="841"/>
      <c r="Y121" s="841"/>
      <c r="Z121" s="841"/>
      <c r="AA121" s="841"/>
      <c r="AB121" s="841"/>
      <c r="AC121" s="841"/>
      <c r="AD121" s="841"/>
      <c r="AE121" s="841"/>
      <c r="AF121" s="395"/>
      <c r="AG121" s="131"/>
      <c r="AH121" s="132"/>
      <c r="AI121" s="144" t="str">
        <f>IF(O121="","未記入","")</f>
        <v>未記入</v>
      </c>
      <c r="AJ121" s="146"/>
      <c r="AK121" s="135"/>
      <c r="AL121" s="134"/>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row>
    <row r="122" spans="1:58" ht="18.75" customHeight="1">
      <c r="A122" s="763"/>
      <c r="B122" s="764"/>
      <c r="C122" s="764"/>
      <c r="D122" s="764"/>
      <c r="E122" s="764"/>
      <c r="F122" s="764"/>
      <c r="G122" s="764"/>
      <c r="H122" s="765"/>
      <c r="I122" s="842" t="s">
        <v>624</v>
      </c>
      <c r="J122" s="843"/>
      <c r="K122" s="843"/>
      <c r="L122" s="843"/>
      <c r="M122" s="843"/>
      <c r="N122" s="844"/>
      <c r="O122" s="840"/>
      <c r="P122" s="840"/>
      <c r="Q122" s="840"/>
      <c r="R122" s="840"/>
      <c r="S122" s="394"/>
      <c r="T122" s="841"/>
      <c r="U122" s="841"/>
      <c r="V122" s="841"/>
      <c r="W122" s="841"/>
      <c r="X122" s="841"/>
      <c r="Y122" s="841"/>
      <c r="Z122" s="841"/>
      <c r="AA122" s="841"/>
      <c r="AB122" s="841"/>
      <c r="AC122" s="841"/>
      <c r="AD122" s="841"/>
      <c r="AE122" s="841"/>
      <c r="AF122" s="395"/>
      <c r="AG122" s="131"/>
      <c r="AH122" s="132"/>
      <c r="AI122" s="144" t="str">
        <f t="shared" ref="AI122:AI124" si="5">IF(O122="","未記入","")</f>
        <v>未記入</v>
      </c>
      <c r="AJ122" s="146"/>
      <c r="AK122" s="135"/>
      <c r="AL122" s="134"/>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row>
    <row r="123" spans="1:58" ht="18.75" customHeight="1">
      <c r="A123" s="763"/>
      <c r="B123" s="764"/>
      <c r="C123" s="764"/>
      <c r="D123" s="764"/>
      <c r="E123" s="764"/>
      <c r="F123" s="764"/>
      <c r="G123" s="764"/>
      <c r="H123" s="765"/>
      <c r="I123" s="842" t="s">
        <v>625</v>
      </c>
      <c r="J123" s="843"/>
      <c r="K123" s="843"/>
      <c r="L123" s="843"/>
      <c r="M123" s="843"/>
      <c r="N123" s="844"/>
      <c r="O123" s="840"/>
      <c r="P123" s="840"/>
      <c r="Q123" s="840"/>
      <c r="R123" s="840"/>
      <c r="S123" s="394"/>
      <c r="T123" s="841"/>
      <c r="U123" s="841"/>
      <c r="V123" s="841"/>
      <c r="W123" s="841"/>
      <c r="X123" s="841"/>
      <c r="Y123" s="841"/>
      <c r="Z123" s="841"/>
      <c r="AA123" s="841"/>
      <c r="AB123" s="841"/>
      <c r="AC123" s="841"/>
      <c r="AD123" s="841"/>
      <c r="AE123" s="841"/>
      <c r="AF123" s="395"/>
      <c r="AG123" s="131"/>
      <c r="AH123" s="132"/>
      <c r="AI123" s="144" t="str">
        <f t="shared" si="5"/>
        <v>未記入</v>
      </c>
      <c r="AJ123" s="146"/>
      <c r="AK123" s="135"/>
      <c r="AL123" s="134"/>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row>
    <row r="124" spans="1:58" ht="18.75" customHeight="1">
      <c r="A124" s="763"/>
      <c r="B124" s="764"/>
      <c r="C124" s="764"/>
      <c r="D124" s="764"/>
      <c r="E124" s="764"/>
      <c r="F124" s="764"/>
      <c r="G124" s="764"/>
      <c r="H124" s="765"/>
      <c r="I124" s="842" t="s">
        <v>626</v>
      </c>
      <c r="J124" s="843"/>
      <c r="K124" s="843"/>
      <c r="L124" s="843"/>
      <c r="M124" s="843"/>
      <c r="N124" s="844"/>
      <c r="O124" s="840"/>
      <c r="P124" s="840"/>
      <c r="Q124" s="840"/>
      <c r="R124" s="840"/>
      <c r="S124" s="394"/>
      <c r="T124" s="841"/>
      <c r="U124" s="841"/>
      <c r="V124" s="841"/>
      <c r="W124" s="841"/>
      <c r="X124" s="841"/>
      <c r="Y124" s="841"/>
      <c r="Z124" s="841"/>
      <c r="AA124" s="841"/>
      <c r="AB124" s="841"/>
      <c r="AC124" s="841"/>
      <c r="AD124" s="841"/>
      <c r="AE124" s="841"/>
      <c r="AF124" s="395"/>
      <c r="AG124" s="131"/>
      <c r="AH124" s="132"/>
      <c r="AI124" s="144" t="str">
        <f t="shared" si="5"/>
        <v>未記入</v>
      </c>
      <c r="AJ124" s="146"/>
      <c r="AK124" s="135"/>
      <c r="AL124" s="134"/>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row>
    <row r="125" spans="1:58" ht="18.75" customHeight="1">
      <c r="A125" s="763"/>
      <c r="B125" s="764"/>
      <c r="C125" s="764"/>
      <c r="D125" s="764"/>
      <c r="E125" s="764"/>
      <c r="F125" s="764"/>
      <c r="G125" s="764"/>
      <c r="H125" s="765"/>
      <c r="I125" s="842" t="s">
        <v>627</v>
      </c>
      <c r="J125" s="843"/>
      <c r="K125" s="843"/>
      <c r="L125" s="843"/>
      <c r="M125" s="843"/>
      <c r="N125" s="844"/>
      <c r="O125" s="840"/>
      <c r="P125" s="840"/>
      <c r="Q125" s="840"/>
      <c r="R125" s="840"/>
      <c r="S125" s="394" t="s">
        <v>111</v>
      </c>
      <c r="T125" s="873"/>
      <c r="U125" s="873"/>
      <c r="V125" s="873"/>
      <c r="W125" s="873"/>
      <c r="X125" s="873"/>
      <c r="Y125" s="873"/>
      <c r="Z125" s="873"/>
      <c r="AA125" s="873"/>
      <c r="AB125" s="873"/>
      <c r="AC125" s="873"/>
      <c r="AD125" s="873"/>
      <c r="AE125" s="873"/>
      <c r="AF125" s="395" t="s">
        <v>112</v>
      </c>
      <c r="AG125" s="131"/>
      <c r="AH125" s="132"/>
      <c r="AI125" s="144" t="str">
        <f>IF(O125="","未記入",IF(AND(OR(O125="全室あり",O125="一部あり"),T125=""),"未記入",""))</f>
        <v>未記入</v>
      </c>
      <c r="AJ125" s="146"/>
      <c r="AK125" s="135"/>
      <c r="AL125" s="134"/>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row>
    <row r="126" spans="1:58" ht="18.75" customHeight="1">
      <c r="A126" s="763"/>
      <c r="B126" s="764"/>
      <c r="C126" s="764"/>
      <c r="D126" s="764"/>
      <c r="E126" s="764"/>
      <c r="F126" s="764"/>
      <c r="G126" s="764"/>
      <c r="H126" s="765"/>
      <c r="I126" s="842" t="s">
        <v>628</v>
      </c>
      <c r="J126" s="843"/>
      <c r="K126" s="843"/>
      <c r="L126" s="843"/>
      <c r="M126" s="843"/>
      <c r="N126" s="844"/>
      <c r="O126" s="840"/>
      <c r="P126" s="840"/>
      <c r="Q126" s="840"/>
      <c r="R126" s="840"/>
      <c r="S126" s="394" t="s">
        <v>111</v>
      </c>
      <c r="T126" s="873"/>
      <c r="U126" s="873"/>
      <c r="V126" s="873"/>
      <c r="W126" s="873"/>
      <c r="X126" s="873"/>
      <c r="Y126" s="873"/>
      <c r="Z126" s="873"/>
      <c r="AA126" s="873"/>
      <c r="AB126" s="873"/>
      <c r="AC126" s="873"/>
      <c r="AD126" s="873"/>
      <c r="AE126" s="873"/>
      <c r="AF126" s="395" t="s">
        <v>112</v>
      </c>
      <c r="AG126" s="131"/>
      <c r="AH126" s="132"/>
      <c r="AI126" s="144" t="str">
        <f>IF(O126="","未記入",IF(AND(OR(O126="全室あり",O126="一部あり"),T126=""),"未記入",""))</f>
        <v>未記入</v>
      </c>
      <c r="AJ126" s="146"/>
      <c r="AK126" s="135"/>
      <c r="AL126" s="134"/>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row>
    <row r="127" spans="1:58" ht="18.75" customHeight="1">
      <c r="A127" s="749"/>
      <c r="B127" s="750"/>
      <c r="C127" s="750"/>
      <c r="D127" s="750"/>
      <c r="E127" s="750"/>
      <c r="F127" s="750"/>
      <c r="G127" s="750"/>
      <c r="H127" s="751"/>
      <c r="I127" s="874"/>
      <c r="J127" s="875"/>
      <c r="K127" s="875"/>
      <c r="L127" s="875"/>
      <c r="M127" s="875"/>
      <c r="N127" s="876"/>
      <c r="O127" s="840"/>
      <c r="P127" s="840"/>
      <c r="Q127" s="840"/>
      <c r="R127" s="840"/>
      <c r="S127" s="394"/>
      <c r="T127" s="841"/>
      <c r="U127" s="841"/>
      <c r="V127" s="841"/>
      <c r="W127" s="841"/>
      <c r="X127" s="841"/>
      <c r="Y127" s="841"/>
      <c r="Z127" s="841"/>
      <c r="AA127" s="841"/>
      <c r="AB127" s="841"/>
      <c r="AC127" s="841"/>
      <c r="AD127" s="841"/>
      <c r="AE127" s="841"/>
      <c r="AF127" s="395"/>
      <c r="AG127" s="131"/>
      <c r="AH127" s="132"/>
      <c r="AI127" s="144"/>
      <c r="AJ127" s="146"/>
      <c r="AK127" s="135"/>
      <c r="AL127" s="134"/>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row>
    <row r="128" spans="1:58" ht="18.75" customHeight="1">
      <c r="A128" s="491" t="s">
        <v>108</v>
      </c>
      <c r="B128" s="492"/>
      <c r="C128" s="492"/>
      <c r="D128" s="492"/>
      <c r="E128" s="492"/>
      <c r="F128" s="492"/>
      <c r="G128" s="492"/>
      <c r="H128" s="493"/>
      <c r="I128" s="397"/>
      <c r="J128" s="486"/>
      <c r="K128" s="486"/>
      <c r="L128" s="501" t="s">
        <v>110</v>
      </c>
      <c r="M128" s="501"/>
      <c r="N128" s="252"/>
      <c r="O128" s="838"/>
      <c r="P128" s="838"/>
      <c r="Q128" s="839"/>
      <c r="W128" s="392" t="s">
        <v>111</v>
      </c>
      <c r="X128" s="403"/>
      <c r="Y128" s="403"/>
      <c r="Z128" s="403"/>
      <c r="AA128" s="403"/>
      <c r="AB128" s="403"/>
      <c r="AC128" s="403"/>
      <c r="AD128" s="403"/>
      <c r="AE128" s="403"/>
      <c r="AF128" s="398" t="s">
        <v>112</v>
      </c>
      <c r="AG128" s="131"/>
      <c r="AH128" s="132"/>
      <c r="AI128" s="144" t="str">
        <f>IF(J128="","未記入",IF(AND(J128&gt;0,X128=""),"未記入",""))</f>
        <v>未記入</v>
      </c>
      <c r="AJ128" s="146"/>
      <c r="AK128" s="135"/>
      <c r="AL128" s="134"/>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row>
    <row r="129" spans="1:58" ht="18.75" customHeight="1">
      <c r="A129" s="825" t="s">
        <v>109</v>
      </c>
      <c r="B129" s="973"/>
      <c r="C129" s="973"/>
      <c r="D129" s="973"/>
      <c r="E129" s="973"/>
      <c r="F129" s="973"/>
      <c r="G129" s="973"/>
      <c r="H129" s="974"/>
      <c r="J129" s="504" t="s">
        <v>113</v>
      </c>
      <c r="K129" s="504"/>
      <c r="L129" s="504"/>
      <c r="M129" s="486"/>
      <c r="N129" s="486"/>
      <c r="O129" s="486"/>
      <c r="P129" s="377"/>
      <c r="Q129" s="377"/>
      <c r="R129" s="819" t="s">
        <v>114</v>
      </c>
      <c r="S129" s="819"/>
      <c r="T129" s="819"/>
      <c r="U129" s="486"/>
      <c r="V129" s="486"/>
      <c r="W129" s="486"/>
      <c r="Z129" s="504" t="s">
        <v>115</v>
      </c>
      <c r="AA129" s="504"/>
      <c r="AB129" s="504"/>
      <c r="AC129" s="486"/>
      <c r="AD129" s="486"/>
      <c r="AE129" s="486"/>
      <c r="AG129" s="131"/>
      <c r="AH129" s="132"/>
      <c r="AI129" s="144" t="str">
        <f>IF(OR(M129="",U129="",AC129=""),"未記入","")</f>
        <v>未記入</v>
      </c>
      <c r="AJ129" s="146"/>
      <c r="AK129" s="135"/>
      <c r="AL129" s="134"/>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row>
    <row r="130" spans="1:58" ht="18.75" customHeight="1">
      <c r="A130" s="975"/>
      <c r="B130" s="976"/>
      <c r="C130" s="976"/>
      <c r="D130" s="976"/>
      <c r="E130" s="976"/>
      <c r="F130" s="976"/>
      <c r="G130" s="976"/>
      <c r="H130" s="977"/>
      <c r="I130" s="460" t="s">
        <v>116</v>
      </c>
      <c r="J130" s="461"/>
      <c r="K130" s="461"/>
      <c r="L130" s="461"/>
      <c r="M130" s="461"/>
      <c r="N130" s="462"/>
      <c r="O130" s="403"/>
      <c r="P130" s="403"/>
      <c r="Q130" s="403"/>
      <c r="R130" s="30" t="s">
        <v>111</v>
      </c>
      <c r="S130" s="486"/>
      <c r="T130" s="486"/>
      <c r="U130" s="486"/>
      <c r="V130" s="486"/>
      <c r="W130" s="486"/>
      <c r="X130" s="486"/>
      <c r="Y130" s="486"/>
      <c r="Z130" s="486"/>
      <c r="AA130" s="486"/>
      <c r="AB130" s="486"/>
      <c r="AC130" s="486"/>
      <c r="AD130" s="486"/>
      <c r="AE130" s="486"/>
      <c r="AF130" s="64" t="s">
        <v>112</v>
      </c>
      <c r="AG130" s="131"/>
      <c r="AH130" s="132"/>
      <c r="AI130" s="144" t="str">
        <f>IF(O130="","未記入",IF(AND(O130="あり",S130=""),"未記入",""))</f>
        <v>未記入</v>
      </c>
      <c r="AJ130" s="146"/>
      <c r="AK130" s="135"/>
      <c r="AL130" s="134"/>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row>
    <row r="131" spans="1:58" ht="18.75" customHeight="1">
      <c r="A131" s="825" t="s">
        <v>120</v>
      </c>
      <c r="B131" s="973"/>
      <c r="C131" s="973"/>
      <c r="D131" s="973"/>
      <c r="E131" s="973"/>
      <c r="F131" s="973"/>
      <c r="G131" s="973"/>
      <c r="H131" s="974"/>
      <c r="I131" s="460" t="s">
        <v>121</v>
      </c>
      <c r="J131" s="461"/>
      <c r="K131" s="461"/>
      <c r="L131" s="462"/>
      <c r="M131" s="403"/>
      <c r="N131" s="403"/>
      <c r="O131" s="403"/>
      <c r="P131" s="388"/>
      <c r="Q131" s="388" t="s">
        <v>111</v>
      </c>
      <c r="R131" s="486"/>
      <c r="S131" s="486"/>
      <c r="T131" s="486"/>
      <c r="U131" s="486"/>
      <c r="V131" s="486"/>
      <c r="W131" s="486"/>
      <c r="X131" s="486"/>
      <c r="Y131" s="486"/>
      <c r="Z131" s="486"/>
      <c r="AA131" s="486"/>
      <c r="AB131" s="486"/>
      <c r="AC131" s="486"/>
      <c r="AD131" s="486"/>
      <c r="AE131" s="486"/>
      <c r="AF131" s="252" t="s">
        <v>112</v>
      </c>
      <c r="AG131" s="131"/>
      <c r="AH131" s="132"/>
      <c r="AI131" s="144" t="str">
        <f>IF(M131="","未記入",IF(AND(M131="あり",R131=""),"未記入",""))</f>
        <v>未記入</v>
      </c>
      <c r="AJ131" s="146"/>
      <c r="AK131" s="135"/>
      <c r="AL131" s="134"/>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row>
    <row r="132" spans="1:58" ht="18.75" customHeight="1">
      <c r="A132" s="975"/>
      <c r="B132" s="976"/>
      <c r="C132" s="976"/>
      <c r="D132" s="976"/>
      <c r="E132" s="976"/>
      <c r="F132" s="976"/>
      <c r="G132" s="976"/>
      <c r="H132" s="977"/>
      <c r="I132" s="460" t="s">
        <v>116</v>
      </c>
      <c r="J132" s="461"/>
      <c r="K132" s="461"/>
      <c r="L132" s="461"/>
      <c r="M132" s="461"/>
      <c r="N132" s="462"/>
      <c r="O132" s="403"/>
      <c r="P132" s="403"/>
      <c r="Q132" s="403"/>
      <c r="R132" s="30" t="s">
        <v>340</v>
      </c>
      <c r="S132" s="486"/>
      <c r="T132" s="486"/>
      <c r="U132" s="486"/>
      <c r="V132" s="486"/>
      <c r="W132" s="486"/>
      <c r="X132" s="486"/>
      <c r="Y132" s="486"/>
      <c r="Z132" s="486"/>
      <c r="AA132" s="486"/>
      <c r="AB132" s="486"/>
      <c r="AC132" s="486"/>
      <c r="AD132" s="486"/>
      <c r="AE132" s="486"/>
      <c r="AF132" s="64" t="s">
        <v>341</v>
      </c>
      <c r="AG132" s="131"/>
      <c r="AH132" s="132"/>
      <c r="AI132" s="144" t="str">
        <f>IF(O132="","未記入",IF(AND(O132="あり",S132=""),"未記入",""))</f>
        <v>未記入</v>
      </c>
      <c r="AJ132" s="146"/>
      <c r="AK132" s="135"/>
      <c r="AL132" s="134"/>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row>
    <row r="133" spans="1:58" ht="18" customHeight="1">
      <c r="A133" s="491" t="s">
        <v>122</v>
      </c>
      <c r="B133" s="492"/>
      <c r="C133" s="492"/>
      <c r="D133" s="492"/>
      <c r="E133" s="492"/>
      <c r="F133" s="492"/>
      <c r="G133" s="492"/>
      <c r="H133" s="493"/>
      <c r="I133" s="463"/>
      <c r="J133" s="403"/>
      <c r="K133" s="403"/>
      <c r="L133" s="30"/>
      <c r="M133" s="30" t="s">
        <v>123</v>
      </c>
      <c r="N133" s="458"/>
      <c r="O133" s="458"/>
      <c r="P133" s="458"/>
      <c r="Q133" s="458"/>
      <c r="R133" s="458"/>
      <c r="S133" s="458"/>
      <c r="T133" s="458"/>
      <c r="U133" s="458"/>
      <c r="V133" s="458"/>
      <c r="W133" s="458"/>
      <c r="X133" s="458"/>
      <c r="Y133" s="458"/>
      <c r="Z133" s="458"/>
      <c r="AA133" s="458"/>
      <c r="AB133" s="458"/>
      <c r="AC133" s="458"/>
      <c r="AD133" s="458"/>
      <c r="AE133" s="458"/>
      <c r="AF133" s="64" t="s">
        <v>112</v>
      </c>
      <c r="AG133" s="131"/>
      <c r="AH133" s="132"/>
      <c r="AI133" s="144" t="str">
        <f>IF(I133="","未記入",IF(AND(I133="あり",N133=""),"未記入",""))</f>
        <v>未記入</v>
      </c>
      <c r="AJ133" s="146"/>
      <c r="AK133" s="135"/>
      <c r="AL133" s="134"/>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row>
    <row r="134" spans="1:58" ht="18.75" customHeight="1">
      <c r="A134" s="491" t="s">
        <v>124</v>
      </c>
      <c r="B134" s="492"/>
      <c r="C134" s="492"/>
      <c r="D134" s="492"/>
      <c r="E134" s="492"/>
      <c r="F134" s="492"/>
      <c r="G134" s="492"/>
      <c r="H134" s="493"/>
      <c r="I134" s="834"/>
      <c r="J134" s="633"/>
      <c r="K134" s="633"/>
      <c r="L134" s="67"/>
      <c r="M134" s="713"/>
      <c r="N134" s="713"/>
      <c r="O134" s="67" t="s">
        <v>125</v>
      </c>
      <c r="P134" s="67"/>
      <c r="Q134" s="67"/>
      <c r="R134" s="67"/>
      <c r="S134" s="67"/>
      <c r="T134" s="67"/>
      <c r="U134" s="67"/>
      <c r="V134" s="67"/>
      <c r="W134" s="67"/>
      <c r="X134" s="67"/>
      <c r="Y134" s="67"/>
      <c r="Z134" s="67"/>
      <c r="AA134" s="67"/>
      <c r="AB134" s="67"/>
      <c r="AC134" s="67"/>
      <c r="AD134" s="67"/>
      <c r="AE134" s="67"/>
      <c r="AF134" s="83"/>
      <c r="AG134" s="131"/>
      <c r="AH134" s="132"/>
      <c r="AI134" s="144" t="str">
        <f>IF(I134="","未記入",IF(AND(I134="あり",M134=""),"未記入",""))</f>
        <v>未記入</v>
      </c>
      <c r="AJ134" s="146"/>
      <c r="AK134" s="135"/>
      <c r="AL134" s="134"/>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row>
    <row r="135" spans="1:58" ht="18.75" customHeight="1">
      <c r="A135" s="491" t="s">
        <v>129</v>
      </c>
      <c r="B135" s="492"/>
      <c r="C135" s="492"/>
      <c r="D135" s="492"/>
      <c r="E135" s="492"/>
      <c r="F135" s="492"/>
      <c r="G135" s="492"/>
      <c r="H135" s="492"/>
      <c r="I135" s="708" t="s">
        <v>126</v>
      </c>
      <c r="J135" s="692"/>
      <c r="K135" s="692"/>
      <c r="L135" s="692"/>
      <c r="M135" s="692"/>
      <c r="N135" s="692"/>
      <c r="O135" s="692"/>
      <c r="P135" s="633"/>
      <c r="Q135" s="633"/>
      <c r="R135" s="460" t="s">
        <v>127</v>
      </c>
      <c r="S135" s="461"/>
      <c r="T135" s="461"/>
      <c r="U135" s="461"/>
      <c r="V135" s="461"/>
      <c r="W135" s="403"/>
      <c r="X135" s="464"/>
      <c r="Y135" s="692" t="s">
        <v>128</v>
      </c>
      <c r="Z135" s="692"/>
      <c r="AA135" s="692"/>
      <c r="AB135" s="692"/>
      <c r="AC135" s="692"/>
      <c r="AD135" s="692"/>
      <c r="AE135" s="633"/>
      <c r="AF135" s="905"/>
      <c r="AG135" s="131"/>
      <c r="AH135" s="132"/>
      <c r="AI135" s="144" t="str">
        <f>IF(OR(P135="",W135="",AE135=""),"未記入","")</f>
        <v>未記入</v>
      </c>
      <c r="AJ135" s="146"/>
      <c r="AK135" s="135"/>
      <c r="AL135" s="134"/>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row>
    <row r="136" spans="1:58" ht="18.75" customHeight="1">
      <c r="A136" s="970" t="s">
        <v>133</v>
      </c>
      <c r="B136" s="971"/>
      <c r="C136" s="971"/>
      <c r="D136" s="971"/>
      <c r="E136" s="971"/>
      <c r="F136" s="971"/>
      <c r="G136" s="971"/>
      <c r="H136" s="972"/>
      <c r="I136" s="460" t="s">
        <v>132</v>
      </c>
      <c r="J136" s="461"/>
      <c r="K136" s="461"/>
      <c r="L136" s="403"/>
      <c r="M136" s="403"/>
      <c r="N136" s="464"/>
      <c r="O136" s="461" t="s">
        <v>131</v>
      </c>
      <c r="P136" s="461"/>
      <c r="Q136" s="461"/>
      <c r="R136" s="403"/>
      <c r="S136" s="403"/>
      <c r="T136" s="403"/>
      <c r="U136" s="460" t="s">
        <v>130</v>
      </c>
      <c r="V136" s="461"/>
      <c r="W136" s="461"/>
      <c r="X136" s="403"/>
      <c r="Y136" s="403"/>
      <c r="Z136" s="464"/>
      <c r="AA136" s="460" t="s">
        <v>342</v>
      </c>
      <c r="AB136" s="461"/>
      <c r="AC136" s="461"/>
      <c r="AD136" s="403"/>
      <c r="AE136" s="403"/>
      <c r="AF136" s="464"/>
      <c r="AG136" s="131"/>
      <c r="AH136" s="132"/>
      <c r="AI136" s="144" t="str">
        <f>IF(OR(L136="",R136="",X136="",AD136=""),"未記入","")</f>
        <v>未記入</v>
      </c>
      <c r="AJ136" s="146"/>
      <c r="AK136" s="135"/>
      <c r="AL136" s="134"/>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row>
    <row r="137" spans="1:58" s="19" customFormat="1" ht="8.25" customHeight="1">
      <c r="A137" s="22"/>
      <c r="B137" s="22"/>
      <c r="C137" s="22"/>
      <c r="D137" s="22"/>
      <c r="E137" s="22"/>
      <c r="F137" s="22"/>
      <c r="G137" s="22"/>
      <c r="H137" s="22"/>
      <c r="I137" s="23"/>
      <c r="J137" s="23"/>
      <c r="K137" s="23"/>
      <c r="L137" s="24"/>
      <c r="M137" s="24"/>
      <c r="N137" s="24"/>
      <c r="O137" s="24"/>
      <c r="P137" s="25"/>
      <c r="Q137" s="26"/>
      <c r="R137" s="23"/>
      <c r="S137" s="23"/>
      <c r="T137" s="23"/>
      <c r="U137" s="24"/>
      <c r="V137" s="24"/>
      <c r="W137" s="24"/>
      <c r="X137" s="24"/>
      <c r="Y137" s="23"/>
      <c r="Z137" s="23"/>
      <c r="AA137" s="23"/>
      <c r="AB137" s="24"/>
      <c r="AC137" s="24"/>
      <c r="AD137" s="24"/>
      <c r="AE137" s="24"/>
      <c r="AF137" s="25"/>
      <c r="AG137" s="131"/>
      <c r="AH137" s="132"/>
      <c r="AI137" s="133"/>
      <c r="AJ137" s="134"/>
      <c r="AK137" s="135"/>
      <c r="AL137" s="134"/>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row>
    <row r="138" spans="1:58" customFormat="1" ht="18.75" customHeight="1">
      <c r="A138" s="258" t="s">
        <v>134</v>
      </c>
      <c r="B138" s="258"/>
      <c r="C138" s="258"/>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258"/>
      <c r="AF138" s="258"/>
      <c r="AG138" s="150"/>
      <c r="AH138" s="151"/>
      <c r="AI138" s="133"/>
      <c r="AJ138" s="134"/>
      <c r="AK138" s="135"/>
      <c r="AL138" s="134"/>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row>
    <row r="139" spans="1:58" s="21" customFormat="1" ht="18.75" customHeight="1">
      <c r="A139" s="84" t="s">
        <v>135</v>
      </c>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83"/>
      <c r="AG139" s="153"/>
      <c r="AH139" s="132"/>
      <c r="AI139" s="133"/>
      <c r="AJ139" s="154"/>
      <c r="AK139" s="155"/>
      <c r="AL139" s="154"/>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row>
    <row r="140" spans="1:58" s="21" customFormat="1" ht="18.75" customHeight="1">
      <c r="A140" s="85"/>
      <c r="B140" s="934" t="s">
        <v>136</v>
      </c>
      <c r="C140" s="935"/>
      <c r="D140" s="935"/>
      <c r="E140" s="935"/>
      <c r="F140" s="935"/>
      <c r="G140" s="935"/>
      <c r="H140" s="935"/>
      <c r="I140" s="935"/>
      <c r="J140" s="935"/>
      <c r="K140" s="935"/>
      <c r="L140" s="935"/>
      <c r="M140" s="935"/>
      <c r="N140" s="935"/>
      <c r="O140" s="935"/>
      <c r="P140" s="935"/>
      <c r="Q140" s="935"/>
      <c r="R140" s="935"/>
      <c r="S140" s="935"/>
      <c r="T140" s="935"/>
      <c r="U140" s="935"/>
      <c r="V140" s="935"/>
      <c r="W140" s="935"/>
      <c r="X140" s="935"/>
      <c r="Y140" s="935"/>
      <c r="Z140" s="935"/>
      <c r="AA140" s="935"/>
      <c r="AB140" s="935"/>
      <c r="AC140" s="935"/>
      <c r="AD140" s="935"/>
      <c r="AE140" s="935"/>
      <c r="AF140" s="936"/>
      <c r="AG140" s="153"/>
      <c r="AH140" s="132"/>
      <c r="AI140" s="133" t="str">
        <f>IF(COUNTA(I143:T155)=0,"未記入","")</f>
        <v>未記入</v>
      </c>
      <c r="AJ140" s="154"/>
      <c r="AK140" s="155"/>
      <c r="AL140" s="154"/>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row>
    <row r="141" spans="1:58" customFormat="1" ht="18.75" customHeight="1">
      <c r="A141" s="259"/>
      <c r="B141" s="568" t="s">
        <v>141</v>
      </c>
      <c r="C141" s="569"/>
      <c r="D141" s="572"/>
      <c r="E141" s="572"/>
      <c r="F141" s="572"/>
      <c r="G141" s="574" t="s">
        <v>416</v>
      </c>
      <c r="H141" s="575"/>
      <c r="I141" s="549" t="s">
        <v>466</v>
      </c>
      <c r="J141" s="549"/>
      <c r="K141" s="549"/>
      <c r="L141" s="549"/>
      <c r="M141" s="549"/>
      <c r="N141" s="549"/>
      <c r="O141" s="584" t="s">
        <v>137</v>
      </c>
      <c r="P141" s="585"/>
      <c r="Q141" s="585"/>
      <c r="R141" s="585"/>
      <c r="S141" s="585"/>
      <c r="T141" s="586"/>
      <c r="U141" s="568" t="s">
        <v>138</v>
      </c>
      <c r="V141" s="737"/>
      <c r="W141" s="897" t="s">
        <v>139</v>
      </c>
      <c r="X141" s="897"/>
      <c r="Y141" s="897"/>
      <c r="Z141" s="897"/>
      <c r="AA141" s="897" t="s">
        <v>357</v>
      </c>
      <c r="AB141" s="897"/>
      <c r="AC141" s="897"/>
      <c r="AD141" s="897"/>
      <c r="AE141" s="897"/>
      <c r="AF141" s="897"/>
      <c r="AG141" s="150"/>
      <c r="AH141" s="151"/>
      <c r="AI141" s="133"/>
      <c r="AJ141" s="134"/>
      <c r="AK141" s="135"/>
      <c r="AL141" s="157" t="s">
        <v>451</v>
      </c>
      <c r="AM141" s="134"/>
      <c r="AN141" s="152"/>
      <c r="AO141" s="152"/>
      <c r="AP141" s="152"/>
      <c r="AQ141" s="152"/>
      <c r="AR141" s="152"/>
      <c r="AS141" s="152"/>
      <c r="AT141" s="152"/>
      <c r="AU141" s="152"/>
      <c r="AV141" s="152"/>
      <c r="AW141" s="152"/>
      <c r="AX141" s="152"/>
      <c r="AY141" s="152"/>
      <c r="AZ141" s="152"/>
      <c r="BA141" s="152"/>
      <c r="BB141" s="152"/>
      <c r="BC141" s="152"/>
      <c r="BD141" s="152"/>
      <c r="BE141" s="152"/>
      <c r="BF141" s="152"/>
    </row>
    <row r="142" spans="1:58" customFormat="1" ht="18.75" customHeight="1" thickBot="1">
      <c r="A142" s="259"/>
      <c r="B142" s="570"/>
      <c r="C142" s="571"/>
      <c r="D142" s="573"/>
      <c r="E142" s="573"/>
      <c r="F142" s="573"/>
      <c r="G142" s="576"/>
      <c r="H142" s="577"/>
      <c r="I142" s="549" t="s">
        <v>142</v>
      </c>
      <c r="J142" s="549"/>
      <c r="K142" s="549"/>
      <c r="L142" s="549" t="s">
        <v>143</v>
      </c>
      <c r="M142" s="549"/>
      <c r="N142" s="549"/>
      <c r="O142" s="584" t="s">
        <v>142</v>
      </c>
      <c r="P142" s="585"/>
      <c r="Q142" s="586"/>
      <c r="R142" s="549" t="s">
        <v>143</v>
      </c>
      <c r="S142" s="549"/>
      <c r="T142" s="549"/>
      <c r="U142" s="570"/>
      <c r="V142" s="738"/>
      <c r="W142" s="897"/>
      <c r="X142" s="897"/>
      <c r="Y142" s="897"/>
      <c r="Z142" s="897"/>
      <c r="AA142" s="897"/>
      <c r="AB142" s="897"/>
      <c r="AC142" s="897"/>
      <c r="AD142" s="897"/>
      <c r="AE142" s="897"/>
      <c r="AF142" s="897"/>
      <c r="AG142" s="150"/>
      <c r="AH142" s="151"/>
      <c r="AI142" s="133"/>
      <c r="AJ142" s="134"/>
      <c r="AK142" s="135"/>
      <c r="AL142" s="178" t="s">
        <v>141</v>
      </c>
      <c r="AM142" s="179" t="s">
        <v>369</v>
      </c>
      <c r="AN142" s="180" t="s">
        <v>417</v>
      </c>
      <c r="AO142" s="181" t="s">
        <v>447</v>
      </c>
      <c r="AP142" s="152"/>
      <c r="AQ142" s="152"/>
      <c r="AR142" s="152"/>
      <c r="AS142" s="152"/>
      <c r="AT142" s="152"/>
      <c r="AU142" s="152"/>
      <c r="AV142" s="152"/>
      <c r="AW142" s="152"/>
      <c r="AX142" s="152"/>
      <c r="AY142" s="152"/>
      <c r="AZ142" s="152"/>
      <c r="BA142" s="152"/>
      <c r="BB142" s="152"/>
      <c r="BC142" s="152"/>
      <c r="BD142" s="152"/>
      <c r="BE142" s="152"/>
      <c r="BF142" s="152"/>
    </row>
    <row r="143" spans="1:58" customFormat="1" ht="12.6" customHeight="1" thickTop="1" thickBot="1">
      <c r="A143" s="259"/>
      <c r="B143" s="568" t="s">
        <v>144</v>
      </c>
      <c r="C143" s="569"/>
      <c r="D143" s="569"/>
      <c r="E143" s="569"/>
      <c r="F143" s="569"/>
      <c r="G143" s="569"/>
      <c r="H143" s="737"/>
      <c r="I143" s="726"/>
      <c r="J143" s="727"/>
      <c r="K143" s="728"/>
      <c r="L143" s="726"/>
      <c r="M143" s="727"/>
      <c r="N143" s="728"/>
      <c r="O143" s="726"/>
      <c r="P143" s="727"/>
      <c r="Q143" s="728"/>
      <c r="R143" s="726"/>
      <c r="S143" s="727"/>
      <c r="T143" s="728"/>
      <c r="U143" s="887">
        <f t="shared" ref="U143:U155" si="6">SUM(I143:R143)</f>
        <v>0</v>
      </c>
      <c r="V143" s="888"/>
      <c r="W143" s="466"/>
      <c r="X143" s="467"/>
      <c r="Y143" s="467"/>
      <c r="Z143" s="468"/>
      <c r="AA143" s="845"/>
      <c r="AB143" s="846"/>
      <c r="AC143" s="846"/>
      <c r="AD143" s="846"/>
      <c r="AE143" s="846"/>
      <c r="AF143" s="847"/>
      <c r="AG143" s="150"/>
      <c r="AH143" s="151"/>
      <c r="AI143" s="133" t="str">
        <f>IF(AND(SUM(I143:T143)&gt;0,W143=""),"常勤換算未記入",IF(AND(SUM(L143,R143)&gt;0,AA143=""),"兼務状況未記入",""))</f>
        <v/>
      </c>
      <c r="AJ143" s="134"/>
      <c r="AK143" s="158" t="str">
        <f>IF(AM143="常勤不在","基準違反",IF(COUNTIF(AO143,"*計算間違い*"),"要確認",""))</f>
        <v/>
      </c>
      <c r="AL143" s="178" t="s">
        <v>435</v>
      </c>
      <c r="AM143" s="182" t="str">
        <f>IF($AM$13="介護付",IF(SUM(I143:N143)=0,"常勤不在",""),"")</f>
        <v/>
      </c>
      <c r="AN143" s="183"/>
      <c r="AO143" s="184" t="str">
        <f>IF(SUM(I143:T143)&lt;W143,"計算間違い①",IF(AND(SUM(L143:T143)&gt;0,SUM(I143:T143)=W143),"計算間違い③",""))</f>
        <v/>
      </c>
      <c r="AP143" s="152"/>
      <c r="AQ143" s="152"/>
      <c r="AR143" s="152"/>
      <c r="AS143" s="152"/>
      <c r="AT143" s="152"/>
      <c r="AU143" s="152"/>
      <c r="AV143" s="152"/>
      <c r="AW143" s="152"/>
      <c r="AX143" s="152"/>
      <c r="AY143" s="152"/>
      <c r="AZ143" s="152"/>
      <c r="BA143" s="152"/>
      <c r="BB143" s="152"/>
      <c r="BC143" s="152"/>
      <c r="BD143" s="152"/>
      <c r="BE143" s="152"/>
      <c r="BF143" s="152"/>
    </row>
    <row r="144" spans="1:58" customFormat="1" ht="12.6" customHeight="1" thickTop="1" thickBot="1">
      <c r="A144" s="259"/>
      <c r="B144" s="570"/>
      <c r="C144" s="571"/>
      <c r="D144" s="571"/>
      <c r="E144" s="571"/>
      <c r="F144" s="571"/>
      <c r="G144" s="571"/>
      <c r="H144" s="738"/>
      <c r="I144" s="884"/>
      <c r="J144" s="885"/>
      <c r="K144" s="886"/>
      <c r="L144" s="884"/>
      <c r="M144" s="885"/>
      <c r="N144" s="886"/>
      <c r="O144" s="884"/>
      <c r="P144" s="885"/>
      <c r="Q144" s="886"/>
      <c r="R144" s="884"/>
      <c r="S144" s="885"/>
      <c r="T144" s="886"/>
      <c r="U144" s="889"/>
      <c r="V144" s="890"/>
      <c r="W144" s="469"/>
      <c r="X144" s="470"/>
      <c r="Y144" s="470"/>
      <c r="Z144" s="471"/>
      <c r="AA144" s="891"/>
      <c r="AB144" s="892"/>
      <c r="AC144" s="892"/>
      <c r="AD144" s="892"/>
      <c r="AE144" s="892"/>
      <c r="AF144" s="893"/>
      <c r="AG144" s="150"/>
      <c r="AH144" s="151"/>
      <c r="AI144" s="133"/>
      <c r="AJ144" s="134"/>
      <c r="AK144" s="158"/>
      <c r="AL144" s="178"/>
      <c r="AM144" s="182"/>
      <c r="AN144" s="362"/>
      <c r="AO144" s="184"/>
      <c r="AP144" s="152"/>
      <c r="AQ144" s="152"/>
      <c r="AR144" s="152"/>
      <c r="AS144" s="152"/>
      <c r="AT144" s="152"/>
      <c r="AU144" s="152"/>
      <c r="AV144" s="152"/>
      <c r="AW144" s="152"/>
      <c r="AX144" s="152"/>
      <c r="AY144" s="152"/>
      <c r="AZ144" s="152"/>
      <c r="BA144" s="152"/>
      <c r="BB144" s="152"/>
      <c r="BC144" s="152"/>
      <c r="BD144" s="152"/>
      <c r="BE144" s="152"/>
      <c r="BF144" s="152"/>
    </row>
    <row r="145" spans="1:58" customFormat="1" ht="18.75" customHeight="1" thickTop="1" thickBot="1">
      <c r="A145" s="259"/>
      <c r="B145" s="557" t="s">
        <v>145</v>
      </c>
      <c r="C145" s="557"/>
      <c r="D145" s="557"/>
      <c r="E145" s="557"/>
      <c r="F145" s="557"/>
      <c r="G145" s="557"/>
      <c r="H145" s="557"/>
      <c r="I145" s="490"/>
      <c r="J145" s="490"/>
      <c r="K145" s="490"/>
      <c r="L145" s="490"/>
      <c r="M145" s="490"/>
      <c r="N145" s="490"/>
      <c r="O145" s="580"/>
      <c r="P145" s="581"/>
      <c r="Q145" s="582"/>
      <c r="R145" s="490"/>
      <c r="S145" s="490"/>
      <c r="T145" s="490"/>
      <c r="U145" s="760">
        <f t="shared" si="6"/>
        <v>0</v>
      </c>
      <c r="V145" s="760"/>
      <c r="W145" s="761"/>
      <c r="X145" s="761"/>
      <c r="Y145" s="761"/>
      <c r="Z145" s="761"/>
      <c r="AA145" s="550"/>
      <c r="AB145" s="550"/>
      <c r="AC145" s="550"/>
      <c r="AD145" s="550"/>
      <c r="AE145" s="550"/>
      <c r="AF145" s="550"/>
      <c r="AG145" s="150"/>
      <c r="AH145" s="151"/>
      <c r="AI145" s="133" t="str">
        <f>IF(AND(SUM(I145:T145)&gt;0,W145=""),"常勤換算未記入",IF(AND(SUM(L145,R145)&gt;0,AA145=""),"兼務状況未記入",""))</f>
        <v/>
      </c>
      <c r="AJ145" s="134"/>
      <c r="AK145" s="158" t="str">
        <f>IF(OR(AM145="常勤不在",AN145="不足"),"基準違反",IF(COUNTIF(AO145,"*計算間違い*"),"要確認",""))</f>
        <v/>
      </c>
      <c r="AL145" s="178" t="s">
        <v>192</v>
      </c>
      <c r="AM145" s="182" t="str">
        <f>IF(AND($AM$13="介護付",COUNTA($R$181)=1),IF(SUM(I145:N145)=0,"常勤不在",""),"")</f>
        <v/>
      </c>
      <c r="AN145" s="185" t="str">
        <f>IF(AND($AM$13="介護付",COUNTA($R$181)=1),IF(OR(W145=0,W145-ROUNDUP(($Z$318-$J$324)/100,0)&lt;0),"不足",""),"")</f>
        <v/>
      </c>
      <c r="AO145" s="184" t="str">
        <f>IF(SUM(I145:T145)&lt;W145,"計算間違い①",IF(I145&gt;W145,"計算間違い②",IF(AND(SUM(L145:T145)&gt;0,SUM(I145:T145)=W145),"計算間違い③","")))</f>
        <v/>
      </c>
      <c r="AP145" s="152"/>
      <c r="AQ145" s="152"/>
      <c r="AR145" s="152"/>
      <c r="AS145" s="152"/>
      <c r="AT145" s="152"/>
      <c r="AU145" s="152"/>
      <c r="AV145" s="152"/>
      <c r="AW145" s="152"/>
      <c r="AX145" s="152"/>
      <c r="AY145" s="152"/>
      <c r="AZ145" s="152"/>
      <c r="BA145" s="152"/>
      <c r="BB145" s="152"/>
      <c r="BC145" s="152"/>
      <c r="BD145" s="152"/>
      <c r="BE145" s="152"/>
      <c r="BF145" s="152"/>
    </row>
    <row r="146" spans="1:58" customFormat="1" ht="18.75" customHeight="1" thickTop="1">
      <c r="A146" s="259"/>
      <c r="B146" s="740" t="s">
        <v>182</v>
      </c>
      <c r="C146" s="740"/>
      <c r="D146" s="740"/>
      <c r="E146" s="740"/>
      <c r="F146" s="740"/>
      <c r="G146" s="740"/>
      <c r="H146" s="740"/>
      <c r="I146" s="559"/>
      <c r="J146" s="559"/>
      <c r="K146" s="559"/>
      <c r="L146" s="559"/>
      <c r="M146" s="559"/>
      <c r="N146" s="559"/>
      <c r="O146" s="741"/>
      <c r="P146" s="742"/>
      <c r="Q146" s="743"/>
      <c r="R146" s="559"/>
      <c r="S146" s="559"/>
      <c r="T146" s="559"/>
      <c r="U146" s="909">
        <f t="shared" si="6"/>
        <v>0</v>
      </c>
      <c r="V146" s="909"/>
      <c r="W146" s="466"/>
      <c r="X146" s="467"/>
      <c r="Y146" s="467"/>
      <c r="Z146" s="468"/>
      <c r="AA146" s="845"/>
      <c r="AB146" s="846"/>
      <c r="AC146" s="846"/>
      <c r="AD146" s="846"/>
      <c r="AE146" s="846"/>
      <c r="AF146" s="847"/>
      <c r="AG146" s="150"/>
      <c r="AH146" s="151"/>
      <c r="AI146" s="133" t="str">
        <f>IF(AND(SUM(I146:T146)&gt;0,W146=""),"常勤換算未記入",IF(AND(SUM(L146,R146)&gt;0,AA146=""),"兼務状況未記入",""))</f>
        <v/>
      </c>
      <c r="AJ146" s="134"/>
      <c r="AK146" s="158" t="str">
        <f>IF(OR(AM146="常勤不在",AN146="不足"),"基準違反",IF(COUNTIF(AO146,"*計算間違い*"),"要確認",""))</f>
        <v/>
      </c>
      <c r="AL146" s="612" t="s">
        <v>172</v>
      </c>
      <c r="AM146" s="610" t="str">
        <f>IF(AND($AM$13="介護付",COUNTA($R$181)=1),IF(OR(SUM(I146:N147)&gt;=1,AND(SUM(I146:N149)&gt;=1,SUM(R324:AF324)=0)),"","常勤不在"),"")</f>
        <v/>
      </c>
      <c r="AN146" s="949" t="str">
        <f>IF(AND($AM$13="介護付",COUNTA($R$181)=1),IF(W146-ROUNDUP(($Z$318-$J$324-30)/50+1,0)&lt;0,"不足",""),"")</f>
        <v/>
      </c>
      <c r="AO146" s="940" t="str">
        <f>IF(SUM(I146:T147)&lt;W146,"計算間違い①",IF(SUM(I146:K147)&gt;W146,"計算間違い②",IF(AND(SUM(L146:T147)&gt;0,SUM(I146:T147)=W146),"計算間違い③","")))</f>
        <v/>
      </c>
      <c r="AP146" s="152"/>
      <c r="AQ146" s="152"/>
      <c r="AR146" s="152"/>
      <c r="AS146" s="152"/>
      <c r="AT146" s="152"/>
      <c r="AU146" s="152"/>
      <c r="AV146" s="152"/>
      <c r="AW146" s="152"/>
      <c r="AX146" s="152"/>
      <c r="AY146" s="152"/>
      <c r="AZ146" s="152"/>
      <c r="BA146" s="152"/>
      <c r="BB146" s="152"/>
      <c r="BC146" s="152"/>
      <c r="BD146" s="152"/>
      <c r="BE146" s="152"/>
      <c r="BF146" s="152"/>
    </row>
    <row r="147" spans="1:58" customFormat="1" ht="18.75" customHeight="1" thickBot="1">
      <c r="A147" s="259"/>
      <c r="B147" s="959" t="s">
        <v>183</v>
      </c>
      <c r="C147" s="959"/>
      <c r="D147" s="959"/>
      <c r="E147" s="959"/>
      <c r="F147" s="959"/>
      <c r="G147" s="959"/>
      <c r="H147" s="959"/>
      <c r="I147" s="578"/>
      <c r="J147" s="578"/>
      <c r="K147" s="578"/>
      <c r="L147" s="578"/>
      <c r="M147" s="578"/>
      <c r="N147" s="578"/>
      <c r="O147" s="894"/>
      <c r="P147" s="895"/>
      <c r="Q147" s="896"/>
      <c r="R147" s="578"/>
      <c r="S147" s="578"/>
      <c r="T147" s="578"/>
      <c r="U147" s="879">
        <f>SUM(I147:R147)</f>
        <v>0</v>
      </c>
      <c r="V147" s="879"/>
      <c r="W147" s="469"/>
      <c r="X147" s="470"/>
      <c r="Y147" s="470"/>
      <c r="Z147" s="471"/>
      <c r="AA147" s="881"/>
      <c r="AB147" s="882"/>
      <c r="AC147" s="882"/>
      <c r="AD147" s="882"/>
      <c r="AE147" s="882"/>
      <c r="AF147" s="883"/>
      <c r="AG147" s="150"/>
      <c r="AH147" s="151"/>
      <c r="AI147" s="133" t="str">
        <f>IF(AND(SUM(I147:T147)&gt;0,W146=""),"常勤換算未記入",IF(AND(SUM(L147,R147)&gt;0,AA146=""),"兼務状況未記入",""))</f>
        <v/>
      </c>
      <c r="AJ147" s="134"/>
      <c r="AK147" s="135"/>
      <c r="AL147" s="613"/>
      <c r="AM147" s="611"/>
      <c r="AN147" s="950"/>
      <c r="AO147" s="941" t="str">
        <f t="shared" ref="AO147:AO155" si="7">IF(SUM(I147:T147)&lt;W147,"計算間違い①",IF(I147&gt;W147,"計算間違い②",IF(AND(SUM(L147:T147)&gt;0,SUM(I147:T147)=W147),"計算間違い③","")))</f>
        <v/>
      </c>
      <c r="AP147" s="152"/>
      <c r="AQ147" s="152"/>
      <c r="AR147" s="152"/>
      <c r="AS147" s="152"/>
      <c r="AT147" s="152"/>
      <c r="AU147" s="152"/>
      <c r="AV147" s="152"/>
      <c r="AW147" s="152"/>
      <c r="AX147" s="152"/>
      <c r="AY147" s="152"/>
      <c r="AZ147" s="152"/>
      <c r="BA147" s="152"/>
      <c r="BB147" s="152"/>
      <c r="BC147" s="152"/>
      <c r="BD147" s="152"/>
      <c r="BE147" s="152"/>
      <c r="BF147" s="152"/>
    </row>
    <row r="148" spans="1:58" customFormat="1" ht="18.75" customHeight="1" thickTop="1">
      <c r="A148" s="259"/>
      <c r="B148" s="740" t="s">
        <v>184</v>
      </c>
      <c r="C148" s="740"/>
      <c r="D148" s="740"/>
      <c r="E148" s="740"/>
      <c r="F148" s="740"/>
      <c r="G148" s="740"/>
      <c r="H148" s="740"/>
      <c r="I148" s="559"/>
      <c r="J148" s="559"/>
      <c r="K148" s="559"/>
      <c r="L148" s="559"/>
      <c r="M148" s="559"/>
      <c r="N148" s="559"/>
      <c r="O148" s="741"/>
      <c r="P148" s="742"/>
      <c r="Q148" s="743"/>
      <c r="R148" s="559"/>
      <c r="S148" s="559"/>
      <c r="T148" s="559"/>
      <c r="U148" s="909">
        <f t="shared" si="6"/>
        <v>0</v>
      </c>
      <c r="V148" s="909"/>
      <c r="W148" s="466"/>
      <c r="X148" s="467"/>
      <c r="Y148" s="467"/>
      <c r="Z148" s="468"/>
      <c r="AA148" s="845"/>
      <c r="AB148" s="846"/>
      <c r="AC148" s="846"/>
      <c r="AD148" s="846"/>
      <c r="AE148" s="846"/>
      <c r="AF148" s="847"/>
      <c r="AG148" s="150"/>
      <c r="AH148" s="151"/>
      <c r="AI148" s="133" t="str">
        <f>IF(AND(SUM(I148:T148)&gt;0,W148=""),"常勤換算未記入",IF(AND(SUM(L148,R148)&gt;0,AA148=""),"兼務状況未記入",""))</f>
        <v/>
      </c>
      <c r="AJ148" s="134"/>
      <c r="AK148" s="158" t="str">
        <f>IF(AM148="常勤不在","基準違反",IF(COUNTIF(AO148,"*計算間違い*"),"要確認",""))</f>
        <v/>
      </c>
      <c r="AL148" s="612" t="s">
        <v>170</v>
      </c>
      <c r="AM148" s="610" t="str">
        <f>IF(AND($AM$13="介護付",COUNTA($R$181)=1),IF(OR(SUM(I148:N149)&gt;=1,AND(SUM(I146:N149)&gt;=1,SUM(R324:AF324)=0)),"","常勤不在"),"")</f>
        <v/>
      </c>
      <c r="AN148" s="947"/>
      <c r="AO148" s="942" t="str">
        <f>IF(SUM(I148:T149)&lt;W148,"計算間違い①",IF(SUM(I148:K149)&gt;W148,"計算間違い②",IF(AND(SUM(L148:T149)&gt;0,SUM(I148:T149)=W148),"計算間違い③","")))</f>
        <v/>
      </c>
      <c r="AP148" s="152"/>
      <c r="AQ148" s="152"/>
      <c r="AR148" s="152"/>
      <c r="AS148" s="152"/>
      <c r="AT148" s="152"/>
      <c r="AU148" s="152"/>
      <c r="AV148" s="152"/>
      <c r="AW148" s="152"/>
      <c r="AX148" s="152"/>
      <c r="AY148" s="152"/>
      <c r="AZ148" s="152"/>
      <c r="BA148" s="152"/>
      <c r="BB148" s="152"/>
      <c r="BC148" s="152"/>
      <c r="BD148" s="152"/>
      <c r="BE148" s="152"/>
      <c r="BF148" s="152"/>
    </row>
    <row r="149" spans="1:58" customFormat="1" ht="18.75" customHeight="1" thickBot="1">
      <c r="A149" s="259"/>
      <c r="B149" s="959" t="s">
        <v>185</v>
      </c>
      <c r="C149" s="959"/>
      <c r="D149" s="959"/>
      <c r="E149" s="959"/>
      <c r="F149" s="959"/>
      <c r="G149" s="959"/>
      <c r="H149" s="959"/>
      <c r="I149" s="578"/>
      <c r="J149" s="578"/>
      <c r="K149" s="578"/>
      <c r="L149" s="578"/>
      <c r="M149" s="578"/>
      <c r="N149" s="578"/>
      <c r="O149" s="894"/>
      <c r="P149" s="895"/>
      <c r="Q149" s="896"/>
      <c r="R149" s="578"/>
      <c r="S149" s="578"/>
      <c r="T149" s="578"/>
      <c r="U149" s="879">
        <f>SUM(I149:R149)</f>
        <v>0</v>
      </c>
      <c r="V149" s="879"/>
      <c r="W149" s="469"/>
      <c r="X149" s="470"/>
      <c r="Y149" s="470"/>
      <c r="Z149" s="471"/>
      <c r="AA149" s="881"/>
      <c r="AB149" s="882"/>
      <c r="AC149" s="882"/>
      <c r="AD149" s="882"/>
      <c r="AE149" s="882"/>
      <c r="AF149" s="883"/>
      <c r="AG149" s="150"/>
      <c r="AH149" s="151"/>
      <c r="AI149" s="133" t="str">
        <f>IF(AND(SUM(I149:T149)&gt;0,W148=""),"常勤換算未記入",IF(AND(SUM(L149,R149)&gt;0,AA148=""),"兼務状況未記入",""))</f>
        <v/>
      </c>
      <c r="AJ149" s="134"/>
      <c r="AK149" s="135"/>
      <c r="AL149" s="613"/>
      <c r="AM149" s="611"/>
      <c r="AN149" s="948"/>
      <c r="AO149" s="942" t="str">
        <f t="shared" si="7"/>
        <v/>
      </c>
      <c r="AP149" s="152"/>
      <c r="AQ149" s="152"/>
      <c r="AR149" s="152"/>
      <c r="AS149" s="152"/>
      <c r="AT149" s="152"/>
      <c r="AU149" s="152"/>
      <c r="AV149" s="152"/>
      <c r="AW149" s="152"/>
      <c r="AX149" s="152"/>
      <c r="AY149" s="152"/>
      <c r="AZ149" s="152"/>
      <c r="BA149" s="152"/>
      <c r="BB149" s="152"/>
      <c r="BC149" s="152"/>
      <c r="BD149" s="152"/>
      <c r="BE149" s="152"/>
      <c r="BF149" s="152"/>
    </row>
    <row r="150" spans="1:58" customFormat="1" ht="18.75" customHeight="1" thickTop="1" thickBot="1">
      <c r="A150" s="259"/>
      <c r="B150" s="557" t="s">
        <v>146</v>
      </c>
      <c r="C150" s="557"/>
      <c r="D150" s="557"/>
      <c r="E150" s="557"/>
      <c r="F150" s="557"/>
      <c r="G150" s="557"/>
      <c r="H150" s="557"/>
      <c r="I150" s="490"/>
      <c r="J150" s="490"/>
      <c r="K150" s="490"/>
      <c r="L150" s="490"/>
      <c r="M150" s="490"/>
      <c r="N150" s="490"/>
      <c r="O150" s="580"/>
      <c r="P150" s="581"/>
      <c r="Q150" s="582"/>
      <c r="R150" s="490"/>
      <c r="S150" s="490"/>
      <c r="T150" s="490"/>
      <c r="U150" s="760">
        <f t="shared" si="6"/>
        <v>0</v>
      </c>
      <c r="V150" s="760"/>
      <c r="W150" s="761"/>
      <c r="X150" s="761"/>
      <c r="Y150" s="761"/>
      <c r="Z150" s="761"/>
      <c r="AA150" s="550"/>
      <c r="AB150" s="550"/>
      <c r="AC150" s="550"/>
      <c r="AD150" s="550"/>
      <c r="AE150" s="550"/>
      <c r="AF150" s="550"/>
      <c r="AG150" s="150"/>
      <c r="AH150" s="151"/>
      <c r="AI150" s="133" t="str">
        <f t="shared" ref="AI150:AI155" si="8">IF(AND(SUM(I150:T150)&gt;0,W150=""),"常勤換算未記入",IF(AND(SUM(L150,R150)&gt;0,AA150=""),"兼務状況未記入",""))</f>
        <v/>
      </c>
      <c r="AJ150" s="134"/>
      <c r="AK150" s="158" t="str">
        <f>IF(AN150="不在","基準違反",IF(COUNTIF(AO150,"*計算間違い*"),"要確認",""))</f>
        <v/>
      </c>
      <c r="AL150" s="178" t="s">
        <v>364</v>
      </c>
      <c r="AM150" s="186"/>
      <c r="AN150" s="185" t="str">
        <f>IF(AND($AM$13="介護付",COUNTA($R$181)=1),IF(SUM(W150)=0,"不在",""),"")</f>
        <v/>
      </c>
      <c r="AO150" s="184" t="str">
        <f t="shared" si="7"/>
        <v/>
      </c>
      <c r="AP150" s="152"/>
      <c r="AQ150" s="152"/>
      <c r="AR150" s="152"/>
      <c r="AS150" s="152"/>
      <c r="AT150" s="152"/>
      <c r="AU150" s="152"/>
      <c r="AV150" s="152"/>
      <c r="AW150" s="152"/>
      <c r="AX150" s="152"/>
      <c r="AY150" s="152"/>
      <c r="AZ150" s="152"/>
      <c r="BA150" s="152"/>
      <c r="BB150" s="152"/>
      <c r="BC150" s="152"/>
      <c r="BD150" s="152"/>
      <c r="BE150" s="152"/>
      <c r="BF150" s="152"/>
    </row>
    <row r="151" spans="1:58" customFormat="1" ht="18.75" customHeight="1" thickTop="1" thickBot="1">
      <c r="A151" s="259"/>
      <c r="B151" s="557" t="s">
        <v>147</v>
      </c>
      <c r="C151" s="557"/>
      <c r="D151" s="557"/>
      <c r="E151" s="557"/>
      <c r="F151" s="557"/>
      <c r="G151" s="557"/>
      <c r="H151" s="557"/>
      <c r="I151" s="490"/>
      <c r="J151" s="490"/>
      <c r="K151" s="490"/>
      <c r="L151" s="490"/>
      <c r="M151" s="490"/>
      <c r="N151" s="490"/>
      <c r="O151" s="580"/>
      <c r="P151" s="581"/>
      <c r="Q151" s="582"/>
      <c r="R151" s="490"/>
      <c r="S151" s="490"/>
      <c r="T151" s="490"/>
      <c r="U151" s="760">
        <f t="shared" si="6"/>
        <v>0</v>
      </c>
      <c r="V151" s="760"/>
      <c r="W151" s="761"/>
      <c r="X151" s="761"/>
      <c r="Y151" s="761"/>
      <c r="Z151" s="761"/>
      <c r="AA151" s="550"/>
      <c r="AB151" s="550"/>
      <c r="AC151" s="550"/>
      <c r="AD151" s="550"/>
      <c r="AE151" s="550"/>
      <c r="AF151" s="550"/>
      <c r="AG151" s="150"/>
      <c r="AH151" s="151"/>
      <c r="AI151" s="133" t="str">
        <f t="shared" si="8"/>
        <v/>
      </c>
      <c r="AJ151" s="134"/>
      <c r="AK151" s="158" t="str">
        <f>IF(AN151="不在","基準違反",IF(COUNTIF(AO151,"*計算間違い*"),"要確認",""))</f>
        <v/>
      </c>
      <c r="AL151" s="178" t="s">
        <v>194</v>
      </c>
      <c r="AM151" s="187"/>
      <c r="AN151" s="185" t="str">
        <f>IF(AND($AM$13="介護付",COUNTA($R$181)=1),IF(SUM(W151)=0,"不在",""),"")</f>
        <v/>
      </c>
      <c r="AO151" s="184" t="str">
        <f t="shared" si="7"/>
        <v/>
      </c>
      <c r="AP151" s="152"/>
      <c r="AQ151" s="152"/>
      <c r="AR151" s="152"/>
      <c r="AS151" s="152"/>
      <c r="AT151" s="152"/>
      <c r="AU151" s="152"/>
      <c r="AV151" s="152"/>
      <c r="AW151" s="152"/>
      <c r="AX151" s="152"/>
      <c r="AY151" s="152"/>
      <c r="AZ151" s="152"/>
      <c r="BA151" s="152"/>
      <c r="BB151" s="152"/>
      <c r="BC151" s="152"/>
      <c r="BD151" s="152"/>
      <c r="BE151" s="152"/>
      <c r="BF151" s="152"/>
    </row>
    <row r="152" spans="1:58" customFormat="1" ht="18.75" customHeight="1" thickTop="1">
      <c r="A152" s="259"/>
      <c r="B152" s="557" t="s">
        <v>148</v>
      </c>
      <c r="C152" s="557"/>
      <c r="D152" s="557"/>
      <c r="E152" s="557"/>
      <c r="F152" s="557"/>
      <c r="G152" s="557"/>
      <c r="H152" s="557"/>
      <c r="I152" s="490"/>
      <c r="J152" s="490"/>
      <c r="K152" s="490"/>
      <c r="L152" s="490"/>
      <c r="M152" s="490"/>
      <c r="N152" s="490"/>
      <c r="O152" s="580"/>
      <c r="P152" s="581"/>
      <c r="Q152" s="582"/>
      <c r="R152" s="490"/>
      <c r="S152" s="490"/>
      <c r="T152" s="490"/>
      <c r="U152" s="760">
        <f t="shared" si="6"/>
        <v>0</v>
      </c>
      <c r="V152" s="760"/>
      <c r="W152" s="761"/>
      <c r="X152" s="761"/>
      <c r="Y152" s="761"/>
      <c r="Z152" s="761"/>
      <c r="AA152" s="550"/>
      <c r="AB152" s="550"/>
      <c r="AC152" s="550"/>
      <c r="AD152" s="550"/>
      <c r="AE152" s="550"/>
      <c r="AF152" s="550"/>
      <c r="AG152" s="150"/>
      <c r="AH152" s="151"/>
      <c r="AI152" s="133" t="str">
        <f>IF(AND(SUM(L152,R152)&gt;0,AA152=""),"兼務状況未記入","")</f>
        <v/>
      </c>
      <c r="AJ152" s="134"/>
      <c r="AK152" s="158" t="str">
        <f>IF(COUNTIF(AO152,"*計算間違い*"),"要確認","")</f>
        <v/>
      </c>
      <c r="AL152" s="188" t="s">
        <v>448</v>
      </c>
      <c r="AM152" s="189"/>
      <c r="AN152" s="190"/>
      <c r="AO152" s="191" t="str">
        <f t="shared" si="7"/>
        <v/>
      </c>
      <c r="AP152" s="152"/>
      <c r="AQ152" s="152"/>
      <c r="AR152" s="152"/>
      <c r="AS152" s="152"/>
      <c r="AT152" s="152"/>
      <c r="AU152" s="152"/>
      <c r="AV152" s="152"/>
      <c r="AW152" s="152"/>
      <c r="AX152" s="152"/>
      <c r="AY152" s="152"/>
      <c r="AZ152" s="152"/>
      <c r="BA152" s="152"/>
      <c r="BB152" s="152"/>
      <c r="BC152" s="152"/>
      <c r="BD152" s="152"/>
      <c r="BE152" s="152"/>
      <c r="BF152" s="152"/>
    </row>
    <row r="153" spans="1:58" customFormat="1" ht="18.75" customHeight="1">
      <c r="A153" s="259"/>
      <c r="B153" s="557" t="s">
        <v>149</v>
      </c>
      <c r="C153" s="557"/>
      <c r="D153" s="557"/>
      <c r="E153" s="557"/>
      <c r="F153" s="557"/>
      <c r="G153" s="557"/>
      <c r="H153" s="557"/>
      <c r="I153" s="490"/>
      <c r="J153" s="490"/>
      <c r="K153" s="490"/>
      <c r="L153" s="490"/>
      <c r="M153" s="490"/>
      <c r="N153" s="490"/>
      <c r="O153" s="580"/>
      <c r="P153" s="581"/>
      <c r="Q153" s="582"/>
      <c r="R153" s="490"/>
      <c r="S153" s="490"/>
      <c r="T153" s="490"/>
      <c r="U153" s="760">
        <f t="shared" si="6"/>
        <v>0</v>
      </c>
      <c r="V153" s="760"/>
      <c r="W153" s="761"/>
      <c r="X153" s="761"/>
      <c r="Y153" s="761"/>
      <c r="Z153" s="761"/>
      <c r="AA153" s="550"/>
      <c r="AB153" s="550"/>
      <c r="AC153" s="550"/>
      <c r="AD153" s="550"/>
      <c r="AE153" s="550"/>
      <c r="AF153" s="550"/>
      <c r="AG153" s="150"/>
      <c r="AH153" s="151"/>
      <c r="AI153" s="133" t="str">
        <f>IF(AND(SUM(L153,R153)&gt;0,AA153=""),"兼務状況未記入","")</f>
        <v/>
      </c>
      <c r="AJ153" s="134"/>
      <c r="AK153" s="158" t="str">
        <f>IF(COUNTIF(AO153,"*計算間違い*"),"要確認","")</f>
        <v/>
      </c>
      <c r="AL153" s="192" t="s">
        <v>449</v>
      </c>
      <c r="AM153" s="193"/>
      <c r="AN153" s="194"/>
      <c r="AO153" s="191" t="str">
        <f t="shared" si="7"/>
        <v/>
      </c>
      <c r="AP153" s="152"/>
      <c r="AQ153" s="152"/>
      <c r="AR153" s="152"/>
      <c r="AS153" s="152"/>
      <c r="AT153" s="152"/>
      <c r="AU153" s="152"/>
      <c r="AV153" s="152"/>
      <c r="AW153" s="152"/>
      <c r="AX153" s="152"/>
      <c r="AY153" s="152"/>
      <c r="AZ153" s="152"/>
      <c r="BA153" s="152"/>
      <c r="BB153" s="152"/>
      <c r="BC153" s="152"/>
      <c r="BD153" s="152"/>
      <c r="BE153" s="152"/>
      <c r="BF153" s="152"/>
    </row>
    <row r="154" spans="1:58" customFormat="1" ht="18.75" customHeight="1">
      <c r="A154" s="259"/>
      <c r="B154" s="557" t="s">
        <v>150</v>
      </c>
      <c r="C154" s="557"/>
      <c r="D154" s="557"/>
      <c r="E154" s="557"/>
      <c r="F154" s="557"/>
      <c r="G154" s="557"/>
      <c r="H154" s="557"/>
      <c r="I154" s="490"/>
      <c r="J154" s="490"/>
      <c r="K154" s="490"/>
      <c r="L154" s="490"/>
      <c r="M154" s="490"/>
      <c r="N154" s="490"/>
      <c r="O154" s="580"/>
      <c r="P154" s="581"/>
      <c r="Q154" s="582"/>
      <c r="R154" s="490"/>
      <c r="S154" s="490"/>
      <c r="T154" s="490"/>
      <c r="U154" s="760">
        <f t="shared" si="6"/>
        <v>0</v>
      </c>
      <c r="V154" s="760"/>
      <c r="W154" s="761"/>
      <c r="X154" s="761"/>
      <c r="Y154" s="761"/>
      <c r="Z154" s="761"/>
      <c r="AA154" s="550"/>
      <c r="AB154" s="550"/>
      <c r="AC154" s="550"/>
      <c r="AD154" s="550"/>
      <c r="AE154" s="550"/>
      <c r="AF154" s="550"/>
      <c r="AG154" s="150"/>
      <c r="AH154" s="151"/>
      <c r="AI154" s="133" t="str">
        <f t="shared" si="8"/>
        <v/>
      </c>
      <c r="AJ154" s="134"/>
      <c r="AK154" s="158" t="str">
        <f>IF(COUNTIF(AO154,"*計算間違い*"),"要確認","")</f>
        <v/>
      </c>
      <c r="AL154" s="192" t="s">
        <v>450</v>
      </c>
      <c r="AM154" s="193"/>
      <c r="AN154" s="194"/>
      <c r="AO154" s="191" t="str">
        <f t="shared" si="7"/>
        <v/>
      </c>
      <c r="AP154" s="152"/>
      <c r="AQ154" s="152"/>
      <c r="AR154" s="152"/>
      <c r="AS154" s="152"/>
      <c r="AT154" s="152"/>
      <c r="AU154" s="152"/>
      <c r="AV154" s="152"/>
      <c r="AW154" s="152"/>
      <c r="AX154" s="152"/>
      <c r="AY154" s="152"/>
      <c r="AZ154" s="152"/>
      <c r="BA154" s="152"/>
      <c r="BB154" s="152"/>
      <c r="BC154" s="152"/>
      <c r="BD154" s="152"/>
      <c r="BE154" s="152"/>
      <c r="BF154" s="152"/>
    </row>
    <row r="155" spans="1:58" customFormat="1" ht="18.75" customHeight="1">
      <c r="A155" s="259"/>
      <c r="B155" s="556" t="s">
        <v>151</v>
      </c>
      <c r="C155" s="556"/>
      <c r="D155" s="556"/>
      <c r="E155" s="556"/>
      <c r="F155" s="556"/>
      <c r="G155" s="556"/>
      <c r="H155" s="556"/>
      <c r="I155" s="583"/>
      <c r="J155" s="583"/>
      <c r="K155" s="583"/>
      <c r="L155" s="583"/>
      <c r="M155" s="583"/>
      <c r="N155" s="583"/>
      <c r="O155" s="580"/>
      <c r="P155" s="581"/>
      <c r="Q155" s="582"/>
      <c r="R155" s="583"/>
      <c r="S155" s="583"/>
      <c r="T155" s="583"/>
      <c r="U155" s="952">
        <f t="shared" si="6"/>
        <v>0</v>
      </c>
      <c r="V155" s="952"/>
      <c r="W155" s="978"/>
      <c r="X155" s="978"/>
      <c r="Y155" s="978"/>
      <c r="Z155" s="978"/>
      <c r="AA155" s="951"/>
      <c r="AB155" s="951"/>
      <c r="AC155" s="951"/>
      <c r="AD155" s="951"/>
      <c r="AE155" s="951"/>
      <c r="AF155" s="951"/>
      <c r="AG155" s="150"/>
      <c r="AH155" s="151"/>
      <c r="AI155" s="133" t="str">
        <f t="shared" si="8"/>
        <v/>
      </c>
      <c r="AJ155" s="134"/>
      <c r="AK155" s="158" t="str">
        <f>IF(COUNTIF(AO155,"*計算間違い*"),"要確認","")</f>
        <v/>
      </c>
      <c r="AL155" s="192" t="s">
        <v>225</v>
      </c>
      <c r="AM155" s="193"/>
      <c r="AN155" s="194"/>
      <c r="AO155" s="191" t="str">
        <f t="shared" si="7"/>
        <v/>
      </c>
      <c r="AP155" s="152"/>
      <c r="AQ155" s="152"/>
      <c r="AR155" s="152"/>
      <c r="AS155" s="152"/>
      <c r="AT155" s="152"/>
      <c r="AU155" s="152"/>
      <c r="AV155" s="152"/>
      <c r="AW155" s="152"/>
      <c r="AX155" s="152"/>
      <c r="AY155" s="152"/>
      <c r="AZ155" s="152"/>
      <c r="BA155" s="152"/>
      <c r="BB155" s="152"/>
      <c r="BC155" s="152"/>
      <c r="BD155" s="152"/>
      <c r="BE155" s="152"/>
      <c r="BF155" s="152"/>
    </row>
    <row r="156" spans="1:58" s="21" customFormat="1" ht="18.75" customHeight="1">
      <c r="A156" s="85"/>
      <c r="B156" s="518" t="s">
        <v>152</v>
      </c>
      <c r="C156" s="519"/>
      <c r="D156" s="519"/>
      <c r="E156" s="519"/>
      <c r="F156" s="519"/>
      <c r="G156" s="519"/>
      <c r="H156" s="519"/>
      <c r="I156" s="519"/>
      <c r="J156" s="519"/>
      <c r="K156" s="519"/>
      <c r="L156" s="519"/>
      <c r="M156" s="519"/>
      <c r="N156" s="519"/>
      <c r="O156" s="519"/>
      <c r="P156" s="519"/>
      <c r="Q156" s="519"/>
      <c r="R156" s="519"/>
      <c r="S156" s="519"/>
      <c r="T156" s="528"/>
      <c r="U156" s="30"/>
      <c r="V156" s="979"/>
      <c r="W156" s="979"/>
      <c r="X156" s="979"/>
      <c r="Y156" s="519" t="s">
        <v>153</v>
      </c>
      <c r="Z156" s="519"/>
      <c r="AA156" s="30"/>
      <c r="AB156" s="30"/>
      <c r="AC156" s="30"/>
      <c r="AD156" s="30"/>
      <c r="AE156" s="30"/>
      <c r="AF156" s="64"/>
      <c r="AG156" s="153"/>
      <c r="AH156" s="132"/>
      <c r="AI156" s="133" t="str">
        <f>IF(V156="","未記入","")</f>
        <v>未記入</v>
      </c>
      <c r="AJ156" s="134"/>
      <c r="AK156" s="155"/>
      <c r="AL156" s="154"/>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row>
    <row r="157" spans="1:58" s="21" customFormat="1" ht="18.75" customHeight="1">
      <c r="A157" s="85"/>
      <c r="B157" s="934" t="s">
        <v>154</v>
      </c>
      <c r="C157" s="935"/>
      <c r="D157" s="935"/>
      <c r="E157" s="935"/>
      <c r="F157" s="935"/>
      <c r="G157" s="935"/>
      <c r="H157" s="935"/>
      <c r="I157" s="935"/>
      <c r="J157" s="935"/>
      <c r="K157" s="935"/>
      <c r="L157" s="935"/>
      <c r="M157" s="935"/>
      <c r="N157" s="935"/>
      <c r="O157" s="935"/>
      <c r="P157" s="935"/>
      <c r="Q157" s="935"/>
      <c r="R157" s="935"/>
      <c r="S157" s="935"/>
      <c r="T157" s="935"/>
      <c r="U157" s="935"/>
      <c r="V157" s="935"/>
      <c r="W157" s="935"/>
      <c r="X157" s="935"/>
      <c r="Y157" s="935"/>
      <c r="Z157" s="935"/>
      <c r="AA157" s="935"/>
      <c r="AB157" s="935"/>
      <c r="AC157" s="935"/>
      <c r="AD157" s="935"/>
      <c r="AE157" s="935"/>
      <c r="AF157" s="936"/>
      <c r="AG157" s="153"/>
      <c r="AH157" s="132"/>
      <c r="AI157" s="133" t="str">
        <f>IF(COUNTA(I160:T166)=0,"未記入","")</f>
        <v>未記入</v>
      </c>
      <c r="AJ157" s="156"/>
      <c r="AK157" s="159"/>
      <c r="AL157" s="159" t="s">
        <v>426</v>
      </c>
      <c r="AM157" s="159"/>
      <c r="AN157" s="159"/>
      <c r="AO157" s="159"/>
      <c r="AP157" s="156"/>
      <c r="AQ157" s="156"/>
      <c r="AR157" s="156"/>
      <c r="AS157" s="156"/>
      <c r="AT157" s="156"/>
      <c r="AU157" s="156"/>
      <c r="AV157" s="156"/>
      <c r="AW157" s="156"/>
      <c r="AX157" s="156"/>
      <c r="AY157" s="156"/>
      <c r="AZ157" s="156"/>
      <c r="BA157" s="156"/>
      <c r="BB157" s="156"/>
      <c r="BC157" s="156"/>
      <c r="BD157" s="156"/>
      <c r="BE157" s="156"/>
      <c r="BF157" s="156"/>
    </row>
    <row r="158" spans="1:58" s="21" customFormat="1" ht="18.75" customHeight="1">
      <c r="A158" s="85"/>
      <c r="B158" s="568" t="s">
        <v>413</v>
      </c>
      <c r="C158" s="569"/>
      <c r="D158" s="618"/>
      <c r="E158" s="618"/>
      <c r="F158" s="618"/>
      <c r="G158" s="473" t="s">
        <v>414</v>
      </c>
      <c r="H158" s="953"/>
      <c r="I158" s="549" t="s">
        <v>466</v>
      </c>
      <c r="J158" s="549"/>
      <c r="K158" s="549"/>
      <c r="L158" s="549"/>
      <c r="M158" s="549"/>
      <c r="N158" s="549"/>
      <c r="O158" s="584" t="s">
        <v>137</v>
      </c>
      <c r="P158" s="585"/>
      <c r="Q158" s="585"/>
      <c r="R158" s="585"/>
      <c r="S158" s="585"/>
      <c r="T158" s="586"/>
      <c r="U158" s="640"/>
      <c r="V158" s="640"/>
      <c r="W158" s="640"/>
      <c r="X158" s="640"/>
      <c r="Y158" s="640"/>
      <c r="Z158" s="640"/>
      <c r="AA158" s="640"/>
      <c r="AB158" s="640"/>
      <c r="AC158" s="640"/>
      <c r="AD158" s="640"/>
      <c r="AE158" s="640"/>
      <c r="AF158" s="640"/>
      <c r="AG158" s="153"/>
      <c r="AH158" s="132"/>
      <c r="AI158" s="133"/>
      <c r="AJ158" s="156"/>
      <c r="AK158" s="159"/>
      <c r="AL158" s="195"/>
      <c r="AM158" s="196" t="s">
        <v>365</v>
      </c>
      <c r="AN158" s="196" t="s">
        <v>366</v>
      </c>
      <c r="AO158" s="196" t="s">
        <v>367</v>
      </c>
      <c r="AP158" s="196" t="s">
        <v>368</v>
      </c>
      <c r="AQ158" s="156"/>
      <c r="AR158" s="156"/>
      <c r="AS158" s="156"/>
      <c r="AT158" s="156"/>
      <c r="AU158" s="156"/>
      <c r="AV158" s="156"/>
      <c r="AW158" s="156"/>
      <c r="AX158" s="156"/>
      <c r="AY158" s="156"/>
      <c r="AZ158" s="156"/>
      <c r="BA158" s="156"/>
      <c r="BB158" s="156"/>
      <c r="BC158" s="156"/>
      <c r="BD158" s="156"/>
      <c r="BE158" s="156"/>
      <c r="BF158" s="156"/>
    </row>
    <row r="159" spans="1:58" s="21" customFormat="1" ht="18.75" customHeight="1">
      <c r="A159" s="85"/>
      <c r="B159" s="570"/>
      <c r="C159" s="571"/>
      <c r="D159" s="619"/>
      <c r="E159" s="619"/>
      <c r="F159" s="619"/>
      <c r="G159" s="475"/>
      <c r="H159" s="954"/>
      <c r="I159" s="549" t="s">
        <v>142</v>
      </c>
      <c r="J159" s="549"/>
      <c r="K159" s="549"/>
      <c r="L159" s="549" t="s">
        <v>143</v>
      </c>
      <c r="M159" s="549"/>
      <c r="N159" s="549"/>
      <c r="O159" s="584" t="s">
        <v>142</v>
      </c>
      <c r="P159" s="585"/>
      <c r="Q159" s="586"/>
      <c r="R159" s="549" t="s">
        <v>143</v>
      </c>
      <c r="S159" s="549"/>
      <c r="T159" s="549"/>
      <c r="U159" s="640"/>
      <c r="V159" s="640"/>
      <c r="W159" s="640"/>
      <c r="X159" s="640"/>
      <c r="Y159" s="640"/>
      <c r="Z159" s="640"/>
      <c r="AA159" s="640"/>
      <c r="AB159" s="640"/>
      <c r="AC159" s="640"/>
      <c r="AD159" s="640"/>
      <c r="AE159" s="640"/>
      <c r="AF159" s="640"/>
      <c r="AG159" s="153"/>
      <c r="AH159" s="132"/>
      <c r="AI159" s="133"/>
      <c r="AJ159" s="156"/>
      <c r="AK159" s="159"/>
      <c r="AL159" s="197" t="s">
        <v>428</v>
      </c>
      <c r="AM159" s="198">
        <f>I148+I149</f>
        <v>0</v>
      </c>
      <c r="AN159" s="198">
        <f>L148+L149</f>
        <v>0</v>
      </c>
      <c r="AO159" s="198">
        <f>O148+O149</f>
        <v>0</v>
      </c>
      <c r="AP159" s="198">
        <f>R148+R149</f>
        <v>0</v>
      </c>
      <c r="AQ159" s="156"/>
      <c r="AR159" s="156"/>
      <c r="AS159" s="156"/>
      <c r="AT159" s="156"/>
      <c r="AU159" s="156"/>
      <c r="AV159" s="156"/>
      <c r="AW159" s="156"/>
      <c r="AX159" s="156"/>
      <c r="AY159" s="156"/>
      <c r="AZ159" s="156"/>
      <c r="BA159" s="156"/>
      <c r="BB159" s="156"/>
      <c r="BC159" s="156"/>
      <c r="BD159" s="156"/>
      <c r="BE159" s="156"/>
      <c r="BF159" s="156"/>
    </row>
    <row r="160" spans="1:58" s="21" customFormat="1" ht="18.75" customHeight="1">
      <c r="A160" s="85"/>
      <c r="B160" s="557" t="s">
        <v>155</v>
      </c>
      <c r="C160" s="557"/>
      <c r="D160" s="557"/>
      <c r="E160" s="557"/>
      <c r="F160" s="557"/>
      <c r="G160" s="557"/>
      <c r="H160" s="557"/>
      <c r="I160" s="490"/>
      <c r="J160" s="490"/>
      <c r="K160" s="490"/>
      <c r="L160" s="490"/>
      <c r="M160" s="490"/>
      <c r="N160" s="490"/>
      <c r="O160" s="580"/>
      <c r="P160" s="581"/>
      <c r="Q160" s="582"/>
      <c r="R160" s="490"/>
      <c r="S160" s="490"/>
      <c r="T160" s="490"/>
      <c r="U160" s="640"/>
      <c r="V160" s="640"/>
      <c r="W160" s="640"/>
      <c r="X160" s="640"/>
      <c r="Y160" s="640"/>
      <c r="Z160" s="640"/>
      <c r="AA160" s="640"/>
      <c r="AB160" s="640"/>
      <c r="AC160" s="640"/>
      <c r="AD160" s="640"/>
      <c r="AE160" s="640"/>
      <c r="AF160" s="640"/>
      <c r="AG160" s="153"/>
      <c r="AH160" s="132"/>
      <c r="AI160" s="133"/>
      <c r="AJ160" s="156"/>
      <c r="AK160" s="159"/>
      <c r="AL160" s="199" t="s">
        <v>427</v>
      </c>
      <c r="AM160" s="199">
        <f>SUM(I160:K166)</f>
        <v>0</v>
      </c>
      <c r="AN160" s="199">
        <f>SUM(L160:N166)</f>
        <v>0</v>
      </c>
      <c r="AO160" s="199">
        <f>SUM(O160:Q166)</f>
        <v>0</v>
      </c>
      <c r="AP160" s="199">
        <f>SUM(R160:T166)</f>
        <v>0</v>
      </c>
      <c r="AQ160" s="156"/>
      <c r="AR160" s="156"/>
      <c r="AS160" s="156"/>
      <c r="AT160" s="156"/>
      <c r="AU160" s="156"/>
      <c r="AV160" s="156"/>
      <c r="AW160" s="156"/>
      <c r="AX160" s="156"/>
      <c r="AY160" s="156"/>
      <c r="AZ160" s="156"/>
      <c r="BA160" s="156"/>
      <c r="BB160" s="156"/>
      <c r="BC160" s="156"/>
      <c r="BD160" s="156"/>
      <c r="BE160" s="156"/>
      <c r="BF160" s="156"/>
    </row>
    <row r="161" spans="1:58" s="21" customFormat="1" ht="18.75" customHeight="1">
      <c r="A161" s="85"/>
      <c r="B161" s="733" t="s">
        <v>360</v>
      </c>
      <c r="C161" s="733"/>
      <c r="D161" s="733"/>
      <c r="E161" s="733"/>
      <c r="F161" s="733"/>
      <c r="G161" s="733"/>
      <c r="H161" s="733"/>
      <c r="I161" s="490"/>
      <c r="J161" s="490"/>
      <c r="K161" s="490"/>
      <c r="L161" s="490"/>
      <c r="M161" s="490"/>
      <c r="N161" s="490"/>
      <c r="O161" s="580"/>
      <c r="P161" s="581"/>
      <c r="Q161" s="582"/>
      <c r="R161" s="490"/>
      <c r="S161" s="490"/>
      <c r="T161" s="490"/>
      <c r="U161" s="640"/>
      <c r="V161" s="640"/>
      <c r="W161" s="640"/>
      <c r="X161" s="640"/>
      <c r="Y161" s="640"/>
      <c r="Z161" s="640"/>
      <c r="AA161" s="640"/>
      <c r="AB161" s="640"/>
      <c r="AC161" s="640"/>
      <c r="AD161" s="640"/>
      <c r="AE161" s="640"/>
      <c r="AF161" s="640"/>
      <c r="AG161" s="153"/>
      <c r="AH161" s="132"/>
      <c r="AI161" s="133"/>
      <c r="AJ161" s="154"/>
      <c r="AK161" s="160" t="str">
        <f>IF(COUNTBLANK(AM161:AP161)=4,"","要確認")</f>
        <v/>
      </c>
      <c r="AL161" s="197" t="s">
        <v>420</v>
      </c>
      <c r="AM161" s="200" t="str">
        <f>IF(AM159-AM160&lt;=0,"","不整合")</f>
        <v/>
      </c>
      <c r="AN161" s="200" t="str">
        <f>IF(AN159-AN160&lt;=0,"","不整合")</f>
        <v/>
      </c>
      <c r="AO161" s="200" t="str">
        <f>IF(AO159-AO160&lt;=0,"","不整合")</f>
        <v/>
      </c>
      <c r="AP161" s="200" t="str">
        <f>IF(AP159-AP160&lt;=0,"","不整合")</f>
        <v/>
      </c>
      <c r="AQ161" s="156"/>
      <c r="AR161" s="156"/>
      <c r="AS161" s="156"/>
      <c r="AT161" s="156"/>
      <c r="AU161" s="156"/>
      <c r="AV161" s="156"/>
      <c r="AW161" s="156"/>
      <c r="AX161" s="156"/>
      <c r="AY161" s="156"/>
      <c r="AZ161" s="156"/>
      <c r="BA161" s="156"/>
      <c r="BB161" s="156"/>
      <c r="BC161" s="156"/>
      <c r="BD161" s="156"/>
      <c r="BE161" s="156"/>
      <c r="BF161" s="156"/>
    </row>
    <row r="162" spans="1:58" s="21" customFormat="1" ht="18.75" customHeight="1">
      <c r="A162" s="85"/>
      <c r="B162" s="980" t="s">
        <v>361</v>
      </c>
      <c r="C162" s="981"/>
      <c r="D162" s="981"/>
      <c r="E162" s="981"/>
      <c r="F162" s="981"/>
      <c r="G162" s="981"/>
      <c r="H162" s="982"/>
      <c r="I162" s="490"/>
      <c r="J162" s="490"/>
      <c r="K162" s="490"/>
      <c r="L162" s="490"/>
      <c r="M162" s="490"/>
      <c r="N162" s="490"/>
      <c r="O162" s="580"/>
      <c r="P162" s="581"/>
      <c r="Q162" s="582"/>
      <c r="R162" s="490"/>
      <c r="S162" s="490"/>
      <c r="T162" s="490"/>
      <c r="U162" s="640"/>
      <c r="V162" s="640"/>
      <c r="W162" s="640"/>
      <c r="X162" s="640"/>
      <c r="Y162" s="640"/>
      <c r="Z162" s="640"/>
      <c r="AA162" s="640"/>
      <c r="AB162" s="640"/>
      <c r="AC162" s="640"/>
      <c r="AD162" s="640"/>
      <c r="AE162" s="640"/>
      <c r="AF162" s="640"/>
      <c r="AG162" s="153"/>
      <c r="AH162" s="132"/>
      <c r="AI162" s="133"/>
      <c r="AJ162" s="154"/>
      <c r="AK162" s="155"/>
      <c r="AL162" s="154"/>
      <c r="AM162" s="156"/>
      <c r="AN162" s="156"/>
      <c r="AO162" s="156"/>
      <c r="AP162" s="156"/>
      <c r="AQ162" s="156"/>
      <c r="AR162" s="156"/>
      <c r="AS162" s="156"/>
      <c r="AT162" s="156"/>
      <c r="AU162" s="156"/>
      <c r="AV162" s="156"/>
      <c r="AW162" s="156"/>
      <c r="AX162" s="156"/>
      <c r="AY162" s="156"/>
      <c r="AZ162" s="156"/>
      <c r="BA162" s="156"/>
      <c r="BB162" s="156"/>
      <c r="BC162" s="156"/>
      <c r="BD162" s="156"/>
      <c r="BE162" s="156"/>
      <c r="BF162" s="156"/>
    </row>
    <row r="163" spans="1:58" customFormat="1" ht="18.75" customHeight="1">
      <c r="A163" s="259"/>
      <c r="B163" s="557" t="s">
        <v>156</v>
      </c>
      <c r="C163" s="557"/>
      <c r="D163" s="557"/>
      <c r="E163" s="557"/>
      <c r="F163" s="557"/>
      <c r="G163" s="557"/>
      <c r="H163" s="557"/>
      <c r="I163" s="490"/>
      <c r="J163" s="490"/>
      <c r="K163" s="490"/>
      <c r="L163" s="490"/>
      <c r="M163" s="490"/>
      <c r="N163" s="490"/>
      <c r="O163" s="580"/>
      <c r="P163" s="581"/>
      <c r="Q163" s="582"/>
      <c r="R163" s="490"/>
      <c r="S163" s="490"/>
      <c r="T163" s="490"/>
      <c r="U163" s="640"/>
      <c r="V163" s="640"/>
      <c r="W163" s="640"/>
      <c r="X163" s="640"/>
      <c r="Y163" s="640"/>
      <c r="Z163" s="640"/>
      <c r="AA163" s="640"/>
      <c r="AB163" s="640"/>
      <c r="AC163" s="640"/>
      <c r="AD163" s="640"/>
      <c r="AE163" s="640"/>
      <c r="AF163" s="640"/>
      <c r="AG163" s="150"/>
      <c r="AH163" s="151"/>
      <c r="AI163" s="133"/>
      <c r="AJ163" s="134"/>
      <c r="AK163" s="135"/>
      <c r="AL163" s="134"/>
      <c r="AM163" s="152"/>
      <c r="AN163" s="152"/>
      <c r="AO163" s="138"/>
      <c r="AP163" s="138"/>
      <c r="AQ163" s="138"/>
      <c r="AR163" s="138"/>
      <c r="AS163" s="152"/>
      <c r="AT163" s="152"/>
      <c r="AU163" s="152"/>
      <c r="AV163" s="152"/>
      <c r="AW163" s="152"/>
      <c r="AX163" s="152"/>
      <c r="AY163" s="152"/>
      <c r="AZ163" s="152"/>
      <c r="BA163" s="152"/>
      <c r="BB163" s="152"/>
      <c r="BC163" s="152"/>
      <c r="BD163" s="152"/>
      <c r="BE163" s="152"/>
      <c r="BF163" s="152"/>
    </row>
    <row r="164" spans="1:58" customFormat="1" ht="18.75" customHeight="1">
      <c r="A164" s="259"/>
      <c r="B164" s="631" t="s">
        <v>477</v>
      </c>
      <c r="C164" s="631"/>
      <c r="D164" s="631"/>
      <c r="E164" s="631"/>
      <c r="F164" s="631"/>
      <c r="G164" s="631"/>
      <c r="H164" s="631"/>
      <c r="I164" s="490"/>
      <c r="J164" s="490"/>
      <c r="K164" s="490"/>
      <c r="L164" s="490"/>
      <c r="M164" s="490"/>
      <c r="N164" s="490"/>
      <c r="O164" s="580"/>
      <c r="P164" s="581"/>
      <c r="Q164" s="582"/>
      <c r="R164" s="490"/>
      <c r="S164" s="490"/>
      <c r="T164" s="490"/>
      <c r="U164" s="640"/>
      <c r="V164" s="640"/>
      <c r="W164" s="640"/>
      <c r="X164" s="640"/>
      <c r="Y164" s="640"/>
      <c r="Z164" s="640"/>
      <c r="AA164" s="640"/>
      <c r="AB164" s="640"/>
      <c r="AC164" s="640"/>
      <c r="AD164" s="640"/>
      <c r="AE164" s="640"/>
      <c r="AF164" s="640"/>
      <c r="AG164" s="150"/>
      <c r="AH164" s="151"/>
      <c r="AI164" s="133"/>
      <c r="AJ164" s="134"/>
      <c r="AK164" s="135"/>
      <c r="AL164" s="134"/>
      <c r="AM164" s="152"/>
      <c r="AN164" s="152"/>
      <c r="AO164" s="138"/>
      <c r="AP164" s="138"/>
      <c r="AQ164" s="138"/>
      <c r="AR164" s="138"/>
      <c r="AS164" s="152"/>
      <c r="AT164" s="152"/>
      <c r="AU164" s="152"/>
      <c r="AV164" s="152"/>
      <c r="AW164" s="152"/>
      <c r="AX164" s="152"/>
      <c r="AY164" s="152"/>
      <c r="AZ164" s="152"/>
      <c r="BA164" s="152"/>
      <c r="BB164" s="152"/>
      <c r="BC164" s="152"/>
      <c r="BD164" s="152"/>
      <c r="BE164" s="152"/>
      <c r="BF164" s="152"/>
    </row>
    <row r="165" spans="1:58" customFormat="1" ht="18.75" customHeight="1">
      <c r="A165" s="259"/>
      <c r="B165" s="631" t="s">
        <v>476</v>
      </c>
      <c r="C165" s="631"/>
      <c r="D165" s="631"/>
      <c r="E165" s="631"/>
      <c r="F165" s="631"/>
      <c r="G165" s="631"/>
      <c r="H165" s="631"/>
      <c r="I165" s="490"/>
      <c r="J165" s="490"/>
      <c r="K165" s="490"/>
      <c r="L165" s="490"/>
      <c r="M165" s="490"/>
      <c r="N165" s="490"/>
      <c r="O165" s="580"/>
      <c r="P165" s="581"/>
      <c r="Q165" s="582"/>
      <c r="R165" s="490"/>
      <c r="S165" s="490"/>
      <c r="T165" s="490"/>
      <c r="U165" s="640"/>
      <c r="V165" s="640"/>
      <c r="W165" s="640"/>
      <c r="X165" s="640"/>
      <c r="Y165" s="640"/>
      <c r="Z165" s="640"/>
      <c r="AA165" s="640"/>
      <c r="AB165" s="640"/>
      <c r="AC165" s="640"/>
      <c r="AD165" s="640"/>
      <c r="AE165" s="640"/>
      <c r="AF165" s="640"/>
      <c r="AG165" s="150"/>
      <c r="AH165" s="151"/>
      <c r="AI165" s="133"/>
      <c r="AJ165" s="134"/>
      <c r="AK165" s="135"/>
      <c r="AL165" s="134"/>
      <c r="AM165" s="152"/>
      <c r="AN165" s="152"/>
      <c r="AO165" s="138"/>
      <c r="AP165" s="138"/>
      <c r="AQ165" s="138"/>
      <c r="AR165" s="138"/>
      <c r="AS165" s="152"/>
      <c r="AT165" s="152"/>
      <c r="AU165" s="152"/>
      <c r="AV165" s="152"/>
      <c r="AW165" s="152"/>
      <c r="AX165" s="152"/>
      <c r="AY165" s="152"/>
      <c r="AZ165" s="152"/>
      <c r="BA165" s="152"/>
      <c r="BB165" s="152"/>
      <c r="BC165" s="152"/>
      <c r="BD165" s="152"/>
      <c r="BE165" s="152"/>
      <c r="BF165" s="152"/>
    </row>
    <row r="166" spans="1:58" customFormat="1" ht="18.75" customHeight="1">
      <c r="A166" s="259"/>
      <c r="B166" s="557" t="s">
        <v>157</v>
      </c>
      <c r="C166" s="557"/>
      <c r="D166" s="557"/>
      <c r="E166" s="557"/>
      <c r="F166" s="557"/>
      <c r="G166" s="557"/>
      <c r="H166" s="557"/>
      <c r="I166" s="490"/>
      <c r="J166" s="490"/>
      <c r="K166" s="490"/>
      <c r="L166" s="490"/>
      <c r="M166" s="490"/>
      <c r="N166" s="490"/>
      <c r="O166" s="580"/>
      <c r="P166" s="581"/>
      <c r="Q166" s="582"/>
      <c r="R166" s="490"/>
      <c r="S166" s="490"/>
      <c r="T166" s="490"/>
      <c r="U166" s="640"/>
      <c r="V166" s="640"/>
      <c r="W166" s="640"/>
      <c r="X166" s="640"/>
      <c r="Y166" s="640"/>
      <c r="Z166" s="640"/>
      <c r="AA166" s="640"/>
      <c r="AB166" s="640"/>
      <c r="AC166" s="640"/>
      <c r="AD166" s="640"/>
      <c r="AE166" s="640"/>
      <c r="AF166" s="640"/>
      <c r="AG166" s="150"/>
      <c r="AH166" s="151"/>
      <c r="AI166" s="133"/>
      <c r="AJ166" s="134"/>
      <c r="AK166" s="135"/>
      <c r="AL166" s="134"/>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row>
    <row r="167" spans="1:58" s="21" customFormat="1" ht="18.75" customHeight="1">
      <c r="A167" s="85"/>
      <c r="B167" s="934" t="s">
        <v>158</v>
      </c>
      <c r="C167" s="935"/>
      <c r="D167" s="935"/>
      <c r="E167" s="935"/>
      <c r="F167" s="935"/>
      <c r="G167" s="935"/>
      <c r="H167" s="935"/>
      <c r="I167" s="935"/>
      <c r="J167" s="935"/>
      <c r="K167" s="935"/>
      <c r="L167" s="935"/>
      <c r="M167" s="935"/>
      <c r="N167" s="935"/>
      <c r="O167" s="935"/>
      <c r="P167" s="935"/>
      <c r="Q167" s="935"/>
      <c r="R167" s="935"/>
      <c r="S167" s="935"/>
      <c r="T167" s="935"/>
      <c r="U167" s="935"/>
      <c r="V167" s="935"/>
      <c r="W167" s="935"/>
      <c r="X167" s="935"/>
      <c r="Y167" s="935"/>
      <c r="Z167" s="935"/>
      <c r="AA167" s="935"/>
      <c r="AB167" s="935"/>
      <c r="AC167" s="935"/>
      <c r="AD167" s="935"/>
      <c r="AE167" s="935"/>
      <c r="AF167" s="936"/>
      <c r="AG167" s="153"/>
      <c r="AH167" s="132"/>
      <c r="AI167" s="133" t="str">
        <f>IF(COUNTA(I170:T175)=0,"未記入","")</f>
        <v>未記入</v>
      </c>
      <c r="AJ167" s="154"/>
      <c r="AK167" s="159"/>
      <c r="AL167" s="159" t="s">
        <v>432</v>
      </c>
      <c r="AM167" s="159"/>
      <c r="AN167" s="159"/>
      <c r="AO167" s="159"/>
      <c r="AP167" s="156"/>
      <c r="AQ167" s="156"/>
      <c r="AR167" s="156"/>
      <c r="AS167" s="156"/>
      <c r="AT167" s="156"/>
      <c r="AU167" s="156"/>
      <c r="AV167" s="156"/>
      <c r="AW167" s="156"/>
      <c r="AX167" s="156"/>
      <c r="AY167" s="156"/>
      <c r="AZ167" s="156"/>
      <c r="BA167" s="156"/>
      <c r="BB167" s="156"/>
      <c r="BC167" s="156"/>
      <c r="BD167" s="156"/>
      <c r="BE167" s="156"/>
      <c r="BF167" s="156"/>
    </row>
    <row r="168" spans="1:58" s="21" customFormat="1" ht="18.75" customHeight="1">
      <c r="A168" s="85"/>
      <c r="B168" s="552" t="s">
        <v>413</v>
      </c>
      <c r="C168" s="553"/>
      <c r="D168" s="618"/>
      <c r="E168" s="618"/>
      <c r="F168" s="618"/>
      <c r="G168" s="553" t="s">
        <v>414</v>
      </c>
      <c r="H168" s="731"/>
      <c r="I168" s="549" t="s">
        <v>466</v>
      </c>
      <c r="J168" s="549"/>
      <c r="K168" s="549"/>
      <c r="L168" s="549"/>
      <c r="M168" s="549"/>
      <c r="N168" s="549"/>
      <c r="O168" s="584" t="s">
        <v>137</v>
      </c>
      <c r="P168" s="585"/>
      <c r="Q168" s="585"/>
      <c r="R168" s="585"/>
      <c r="S168" s="585"/>
      <c r="T168" s="586"/>
      <c r="U168" s="620"/>
      <c r="V168" s="621"/>
      <c r="W168" s="621"/>
      <c r="X168" s="621"/>
      <c r="Y168" s="621"/>
      <c r="Z168" s="621"/>
      <c r="AA168" s="621"/>
      <c r="AB168" s="621"/>
      <c r="AC168" s="621"/>
      <c r="AD168" s="621"/>
      <c r="AE168" s="621"/>
      <c r="AF168" s="622"/>
      <c r="AG168" s="153"/>
      <c r="AH168" s="132"/>
      <c r="AI168" s="133"/>
      <c r="AJ168" s="154"/>
      <c r="AK168" s="159"/>
      <c r="AL168" s="195"/>
      <c r="AM168" s="196" t="s">
        <v>365</v>
      </c>
      <c r="AN168" s="196" t="s">
        <v>366</v>
      </c>
      <c r="AO168" s="196" t="s">
        <v>367</v>
      </c>
      <c r="AP168" s="196" t="s">
        <v>368</v>
      </c>
      <c r="AQ168" s="156"/>
      <c r="AR168" s="156"/>
      <c r="AS168" s="156"/>
      <c r="AT168" s="156"/>
      <c r="AU168" s="156"/>
      <c r="AV168" s="156"/>
      <c r="AW168" s="156"/>
      <c r="AX168" s="156"/>
      <c r="AY168" s="156"/>
      <c r="AZ168" s="156"/>
      <c r="BA168" s="156"/>
      <c r="BB168" s="156"/>
      <c r="BC168" s="156"/>
      <c r="BD168" s="156"/>
      <c r="BE168" s="156"/>
      <c r="BF168" s="156"/>
    </row>
    <row r="169" spans="1:58" s="21" customFormat="1" ht="18.75" customHeight="1">
      <c r="A169" s="85"/>
      <c r="B169" s="554"/>
      <c r="C169" s="555"/>
      <c r="D169" s="619"/>
      <c r="E169" s="619"/>
      <c r="F169" s="619"/>
      <c r="G169" s="555"/>
      <c r="H169" s="732"/>
      <c r="I169" s="549" t="s">
        <v>142</v>
      </c>
      <c r="J169" s="549"/>
      <c r="K169" s="549"/>
      <c r="L169" s="549" t="s">
        <v>143</v>
      </c>
      <c r="M169" s="549"/>
      <c r="N169" s="549"/>
      <c r="O169" s="584" t="s">
        <v>142</v>
      </c>
      <c r="P169" s="585"/>
      <c r="Q169" s="586"/>
      <c r="R169" s="549" t="s">
        <v>143</v>
      </c>
      <c r="S169" s="549"/>
      <c r="T169" s="549"/>
      <c r="U169" s="623"/>
      <c r="V169" s="624"/>
      <c r="W169" s="624"/>
      <c r="X169" s="624"/>
      <c r="Y169" s="624"/>
      <c r="Z169" s="624"/>
      <c r="AA169" s="624"/>
      <c r="AB169" s="624"/>
      <c r="AC169" s="624"/>
      <c r="AD169" s="624"/>
      <c r="AE169" s="624"/>
      <c r="AF169" s="625"/>
      <c r="AG169" s="153"/>
      <c r="AH169" s="132"/>
      <c r="AI169" s="133"/>
      <c r="AJ169" s="154"/>
      <c r="AK169" s="159"/>
      <c r="AL169" s="197" t="s">
        <v>428</v>
      </c>
      <c r="AM169" s="198">
        <f>I150</f>
        <v>0</v>
      </c>
      <c r="AN169" s="198">
        <f>L150</f>
        <v>0</v>
      </c>
      <c r="AO169" s="198">
        <f>O150</f>
        <v>0</v>
      </c>
      <c r="AP169" s="198">
        <f>R150</f>
        <v>0</v>
      </c>
      <c r="AQ169" s="156"/>
      <c r="AR169" s="156"/>
      <c r="AS169" s="156"/>
      <c r="AT169" s="156"/>
      <c r="AU169" s="156"/>
      <c r="AV169" s="156"/>
      <c r="AW169" s="156"/>
      <c r="AX169" s="156"/>
      <c r="AY169" s="156"/>
      <c r="AZ169" s="156"/>
      <c r="BA169" s="156"/>
      <c r="BB169" s="156"/>
      <c r="BC169" s="156"/>
      <c r="BD169" s="156"/>
      <c r="BE169" s="156"/>
      <c r="BF169" s="156"/>
    </row>
    <row r="170" spans="1:58" s="21" customFormat="1" ht="18.75" customHeight="1">
      <c r="A170" s="85"/>
      <c r="B170" s="476" t="s">
        <v>159</v>
      </c>
      <c r="C170" s="477"/>
      <c r="D170" s="477"/>
      <c r="E170" s="477"/>
      <c r="F170" s="477"/>
      <c r="G170" s="477"/>
      <c r="H170" s="478"/>
      <c r="I170" s="490"/>
      <c r="J170" s="490"/>
      <c r="K170" s="490"/>
      <c r="L170" s="490"/>
      <c r="M170" s="490"/>
      <c r="N170" s="490"/>
      <c r="O170" s="580"/>
      <c r="P170" s="581"/>
      <c r="Q170" s="582"/>
      <c r="R170" s="490"/>
      <c r="S170" s="490"/>
      <c r="T170" s="490"/>
      <c r="U170" s="623"/>
      <c r="V170" s="624"/>
      <c r="W170" s="624"/>
      <c r="X170" s="624"/>
      <c r="Y170" s="624"/>
      <c r="Z170" s="624"/>
      <c r="AA170" s="624"/>
      <c r="AB170" s="624"/>
      <c r="AC170" s="624"/>
      <c r="AD170" s="624"/>
      <c r="AE170" s="624"/>
      <c r="AF170" s="625"/>
      <c r="AG170" s="153"/>
      <c r="AH170" s="132"/>
      <c r="AI170" s="133"/>
      <c r="AJ170" s="154"/>
      <c r="AK170" s="159"/>
      <c r="AL170" s="199" t="s">
        <v>431</v>
      </c>
      <c r="AM170" s="199">
        <f>SUM(I170:K175)</f>
        <v>0</v>
      </c>
      <c r="AN170" s="199">
        <f>SUM(L170:N175)</f>
        <v>0</v>
      </c>
      <c r="AO170" s="199">
        <f>SUM(O170:Q175)</f>
        <v>0</v>
      </c>
      <c r="AP170" s="199">
        <f>SUM(R170:T175)</f>
        <v>0</v>
      </c>
      <c r="AQ170" s="156"/>
      <c r="AR170" s="156"/>
      <c r="AS170" s="156"/>
      <c r="AT170" s="156"/>
      <c r="AU170" s="156"/>
      <c r="AV170" s="156"/>
      <c r="AW170" s="156"/>
      <c r="AX170" s="156"/>
      <c r="AY170" s="156"/>
      <c r="AZ170" s="156"/>
      <c r="BA170" s="156"/>
      <c r="BB170" s="156"/>
      <c r="BC170" s="156"/>
      <c r="BD170" s="156"/>
      <c r="BE170" s="156"/>
      <c r="BF170" s="156"/>
    </row>
    <row r="171" spans="1:58" s="21" customFormat="1" ht="18.75" customHeight="1">
      <c r="A171" s="85"/>
      <c r="B171" s="476" t="s">
        <v>160</v>
      </c>
      <c r="C171" s="477"/>
      <c r="D171" s="477"/>
      <c r="E171" s="477"/>
      <c r="F171" s="477"/>
      <c r="G171" s="477"/>
      <c r="H171" s="478"/>
      <c r="I171" s="490"/>
      <c r="J171" s="490"/>
      <c r="K171" s="490"/>
      <c r="L171" s="490"/>
      <c r="M171" s="490"/>
      <c r="N171" s="490"/>
      <c r="O171" s="580"/>
      <c r="P171" s="581"/>
      <c r="Q171" s="582"/>
      <c r="R171" s="490"/>
      <c r="S171" s="490"/>
      <c r="T171" s="490"/>
      <c r="U171" s="623"/>
      <c r="V171" s="624"/>
      <c r="W171" s="624"/>
      <c r="X171" s="624"/>
      <c r="Y171" s="624"/>
      <c r="Z171" s="624"/>
      <c r="AA171" s="624"/>
      <c r="AB171" s="624"/>
      <c r="AC171" s="624"/>
      <c r="AD171" s="624"/>
      <c r="AE171" s="624"/>
      <c r="AF171" s="625"/>
      <c r="AG171" s="153"/>
      <c r="AH171" s="132"/>
      <c r="AI171" s="133"/>
      <c r="AJ171" s="154"/>
      <c r="AK171" s="160" t="str">
        <f>IF(COUNTBLANK(AM171:AP171)=4,"","要確認")</f>
        <v/>
      </c>
      <c r="AL171" s="197" t="s">
        <v>420</v>
      </c>
      <c r="AM171" s="200" t="str">
        <f>IF(AM169-AM170&lt;=0,"","不整合")</f>
        <v/>
      </c>
      <c r="AN171" s="200" t="str">
        <f>IF(AN169-AN170&lt;=0,"","不整合")</f>
        <v/>
      </c>
      <c r="AO171" s="200" t="str">
        <f>IF(AO169-AO170&lt;=0,"","不整合")</f>
        <v/>
      </c>
      <c r="AP171" s="200" t="str">
        <f>IF(AP169-AP170&lt;=0,"","不整合")</f>
        <v/>
      </c>
      <c r="AQ171" s="156"/>
      <c r="AR171" s="156"/>
      <c r="AS171" s="156"/>
      <c r="AT171" s="156"/>
      <c r="AU171" s="156"/>
      <c r="AV171" s="156"/>
      <c r="AW171" s="156"/>
      <c r="AX171" s="156"/>
      <c r="AY171" s="156"/>
      <c r="AZ171" s="156"/>
      <c r="BA171" s="156"/>
      <c r="BB171" s="156"/>
      <c r="BC171" s="156"/>
      <c r="BD171" s="156"/>
      <c r="BE171" s="156"/>
      <c r="BF171" s="156"/>
    </row>
    <row r="172" spans="1:58" s="21" customFormat="1" ht="18.75" customHeight="1">
      <c r="A172" s="85"/>
      <c r="B172" s="476" t="s">
        <v>161</v>
      </c>
      <c r="C172" s="477"/>
      <c r="D172" s="477"/>
      <c r="E172" s="477"/>
      <c r="F172" s="477"/>
      <c r="G172" s="477"/>
      <c r="H172" s="478"/>
      <c r="I172" s="490"/>
      <c r="J172" s="490"/>
      <c r="K172" s="490"/>
      <c r="L172" s="490"/>
      <c r="M172" s="490"/>
      <c r="N172" s="490"/>
      <c r="O172" s="580"/>
      <c r="P172" s="581"/>
      <c r="Q172" s="582"/>
      <c r="R172" s="490"/>
      <c r="S172" s="490"/>
      <c r="T172" s="490"/>
      <c r="U172" s="623"/>
      <c r="V172" s="624"/>
      <c r="W172" s="624"/>
      <c r="X172" s="624"/>
      <c r="Y172" s="624"/>
      <c r="Z172" s="624"/>
      <c r="AA172" s="624"/>
      <c r="AB172" s="624"/>
      <c r="AC172" s="624"/>
      <c r="AD172" s="624"/>
      <c r="AE172" s="624"/>
      <c r="AF172" s="625"/>
      <c r="AG172" s="153"/>
      <c r="AH172" s="132"/>
      <c r="AI172" s="133"/>
      <c r="AJ172" s="154"/>
      <c r="AK172" s="155"/>
      <c r="AL172" s="154"/>
      <c r="AM172" s="156"/>
      <c r="AN172" s="156"/>
      <c r="AO172" s="156"/>
      <c r="AP172" s="156"/>
      <c r="AQ172" s="156"/>
      <c r="AR172" s="156"/>
      <c r="AS172" s="156"/>
      <c r="AT172" s="156"/>
      <c r="AU172" s="156"/>
      <c r="AV172" s="156"/>
      <c r="AW172" s="156"/>
      <c r="AX172" s="156"/>
      <c r="AY172" s="156"/>
      <c r="AZ172" s="156"/>
      <c r="BA172" s="156"/>
      <c r="BB172" s="156"/>
      <c r="BC172" s="156"/>
      <c r="BD172" s="156"/>
      <c r="BE172" s="156"/>
      <c r="BF172" s="156"/>
    </row>
    <row r="173" spans="1:58" s="21" customFormat="1" ht="18.75" customHeight="1">
      <c r="A173" s="85"/>
      <c r="B173" s="476" t="s">
        <v>162</v>
      </c>
      <c r="C173" s="477"/>
      <c r="D173" s="477"/>
      <c r="E173" s="477"/>
      <c r="F173" s="477"/>
      <c r="G173" s="477"/>
      <c r="H173" s="478"/>
      <c r="I173" s="490"/>
      <c r="J173" s="490"/>
      <c r="K173" s="490"/>
      <c r="L173" s="490"/>
      <c r="M173" s="490"/>
      <c r="N173" s="490"/>
      <c r="O173" s="580"/>
      <c r="P173" s="581"/>
      <c r="Q173" s="582"/>
      <c r="R173" s="490"/>
      <c r="S173" s="490"/>
      <c r="T173" s="490"/>
      <c r="U173" s="623"/>
      <c r="V173" s="624"/>
      <c r="W173" s="624"/>
      <c r="X173" s="624"/>
      <c r="Y173" s="624"/>
      <c r="Z173" s="624"/>
      <c r="AA173" s="624"/>
      <c r="AB173" s="624"/>
      <c r="AC173" s="624"/>
      <c r="AD173" s="624"/>
      <c r="AE173" s="624"/>
      <c r="AF173" s="625"/>
      <c r="AG173" s="153"/>
      <c r="AH173" s="132"/>
      <c r="AI173" s="133"/>
      <c r="AJ173" s="154"/>
      <c r="AK173" s="155"/>
      <c r="AL173" s="154"/>
      <c r="AM173" s="156"/>
      <c r="AN173" s="156"/>
      <c r="AO173" s="156"/>
      <c r="AP173" s="156"/>
      <c r="AQ173" s="156"/>
      <c r="AR173" s="156"/>
      <c r="AS173" s="156"/>
      <c r="AT173" s="156"/>
      <c r="AU173" s="156"/>
      <c r="AV173" s="156"/>
      <c r="AW173" s="156"/>
      <c r="AX173" s="156"/>
      <c r="AY173" s="156"/>
      <c r="AZ173" s="156"/>
      <c r="BA173" s="156"/>
      <c r="BB173" s="156"/>
      <c r="BC173" s="156"/>
      <c r="BD173" s="156"/>
      <c r="BE173" s="156"/>
      <c r="BF173" s="156"/>
    </row>
    <row r="174" spans="1:58" customFormat="1" ht="18.75" customHeight="1">
      <c r="A174" s="259"/>
      <c r="B174" s="476" t="s">
        <v>358</v>
      </c>
      <c r="C174" s="477"/>
      <c r="D174" s="477"/>
      <c r="E174" s="477"/>
      <c r="F174" s="477"/>
      <c r="G174" s="477"/>
      <c r="H174" s="478"/>
      <c r="I174" s="490"/>
      <c r="J174" s="490"/>
      <c r="K174" s="490"/>
      <c r="L174" s="490"/>
      <c r="M174" s="490"/>
      <c r="N174" s="490"/>
      <c r="O174" s="580"/>
      <c r="P174" s="581"/>
      <c r="Q174" s="582"/>
      <c r="R174" s="490"/>
      <c r="S174" s="490"/>
      <c r="T174" s="490"/>
      <c r="U174" s="623"/>
      <c r="V174" s="624"/>
      <c r="W174" s="624"/>
      <c r="X174" s="624"/>
      <c r="Y174" s="624"/>
      <c r="Z174" s="624"/>
      <c r="AA174" s="624"/>
      <c r="AB174" s="624"/>
      <c r="AC174" s="624"/>
      <c r="AD174" s="624"/>
      <c r="AE174" s="624"/>
      <c r="AF174" s="625"/>
      <c r="AG174" s="150"/>
      <c r="AH174" s="151"/>
      <c r="AI174" s="133"/>
      <c r="AJ174" s="134"/>
      <c r="AK174" s="135"/>
      <c r="AL174" s="134"/>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row>
    <row r="175" spans="1:58" customFormat="1" ht="18.75" customHeight="1">
      <c r="A175" s="259"/>
      <c r="B175" s="476" t="s">
        <v>163</v>
      </c>
      <c r="C175" s="477"/>
      <c r="D175" s="477"/>
      <c r="E175" s="477"/>
      <c r="F175" s="477"/>
      <c r="G175" s="477"/>
      <c r="H175" s="478"/>
      <c r="I175" s="490"/>
      <c r="J175" s="490"/>
      <c r="K175" s="490"/>
      <c r="L175" s="490"/>
      <c r="M175" s="490"/>
      <c r="N175" s="490"/>
      <c r="O175" s="580"/>
      <c r="P175" s="581"/>
      <c r="Q175" s="582"/>
      <c r="R175" s="490"/>
      <c r="S175" s="490"/>
      <c r="T175" s="490"/>
      <c r="U175" s="623"/>
      <c r="V175" s="624"/>
      <c r="W175" s="624"/>
      <c r="X175" s="624"/>
      <c r="Y175" s="624"/>
      <c r="Z175" s="624"/>
      <c r="AA175" s="624"/>
      <c r="AB175" s="624"/>
      <c r="AC175" s="624"/>
      <c r="AD175" s="624"/>
      <c r="AE175" s="624"/>
      <c r="AF175" s="625"/>
      <c r="AG175" s="150"/>
      <c r="AH175" s="151"/>
      <c r="AI175" s="133"/>
      <c r="AJ175" s="134"/>
      <c r="AK175" s="135"/>
      <c r="AL175" s="134"/>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row>
    <row r="176" spans="1:58" customFormat="1" ht="18.75" customHeight="1">
      <c r="A176" s="259"/>
      <c r="B176" s="476" t="s">
        <v>592</v>
      </c>
      <c r="C176" s="477"/>
      <c r="D176" s="477"/>
      <c r="E176" s="477"/>
      <c r="F176" s="477"/>
      <c r="G176" s="477"/>
      <c r="H176" s="478"/>
      <c r="I176" s="490"/>
      <c r="J176" s="490"/>
      <c r="K176" s="490"/>
      <c r="L176" s="490"/>
      <c r="M176" s="490"/>
      <c r="N176" s="490"/>
      <c r="O176" s="580"/>
      <c r="P176" s="581"/>
      <c r="Q176" s="582"/>
      <c r="R176" s="490"/>
      <c r="S176" s="490"/>
      <c r="T176" s="490"/>
      <c r="U176" s="626"/>
      <c r="V176" s="627"/>
      <c r="W176" s="627"/>
      <c r="X176" s="627"/>
      <c r="Y176" s="627"/>
      <c r="Z176" s="627"/>
      <c r="AA176" s="627"/>
      <c r="AB176" s="627"/>
      <c r="AC176" s="627"/>
      <c r="AD176" s="627"/>
      <c r="AE176" s="627"/>
      <c r="AF176" s="628"/>
      <c r="AG176" s="150"/>
      <c r="AH176" s="151"/>
      <c r="AI176" s="133"/>
      <c r="AJ176" s="134"/>
      <c r="AK176" s="135"/>
      <c r="AL176" s="134"/>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row>
    <row r="177" spans="1:58" s="21" customFormat="1" ht="18.75" customHeight="1">
      <c r="A177" s="85"/>
      <c r="B177" s="518" t="s">
        <v>164</v>
      </c>
      <c r="C177" s="519"/>
      <c r="D177" s="519"/>
      <c r="E177" s="519"/>
      <c r="F177" s="519"/>
      <c r="G177" s="519"/>
      <c r="H177" s="519"/>
      <c r="I177" s="519"/>
      <c r="J177" s="519"/>
      <c r="K177" s="519"/>
      <c r="L177" s="519"/>
      <c r="M177" s="519"/>
      <c r="N177" s="528"/>
      <c r="O177" s="629"/>
      <c r="P177" s="486"/>
      <c r="Q177" s="486"/>
      <c r="R177" s="486"/>
      <c r="S177" s="486"/>
      <c r="T177" s="486"/>
      <c r="U177" s="486"/>
      <c r="V177" s="486"/>
      <c r="W177" s="486"/>
      <c r="X177" s="486"/>
      <c r="Y177" s="486"/>
      <c r="Z177" s="486"/>
      <c r="AA177" s="486"/>
      <c r="AB177" s="486"/>
      <c r="AC177" s="486"/>
      <c r="AD177" s="486"/>
      <c r="AE177" s="486"/>
      <c r="AF177" s="630"/>
      <c r="AG177" s="153"/>
      <c r="AH177" s="132"/>
      <c r="AI177" s="133" t="str">
        <f>IF(O177="","未記入","")</f>
        <v>未記入</v>
      </c>
      <c r="AJ177" s="134"/>
      <c r="AK177" s="155"/>
      <c r="AL177" s="154"/>
      <c r="AM177" s="156"/>
      <c r="AN177" s="156"/>
      <c r="AO177" s="156"/>
      <c r="AP177" s="156"/>
      <c r="AQ177" s="156"/>
      <c r="AR177" s="156"/>
      <c r="AS177" s="156"/>
      <c r="AT177" s="156"/>
      <c r="AU177" s="156"/>
      <c r="AV177" s="156"/>
      <c r="AW177" s="156"/>
      <c r="AX177" s="156"/>
      <c r="AY177" s="156"/>
      <c r="AZ177" s="156"/>
      <c r="BA177" s="156"/>
      <c r="BB177" s="156"/>
      <c r="BC177" s="156"/>
      <c r="BD177" s="156"/>
      <c r="BE177" s="156"/>
      <c r="BF177" s="156"/>
    </row>
    <row r="178" spans="1:58" s="21" customFormat="1" ht="18.75" customHeight="1" thickBot="1">
      <c r="A178" s="85"/>
      <c r="B178" s="934" t="s">
        <v>165</v>
      </c>
      <c r="C178" s="935"/>
      <c r="D178" s="935"/>
      <c r="E178" s="935"/>
      <c r="F178" s="935"/>
      <c r="G178" s="935"/>
      <c r="H178" s="935"/>
      <c r="I178" s="935"/>
      <c r="J178" s="935"/>
      <c r="K178" s="935"/>
      <c r="L178" s="935"/>
      <c r="M178" s="935"/>
      <c r="N178" s="968"/>
      <c r="O178" s="968"/>
      <c r="P178" s="968"/>
      <c r="Q178" s="968"/>
      <c r="R178" s="968"/>
      <c r="S178" s="968"/>
      <c r="T178" s="968"/>
      <c r="U178" s="968"/>
      <c r="V178" s="968"/>
      <c r="W178" s="968"/>
      <c r="X178" s="968"/>
      <c r="Y178" s="968"/>
      <c r="Z178" s="968"/>
      <c r="AA178" s="968"/>
      <c r="AB178" s="968"/>
      <c r="AC178" s="968"/>
      <c r="AD178" s="968"/>
      <c r="AE178" s="968"/>
      <c r="AF178" s="969"/>
      <c r="AG178" s="153"/>
      <c r="AH178" s="132"/>
      <c r="AI178" s="133"/>
      <c r="AJ178" s="154"/>
      <c r="AK178" s="159"/>
      <c r="AL178" s="161" t="s">
        <v>434</v>
      </c>
      <c r="AM178" s="154"/>
      <c r="AN178" s="156"/>
      <c r="AO178" s="156"/>
      <c r="AP178" s="156"/>
      <c r="AQ178" s="156"/>
      <c r="AR178" s="156"/>
      <c r="AS178" s="156"/>
      <c r="AT178" s="156"/>
      <c r="AU178" s="156"/>
      <c r="AV178" s="156"/>
      <c r="AW178" s="156"/>
      <c r="AX178" s="156"/>
      <c r="AY178" s="156"/>
      <c r="AZ178" s="156"/>
      <c r="BA178" s="156"/>
      <c r="BB178" s="156"/>
      <c r="BC178" s="156"/>
      <c r="BD178" s="156"/>
      <c r="BE178" s="156"/>
      <c r="BF178" s="156"/>
    </row>
    <row r="179" spans="1:58" s="21" customFormat="1" ht="18.75" customHeight="1" thickTop="1">
      <c r="A179" s="85"/>
      <c r="B179" s="937" t="s">
        <v>166</v>
      </c>
      <c r="C179" s="938"/>
      <c r="D179" s="938"/>
      <c r="E179" s="938"/>
      <c r="F179" s="938"/>
      <c r="G179" s="938"/>
      <c r="H179" s="938"/>
      <c r="I179" s="938"/>
      <c r="J179" s="938"/>
      <c r="K179" s="938"/>
      <c r="L179" s="938"/>
      <c r="M179" s="939"/>
      <c r="N179" s="30"/>
      <c r="O179" s="486"/>
      <c r="P179" s="486"/>
      <c r="Q179" s="377" t="s">
        <v>167</v>
      </c>
      <c r="R179" s="486"/>
      <c r="S179" s="486"/>
      <c r="T179" s="519" t="s">
        <v>168</v>
      </c>
      <c r="U179" s="519"/>
      <c r="V179" s="486"/>
      <c r="W179" s="486"/>
      <c r="X179" s="377" t="s">
        <v>167</v>
      </c>
      <c r="Y179" s="486"/>
      <c r="Z179" s="486"/>
      <c r="AA179" s="377" t="s">
        <v>169</v>
      </c>
      <c r="AB179" s="30"/>
      <c r="AC179" s="30"/>
      <c r="AD179" s="30"/>
      <c r="AE179" s="65"/>
      <c r="AF179" s="64"/>
      <c r="AG179" s="153"/>
      <c r="AH179" s="132"/>
      <c r="AI179" s="144" t="str">
        <f>IF(OR(O179="",R179="",V179="",Y179=""),"未記入","")</f>
        <v>未記入</v>
      </c>
      <c r="AJ179" s="146"/>
      <c r="AK179" s="159"/>
      <c r="AL179" s="945" t="s">
        <v>433</v>
      </c>
      <c r="AM179" s="946"/>
      <c r="AN179" s="156"/>
      <c r="AO179" s="156"/>
      <c r="AP179" s="156"/>
      <c r="AQ179" s="156"/>
      <c r="AR179" s="156"/>
      <c r="AS179" s="156"/>
      <c r="AT179" s="156"/>
      <c r="AU179" s="156"/>
      <c r="AV179" s="156"/>
      <c r="AW179" s="156"/>
      <c r="AX179" s="156"/>
      <c r="AY179" s="156"/>
      <c r="AZ179" s="156"/>
      <c r="BA179" s="156"/>
      <c r="BB179" s="156"/>
      <c r="BC179" s="156"/>
      <c r="BD179" s="156"/>
      <c r="BE179" s="156"/>
      <c r="BF179" s="156"/>
    </row>
    <row r="180" spans="1:58" s="21" customFormat="1" ht="18.75" customHeight="1" thickBot="1">
      <c r="A180" s="85"/>
      <c r="B180" s="937" t="s">
        <v>359</v>
      </c>
      <c r="C180" s="938"/>
      <c r="D180" s="938"/>
      <c r="E180" s="938"/>
      <c r="F180" s="938"/>
      <c r="G180" s="938"/>
      <c r="H180" s="938"/>
      <c r="I180" s="938"/>
      <c r="J180" s="938"/>
      <c r="K180" s="938"/>
      <c r="L180" s="938"/>
      <c r="M180" s="939"/>
      <c r="N180" s="850" t="s">
        <v>170</v>
      </c>
      <c r="O180" s="800"/>
      <c r="P180" s="800"/>
      <c r="Q180" s="800"/>
      <c r="R180" s="486"/>
      <c r="S180" s="486"/>
      <c r="T180" s="519" t="s">
        <v>171</v>
      </c>
      <c r="U180" s="519"/>
      <c r="V180" s="519"/>
      <c r="W180" s="800" t="s">
        <v>172</v>
      </c>
      <c r="X180" s="800"/>
      <c r="Y180" s="800"/>
      <c r="Z180" s="800"/>
      <c r="AA180" s="486"/>
      <c r="AB180" s="486"/>
      <c r="AC180" s="519" t="s">
        <v>171</v>
      </c>
      <c r="AD180" s="519"/>
      <c r="AE180" s="519"/>
      <c r="AF180" s="528"/>
      <c r="AG180" s="153"/>
      <c r="AH180" s="132"/>
      <c r="AI180" s="144" t="str">
        <f>IF(OR(R180="",AA180=""),"未記入","")</f>
        <v>未記入</v>
      </c>
      <c r="AJ180" s="146"/>
      <c r="AK180" s="158" t="str">
        <f>IF(AL180="","","基準違反")</f>
        <v/>
      </c>
      <c r="AL180" s="943" t="str">
        <f>IF(AND(AM13="介護付",SUM(R324:AF324)&gt;0),IF(R180&lt;1,"基準違反",""),"")</f>
        <v/>
      </c>
      <c r="AM180" s="944"/>
      <c r="AN180" s="156"/>
      <c r="AO180" s="156"/>
      <c r="AP180" s="156"/>
      <c r="AQ180" s="156"/>
      <c r="AR180" s="156"/>
      <c r="AS180" s="156"/>
      <c r="AT180" s="156"/>
      <c r="AU180" s="156"/>
      <c r="AV180" s="156"/>
      <c r="AW180" s="156"/>
      <c r="AX180" s="156"/>
      <c r="AY180" s="156"/>
      <c r="AZ180" s="156"/>
      <c r="BA180" s="156"/>
      <c r="BB180" s="156"/>
      <c r="BC180" s="156"/>
      <c r="BD180" s="156"/>
      <c r="BE180" s="156"/>
      <c r="BF180" s="156"/>
    </row>
    <row r="181" spans="1:58" s="21" customFormat="1" ht="18.75" customHeight="1" thickTop="1">
      <c r="A181" s="85"/>
      <c r="B181" s="546" t="s">
        <v>173</v>
      </c>
      <c r="C181" s="547"/>
      <c r="D181" s="547"/>
      <c r="E181" s="547"/>
      <c r="F181" s="547"/>
      <c r="G181" s="547"/>
      <c r="H181" s="547"/>
      <c r="I181" s="547"/>
      <c r="J181" s="547"/>
      <c r="K181" s="547"/>
      <c r="L181" s="547"/>
      <c r="M181" s="547"/>
      <c r="N181" s="547"/>
      <c r="O181" s="547"/>
      <c r="P181" s="547"/>
      <c r="Q181" s="30"/>
      <c r="R181" s="403"/>
      <c r="S181" s="403"/>
      <c r="T181" s="403"/>
      <c r="U181" s="403"/>
      <c r="V181" s="403"/>
      <c r="W181" s="403"/>
      <c r="X181" s="403"/>
      <c r="Y181" s="403"/>
      <c r="Z181" s="403"/>
      <c r="AA181" s="403"/>
      <c r="AB181" s="403"/>
      <c r="AC181" s="403"/>
      <c r="AD181" s="403"/>
      <c r="AE181" s="403"/>
      <c r="AF181" s="93"/>
      <c r="AG181" s="153"/>
      <c r="AH181" s="132"/>
      <c r="AI181" s="133" t="str">
        <f>IF($AM$13="介護付",IF(AND(R181="",COUNTA(I184:T188)=0),"未記入",""),"")</f>
        <v/>
      </c>
      <c r="AJ181" s="133" t="str">
        <f>IF(AND($AM$13="介護付でない",COUNTA(R181)&gt;0),"記入不要","")</f>
        <v/>
      </c>
      <c r="AK181" s="155"/>
      <c r="AL181" s="154"/>
      <c r="AM181" s="156"/>
      <c r="AN181" s="156"/>
      <c r="AO181" s="156"/>
      <c r="AP181" s="156"/>
      <c r="AQ181" s="156"/>
      <c r="AR181" s="156"/>
      <c r="AS181" s="156"/>
      <c r="AT181" s="156"/>
      <c r="AU181" s="156"/>
      <c r="AV181" s="156"/>
      <c r="AW181" s="156"/>
      <c r="AX181" s="156"/>
      <c r="AY181" s="156"/>
      <c r="AZ181" s="156"/>
      <c r="BA181" s="156"/>
      <c r="BB181" s="156"/>
      <c r="BC181" s="156"/>
      <c r="BD181" s="156"/>
      <c r="BE181" s="156"/>
      <c r="BF181" s="156"/>
    </row>
    <row r="182" spans="1:58" customFormat="1" ht="18.75" customHeight="1">
      <c r="A182" s="259"/>
      <c r="B182" s="552" t="s">
        <v>141</v>
      </c>
      <c r="C182" s="553"/>
      <c r="D182" s="618"/>
      <c r="E182" s="618"/>
      <c r="F182" s="618"/>
      <c r="G182" s="955" t="s">
        <v>416</v>
      </c>
      <c r="H182" s="956"/>
      <c r="I182" s="549" t="s">
        <v>466</v>
      </c>
      <c r="J182" s="549"/>
      <c r="K182" s="549"/>
      <c r="L182" s="549"/>
      <c r="M182" s="549"/>
      <c r="N182" s="549"/>
      <c r="O182" s="584" t="s">
        <v>137</v>
      </c>
      <c r="P182" s="585"/>
      <c r="Q182" s="585"/>
      <c r="R182" s="585"/>
      <c r="S182" s="585"/>
      <c r="T182" s="586"/>
      <c r="U182" s="897" t="s">
        <v>138</v>
      </c>
      <c r="V182" s="897"/>
      <c r="W182" s="897" t="s">
        <v>139</v>
      </c>
      <c r="X182" s="897"/>
      <c r="Y182" s="897"/>
      <c r="Z182" s="897"/>
      <c r="AA182" s="897" t="s">
        <v>140</v>
      </c>
      <c r="AB182" s="897"/>
      <c r="AC182" s="897"/>
      <c r="AD182" s="897"/>
      <c r="AE182" s="897"/>
      <c r="AF182" s="897"/>
      <c r="AG182" s="150"/>
      <c r="AH182" s="151"/>
      <c r="AI182" s="133"/>
      <c r="AJ182" s="134"/>
      <c r="AK182" s="135"/>
      <c r="AL182" s="157" t="s">
        <v>451</v>
      </c>
      <c r="AM182" s="134"/>
      <c r="AN182" s="152"/>
      <c r="AO182" s="152"/>
      <c r="AP182" s="152"/>
      <c r="AQ182" s="152"/>
      <c r="AR182" s="152"/>
      <c r="AS182" s="152"/>
      <c r="AT182" s="152"/>
      <c r="AU182" s="152"/>
      <c r="AV182" s="152"/>
      <c r="AW182" s="152"/>
      <c r="AX182" s="152"/>
      <c r="AY182" s="152"/>
      <c r="AZ182" s="152"/>
      <c r="BA182" s="152"/>
      <c r="BB182" s="152"/>
      <c r="BC182" s="152"/>
      <c r="BD182" s="152"/>
      <c r="BE182" s="152"/>
      <c r="BF182" s="152"/>
    </row>
    <row r="183" spans="1:58" customFormat="1" ht="18.75" customHeight="1" thickBot="1">
      <c r="A183" s="259"/>
      <c r="B183" s="554"/>
      <c r="C183" s="555"/>
      <c r="D183" s="619"/>
      <c r="E183" s="619"/>
      <c r="F183" s="619"/>
      <c r="G183" s="957"/>
      <c r="H183" s="958"/>
      <c r="I183" s="549" t="s">
        <v>142</v>
      </c>
      <c r="J183" s="549"/>
      <c r="K183" s="549"/>
      <c r="L183" s="549" t="s">
        <v>143</v>
      </c>
      <c r="M183" s="549"/>
      <c r="N183" s="549"/>
      <c r="O183" s="584" t="s">
        <v>142</v>
      </c>
      <c r="P183" s="585"/>
      <c r="Q183" s="586"/>
      <c r="R183" s="549" t="s">
        <v>143</v>
      </c>
      <c r="S183" s="549"/>
      <c r="T183" s="549"/>
      <c r="U183" s="897"/>
      <c r="V183" s="897"/>
      <c r="W183" s="897"/>
      <c r="X183" s="897"/>
      <c r="Y183" s="897"/>
      <c r="Z183" s="897"/>
      <c r="AA183" s="897"/>
      <c r="AB183" s="897"/>
      <c r="AC183" s="897"/>
      <c r="AD183" s="897"/>
      <c r="AE183" s="897"/>
      <c r="AF183" s="897"/>
      <c r="AG183" s="150"/>
      <c r="AH183" s="151"/>
      <c r="AI183" s="133"/>
      <c r="AJ183" s="134"/>
      <c r="AK183" s="135"/>
      <c r="AL183" s="178" t="s">
        <v>141</v>
      </c>
      <c r="AM183" s="179" t="s">
        <v>369</v>
      </c>
      <c r="AN183" s="201" t="s">
        <v>417</v>
      </c>
      <c r="AO183" s="181" t="s">
        <v>447</v>
      </c>
      <c r="AP183" s="152"/>
      <c r="AQ183" s="152"/>
      <c r="AR183" s="152"/>
      <c r="AS183" s="152"/>
      <c r="AT183" s="152"/>
      <c r="AU183" s="152"/>
      <c r="AV183" s="152"/>
      <c r="AW183" s="152"/>
      <c r="AX183" s="152"/>
      <c r="AY183" s="152"/>
      <c r="AZ183" s="152"/>
      <c r="BA183" s="152"/>
      <c r="BB183" s="152"/>
      <c r="BC183" s="152"/>
      <c r="BD183" s="152"/>
      <c r="BE183" s="152"/>
      <c r="BF183" s="152"/>
    </row>
    <row r="184" spans="1:58" customFormat="1" ht="18.75" customHeight="1" thickTop="1" thickBot="1">
      <c r="A184" s="259"/>
      <c r="B184" s="557" t="s">
        <v>174</v>
      </c>
      <c r="C184" s="557"/>
      <c r="D184" s="557"/>
      <c r="E184" s="557"/>
      <c r="F184" s="557"/>
      <c r="G184" s="557"/>
      <c r="H184" s="557"/>
      <c r="I184" s="490"/>
      <c r="J184" s="490"/>
      <c r="K184" s="490"/>
      <c r="L184" s="490"/>
      <c r="M184" s="490"/>
      <c r="N184" s="490"/>
      <c r="O184" s="580"/>
      <c r="P184" s="581"/>
      <c r="Q184" s="582"/>
      <c r="R184" s="490"/>
      <c r="S184" s="490"/>
      <c r="T184" s="490"/>
      <c r="U184" s="729">
        <f>SUM(I184:R184)</f>
        <v>0</v>
      </c>
      <c r="V184" s="729"/>
      <c r="W184" s="730"/>
      <c r="X184" s="730"/>
      <c r="Y184" s="730"/>
      <c r="Z184" s="730"/>
      <c r="AA184" s="550"/>
      <c r="AB184" s="550"/>
      <c r="AC184" s="550"/>
      <c r="AD184" s="550"/>
      <c r="AE184" s="550"/>
      <c r="AF184" s="550"/>
      <c r="AG184" s="150"/>
      <c r="AH184" s="151"/>
      <c r="AI184" s="133" t="str">
        <f>IF(AND(SUM(I184:T184)&gt;0,W184=""),"常勤換算未記入",IF(AND(SUM(L184,R184)&gt;0,AA184=""),"兼務状況未記入",""))</f>
        <v/>
      </c>
      <c r="AJ184" s="134"/>
      <c r="AK184" s="158" t="str">
        <f>IF(OR(AM184="常勤不在",AN184="不足"),"基準違反",IF(COUNTIF(AO184,"*計算間違い*"),"要確認",""))</f>
        <v/>
      </c>
      <c r="AL184" s="178" t="s">
        <v>192</v>
      </c>
      <c r="AM184" s="182" t="str">
        <f>IF(AND($AM$13="介護付",$R$181=""),IF(SUM(I184:N184)=0,"常勤不在",""),"")</f>
        <v/>
      </c>
      <c r="AN184" s="185" t="str">
        <f>IF(AND($AM$13="介護付",$R$181=""),IF(OR(W184=0,W184-ROUNDUP(($Z$318-$J$324)/100,0)&lt;0),"不足",""),"")</f>
        <v/>
      </c>
      <c r="AO184" s="184" t="str">
        <f>IF(SUM(I184:T184)&lt;W184,"計算間違い①",IF(I184&gt;W184,"計算間違い②",IF(AND(SUM(L184:T184)&gt;0,SUM(I184:T184)=W184),"計算間違い③","")))</f>
        <v/>
      </c>
      <c r="AP184" s="152"/>
      <c r="AQ184" s="152"/>
      <c r="AR184" s="152"/>
      <c r="AS184" s="152"/>
      <c r="AT184" s="152"/>
      <c r="AU184" s="152"/>
      <c r="AV184" s="152"/>
      <c r="AW184" s="152"/>
      <c r="AX184" s="152"/>
      <c r="AY184" s="152"/>
      <c r="AZ184" s="152"/>
      <c r="BA184" s="152"/>
      <c r="BB184" s="152"/>
      <c r="BC184" s="152"/>
      <c r="BD184" s="152"/>
      <c r="BE184" s="152"/>
      <c r="BF184" s="152"/>
    </row>
    <row r="185" spans="1:58" customFormat="1" ht="18.75" customHeight="1" thickTop="1" thickBot="1">
      <c r="A185" s="259"/>
      <c r="B185" s="557" t="s">
        <v>175</v>
      </c>
      <c r="C185" s="557"/>
      <c r="D185" s="557"/>
      <c r="E185" s="557"/>
      <c r="F185" s="557"/>
      <c r="G185" s="557"/>
      <c r="H185" s="557"/>
      <c r="I185" s="490"/>
      <c r="J185" s="490"/>
      <c r="K185" s="490"/>
      <c r="L185" s="490"/>
      <c r="M185" s="490"/>
      <c r="N185" s="490"/>
      <c r="O185" s="580"/>
      <c r="P185" s="581"/>
      <c r="Q185" s="582"/>
      <c r="R185" s="490"/>
      <c r="S185" s="490"/>
      <c r="T185" s="490"/>
      <c r="U185" s="729">
        <f>SUM(I185:R185)</f>
        <v>0</v>
      </c>
      <c r="V185" s="729"/>
      <c r="W185" s="730"/>
      <c r="X185" s="730"/>
      <c r="Y185" s="730"/>
      <c r="Z185" s="730"/>
      <c r="AA185" s="550"/>
      <c r="AB185" s="550"/>
      <c r="AC185" s="550"/>
      <c r="AD185" s="550"/>
      <c r="AE185" s="550"/>
      <c r="AF185" s="550"/>
      <c r="AG185" s="150"/>
      <c r="AH185" s="151"/>
      <c r="AI185" s="133" t="str">
        <f>IF(AND(SUM(I185:T185)&gt;0,W185=""),"常勤換算未記入",IF(AND(SUM(L185,R185)&gt;0,AA185=""),"兼務状況未記入",""))</f>
        <v/>
      </c>
      <c r="AJ185" s="134"/>
      <c r="AK185" s="158" t="str">
        <f>IF(OR(AM185="常勤不在",AN185="不足"),"基準違反",IF(COUNTIF(AO185,"*計算間違い*"),"要確認",""))</f>
        <v/>
      </c>
      <c r="AL185" s="178" t="s">
        <v>172</v>
      </c>
      <c r="AM185" s="182" t="str">
        <f>IF(AND($AM$13="介護付",$R$181=""),IF(OR(SUM(I185:N185)&gt;=1,AND(SUM(I185:N186)&gt;=1,SUM(R324:AF324)=0)),"","常勤不在"),"")</f>
        <v/>
      </c>
      <c r="AN185" s="185" t="str">
        <f>IF(AND($AM$13="介護付",$R$181=""),IF(W185-ROUNDUP(($Z$318-$J$324-30)/50+1,0)&lt;0,"不足",""),"")</f>
        <v/>
      </c>
      <c r="AO185" s="184" t="str">
        <f>IF(SUM(I185:T185)&lt;W185,"計算間違い①",IF(I185&gt;W185,"計算間違い②",IF(AND(SUM(L185:T185)&gt;0,SUM(I185:T185)=W185),"計算間違い③","")))</f>
        <v/>
      </c>
      <c r="AP185" s="152"/>
      <c r="AQ185" s="152"/>
      <c r="AR185" s="152"/>
      <c r="AS185" s="152"/>
      <c r="AT185" s="152"/>
      <c r="AU185" s="152"/>
      <c r="AV185" s="152"/>
      <c r="AW185" s="152"/>
      <c r="AX185" s="152"/>
      <c r="AY185" s="152"/>
      <c r="AZ185" s="152"/>
      <c r="BA185" s="152"/>
      <c r="BB185" s="152"/>
      <c r="BC185" s="152"/>
      <c r="BD185" s="152"/>
      <c r="BE185" s="152"/>
      <c r="BF185" s="152"/>
    </row>
    <row r="186" spans="1:58" customFormat="1" ht="18.75" customHeight="1" thickTop="1" thickBot="1">
      <c r="A186" s="259"/>
      <c r="B186" s="557" t="s">
        <v>176</v>
      </c>
      <c r="C186" s="557"/>
      <c r="D186" s="557"/>
      <c r="E186" s="557"/>
      <c r="F186" s="557"/>
      <c r="G186" s="557"/>
      <c r="H186" s="557"/>
      <c r="I186" s="490"/>
      <c r="J186" s="490"/>
      <c r="K186" s="490"/>
      <c r="L186" s="490"/>
      <c r="M186" s="490"/>
      <c r="N186" s="490"/>
      <c r="O186" s="580"/>
      <c r="P186" s="581"/>
      <c r="Q186" s="582"/>
      <c r="R186" s="490"/>
      <c r="S186" s="490"/>
      <c r="T186" s="490"/>
      <c r="U186" s="729">
        <f>SUM(I186:R186)</f>
        <v>0</v>
      </c>
      <c r="V186" s="729"/>
      <c r="W186" s="730"/>
      <c r="X186" s="730"/>
      <c r="Y186" s="730"/>
      <c r="Z186" s="730"/>
      <c r="AA186" s="550"/>
      <c r="AB186" s="550"/>
      <c r="AC186" s="550"/>
      <c r="AD186" s="550"/>
      <c r="AE186" s="550"/>
      <c r="AF186" s="550"/>
      <c r="AG186" s="150"/>
      <c r="AH186" s="151"/>
      <c r="AI186" s="133" t="str">
        <f>IF(AND(SUM(I186:T186)&gt;0,W186=""),"常勤換算未記入",IF(AND(SUM(L186,R186)&gt;0,AA186=""),"兼務状況未記入",""))</f>
        <v/>
      </c>
      <c r="AJ186" s="134"/>
      <c r="AK186" s="158" t="str">
        <f>IF(AM186="常勤不在","基準違反",IF(COUNTIF(AO186,"*計算間違い*"),"要確認",""))</f>
        <v/>
      </c>
      <c r="AL186" s="178" t="s">
        <v>170</v>
      </c>
      <c r="AM186" s="182" t="str">
        <f>IF(AND($AM$13="介護付",$R$181=""),IF(OR(SUM(I186:N186)&gt;=1,AND(SUM(I185:N186)&gt;=1,SUM(R324:AF324)=0)),"","常勤不在"),"")</f>
        <v/>
      </c>
      <c r="AN186" s="202"/>
      <c r="AO186" s="184" t="str">
        <f>IF(SUM(I186:T186)&lt;W186,"計算間違い①",IF(I186&gt;W186,"計算間違い②",IF(AND(SUM(L186:T186)&gt;0,SUM(I186:T186)=W186),"計算間違い③","")))</f>
        <v/>
      </c>
      <c r="AP186" s="152"/>
      <c r="AQ186" s="152"/>
      <c r="AR186" s="152"/>
      <c r="AS186" s="152"/>
      <c r="AT186" s="152"/>
      <c r="AU186" s="152"/>
      <c r="AV186" s="152"/>
      <c r="AW186" s="152"/>
      <c r="AX186" s="152"/>
      <c r="AY186" s="152"/>
      <c r="AZ186" s="152"/>
      <c r="BA186" s="152"/>
      <c r="BB186" s="152"/>
      <c r="BC186" s="152"/>
      <c r="BD186" s="152"/>
      <c r="BE186" s="152"/>
      <c r="BF186" s="152"/>
    </row>
    <row r="187" spans="1:58" customFormat="1" ht="18.75" customHeight="1" thickTop="1" thickBot="1">
      <c r="A187" s="259"/>
      <c r="B187" s="557" t="s">
        <v>177</v>
      </c>
      <c r="C187" s="557"/>
      <c r="D187" s="557"/>
      <c r="E187" s="557"/>
      <c r="F187" s="557"/>
      <c r="G187" s="557"/>
      <c r="H187" s="557"/>
      <c r="I187" s="490"/>
      <c r="J187" s="490"/>
      <c r="K187" s="490"/>
      <c r="L187" s="490"/>
      <c r="M187" s="490"/>
      <c r="N187" s="490"/>
      <c r="O187" s="580"/>
      <c r="P187" s="581"/>
      <c r="Q187" s="582"/>
      <c r="R187" s="490"/>
      <c r="S187" s="490"/>
      <c r="T187" s="490"/>
      <c r="U187" s="729">
        <f>SUM(I187:R187)</f>
        <v>0</v>
      </c>
      <c r="V187" s="729"/>
      <c r="W187" s="730"/>
      <c r="X187" s="730"/>
      <c r="Y187" s="730"/>
      <c r="Z187" s="730"/>
      <c r="AA187" s="550"/>
      <c r="AB187" s="550"/>
      <c r="AC187" s="550"/>
      <c r="AD187" s="550"/>
      <c r="AE187" s="550"/>
      <c r="AF187" s="550"/>
      <c r="AG187" s="150"/>
      <c r="AH187" s="151"/>
      <c r="AI187" s="133" t="str">
        <f>IF(AND(SUM(I187:T187)&gt;0,W187=""),"常勤換算未記入",IF(AND(SUM(L187,R187)&gt;0,AA187=""),"兼務状況未記入",""))</f>
        <v/>
      </c>
      <c r="AJ187" s="134"/>
      <c r="AK187" s="158" t="str">
        <f>IF(AN187="不在","基準違反",IF(COUNTIF(AO187,"*計算間違い*"),"要確認",""))</f>
        <v/>
      </c>
      <c r="AL187" s="178" t="s">
        <v>364</v>
      </c>
      <c r="AM187" s="203"/>
      <c r="AN187" s="185" t="str">
        <f>IF(AND($AM$13="介護付",$R$181=""),IF(SUM(W187)=0,"不在",""),"")</f>
        <v/>
      </c>
      <c r="AO187" s="184" t="str">
        <f>IF(SUM(I187:T187)&lt;W187,"計算間違い①",IF(I187&gt;W187,"計算間違い②",IF(AND(SUM(L187:T187)&gt;0,SUM(I187:T187)=W187),"計算間違い③","")))</f>
        <v/>
      </c>
      <c r="AP187" s="152"/>
      <c r="AQ187" s="152"/>
      <c r="AR187" s="152"/>
      <c r="AS187" s="152"/>
      <c r="AT187" s="152"/>
      <c r="AU187" s="152"/>
      <c r="AV187" s="152"/>
      <c r="AW187" s="152"/>
      <c r="AX187" s="152"/>
      <c r="AY187" s="152"/>
      <c r="AZ187" s="152"/>
      <c r="BA187" s="152"/>
      <c r="BB187" s="152"/>
      <c r="BC187" s="152"/>
      <c r="BD187" s="152"/>
      <c r="BE187" s="152"/>
      <c r="BF187" s="152"/>
    </row>
    <row r="188" spans="1:58" customFormat="1" ht="18.75" customHeight="1" thickTop="1" thickBot="1">
      <c r="A188" s="259"/>
      <c r="B188" s="557" t="s">
        <v>178</v>
      </c>
      <c r="C188" s="557"/>
      <c r="D188" s="557"/>
      <c r="E188" s="557"/>
      <c r="F188" s="557"/>
      <c r="G188" s="557"/>
      <c r="H188" s="557"/>
      <c r="I188" s="490"/>
      <c r="J188" s="490"/>
      <c r="K188" s="490"/>
      <c r="L188" s="490"/>
      <c r="M188" s="490"/>
      <c r="N188" s="490"/>
      <c r="O188" s="580"/>
      <c r="P188" s="581"/>
      <c r="Q188" s="582"/>
      <c r="R188" s="490"/>
      <c r="S188" s="490"/>
      <c r="T188" s="490"/>
      <c r="U188" s="729">
        <f>SUM(I188:R188)</f>
        <v>0</v>
      </c>
      <c r="V188" s="729"/>
      <c r="W188" s="730"/>
      <c r="X188" s="730"/>
      <c r="Y188" s="730"/>
      <c r="Z188" s="730"/>
      <c r="AA188" s="550"/>
      <c r="AB188" s="550"/>
      <c r="AC188" s="550"/>
      <c r="AD188" s="550"/>
      <c r="AE188" s="550"/>
      <c r="AF188" s="550"/>
      <c r="AG188" s="150"/>
      <c r="AH188" s="151"/>
      <c r="AI188" s="133" t="str">
        <f>IF(AND(SUM(I188:T188)&gt;0,W188=""),"常勤換算未記入",IF(AND(SUM(L188,R188)&gt;0,AA188=""),"兼務状況未記入",""))</f>
        <v/>
      </c>
      <c r="AJ188" s="134"/>
      <c r="AK188" s="158" t="str">
        <f>IF(AN188="不在","基準違反",IF(COUNTIF(AO188,"*計算間違い*"),"要確認",""))</f>
        <v/>
      </c>
      <c r="AL188" s="178" t="s">
        <v>436</v>
      </c>
      <c r="AM188" s="204"/>
      <c r="AN188" s="185" t="str">
        <f>IF(AND($AM$13="介護付",$R$181=""),IF(SUM(W188)=0,"不在",""),"")</f>
        <v/>
      </c>
      <c r="AO188" s="184" t="str">
        <f>IF(SUM(I188:T188)&lt;W188,"計算間違い①",IF(I188&gt;W188,"計算間違い②",IF(AND(SUM(L188:T188)&gt;0,SUM(I188:T188)=W188),"計算間違い③","")))</f>
        <v/>
      </c>
      <c r="AP188" s="152"/>
      <c r="AQ188" s="152"/>
      <c r="AR188" s="152"/>
      <c r="AS188" s="152"/>
      <c r="AT188" s="152"/>
      <c r="AU188" s="152"/>
      <c r="AV188" s="152"/>
      <c r="AW188" s="152"/>
      <c r="AX188" s="152"/>
      <c r="AY188" s="152"/>
      <c r="AZ188" s="152"/>
      <c r="BA188" s="152"/>
      <c r="BB188" s="152"/>
      <c r="BC188" s="152"/>
      <c r="BD188" s="152"/>
      <c r="BE188" s="152"/>
      <c r="BF188" s="152"/>
    </row>
    <row r="189" spans="1:58" s="21" customFormat="1" ht="18.75" customHeight="1" thickTop="1">
      <c r="A189" s="85"/>
      <c r="B189" s="546" t="s">
        <v>179</v>
      </c>
      <c r="C189" s="547"/>
      <c r="D189" s="547"/>
      <c r="E189" s="547"/>
      <c r="F189" s="547"/>
      <c r="G189" s="547"/>
      <c r="H189" s="547"/>
      <c r="I189" s="547"/>
      <c r="J189" s="547"/>
      <c r="K189" s="547"/>
      <c r="L189" s="547"/>
      <c r="M189" s="547"/>
      <c r="N189" s="547"/>
      <c r="O189" s="547"/>
      <c r="P189" s="547"/>
      <c r="Q189" s="30"/>
      <c r="R189" s="403"/>
      <c r="S189" s="403"/>
      <c r="T189" s="403"/>
      <c r="U189" s="403"/>
      <c r="V189" s="403"/>
      <c r="W189" s="403"/>
      <c r="X189" s="403"/>
      <c r="Y189" s="403"/>
      <c r="Z189" s="403"/>
      <c r="AA189" s="403"/>
      <c r="AB189" s="403"/>
      <c r="AC189" s="403"/>
      <c r="AD189" s="403"/>
      <c r="AE189" s="403"/>
      <c r="AF189" s="64"/>
      <c r="AG189" s="153"/>
      <c r="AH189" s="132"/>
      <c r="AI189" s="133" t="str">
        <f>IF($AM$13="介護付",IF(AND(R189="",COUNTA(I192:T198)=0),"未記入",""),"")</f>
        <v/>
      </c>
      <c r="AJ189" s="133" t="str">
        <f>IF(AND($AM$13="介護付でない",COUNTA(R189)&gt;0),"記入不要","")</f>
        <v/>
      </c>
      <c r="AK189" s="155"/>
      <c r="AL189" s="154"/>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row>
    <row r="190" spans="1:58" s="21" customFormat="1" ht="18.75" customHeight="1">
      <c r="A190" s="85"/>
      <c r="B190" s="552" t="s">
        <v>413</v>
      </c>
      <c r="C190" s="553"/>
      <c r="D190" s="618"/>
      <c r="E190" s="618"/>
      <c r="F190" s="618"/>
      <c r="G190" s="553" t="s">
        <v>415</v>
      </c>
      <c r="H190" s="731"/>
      <c r="I190" s="549" t="s">
        <v>466</v>
      </c>
      <c r="J190" s="549"/>
      <c r="K190" s="549"/>
      <c r="L190" s="549"/>
      <c r="M190" s="549"/>
      <c r="N190" s="549"/>
      <c r="O190" s="584" t="s">
        <v>137</v>
      </c>
      <c r="P190" s="585"/>
      <c r="Q190" s="585"/>
      <c r="R190" s="585"/>
      <c r="S190" s="585"/>
      <c r="T190" s="586"/>
      <c r="U190" s="640"/>
      <c r="V190" s="640"/>
      <c r="W190" s="640"/>
      <c r="X190" s="640"/>
      <c r="Y190" s="640"/>
      <c r="Z190" s="640"/>
      <c r="AA190" s="640"/>
      <c r="AB190" s="640"/>
      <c r="AC190" s="640"/>
      <c r="AD190" s="640"/>
      <c r="AE190" s="640"/>
      <c r="AF190" s="640"/>
      <c r="AG190" s="153"/>
      <c r="AH190" s="132"/>
      <c r="AI190" s="133"/>
      <c r="AJ190" s="154"/>
      <c r="AK190" s="159"/>
      <c r="AL190" s="159" t="s">
        <v>426</v>
      </c>
      <c r="AM190" s="159"/>
      <c r="AN190" s="159"/>
      <c r="AO190" s="159"/>
      <c r="AP190" s="156"/>
      <c r="AQ190" s="156"/>
      <c r="AR190" s="156"/>
      <c r="AS190" s="156"/>
      <c r="AT190" s="156"/>
      <c r="AU190" s="156"/>
      <c r="AV190" s="156"/>
      <c r="AW190" s="156"/>
      <c r="AX190" s="156"/>
      <c r="AY190" s="156"/>
      <c r="AZ190" s="156"/>
      <c r="BA190" s="156"/>
      <c r="BB190" s="156"/>
      <c r="BC190" s="156"/>
      <c r="BD190" s="156"/>
      <c r="BE190" s="156"/>
      <c r="BF190" s="156"/>
    </row>
    <row r="191" spans="1:58" s="21" customFormat="1" ht="18.75" customHeight="1">
      <c r="A191" s="85"/>
      <c r="B191" s="554"/>
      <c r="C191" s="555"/>
      <c r="D191" s="619"/>
      <c r="E191" s="619"/>
      <c r="F191" s="619"/>
      <c r="G191" s="555"/>
      <c r="H191" s="732"/>
      <c r="I191" s="549" t="s">
        <v>142</v>
      </c>
      <c r="J191" s="549"/>
      <c r="K191" s="549"/>
      <c r="L191" s="549" t="s">
        <v>143</v>
      </c>
      <c r="M191" s="549"/>
      <c r="N191" s="549"/>
      <c r="O191" s="584" t="s">
        <v>142</v>
      </c>
      <c r="P191" s="585"/>
      <c r="Q191" s="586"/>
      <c r="R191" s="549" t="s">
        <v>143</v>
      </c>
      <c r="S191" s="549"/>
      <c r="T191" s="549"/>
      <c r="U191" s="640"/>
      <c r="V191" s="640"/>
      <c r="W191" s="640"/>
      <c r="X191" s="640"/>
      <c r="Y191" s="640"/>
      <c r="Z191" s="640"/>
      <c r="AA191" s="640"/>
      <c r="AB191" s="640"/>
      <c r="AC191" s="640"/>
      <c r="AD191" s="640"/>
      <c r="AE191" s="640"/>
      <c r="AF191" s="640"/>
      <c r="AG191" s="153"/>
      <c r="AH191" s="132"/>
      <c r="AI191" s="133"/>
      <c r="AJ191" s="154"/>
      <c r="AK191" s="159"/>
      <c r="AL191" s="195"/>
      <c r="AM191" s="196" t="s">
        <v>365</v>
      </c>
      <c r="AN191" s="196" t="s">
        <v>366</v>
      </c>
      <c r="AO191" s="196" t="s">
        <v>367</v>
      </c>
      <c r="AP191" s="196" t="s">
        <v>368</v>
      </c>
      <c r="AQ191" s="156"/>
      <c r="AR191" s="156"/>
      <c r="AS191" s="156"/>
      <c r="AT191" s="156"/>
      <c r="AU191" s="156"/>
      <c r="AV191" s="156"/>
      <c r="AW191" s="156"/>
      <c r="AX191" s="156"/>
      <c r="AY191" s="156"/>
      <c r="AZ191" s="156"/>
      <c r="BA191" s="156"/>
      <c r="BB191" s="156"/>
      <c r="BC191" s="156"/>
      <c r="BD191" s="156"/>
      <c r="BE191" s="156"/>
      <c r="BF191" s="156"/>
    </row>
    <row r="192" spans="1:58" s="21" customFormat="1" ht="18.75" customHeight="1">
      <c r="A192" s="85"/>
      <c r="B192" s="557" t="s">
        <v>155</v>
      </c>
      <c r="C192" s="557"/>
      <c r="D192" s="557"/>
      <c r="E192" s="557"/>
      <c r="F192" s="557"/>
      <c r="G192" s="557"/>
      <c r="H192" s="557"/>
      <c r="I192" s="490"/>
      <c r="J192" s="490"/>
      <c r="K192" s="490"/>
      <c r="L192" s="490"/>
      <c r="M192" s="490"/>
      <c r="N192" s="490"/>
      <c r="O192" s="580"/>
      <c r="P192" s="581"/>
      <c r="Q192" s="582"/>
      <c r="R192" s="490"/>
      <c r="S192" s="490"/>
      <c r="T192" s="490"/>
      <c r="U192" s="640"/>
      <c r="V192" s="640"/>
      <c r="W192" s="640"/>
      <c r="X192" s="640"/>
      <c r="Y192" s="640"/>
      <c r="Z192" s="640"/>
      <c r="AA192" s="640"/>
      <c r="AB192" s="640"/>
      <c r="AC192" s="640"/>
      <c r="AD192" s="640"/>
      <c r="AE192" s="640"/>
      <c r="AF192" s="640"/>
      <c r="AG192" s="153"/>
      <c r="AH192" s="132"/>
      <c r="AI192" s="133"/>
      <c r="AJ192" s="154"/>
      <c r="AK192" s="159"/>
      <c r="AL192" s="197" t="s">
        <v>429</v>
      </c>
      <c r="AM192" s="198">
        <f>IF(R189="",I186,"")</f>
        <v>0</v>
      </c>
      <c r="AN192" s="198">
        <f>IF(R189="",L186,"")</f>
        <v>0</v>
      </c>
      <c r="AO192" s="198">
        <f>IF(R189="",O186,"")</f>
        <v>0</v>
      </c>
      <c r="AP192" s="198">
        <f>IF(R189="",R186,"")</f>
        <v>0</v>
      </c>
      <c r="AQ192" s="156"/>
      <c r="AR192" s="156"/>
      <c r="AS192" s="156"/>
      <c r="AT192" s="156"/>
      <c r="AU192" s="156"/>
      <c r="AV192" s="156"/>
      <c r="AW192" s="156"/>
      <c r="AX192" s="156"/>
      <c r="AY192" s="156"/>
      <c r="AZ192" s="156"/>
      <c r="BA192" s="156"/>
      <c r="BB192" s="156"/>
      <c r="BC192" s="156"/>
      <c r="BD192" s="156"/>
      <c r="BE192" s="156"/>
      <c r="BF192" s="156"/>
    </row>
    <row r="193" spans="1:58" s="21" customFormat="1" ht="18.75" customHeight="1">
      <c r="A193" s="85"/>
      <c r="B193" s="733" t="s">
        <v>360</v>
      </c>
      <c r="C193" s="733"/>
      <c r="D193" s="733"/>
      <c r="E193" s="733"/>
      <c r="F193" s="733"/>
      <c r="G193" s="733"/>
      <c r="H193" s="733"/>
      <c r="I193" s="490"/>
      <c r="J193" s="490"/>
      <c r="K193" s="490"/>
      <c r="L193" s="490"/>
      <c r="M193" s="490"/>
      <c r="N193" s="490"/>
      <c r="O193" s="580"/>
      <c r="P193" s="581"/>
      <c r="Q193" s="582"/>
      <c r="R193" s="490"/>
      <c r="S193" s="490"/>
      <c r="T193" s="490"/>
      <c r="U193" s="640"/>
      <c r="V193" s="640"/>
      <c r="W193" s="640"/>
      <c r="X193" s="640"/>
      <c r="Y193" s="640"/>
      <c r="Z193" s="640"/>
      <c r="AA193" s="640"/>
      <c r="AB193" s="640"/>
      <c r="AC193" s="640"/>
      <c r="AD193" s="640"/>
      <c r="AE193" s="640"/>
      <c r="AF193" s="640"/>
      <c r="AG193" s="153"/>
      <c r="AH193" s="132"/>
      <c r="AI193" s="133"/>
      <c r="AJ193" s="154"/>
      <c r="AK193" s="159"/>
      <c r="AL193" s="199" t="s">
        <v>430</v>
      </c>
      <c r="AM193" s="199">
        <f>IF(R189="",SUM(I192:K198),"")</f>
        <v>0</v>
      </c>
      <c r="AN193" s="199">
        <f>IF(R189="",SUM(L192:N198),"")</f>
        <v>0</v>
      </c>
      <c r="AO193" s="199">
        <f>IF(R189="",SUM(O192:Q198),"")</f>
        <v>0</v>
      </c>
      <c r="AP193" s="199">
        <f>IF(R189="",SUM(R192:T198),"")</f>
        <v>0</v>
      </c>
      <c r="AQ193" s="156"/>
      <c r="AR193" s="156"/>
      <c r="AS193" s="156"/>
      <c r="AT193" s="156"/>
      <c r="AU193" s="156"/>
      <c r="AV193" s="156"/>
      <c r="AW193" s="156"/>
      <c r="AX193" s="156"/>
      <c r="AY193" s="156"/>
      <c r="AZ193" s="156"/>
      <c r="BA193" s="156"/>
      <c r="BB193" s="156"/>
      <c r="BC193" s="156"/>
      <c r="BD193" s="156"/>
      <c r="BE193" s="156"/>
      <c r="BF193" s="156"/>
    </row>
    <row r="194" spans="1:58" s="21" customFormat="1" ht="18.75" customHeight="1">
      <c r="A194" s="85"/>
      <c r="B194" s="734" t="s">
        <v>361</v>
      </c>
      <c r="C194" s="734"/>
      <c r="D194" s="734"/>
      <c r="E194" s="734"/>
      <c r="F194" s="734"/>
      <c r="G194" s="734"/>
      <c r="H194" s="734"/>
      <c r="I194" s="490"/>
      <c r="J194" s="490"/>
      <c r="K194" s="490"/>
      <c r="L194" s="490"/>
      <c r="M194" s="490"/>
      <c r="N194" s="490"/>
      <c r="O194" s="580"/>
      <c r="P194" s="581"/>
      <c r="Q194" s="582"/>
      <c r="R194" s="490"/>
      <c r="S194" s="490"/>
      <c r="T194" s="490"/>
      <c r="U194" s="640"/>
      <c r="V194" s="640"/>
      <c r="W194" s="640"/>
      <c r="X194" s="640"/>
      <c r="Y194" s="640"/>
      <c r="Z194" s="640"/>
      <c r="AA194" s="640"/>
      <c r="AB194" s="640"/>
      <c r="AC194" s="640"/>
      <c r="AD194" s="640"/>
      <c r="AE194" s="640"/>
      <c r="AF194" s="640"/>
      <c r="AG194" s="153"/>
      <c r="AH194" s="132"/>
      <c r="AI194" s="133"/>
      <c r="AJ194" s="154"/>
      <c r="AK194" s="160" t="str">
        <f>IF(COUNTBLANK(AM194:AP194)=4,"","要確認")</f>
        <v/>
      </c>
      <c r="AL194" s="197" t="s">
        <v>420</v>
      </c>
      <c r="AM194" s="200" t="str">
        <f>IF($R$189="",IF(AM192-AM193&lt;=0,"","不整合"),"")</f>
        <v/>
      </c>
      <c r="AN194" s="200" t="str">
        <f>IF($R$189="",IF(AN192-AN193&lt;=0,"","不整合"),"")</f>
        <v/>
      </c>
      <c r="AO194" s="200" t="str">
        <f>IF($R$189="",IF(AO192-AO193&lt;=0,"","不整合"),"")</f>
        <v/>
      </c>
      <c r="AP194" s="200" t="str">
        <f>IF($R$189="",IF(AP192-AP193&lt;=0,"","不整合"),"")</f>
        <v/>
      </c>
      <c r="AQ194" s="156"/>
      <c r="AR194" s="156"/>
      <c r="AS194" s="156"/>
      <c r="AT194" s="156"/>
      <c r="AU194" s="156"/>
      <c r="AV194" s="156"/>
      <c r="AW194" s="156"/>
      <c r="AX194" s="156"/>
      <c r="AY194" s="156"/>
      <c r="AZ194" s="156"/>
      <c r="BA194" s="156"/>
      <c r="BB194" s="156"/>
      <c r="BC194" s="156"/>
      <c r="BD194" s="156"/>
      <c r="BE194" s="156"/>
      <c r="BF194" s="156"/>
    </row>
    <row r="195" spans="1:58" customFormat="1" ht="18.75" customHeight="1">
      <c r="A195" s="259"/>
      <c r="B195" s="557" t="s">
        <v>156</v>
      </c>
      <c r="C195" s="557"/>
      <c r="D195" s="557"/>
      <c r="E195" s="557"/>
      <c r="F195" s="557"/>
      <c r="G195" s="557"/>
      <c r="H195" s="557"/>
      <c r="I195" s="490"/>
      <c r="J195" s="490"/>
      <c r="K195" s="490"/>
      <c r="L195" s="490"/>
      <c r="M195" s="490"/>
      <c r="N195" s="490"/>
      <c r="O195" s="580"/>
      <c r="P195" s="581"/>
      <c r="Q195" s="582"/>
      <c r="R195" s="490"/>
      <c r="S195" s="490"/>
      <c r="T195" s="490"/>
      <c r="U195" s="640"/>
      <c r="V195" s="640"/>
      <c r="W195" s="640"/>
      <c r="X195" s="640"/>
      <c r="Y195" s="640"/>
      <c r="Z195" s="640"/>
      <c r="AA195" s="640"/>
      <c r="AB195" s="640"/>
      <c r="AC195" s="640"/>
      <c r="AD195" s="640"/>
      <c r="AE195" s="640"/>
      <c r="AF195" s="640"/>
      <c r="AG195" s="150"/>
      <c r="AH195" s="151"/>
      <c r="AI195" s="133"/>
      <c r="AJ195" s="134"/>
      <c r="AK195" s="135"/>
      <c r="AL195" s="134"/>
      <c r="AM195" s="138"/>
      <c r="AN195" s="138"/>
      <c r="AO195" s="138"/>
      <c r="AP195" s="152"/>
      <c r="AQ195" s="152"/>
      <c r="AR195" s="152"/>
      <c r="AS195" s="152"/>
      <c r="AT195" s="152"/>
      <c r="AU195" s="152"/>
      <c r="AV195" s="152"/>
      <c r="AW195" s="152"/>
      <c r="AX195" s="152"/>
      <c r="AY195" s="152"/>
      <c r="AZ195" s="152"/>
      <c r="BA195" s="152"/>
      <c r="BB195" s="152"/>
      <c r="BC195" s="152"/>
      <c r="BD195" s="152"/>
      <c r="BE195" s="152"/>
      <c r="BF195" s="152"/>
    </row>
    <row r="196" spans="1:58" customFormat="1" ht="18.75" customHeight="1">
      <c r="A196" s="259"/>
      <c r="B196" s="631" t="s">
        <v>477</v>
      </c>
      <c r="C196" s="631"/>
      <c r="D196" s="631"/>
      <c r="E196" s="631"/>
      <c r="F196" s="631"/>
      <c r="G196" s="631"/>
      <c r="H196" s="631"/>
      <c r="I196" s="490"/>
      <c r="J196" s="490"/>
      <c r="K196" s="490"/>
      <c r="L196" s="490"/>
      <c r="M196" s="490"/>
      <c r="N196" s="490"/>
      <c r="O196" s="580"/>
      <c r="P196" s="581"/>
      <c r="Q196" s="582"/>
      <c r="R196" s="490"/>
      <c r="S196" s="490"/>
      <c r="T196" s="490"/>
      <c r="U196" s="640"/>
      <c r="V196" s="640"/>
      <c r="W196" s="640"/>
      <c r="X196" s="640"/>
      <c r="Y196" s="640"/>
      <c r="Z196" s="640"/>
      <c r="AA196" s="640"/>
      <c r="AB196" s="640"/>
      <c r="AC196" s="640"/>
      <c r="AD196" s="640"/>
      <c r="AE196" s="640"/>
      <c r="AF196" s="640"/>
      <c r="AG196" s="150"/>
      <c r="AH196" s="151"/>
      <c r="AI196" s="133"/>
      <c r="AJ196" s="134"/>
      <c r="AK196" s="135"/>
      <c r="AL196" s="134"/>
      <c r="AM196" s="138"/>
      <c r="AN196" s="138"/>
      <c r="AO196" s="138"/>
      <c r="AP196" s="152"/>
      <c r="AQ196" s="152"/>
      <c r="AR196" s="152"/>
      <c r="AS196" s="152"/>
      <c r="AT196" s="152"/>
      <c r="AU196" s="152"/>
      <c r="AV196" s="152"/>
      <c r="AW196" s="152"/>
      <c r="AX196" s="152"/>
      <c r="AY196" s="152"/>
      <c r="AZ196" s="152"/>
      <c r="BA196" s="152"/>
      <c r="BB196" s="152"/>
      <c r="BC196" s="152"/>
      <c r="BD196" s="152"/>
      <c r="BE196" s="152"/>
      <c r="BF196" s="152"/>
    </row>
    <row r="197" spans="1:58" customFormat="1" ht="18.75" customHeight="1">
      <c r="A197" s="259"/>
      <c r="B197" s="631" t="s">
        <v>476</v>
      </c>
      <c r="C197" s="631"/>
      <c r="D197" s="631"/>
      <c r="E197" s="631"/>
      <c r="F197" s="631"/>
      <c r="G197" s="631"/>
      <c r="H197" s="631"/>
      <c r="I197" s="490"/>
      <c r="J197" s="490"/>
      <c r="K197" s="490"/>
      <c r="L197" s="490"/>
      <c r="M197" s="490"/>
      <c r="N197" s="490"/>
      <c r="O197" s="580"/>
      <c r="P197" s="581"/>
      <c r="Q197" s="582"/>
      <c r="R197" s="490"/>
      <c r="S197" s="490"/>
      <c r="T197" s="490"/>
      <c r="U197" s="640"/>
      <c r="V197" s="640"/>
      <c r="W197" s="640"/>
      <c r="X197" s="640"/>
      <c r="Y197" s="640"/>
      <c r="Z197" s="640"/>
      <c r="AA197" s="640"/>
      <c r="AB197" s="640"/>
      <c r="AC197" s="640"/>
      <c r="AD197" s="640"/>
      <c r="AE197" s="640"/>
      <c r="AF197" s="640"/>
      <c r="AG197" s="150"/>
      <c r="AH197" s="151"/>
      <c r="AI197" s="133"/>
      <c r="AJ197" s="134"/>
      <c r="AK197" s="135"/>
      <c r="AL197" s="134"/>
      <c r="AM197" s="138"/>
      <c r="AN197" s="138"/>
      <c r="AO197" s="138"/>
      <c r="AP197" s="152"/>
      <c r="AQ197" s="152"/>
      <c r="AR197" s="152"/>
      <c r="AS197" s="152"/>
      <c r="AT197" s="152"/>
      <c r="AU197" s="152"/>
      <c r="AV197" s="152"/>
      <c r="AW197" s="152"/>
      <c r="AX197" s="152"/>
      <c r="AY197" s="152"/>
      <c r="AZ197" s="152"/>
      <c r="BA197" s="152"/>
      <c r="BB197" s="152"/>
      <c r="BC197" s="152"/>
      <c r="BD197" s="152"/>
      <c r="BE197" s="152"/>
      <c r="BF197" s="152"/>
    </row>
    <row r="198" spans="1:58" customFormat="1" ht="18.75" customHeight="1">
      <c r="A198" s="259"/>
      <c r="B198" s="557" t="s">
        <v>157</v>
      </c>
      <c r="C198" s="557"/>
      <c r="D198" s="557"/>
      <c r="E198" s="557"/>
      <c r="F198" s="557"/>
      <c r="G198" s="557"/>
      <c r="H198" s="557"/>
      <c r="I198" s="490"/>
      <c r="J198" s="490"/>
      <c r="K198" s="490"/>
      <c r="L198" s="490"/>
      <c r="M198" s="490"/>
      <c r="N198" s="490"/>
      <c r="O198" s="580"/>
      <c r="P198" s="581"/>
      <c r="Q198" s="582"/>
      <c r="R198" s="490"/>
      <c r="S198" s="490"/>
      <c r="T198" s="490"/>
      <c r="U198" s="640"/>
      <c r="V198" s="640"/>
      <c r="W198" s="640"/>
      <c r="X198" s="640"/>
      <c r="Y198" s="640"/>
      <c r="Z198" s="640"/>
      <c r="AA198" s="640"/>
      <c r="AB198" s="640"/>
      <c r="AC198" s="640"/>
      <c r="AD198" s="640"/>
      <c r="AE198" s="640"/>
      <c r="AF198" s="640"/>
      <c r="AG198" s="150"/>
      <c r="AH198" s="151"/>
      <c r="AI198" s="133"/>
      <c r="AJ198" s="134"/>
      <c r="AK198" s="135"/>
      <c r="AL198" s="134"/>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row>
    <row r="199" spans="1:58" s="21" customFormat="1" ht="18.75" customHeight="1">
      <c r="A199" s="237"/>
      <c r="B199" s="546" t="s">
        <v>180</v>
      </c>
      <c r="C199" s="547"/>
      <c r="D199" s="547"/>
      <c r="E199" s="547"/>
      <c r="F199" s="547"/>
      <c r="G199" s="547"/>
      <c r="H199" s="547"/>
      <c r="I199" s="547"/>
      <c r="J199" s="547"/>
      <c r="K199" s="547"/>
      <c r="L199" s="547"/>
      <c r="M199" s="547"/>
      <c r="N199" s="547"/>
      <c r="O199" s="547"/>
      <c r="P199" s="547"/>
      <c r="Q199" s="30"/>
      <c r="R199" s="403"/>
      <c r="S199" s="403"/>
      <c r="T199" s="403"/>
      <c r="U199" s="403"/>
      <c r="V199" s="403"/>
      <c r="W199" s="403"/>
      <c r="X199" s="403"/>
      <c r="Y199" s="403"/>
      <c r="Z199" s="403"/>
      <c r="AA199" s="403"/>
      <c r="AB199" s="403"/>
      <c r="AC199" s="403"/>
      <c r="AD199" s="403"/>
      <c r="AE199" s="403"/>
      <c r="AF199" s="64"/>
      <c r="AG199" s="153"/>
      <c r="AH199" s="132"/>
      <c r="AI199" s="133" t="str">
        <f>IF($AM$13="介護付",IF(AND(R199="",COUNTA(I202:T207)=0),"未記入",""),"")</f>
        <v/>
      </c>
      <c r="AJ199" s="133" t="str">
        <f>IF(AND($AM$13="介護付でない",COUNTA(R199)&gt;0),"記入不要","")</f>
        <v/>
      </c>
      <c r="AK199" s="155"/>
      <c r="AL199" s="154"/>
      <c r="AM199" s="156"/>
      <c r="AN199" s="156"/>
      <c r="AO199" s="156"/>
      <c r="AP199" s="156"/>
      <c r="AQ199" s="156"/>
      <c r="AR199" s="156"/>
      <c r="AS199" s="156"/>
      <c r="AT199" s="156"/>
      <c r="AU199" s="156"/>
      <c r="AV199" s="156"/>
      <c r="AW199" s="156"/>
      <c r="AX199" s="156"/>
      <c r="AY199" s="156"/>
      <c r="AZ199" s="156"/>
      <c r="BA199" s="156"/>
      <c r="BB199" s="156"/>
      <c r="BC199" s="156"/>
      <c r="BD199" s="156"/>
      <c r="BE199" s="156"/>
      <c r="BF199" s="156"/>
    </row>
    <row r="200" spans="1:58" s="21" customFormat="1" ht="18.75" customHeight="1">
      <c r="A200" s="85"/>
      <c r="B200" s="552" t="s">
        <v>413</v>
      </c>
      <c r="C200" s="553"/>
      <c r="D200" s="618"/>
      <c r="E200" s="618"/>
      <c r="F200" s="618"/>
      <c r="G200" s="553" t="s">
        <v>414</v>
      </c>
      <c r="H200" s="731"/>
      <c r="I200" s="549" t="s">
        <v>466</v>
      </c>
      <c r="J200" s="549"/>
      <c r="K200" s="549"/>
      <c r="L200" s="549"/>
      <c r="M200" s="549"/>
      <c r="N200" s="549"/>
      <c r="O200" s="584" t="s">
        <v>137</v>
      </c>
      <c r="P200" s="585"/>
      <c r="Q200" s="585"/>
      <c r="R200" s="585"/>
      <c r="S200" s="585"/>
      <c r="T200" s="586"/>
      <c r="U200" s="620"/>
      <c r="V200" s="621"/>
      <c r="W200" s="621"/>
      <c r="X200" s="621"/>
      <c r="Y200" s="621"/>
      <c r="Z200" s="621"/>
      <c r="AA200" s="621"/>
      <c r="AB200" s="621"/>
      <c r="AC200" s="621"/>
      <c r="AD200" s="621"/>
      <c r="AE200" s="621"/>
      <c r="AF200" s="622"/>
      <c r="AG200" s="153"/>
      <c r="AH200" s="132"/>
      <c r="AI200" s="133"/>
      <c r="AJ200" s="154"/>
      <c r="AK200" s="159"/>
      <c r="AL200" s="159" t="s">
        <v>426</v>
      </c>
      <c r="AM200" s="159"/>
      <c r="AN200" s="159"/>
      <c r="AO200" s="159"/>
      <c r="AP200" s="156"/>
      <c r="AQ200" s="138"/>
      <c r="AR200" s="156"/>
      <c r="AS200" s="156"/>
      <c r="AT200" s="156"/>
      <c r="AU200" s="156"/>
      <c r="AV200" s="156"/>
      <c r="AW200" s="156"/>
      <c r="AX200" s="156"/>
      <c r="AY200" s="156"/>
      <c r="AZ200" s="156"/>
      <c r="BA200" s="156"/>
      <c r="BB200" s="156"/>
      <c r="BC200" s="156"/>
      <c r="BD200" s="156"/>
      <c r="BE200" s="156"/>
      <c r="BF200" s="156"/>
    </row>
    <row r="201" spans="1:58" s="21" customFormat="1" ht="18.75" customHeight="1">
      <c r="A201" s="85"/>
      <c r="B201" s="554"/>
      <c r="C201" s="555"/>
      <c r="D201" s="619"/>
      <c r="E201" s="619"/>
      <c r="F201" s="619"/>
      <c r="G201" s="555"/>
      <c r="H201" s="732"/>
      <c r="I201" s="549" t="s">
        <v>142</v>
      </c>
      <c r="J201" s="549"/>
      <c r="K201" s="549"/>
      <c r="L201" s="549" t="s">
        <v>143</v>
      </c>
      <c r="M201" s="549"/>
      <c r="N201" s="549"/>
      <c r="O201" s="584" t="s">
        <v>142</v>
      </c>
      <c r="P201" s="585"/>
      <c r="Q201" s="586"/>
      <c r="R201" s="549" t="s">
        <v>143</v>
      </c>
      <c r="S201" s="549"/>
      <c r="T201" s="549"/>
      <c r="U201" s="623"/>
      <c r="V201" s="624"/>
      <c r="W201" s="624"/>
      <c r="X201" s="624"/>
      <c r="Y201" s="624"/>
      <c r="Z201" s="624"/>
      <c r="AA201" s="624"/>
      <c r="AB201" s="624"/>
      <c r="AC201" s="624"/>
      <c r="AD201" s="624"/>
      <c r="AE201" s="624"/>
      <c r="AF201" s="625"/>
      <c r="AG201" s="153"/>
      <c r="AH201" s="132"/>
      <c r="AI201" s="133"/>
      <c r="AJ201" s="154"/>
      <c r="AK201" s="159"/>
      <c r="AL201" s="195"/>
      <c r="AM201" s="196" t="s">
        <v>365</v>
      </c>
      <c r="AN201" s="196" t="s">
        <v>366</v>
      </c>
      <c r="AO201" s="196" t="s">
        <v>367</v>
      </c>
      <c r="AP201" s="196" t="s">
        <v>368</v>
      </c>
      <c r="AQ201" s="156"/>
      <c r="AR201" s="156"/>
      <c r="AS201" s="156"/>
      <c r="AT201" s="156"/>
      <c r="AU201" s="156"/>
      <c r="AV201" s="156"/>
      <c r="AW201" s="156"/>
      <c r="AX201" s="156"/>
      <c r="AY201" s="156"/>
      <c r="AZ201" s="156"/>
      <c r="BA201" s="156"/>
      <c r="BB201" s="156"/>
      <c r="BC201" s="156"/>
      <c r="BD201" s="156"/>
      <c r="BE201" s="156"/>
      <c r="BF201" s="156"/>
    </row>
    <row r="202" spans="1:58" s="21" customFormat="1" ht="18.75" customHeight="1">
      <c r="A202" s="85"/>
      <c r="B202" s="476" t="s">
        <v>159</v>
      </c>
      <c r="C202" s="477"/>
      <c r="D202" s="477"/>
      <c r="E202" s="477"/>
      <c r="F202" s="477"/>
      <c r="G202" s="477"/>
      <c r="H202" s="478"/>
      <c r="I202" s="490"/>
      <c r="J202" s="490"/>
      <c r="K202" s="490"/>
      <c r="L202" s="490"/>
      <c r="M202" s="490"/>
      <c r="N202" s="490"/>
      <c r="O202" s="580"/>
      <c r="P202" s="581"/>
      <c r="Q202" s="582"/>
      <c r="R202" s="490"/>
      <c r="S202" s="490"/>
      <c r="T202" s="490"/>
      <c r="U202" s="623"/>
      <c r="V202" s="624"/>
      <c r="W202" s="624"/>
      <c r="X202" s="624"/>
      <c r="Y202" s="624"/>
      <c r="Z202" s="624"/>
      <c r="AA202" s="624"/>
      <c r="AB202" s="624"/>
      <c r="AC202" s="624"/>
      <c r="AD202" s="624"/>
      <c r="AE202" s="624"/>
      <c r="AF202" s="625"/>
      <c r="AG202" s="153"/>
      <c r="AH202" s="132"/>
      <c r="AI202" s="133"/>
      <c r="AJ202" s="154"/>
      <c r="AK202" s="159"/>
      <c r="AL202" s="197" t="s">
        <v>429</v>
      </c>
      <c r="AM202" s="198">
        <f>IF(R199="",I187,"")</f>
        <v>0</v>
      </c>
      <c r="AN202" s="198">
        <f>IF(R199="",L187,"")</f>
        <v>0</v>
      </c>
      <c r="AO202" s="198">
        <f>IF(R199="",O187,"")</f>
        <v>0</v>
      </c>
      <c r="AP202" s="198">
        <f>IF(R199="",R187,"")</f>
        <v>0</v>
      </c>
      <c r="AQ202" s="156"/>
      <c r="AR202" s="156"/>
      <c r="AS202" s="156"/>
      <c r="AT202" s="156"/>
      <c r="AU202" s="156"/>
      <c r="AV202" s="156"/>
      <c r="AW202" s="156"/>
      <c r="AX202" s="156"/>
      <c r="AY202" s="156"/>
      <c r="AZ202" s="156"/>
      <c r="BA202" s="156"/>
      <c r="BB202" s="156"/>
      <c r="BC202" s="156"/>
      <c r="BD202" s="156"/>
      <c r="BE202" s="156"/>
      <c r="BF202" s="156"/>
    </row>
    <row r="203" spans="1:58" s="21" customFormat="1" ht="18.75" customHeight="1">
      <c r="A203" s="85"/>
      <c r="B203" s="476" t="s">
        <v>160</v>
      </c>
      <c r="C203" s="477"/>
      <c r="D203" s="477"/>
      <c r="E203" s="477"/>
      <c r="F203" s="477"/>
      <c r="G203" s="477"/>
      <c r="H203" s="478"/>
      <c r="I203" s="490"/>
      <c r="J203" s="490"/>
      <c r="K203" s="490"/>
      <c r="L203" s="490"/>
      <c r="M203" s="490"/>
      <c r="N203" s="490"/>
      <c r="O203" s="580"/>
      <c r="P203" s="581"/>
      <c r="Q203" s="582"/>
      <c r="R203" s="490"/>
      <c r="S203" s="490"/>
      <c r="T203" s="490"/>
      <c r="U203" s="623"/>
      <c r="V203" s="624"/>
      <c r="W203" s="624"/>
      <c r="X203" s="624"/>
      <c r="Y203" s="624"/>
      <c r="Z203" s="624"/>
      <c r="AA203" s="624"/>
      <c r="AB203" s="624"/>
      <c r="AC203" s="624"/>
      <c r="AD203" s="624"/>
      <c r="AE203" s="624"/>
      <c r="AF203" s="625"/>
      <c r="AG203" s="153"/>
      <c r="AH203" s="132"/>
      <c r="AI203" s="133"/>
      <c r="AJ203" s="154"/>
      <c r="AK203" s="159"/>
      <c r="AL203" s="199" t="s">
        <v>430</v>
      </c>
      <c r="AM203" s="199">
        <f>IF(R199="",SUM(I202:K207),"")</f>
        <v>0</v>
      </c>
      <c r="AN203" s="199">
        <f>IF(R199="",SUM(L202:N207),"")</f>
        <v>0</v>
      </c>
      <c r="AO203" s="199">
        <f>IF(R199="",SUM(O202:Q207),"")</f>
        <v>0</v>
      </c>
      <c r="AP203" s="199">
        <f>IF(R199="",SUM(R202:T207),"")</f>
        <v>0</v>
      </c>
      <c r="AQ203" s="156"/>
      <c r="AR203" s="156"/>
      <c r="AS203" s="156"/>
      <c r="AT203" s="156"/>
      <c r="AU203" s="156"/>
      <c r="AV203" s="156"/>
      <c r="AW203" s="156"/>
      <c r="AX203" s="156"/>
      <c r="AY203" s="156"/>
      <c r="AZ203" s="156"/>
      <c r="BA203" s="156"/>
      <c r="BB203" s="156"/>
      <c r="BC203" s="156"/>
      <c r="BD203" s="156"/>
      <c r="BE203" s="156"/>
      <c r="BF203" s="156"/>
    </row>
    <row r="204" spans="1:58" s="21" customFormat="1" ht="18.75" customHeight="1">
      <c r="A204" s="85"/>
      <c r="B204" s="476" t="s">
        <v>161</v>
      </c>
      <c r="C204" s="477"/>
      <c r="D204" s="477"/>
      <c r="E204" s="477"/>
      <c r="F204" s="477"/>
      <c r="G204" s="477"/>
      <c r="H204" s="478"/>
      <c r="I204" s="490"/>
      <c r="J204" s="490"/>
      <c r="K204" s="490"/>
      <c r="L204" s="490"/>
      <c r="M204" s="490"/>
      <c r="N204" s="490"/>
      <c r="O204" s="580"/>
      <c r="P204" s="581"/>
      <c r="Q204" s="582"/>
      <c r="R204" s="490"/>
      <c r="S204" s="490"/>
      <c r="T204" s="490"/>
      <c r="U204" s="623"/>
      <c r="V204" s="624"/>
      <c r="W204" s="624"/>
      <c r="X204" s="624"/>
      <c r="Y204" s="624"/>
      <c r="Z204" s="624"/>
      <c r="AA204" s="624"/>
      <c r="AB204" s="624"/>
      <c r="AC204" s="624"/>
      <c r="AD204" s="624"/>
      <c r="AE204" s="624"/>
      <c r="AF204" s="625"/>
      <c r="AG204" s="153"/>
      <c r="AH204" s="132"/>
      <c r="AI204" s="133"/>
      <c r="AJ204" s="154"/>
      <c r="AK204" s="160" t="str">
        <f>IF(COUNTBLANK(AM204:AP204)=4,"","要確認")</f>
        <v/>
      </c>
      <c r="AL204" s="197" t="s">
        <v>420</v>
      </c>
      <c r="AM204" s="200" t="str">
        <f>IF($R$189="",IF(AM202-AM203&lt;=0,"","不一致"),"")</f>
        <v/>
      </c>
      <c r="AN204" s="200" t="str">
        <f>IF($R$189="",IF(AN202-AN203&lt;=0,"","不一致"),"")</f>
        <v/>
      </c>
      <c r="AO204" s="200" t="str">
        <f>IF($R$189="",IF(AO202-AO203&lt;=0,"","不一致"),"")</f>
        <v/>
      </c>
      <c r="AP204" s="200" t="str">
        <f>IF($R$189="",IF(AP202-AP203&lt;=0,"","不一致"),"")</f>
        <v/>
      </c>
      <c r="AQ204" s="156"/>
      <c r="AR204" s="156"/>
      <c r="AS204" s="156"/>
      <c r="AT204" s="156"/>
      <c r="AU204" s="156"/>
      <c r="AV204" s="156"/>
      <c r="AW204" s="156"/>
      <c r="AX204" s="156"/>
      <c r="AY204" s="156"/>
      <c r="AZ204" s="156"/>
      <c r="BA204" s="156"/>
      <c r="BB204" s="156"/>
      <c r="BC204" s="156"/>
      <c r="BD204" s="156"/>
      <c r="BE204" s="156"/>
      <c r="BF204" s="156"/>
    </row>
    <row r="205" spans="1:58" s="21" customFormat="1" ht="18.75" customHeight="1">
      <c r="A205" s="85"/>
      <c r="B205" s="476" t="s">
        <v>162</v>
      </c>
      <c r="C205" s="477"/>
      <c r="D205" s="477"/>
      <c r="E205" s="477"/>
      <c r="F205" s="477"/>
      <c r="G205" s="477"/>
      <c r="H205" s="478"/>
      <c r="I205" s="490"/>
      <c r="J205" s="490"/>
      <c r="K205" s="490"/>
      <c r="L205" s="490"/>
      <c r="M205" s="490"/>
      <c r="N205" s="490"/>
      <c r="O205" s="580"/>
      <c r="P205" s="581"/>
      <c r="Q205" s="582"/>
      <c r="R205" s="490"/>
      <c r="S205" s="490"/>
      <c r="T205" s="490"/>
      <c r="U205" s="623"/>
      <c r="V205" s="624"/>
      <c r="W205" s="624"/>
      <c r="X205" s="624"/>
      <c r="Y205" s="624"/>
      <c r="Z205" s="624"/>
      <c r="AA205" s="624"/>
      <c r="AB205" s="624"/>
      <c r="AC205" s="624"/>
      <c r="AD205" s="624"/>
      <c r="AE205" s="624"/>
      <c r="AF205" s="625"/>
      <c r="AG205" s="153"/>
      <c r="AH205" s="132"/>
      <c r="AI205" s="133"/>
      <c r="AJ205" s="154"/>
      <c r="AK205" s="155"/>
      <c r="AL205" s="154"/>
      <c r="AM205" s="156"/>
      <c r="AN205" s="156"/>
      <c r="AO205" s="156"/>
      <c r="AP205" s="156"/>
      <c r="AQ205" s="156"/>
      <c r="AR205" s="156"/>
      <c r="AS205" s="156"/>
      <c r="AT205" s="156"/>
      <c r="AU205" s="156"/>
      <c r="AV205" s="156"/>
      <c r="AW205" s="156"/>
      <c r="AX205" s="156"/>
      <c r="AY205" s="156"/>
      <c r="AZ205" s="156"/>
      <c r="BA205" s="156"/>
      <c r="BB205" s="156"/>
      <c r="BC205" s="156"/>
      <c r="BD205" s="156"/>
      <c r="BE205" s="156"/>
      <c r="BF205" s="156"/>
    </row>
    <row r="206" spans="1:58" customFormat="1" ht="18.75" customHeight="1">
      <c r="A206" s="259"/>
      <c r="B206" s="476" t="s">
        <v>358</v>
      </c>
      <c r="C206" s="477"/>
      <c r="D206" s="477"/>
      <c r="E206" s="477"/>
      <c r="F206" s="477"/>
      <c r="G206" s="477"/>
      <c r="H206" s="478"/>
      <c r="I206" s="490"/>
      <c r="J206" s="490"/>
      <c r="K206" s="490"/>
      <c r="L206" s="490"/>
      <c r="M206" s="490"/>
      <c r="N206" s="490"/>
      <c r="O206" s="580"/>
      <c r="P206" s="581"/>
      <c r="Q206" s="582"/>
      <c r="R206" s="490"/>
      <c r="S206" s="490"/>
      <c r="T206" s="490"/>
      <c r="U206" s="623"/>
      <c r="V206" s="624"/>
      <c r="W206" s="624"/>
      <c r="X206" s="624"/>
      <c r="Y206" s="624"/>
      <c r="Z206" s="624"/>
      <c r="AA206" s="624"/>
      <c r="AB206" s="624"/>
      <c r="AC206" s="624"/>
      <c r="AD206" s="624"/>
      <c r="AE206" s="624"/>
      <c r="AF206" s="625"/>
      <c r="AG206" s="150"/>
      <c r="AH206" s="151"/>
      <c r="AI206" s="133"/>
      <c r="AJ206" s="134"/>
      <c r="AK206" s="135"/>
      <c r="AL206" s="135"/>
      <c r="AM206" s="135"/>
      <c r="AN206" s="152"/>
      <c r="AO206" s="152"/>
      <c r="AP206" s="152"/>
      <c r="AQ206" s="152"/>
      <c r="AR206" s="152"/>
      <c r="AS206" s="152"/>
      <c r="AT206" s="152"/>
      <c r="AU206" s="152"/>
      <c r="AV206" s="152"/>
      <c r="AW206" s="152"/>
      <c r="AX206" s="152"/>
      <c r="AY206" s="152"/>
      <c r="AZ206" s="152"/>
      <c r="BA206" s="152"/>
      <c r="BB206" s="152"/>
      <c r="BC206" s="152"/>
      <c r="BD206" s="152"/>
      <c r="BE206" s="152"/>
      <c r="BF206" s="152"/>
    </row>
    <row r="207" spans="1:58" customFormat="1" ht="18.75" customHeight="1" thickBot="1">
      <c r="A207" s="259"/>
      <c r="B207" s="476" t="s">
        <v>163</v>
      </c>
      <c r="C207" s="477"/>
      <c r="D207" s="477"/>
      <c r="E207" s="477"/>
      <c r="F207" s="477"/>
      <c r="G207" s="477"/>
      <c r="H207" s="478"/>
      <c r="I207" s="490"/>
      <c r="J207" s="490"/>
      <c r="K207" s="490"/>
      <c r="L207" s="490"/>
      <c r="M207" s="490"/>
      <c r="N207" s="490"/>
      <c r="O207" s="580"/>
      <c r="P207" s="581"/>
      <c r="Q207" s="582"/>
      <c r="R207" s="490"/>
      <c r="S207" s="490"/>
      <c r="T207" s="490"/>
      <c r="U207" s="623"/>
      <c r="V207" s="624"/>
      <c r="W207" s="624"/>
      <c r="X207" s="624"/>
      <c r="Y207" s="624"/>
      <c r="Z207" s="624"/>
      <c r="AA207" s="624"/>
      <c r="AB207" s="624"/>
      <c r="AC207" s="624"/>
      <c r="AD207" s="624"/>
      <c r="AE207" s="624"/>
      <c r="AF207" s="625"/>
      <c r="AG207" s="150"/>
      <c r="AH207" s="151"/>
      <c r="AI207" s="133"/>
      <c r="AJ207" s="134"/>
      <c r="AK207" s="135"/>
      <c r="AL207" s="157" t="s">
        <v>421</v>
      </c>
      <c r="AM207" s="134"/>
      <c r="AN207" s="152"/>
      <c r="AO207" s="152"/>
      <c r="AP207" s="152"/>
      <c r="AQ207" s="152"/>
      <c r="AR207" s="152"/>
      <c r="AS207" s="152"/>
      <c r="AT207" s="152"/>
      <c r="AU207" s="152"/>
      <c r="AV207" s="152"/>
      <c r="AW207" s="152"/>
      <c r="AX207" s="152"/>
      <c r="AY207" s="152"/>
      <c r="AZ207" s="152"/>
      <c r="BA207" s="152"/>
      <c r="BB207" s="152"/>
      <c r="BC207" s="152"/>
      <c r="BD207" s="152"/>
      <c r="BE207" s="152"/>
      <c r="BF207" s="152"/>
    </row>
    <row r="208" spans="1:58" customFormat="1" ht="18.75" customHeight="1" thickTop="1">
      <c r="A208" s="259"/>
      <c r="B208" s="476" t="s">
        <v>592</v>
      </c>
      <c r="C208" s="477"/>
      <c r="D208" s="477"/>
      <c r="E208" s="477"/>
      <c r="F208" s="477"/>
      <c r="G208" s="477"/>
      <c r="H208" s="478"/>
      <c r="I208" s="490"/>
      <c r="J208" s="490"/>
      <c r="K208" s="490"/>
      <c r="L208" s="490"/>
      <c r="M208" s="490"/>
      <c r="N208" s="490"/>
      <c r="O208" s="580"/>
      <c r="P208" s="581"/>
      <c r="Q208" s="582"/>
      <c r="R208" s="490"/>
      <c r="S208" s="490"/>
      <c r="T208" s="490"/>
      <c r="U208" s="626"/>
      <c r="V208" s="627"/>
      <c r="W208" s="627"/>
      <c r="X208" s="627"/>
      <c r="Y208" s="627"/>
      <c r="Z208" s="627"/>
      <c r="AA208" s="627"/>
      <c r="AB208" s="627"/>
      <c r="AC208" s="627"/>
      <c r="AD208" s="627"/>
      <c r="AE208" s="627"/>
      <c r="AF208" s="628"/>
      <c r="AG208" s="150"/>
      <c r="AH208" s="151"/>
      <c r="AI208" s="133"/>
      <c r="AJ208" s="134"/>
      <c r="AK208" s="135"/>
      <c r="AL208" s="985" t="s">
        <v>418</v>
      </c>
      <c r="AM208" s="986"/>
      <c r="AN208" s="152"/>
      <c r="AO208" s="242" t="s">
        <v>473</v>
      </c>
      <c r="AP208" s="365" t="s">
        <v>632</v>
      </c>
      <c r="AQ208" s="366" t="s">
        <v>631</v>
      </c>
      <c r="AR208" s="363"/>
      <c r="AS208" s="363"/>
      <c r="AT208" s="152"/>
      <c r="AU208" s="152"/>
      <c r="AV208" s="152"/>
      <c r="AW208" s="152"/>
      <c r="AX208" s="152"/>
      <c r="AY208" s="152"/>
      <c r="AZ208" s="152"/>
      <c r="BA208" s="152"/>
      <c r="BB208" s="152"/>
      <c r="BC208" s="152"/>
      <c r="BD208" s="152"/>
      <c r="BE208" s="152"/>
      <c r="BF208" s="152"/>
    </row>
    <row r="209" spans="1:58" s="21" customFormat="1" ht="18.75" customHeight="1" thickBot="1">
      <c r="A209" s="15"/>
      <c r="B209" s="735" t="s">
        <v>181</v>
      </c>
      <c r="C209" s="736"/>
      <c r="D209" s="736"/>
      <c r="E209" s="736"/>
      <c r="F209" s="736"/>
      <c r="G209" s="736"/>
      <c r="H209" s="736"/>
      <c r="I209" s="736"/>
      <c r="J209" s="736"/>
      <c r="K209" s="736"/>
      <c r="L209" s="736"/>
      <c r="M209" s="736"/>
      <c r="N209" s="736"/>
      <c r="O209" s="736"/>
      <c r="P209" s="736"/>
      <c r="Q209" s="736"/>
      <c r="R209" s="736"/>
      <c r="S209" s="736"/>
      <c r="T209" s="736"/>
      <c r="U209" s="736"/>
      <c r="V209" s="736"/>
      <c r="W209" s="736"/>
      <c r="X209" s="736"/>
      <c r="Y209" s="736"/>
      <c r="Z209" s="736"/>
      <c r="AA209" s="551" t="str">
        <f>IF(AM13="介護付",IF(AM9="開設前",AM19,ROUNDUP((SUM(L324,O324)*0.3+SUM(R324:AF324))/IF(R181="",W185+W186,W146+W148),1)),"")</f>
        <v/>
      </c>
      <c r="AB209" s="551"/>
      <c r="AC209" s="551"/>
      <c r="AD209" s="399" t="s">
        <v>4</v>
      </c>
      <c r="AE209" s="260"/>
      <c r="AF209" s="3"/>
      <c r="AG209" s="153"/>
      <c r="AH209" s="132"/>
      <c r="AI209" s="133"/>
      <c r="AJ209" s="154"/>
      <c r="AK209" s="158" t="str">
        <f>IF(AL209="基準違反","基準違反",IF(AL209="","","要確認"))</f>
        <v/>
      </c>
      <c r="AL209" s="943" t="str">
        <f>IF(AM13="介護付",IF(AO209-AP209&lt;0,"基準違反",IF(AA209&gt;AM19,"「介護に関わる職員体制」超過","")),"")</f>
        <v/>
      </c>
      <c r="AM209" s="944"/>
      <c r="AN209" s="156"/>
      <c r="AO209" s="243">
        <f>IF(R181="",SUM(W185:Z186),SUM(W146:Z149))</f>
        <v>0</v>
      </c>
      <c r="AP209" s="367" t="str">
        <f>IF(AM13="介護付",ROUNDUP((SUM(L324:Q324)*0.3+SUM(R324:AF324))/AQ209,0),"")</f>
        <v/>
      </c>
      <c r="AQ209" s="368">
        <f>IF(J20="3：0.9以上（人員基準特例）",AM19,3)</f>
        <v>3</v>
      </c>
      <c r="AR209" s="364"/>
      <c r="AS209" s="364"/>
      <c r="AT209" s="156"/>
      <c r="AU209" s="156"/>
      <c r="AV209" s="156"/>
      <c r="AW209" s="156"/>
      <c r="AX209" s="156"/>
      <c r="AY209" s="156"/>
      <c r="AZ209" s="156"/>
      <c r="BA209" s="156"/>
      <c r="BB209" s="156"/>
      <c r="BC209" s="156"/>
      <c r="BD209" s="156"/>
      <c r="BE209" s="156"/>
      <c r="BF209" s="156"/>
    </row>
    <row r="210" spans="1:58" s="21" customFormat="1" ht="18.75" customHeight="1" thickTop="1">
      <c r="A210" s="84" t="s">
        <v>343</v>
      </c>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83"/>
      <c r="AG210" s="153"/>
      <c r="AH210" s="132"/>
      <c r="AI210" s="133" t="str">
        <f>IF(COUNTA(I213:AF217)=0,"未記入","")</f>
        <v>未記入</v>
      </c>
      <c r="AJ210" s="156"/>
      <c r="AK210" s="159"/>
      <c r="AL210" s="156"/>
      <c r="AM210" s="156"/>
      <c r="AN210" s="156"/>
      <c r="AO210" s="156"/>
      <c r="AP210" s="156"/>
      <c r="AQ210" s="156"/>
      <c r="AR210" s="156"/>
      <c r="AS210" s="156"/>
      <c r="AT210" s="156"/>
      <c r="AU210" s="156"/>
      <c r="AV210" s="156"/>
      <c r="AW210" s="156"/>
      <c r="AX210" s="156"/>
      <c r="AY210" s="156"/>
      <c r="AZ210" s="156"/>
      <c r="BA210" s="156"/>
      <c r="BB210" s="156"/>
      <c r="BC210" s="156"/>
      <c r="BD210" s="156"/>
      <c r="BE210" s="156"/>
      <c r="BF210" s="156"/>
    </row>
    <row r="211" spans="1:58" s="21" customFormat="1" ht="18.75" customHeight="1">
      <c r="A211" s="85"/>
      <c r="B211" s="472" t="s">
        <v>188</v>
      </c>
      <c r="C211" s="473"/>
      <c r="D211" s="618"/>
      <c r="E211" s="618"/>
      <c r="F211" s="618"/>
      <c r="G211" s="569" t="s">
        <v>412</v>
      </c>
      <c r="H211" s="737"/>
      <c r="I211" s="465" t="s">
        <v>172</v>
      </c>
      <c r="J211" s="465"/>
      <c r="K211" s="465"/>
      <c r="L211" s="465"/>
      <c r="M211" s="460" t="s">
        <v>170</v>
      </c>
      <c r="N211" s="461"/>
      <c r="O211" s="461"/>
      <c r="P211" s="462"/>
      <c r="Q211" s="465" t="s">
        <v>192</v>
      </c>
      <c r="R211" s="465"/>
      <c r="S211" s="465"/>
      <c r="T211" s="465"/>
      <c r="U211" s="465" t="s">
        <v>193</v>
      </c>
      <c r="V211" s="465"/>
      <c r="W211" s="465"/>
      <c r="X211" s="465"/>
      <c r="Y211" s="465"/>
      <c r="Z211" s="465"/>
      <c r="AA211" s="465" t="s">
        <v>194</v>
      </c>
      <c r="AB211" s="465"/>
      <c r="AC211" s="465"/>
      <c r="AD211" s="465"/>
      <c r="AE211" s="465"/>
      <c r="AF211" s="465"/>
      <c r="AG211" s="153"/>
      <c r="AH211" s="132"/>
      <c r="AI211" s="133"/>
      <c r="AJ211" s="156"/>
      <c r="AK211" s="159"/>
      <c r="AL211" s="162" t="s">
        <v>425</v>
      </c>
      <c r="AM211" s="163"/>
      <c r="AN211" s="163"/>
      <c r="AO211" s="163"/>
      <c r="AP211" s="163"/>
      <c r="AQ211" s="163"/>
      <c r="AR211" s="156"/>
      <c r="AS211" s="156"/>
      <c r="AT211" s="156"/>
      <c r="AU211" s="156"/>
      <c r="AV211" s="156"/>
      <c r="AW211" s="156"/>
      <c r="AX211" s="156"/>
      <c r="AY211" s="156"/>
      <c r="AZ211" s="156"/>
      <c r="BA211" s="156"/>
      <c r="BB211" s="156"/>
      <c r="BC211" s="156"/>
      <c r="BD211" s="156"/>
      <c r="BE211" s="156"/>
      <c r="BF211" s="156"/>
    </row>
    <row r="212" spans="1:58" s="21" customFormat="1" ht="18.75" customHeight="1">
      <c r="A212" s="85"/>
      <c r="B212" s="474"/>
      <c r="C212" s="475"/>
      <c r="D212" s="619"/>
      <c r="E212" s="619"/>
      <c r="F212" s="619"/>
      <c r="G212" s="571"/>
      <c r="H212" s="738"/>
      <c r="I212" s="465" t="s">
        <v>195</v>
      </c>
      <c r="J212" s="465"/>
      <c r="K212" s="465" t="s">
        <v>137</v>
      </c>
      <c r="L212" s="465"/>
      <c r="M212" s="465" t="s">
        <v>195</v>
      </c>
      <c r="N212" s="465"/>
      <c r="O212" s="460" t="s">
        <v>137</v>
      </c>
      <c r="P212" s="462"/>
      <c r="Q212" s="465" t="s">
        <v>195</v>
      </c>
      <c r="R212" s="465"/>
      <c r="S212" s="465" t="s">
        <v>137</v>
      </c>
      <c r="T212" s="465"/>
      <c r="U212" s="465" t="s">
        <v>195</v>
      </c>
      <c r="V212" s="465"/>
      <c r="W212" s="465"/>
      <c r="X212" s="465" t="s">
        <v>137</v>
      </c>
      <c r="Y212" s="465"/>
      <c r="Z212" s="465"/>
      <c r="AA212" s="465" t="s">
        <v>195</v>
      </c>
      <c r="AB212" s="465"/>
      <c r="AC212" s="465"/>
      <c r="AD212" s="465" t="s">
        <v>137</v>
      </c>
      <c r="AE212" s="465"/>
      <c r="AF212" s="465"/>
      <c r="AG212" s="153"/>
      <c r="AH212" s="132"/>
      <c r="AI212" s="133"/>
      <c r="AJ212" s="156"/>
      <c r="AK212" s="159"/>
      <c r="AL212" s="199" t="s">
        <v>141</v>
      </c>
      <c r="AM212" s="205" t="s">
        <v>172</v>
      </c>
      <c r="AN212" s="206"/>
      <c r="AO212" s="205" t="s">
        <v>370</v>
      </c>
      <c r="AP212" s="206"/>
      <c r="AQ212" s="205" t="s">
        <v>192</v>
      </c>
      <c r="AR212" s="206"/>
      <c r="AS212" s="205" t="s">
        <v>364</v>
      </c>
      <c r="AT212" s="206"/>
      <c r="AU212" s="205" t="s">
        <v>194</v>
      </c>
      <c r="AV212" s="206"/>
      <c r="AW212" s="156"/>
      <c r="AX212" s="156"/>
      <c r="AY212" s="156"/>
      <c r="AZ212" s="156"/>
      <c r="BA212" s="156"/>
      <c r="BB212" s="156"/>
      <c r="BC212" s="156"/>
      <c r="BD212" s="156"/>
      <c r="BE212" s="156"/>
      <c r="BF212" s="156"/>
    </row>
    <row r="213" spans="1:58" ht="18.75" customHeight="1">
      <c r="A213" s="85"/>
      <c r="B213" s="632" t="s">
        <v>186</v>
      </c>
      <c r="C213" s="632"/>
      <c r="D213" s="632"/>
      <c r="E213" s="632"/>
      <c r="F213" s="632"/>
      <c r="G213" s="632"/>
      <c r="H213" s="632"/>
      <c r="I213" s="548"/>
      <c r="J213" s="548"/>
      <c r="K213" s="548"/>
      <c r="L213" s="548"/>
      <c r="M213" s="548"/>
      <c r="N213" s="548"/>
      <c r="O213" s="629"/>
      <c r="P213" s="630"/>
      <c r="Q213" s="548"/>
      <c r="R213" s="548"/>
      <c r="S213" s="548"/>
      <c r="T213" s="548"/>
      <c r="U213" s="548"/>
      <c r="V213" s="548"/>
      <c r="W213" s="548"/>
      <c r="X213" s="548"/>
      <c r="Y213" s="548"/>
      <c r="Z213" s="548"/>
      <c r="AA213" s="548"/>
      <c r="AB213" s="548"/>
      <c r="AC213" s="548"/>
      <c r="AD213" s="548"/>
      <c r="AE213" s="548"/>
      <c r="AF213" s="548"/>
      <c r="AG213" s="131"/>
      <c r="AH213" s="132"/>
      <c r="AI213" s="133"/>
      <c r="AJ213" s="134"/>
      <c r="AK213" s="135"/>
      <c r="AL213" s="199" t="s">
        <v>419</v>
      </c>
      <c r="AM213" s="62" t="s">
        <v>369</v>
      </c>
      <c r="AN213" s="62" t="s">
        <v>137</v>
      </c>
      <c r="AO213" s="62" t="s">
        <v>369</v>
      </c>
      <c r="AP213" s="62" t="s">
        <v>137</v>
      </c>
      <c r="AQ213" s="62" t="s">
        <v>369</v>
      </c>
      <c r="AR213" s="62" t="s">
        <v>137</v>
      </c>
      <c r="AS213" s="62" t="s">
        <v>369</v>
      </c>
      <c r="AT213" s="62" t="s">
        <v>137</v>
      </c>
      <c r="AU213" s="62" t="s">
        <v>369</v>
      </c>
      <c r="AV213" s="62" t="s">
        <v>137</v>
      </c>
      <c r="AW213" s="138"/>
      <c r="AX213" s="138"/>
      <c r="AY213" s="138"/>
      <c r="AZ213" s="138"/>
      <c r="BA213" s="138"/>
      <c r="BB213" s="138"/>
      <c r="BC213" s="138"/>
      <c r="BD213" s="138"/>
      <c r="BE213" s="138"/>
      <c r="BF213" s="138"/>
    </row>
    <row r="214" spans="1:58" ht="18.75" customHeight="1">
      <c r="A214" s="85"/>
      <c r="B214" s="632" t="s">
        <v>187</v>
      </c>
      <c r="C214" s="632"/>
      <c r="D214" s="632"/>
      <c r="E214" s="632"/>
      <c r="F214" s="632"/>
      <c r="G214" s="632"/>
      <c r="H214" s="632"/>
      <c r="I214" s="548"/>
      <c r="J214" s="548"/>
      <c r="K214" s="548"/>
      <c r="L214" s="548"/>
      <c r="M214" s="548"/>
      <c r="N214" s="548"/>
      <c r="O214" s="629"/>
      <c r="P214" s="630"/>
      <c r="Q214" s="548"/>
      <c r="R214" s="548"/>
      <c r="S214" s="548"/>
      <c r="T214" s="548"/>
      <c r="U214" s="548"/>
      <c r="V214" s="548"/>
      <c r="W214" s="548"/>
      <c r="X214" s="548"/>
      <c r="Y214" s="548"/>
      <c r="Z214" s="548"/>
      <c r="AA214" s="548"/>
      <c r="AB214" s="548"/>
      <c r="AC214" s="548"/>
      <c r="AD214" s="548"/>
      <c r="AE214" s="548"/>
      <c r="AF214" s="548"/>
      <c r="AG214" s="131"/>
      <c r="AH214" s="132"/>
      <c r="AI214" s="133"/>
      <c r="AJ214" s="133" t="str">
        <f>IF(AND($AM$10&lt;1,COUNTA(I214:AF214)&gt;0),"記入不要","")</f>
        <v/>
      </c>
      <c r="AK214" s="135"/>
      <c r="AL214" s="197" t="s">
        <v>422</v>
      </c>
      <c r="AM214" s="207">
        <f>SUM(I146:N147)</f>
        <v>0</v>
      </c>
      <c r="AN214" s="207">
        <f>SUM(O146:T147)</f>
        <v>0</v>
      </c>
      <c r="AO214" s="207">
        <f>SUM(I148:N149)</f>
        <v>0</v>
      </c>
      <c r="AP214" s="207">
        <f>SUM(O148:T149)</f>
        <v>0</v>
      </c>
      <c r="AQ214" s="207">
        <f>I145+L145</f>
        <v>0</v>
      </c>
      <c r="AR214" s="207">
        <f>O145+R145</f>
        <v>0</v>
      </c>
      <c r="AS214" s="207">
        <f>I150+L150</f>
        <v>0</v>
      </c>
      <c r="AT214" s="207">
        <f>O150+R150</f>
        <v>0</v>
      </c>
      <c r="AU214" s="207">
        <f>I151+L151</f>
        <v>0</v>
      </c>
      <c r="AV214" s="207">
        <f>O151+R151</f>
        <v>0</v>
      </c>
      <c r="AW214" s="138"/>
      <c r="AX214" s="138"/>
      <c r="AY214" s="138"/>
      <c r="AZ214" s="138"/>
      <c r="BA214" s="138"/>
      <c r="BB214" s="138"/>
      <c r="BC214" s="138"/>
      <c r="BD214" s="138"/>
      <c r="BE214" s="138"/>
      <c r="BF214" s="138"/>
    </row>
    <row r="215" spans="1:58" ht="18.75" customHeight="1">
      <c r="A215" s="85"/>
      <c r="B215" s="632" t="s">
        <v>189</v>
      </c>
      <c r="C215" s="632"/>
      <c r="D215" s="632"/>
      <c r="E215" s="632"/>
      <c r="F215" s="632"/>
      <c r="G215" s="632"/>
      <c r="H215" s="632"/>
      <c r="I215" s="548"/>
      <c r="J215" s="548"/>
      <c r="K215" s="548"/>
      <c r="L215" s="548"/>
      <c r="M215" s="548"/>
      <c r="N215" s="548"/>
      <c r="O215" s="629"/>
      <c r="P215" s="630"/>
      <c r="Q215" s="548"/>
      <c r="R215" s="548"/>
      <c r="S215" s="548"/>
      <c r="T215" s="548"/>
      <c r="U215" s="548"/>
      <c r="V215" s="548"/>
      <c r="W215" s="548"/>
      <c r="X215" s="548"/>
      <c r="Y215" s="548"/>
      <c r="Z215" s="548"/>
      <c r="AA215" s="548"/>
      <c r="AB215" s="548"/>
      <c r="AC215" s="548"/>
      <c r="AD215" s="548"/>
      <c r="AE215" s="548"/>
      <c r="AF215" s="548"/>
      <c r="AG215" s="131"/>
      <c r="AH215" s="132"/>
      <c r="AI215" s="133"/>
      <c r="AJ215" s="133" t="str">
        <f>IF(AND($AM$10&lt;3,COUNTA(I215:AF215)&gt;0),"記入不要","")</f>
        <v/>
      </c>
      <c r="AK215" s="135"/>
      <c r="AL215" s="208" t="s">
        <v>423</v>
      </c>
      <c r="AM215" s="209">
        <f>I218</f>
        <v>0</v>
      </c>
      <c r="AN215" s="207">
        <f>K218</f>
        <v>0</v>
      </c>
      <c r="AO215" s="207">
        <f>M218</f>
        <v>0</v>
      </c>
      <c r="AP215" s="207">
        <f>O218</f>
        <v>0</v>
      </c>
      <c r="AQ215" s="207">
        <f>Q218</f>
        <v>0</v>
      </c>
      <c r="AR215" s="207">
        <f>S218</f>
        <v>0</v>
      </c>
      <c r="AS215" s="207">
        <f>U218</f>
        <v>0</v>
      </c>
      <c r="AT215" s="207">
        <f>X218</f>
        <v>0</v>
      </c>
      <c r="AU215" s="207">
        <f>AA218</f>
        <v>0</v>
      </c>
      <c r="AV215" s="207">
        <f>AD218</f>
        <v>0</v>
      </c>
      <c r="AW215" s="138"/>
      <c r="AX215" s="138"/>
      <c r="AY215" s="138"/>
      <c r="AZ215" s="138"/>
      <c r="BA215" s="138"/>
      <c r="BB215" s="138"/>
      <c r="BC215" s="138"/>
      <c r="BD215" s="138"/>
      <c r="BE215" s="138"/>
      <c r="BF215" s="138"/>
    </row>
    <row r="216" spans="1:58" ht="18.75" customHeight="1">
      <c r="A216" s="85"/>
      <c r="B216" s="632" t="s">
        <v>190</v>
      </c>
      <c r="C216" s="632"/>
      <c r="D216" s="632"/>
      <c r="E216" s="632"/>
      <c r="F216" s="632"/>
      <c r="G216" s="632"/>
      <c r="H216" s="632"/>
      <c r="I216" s="548"/>
      <c r="J216" s="548"/>
      <c r="K216" s="548"/>
      <c r="L216" s="548"/>
      <c r="M216" s="548"/>
      <c r="N216" s="548"/>
      <c r="O216" s="629"/>
      <c r="P216" s="630"/>
      <c r="Q216" s="548"/>
      <c r="R216" s="548"/>
      <c r="S216" s="548"/>
      <c r="T216" s="548"/>
      <c r="U216" s="548"/>
      <c r="V216" s="548"/>
      <c r="W216" s="548"/>
      <c r="X216" s="548"/>
      <c r="Y216" s="548"/>
      <c r="Z216" s="548"/>
      <c r="AA216" s="548"/>
      <c r="AB216" s="548"/>
      <c r="AC216" s="548"/>
      <c r="AD216" s="548"/>
      <c r="AE216" s="548"/>
      <c r="AF216" s="548"/>
      <c r="AG216" s="131"/>
      <c r="AH216" s="132"/>
      <c r="AI216" s="133"/>
      <c r="AJ216" s="133" t="str">
        <f>IF(AND($AM$10&lt;5,COUNTA(I216:AF216)&gt;0),"記入不要","")</f>
        <v/>
      </c>
      <c r="AK216" s="160" t="str">
        <f>IF(COUNTBLANK(AM216:AV216)=10,"","要確認")</f>
        <v/>
      </c>
      <c r="AL216" s="197" t="s">
        <v>420</v>
      </c>
      <c r="AM216" s="200" t="str">
        <f>IF(AM214=AM215,"","不一致")</f>
        <v/>
      </c>
      <c r="AN216" s="200" t="str">
        <f t="shared" ref="AN216:AU216" si="9">IF(AN214=AN215,"","不一致")</f>
        <v/>
      </c>
      <c r="AO216" s="200" t="str">
        <f t="shared" si="9"/>
        <v/>
      </c>
      <c r="AP216" s="200" t="str">
        <f t="shared" si="9"/>
        <v/>
      </c>
      <c r="AQ216" s="200" t="str">
        <f t="shared" si="9"/>
        <v/>
      </c>
      <c r="AR216" s="200" t="str">
        <f t="shared" si="9"/>
        <v/>
      </c>
      <c r="AS216" s="200" t="str">
        <f t="shared" si="9"/>
        <v/>
      </c>
      <c r="AT216" s="200" t="str">
        <f t="shared" si="9"/>
        <v/>
      </c>
      <c r="AU216" s="200" t="str">
        <f t="shared" si="9"/>
        <v/>
      </c>
      <c r="AV216" s="200" t="str">
        <f>IF(AV214=AV215,"","不一致")</f>
        <v/>
      </c>
      <c r="AW216" s="138"/>
      <c r="AX216" s="138"/>
      <c r="AY216" s="138"/>
      <c r="AZ216" s="138"/>
      <c r="BA216" s="138"/>
      <c r="BB216" s="138"/>
      <c r="BC216" s="138"/>
      <c r="BD216" s="138"/>
      <c r="BE216" s="138"/>
      <c r="BF216" s="138"/>
    </row>
    <row r="217" spans="1:58" ht="18.75" customHeight="1">
      <c r="A217" s="85"/>
      <c r="B217" s="632" t="s">
        <v>191</v>
      </c>
      <c r="C217" s="632"/>
      <c r="D217" s="632"/>
      <c r="E217" s="632"/>
      <c r="F217" s="632"/>
      <c r="G217" s="632"/>
      <c r="H217" s="632"/>
      <c r="I217" s="548"/>
      <c r="J217" s="548"/>
      <c r="K217" s="548"/>
      <c r="L217" s="548"/>
      <c r="M217" s="548"/>
      <c r="N217" s="548"/>
      <c r="O217" s="629"/>
      <c r="P217" s="630"/>
      <c r="Q217" s="548"/>
      <c r="R217" s="548"/>
      <c r="S217" s="548"/>
      <c r="T217" s="548"/>
      <c r="U217" s="548"/>
      <c r="V217" s="548"/>
      <c r="W217" s="548"/>
      <c r="X217" s="548"/>
      <c r="Y217" s="548"/>
      <c r="Z217" s="548"/>
      <c r="AA217" s="548"/>
      <c r="AB217" s="548"/>
      <c r="AC217" s="548"/>
      <c r="AD217" s="548"/>
      <c r="AE217" s="548"/>
      <c r="AF217" s="548"/>
      <c r="AG217" s="131"/>
      <c r="AH217" s="132"/>
      <c r="AI217" s="133"/>
      <c r="AJ217" s="133" t="str">
        <f>IF(AND($AM$10&lt;10,COUNTA(I217:AF217)&gt;0),"記入不要","")</f>
        <v/>
      </c>
      <c r="AK217" s="135"/>
      <c r="AL217" s="134"/>
      <c r="AM217" s="138"/>
      <c r="AN217" s="138"/>
      <c r="AO217" s="138"/>
      <c r="AP217" s="138"/>
      <c r="AQ217" s="138"/>
      <c r="AR217" s="138"/>
      <c r="AS217" s="138"/>
      <c r="AT217" s="138"/>
      <c r="AU217" s="138"/>
      <c r="AV217" s="138"/>
      <c r="AW217" s="138"/>
      <c r="AX217" s="138"/>
      <c r="AY217" s="138"/>
      <c r="AZ217" s="138"/>
      <c r="BA217" s="138"/>
      <c r="BB217" s="138"/>
      <c r="BC217" s="138"/>
      <c r="BD217" s="138"/>
      <c r="BE217" s="138"/>
      <c r="BF217" s="138"/>
    </row>
    <row r="218" spans="1:58" ht="18.75" customHeight="1">
      <c r="A218" s="92"/>
      <c r="B218" s="460" t="s">
        <v>138</v>
      </c>
      <c r="C218" s="461"/>
      <c r="D218" s="461"/>
      <c r="E218" s="461"/>
      <c r="F218" s="461"/>
      <c r="G218" s="461"/>
      <c r="H218" s="462"/>
      <c r="I218" s="603">
        <f>SUM(I213:J217)</f>
        <v>0</v>
      </c>
      <c r="J218" s="603"/>
      <c r="K218" s="603">
        <f>SUM(K213:L217)</f>
        <v>0</v>
      </c>
      <c r="L218" s="603"/>
      <c r="M218" s="603">
        <f>SUM(M213:N217)</f>
        <v>0</v>
      </c>
      <c r="N218" s="603"/>
      <c r="O218" s="647">
        <f>SUM(O213:P217)</f>
        <v>0</v>
      </c>
      <c r="P218" s="648"/>
      <c r="Q218" s="603">
        <f>SUM(Q213:R217)</f>
        <v>0</v>
      </c>
      <c r="R218" s="603"/>
      <c r="S218" s="603">
        <f>SUM(S213:T217)</f>
        <v>0</v>
      </c>
      <c r="T218" s="603"/>
      <c r="U218" s="603">
        <f>SUM(U213:W217)</f>
        <v>0</v>
      </c>
      <c r="V218" s="603"/>
      <c r="W218" s="603"/>
      <c r="X218" s="603">
        <f>SUM(X213:Z217)</f>
        <v>0</v>
      </c>
      <c r="Y218" s="603"/>
      <c r="Z218" s="603"/>
      <c r="AA218" s="603">
        <f>SUM(AA213:AC217)</f>
        <v>0</v>
      </c>
      <c r="AB218" s="603"/>
      <c r="AC218" s="603"/>
      <c r="AD218" s="603">
        <f>SUM(AD213:AF217)</f>
        <v>0</v>
      </c>
      <c r="AE218" s="603"/>
      <c r="AF218" s="603"/>
      <c r="AG218" s="131"/>
      <c r="AH218" s="132"/>
      <c r="AI218" s="133"/>
      <c r="AJ218" s="134"/>
      <c r="AK218" s="135"/>
      <c r="AL218" s="134"/>
      <c r="AM218" s="138"/>
      <c r="AN218" s="138"/>
      <c r="AO218" s="138"/>
      <c r="AP218" s="138"/>
      <c r="AQ218" s="138"/>
      <c r="AR218" s="138"/>
      <c r="AS218" s="138"/>
      <c r="AT218" s="138"/>
      <c r="AU218" s="138"/>
      <c r="AV218" s="138"/>
      <c r="AW218" s="138"/>
      <c r="AX218" s="138"/>
      <c r="AY218" s="138"/>
      <c r="AZ218" s="138"/>
      <c r="BA218" s="138"/>
      <c r="BB218" s="138"/>
      <c r="BC218" s="138"/>
      <c r="BD218" s="138"/>
      <c r="BE218" s="138"/>
      <c r="BF218" s="138"/>
    </row>
    <row r="219" spans="1:58" ht="8.25" customHeight="1">
      <c r="A219" s="13"/>
      <c r="B219" s="16"/>
      <c r="C219" s="16"/>
      <c r="D219" s="16"/>
      <c r="E219" s="16"/>
      <c r="F219" s="16"/>
      <c r="G219" s="16"/>
      <c r="H219" s="16"/>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131"/>
      <c r="AH219" s="132"/>
      <c r="AI219" s="133"/>
      <c r="AJ219" s="134"/>
      <c r="AK219" s="135"/>
      <c r="AL219" s="134"/>
      <c r="AM219" s="138"/>
      <c r="AN219" s="138"/>
      <c r="AO219" s="163"/>
      <c r="AP219" s="163"/>
      <c r="AQ219" s="163"/>
      <c r="AR219" s="163"/>
      <c r="AS219" s="163"/>
      <c r="AT219" s="163"/>
      <c r="AU219" s="138"/>
      <c r="AV219" s="138"/>
      <c r="AW219" s="138"/>
      <c r="AX219" s="138"/>
      <c r="AY219" s="138"/>
      <c r="AZ219" s="138"/>
      <c r="BA219" s="138"/>
      <c r="BB219" s="138"/>
      <c r="BC219" s="138"/>
      <c r="BD219" s="138"/>
      <c r="BE219" s="138"/>
      <c r="BF219" s="138"/>
    </row>
    <row r="220" spans="1:58" customFormat="1" ht="18.75" customHeight="1">
      <c r="A220" s="258" t="s">
        <v>196</v>
      </c>
      <c r="B220" s="258"/>
      <c r="C220" s="258"/>
      <c r="D220" s="258"/>
      <c r="E220" s="258"/>
      <c r="F220" s="258"/>
      <c r="G220" s="258"/>
      <c r="H220" s="258"/>
      <c r="I220" s="258"/>
      <c r="J220" s="258"/>
      <c r="K220" s="258"/>
      <c r="L220" s="258"/>
      <c r="M220" s="258"/>
      <c r="N220" s="258"/>
      <c r="O220" s="258"/>
      <c r="P220" s="258"/>
      <c r="Q220" s="258"/>
      <c r="R220" s="258"/>
      <c r="S220" s="258"/>
      <c r="T220" s="258"/>
      <c r="U220" s="258"/>
      <c r="V220" s="258"/>
      <c r="W220" s="258"/>
      <c r="X220" s="258"/>
      <c r="Y220" s="258"/>
      <c r="Z220" s="258"/>
      <c r="AA220" s="258"/>
      <c r="AB220" s="258"/>
      <c r="AC220" s="258"/>
      <c r="AD220" s="258"/>
      <c r="AE220" s="258"/>
      <c r="AF220" s="258"/>
      <c r="AG220" s="150"/>
      <c r="AH220" s="151"/>
      <c r="AI220" s="133"/>
      <c r="AJ220" s="134"/>
      <c r="AK220" s="135"/>
      <c r="AL220" s="134"/>
      <c r="AM220" s="152"/>
      <c r="AN220" s="152"/>
      <c r="AO220" s="138"/>
      <c r="AP220" s="138"/>
      <c r="AQ220" s="138"/>
      <c r="AR220" s="138"/>
      <c r="AS220" s="163"/>
      <c r="AT220" s="163"/>
      <c r="AU220" s="152"/>
      <c r="AV220" s="152"/>
      <c r="AW220" s="152"/>
      <c r="AX220" s="152"/>
      <c r="AY220" s="152"/>
      <c r="AZ220" s="152"/>
      <c r="BA220" s="152"/>
      <c r="BB220" s="152"/>
      <c r="BC220" s="152"/>
      <c r="BD220" s="152"/>
      <c r="BE220" s="152"/>
      <c r="BF220" s="152"/>
    </row>
    <row r="221" spans="1:58" ht="18.75" customHeight="1">
      <c r="A221" s="84" t="s">
        <v>212</v>
      </c>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83"/>
      <c r="AG221" s="131"/>
      <c r="AH221" s="132"/>
      <c r="AI221" s="133"/>
      <c r="AJ221" s="134"/>
      <c r="AK221" s="135"/>
      <c r="AL221" s="134"/>
      <c r="AM221" s="138"/>
      <c r="AN221" s="138"/>
      <c r="AO221" s="138"/>
      <c r="AP221" s="138"/>
      <c r="AQ221" s="138"/>
      <c r="AR221" s="138"/>
      <c r="AS221" s="163"/>
      <c r="AT221" s="163"/>
      <c r="AU221" s="138"/>
      <c r="AV221" s="138"/>
      <c r="AW221" s="138"/>
      <c r="AX221" s="138"/>
      <c r="AY221" s="138"/>
      <c r="AZ221" s="138"/>
      <c r="BA221" s="138"/>
      <c r="BB221" s="138"/>
      <c r="BC221" s="138"/>
      <c r="BD221" s="138"/>
      <c r="BE221" s="138"/>
      <c r="BF221" s="138"/>
    </row>
    <row r="222" spans="1:58" ht="18.75" customHeight="1">
      <c r="A222" s="85"/>
      <c r="B222" s="410" t="s">
        <v>197</v>
      </c>
      <c r="C222" s="411"/>
      <c r="D222" s="411"/>
      <c r="E222" s="411"/>
      <c r="F222" s="411"/>
      <c r="G222" s="411"/>
      <c r="H222" s="411"/>
      <c r="I222" s="411"/>
      <c r="J222" s="411"/>
      <c r="K222" s="411"/>
      <c r="L222" s="411"/>
      <c r="M222" s="411"/>
      <c r="N222" s="411"/>
      <c r="O222" s="411"/>
      <c r="P222" s="411"/>
      <c r="Q222" s="411"/>
      <c r="R222" s="411"/>
      <c r="S222" s="412"/>
      <c r="T222" s="261"/>
      <c r="U222" s="409"/>
      <c r="V222" s="409"/>
      <c r="W222" s="409"/>
      <c r="X222" s="30" t="s">
        <v>123</v>
      </c>
      <c r="Y222" s="409"/>
      <c r="Z222" s="409"/>
      <c r="AA222" s="409"/>
      <c r="AB222" s="409"/>
      <c r="AC222" s="409"/>
      <c r="AD222" s="409"/>
      <c r="AE222" s="409"/>
      <c r="AF222" s="64" t="s">
        <v>204</v>
      </c>
      <c r="AG222" s="131"/>
      <c r="AH222" s="132"/>
      <c r="AI222" s="133" t="str">
        <f>IF(U222="","未記入",IF(AND(U222="あり",Y222=""),"未記入",""))</f>
        <v>未記入</v>
      </c>
      <c r="AJ222" s="134"/>
      <c r="AK222" s="135"/>
      <c r="AL222" s="134"/>
      <c r="AM222" s="138"/>
      <c r="AN222" s="138"/>
      <c r="AO222" s="138"/>
      <c r="AP222" s="138"/>
      <c r="AQ222" s="138"/>
      <c r="AR222" s="138"/>
      <c r="AS222" s="163"/>
      <c r="AT222" s="163"/>
      <c r="AU222" s="138"/>
      <c r="AV222" s="138"/>
      <c r="AW222" s="138"/>
      <c r="AX222" s="138"/>
      <c r="AY222" s="138"/>
      <c r="AZ222" s="138"/>
      <c r="BA222" s="138"/>
      <c r="BB222" s="138"/>
      <c r="BC222" s="138"/>
      <c r="BD222" s="138"/>
      <c r="BE222" s="138"/>
      <c r="BF222" s="138"/>
    </row>
    <row r="223" spans="1:58" ht="18.75" customHeight="1">
      <c r="A223" s="85"/>
      <c r="B223" s="410" t="s">
        <v>198</v>
      </c>
      <c r="C223" s="411"/>
      <c r="D223" s="411"/>
      <c r="E223" s="411"/>
      <c r="F223" s="411"/>
      <c r="G223" s="411"/>
      <c r="H223" s="411"/>
      <c r="I223" s="411"/>
      <c r="J223" s="411"/>
      <c r="K223" s="411"/>
      <c r="L223" s="411"/>
      <c r="M223" s="411"/>
      <c r="N223" s="411"/>
      <c r="O223" s="411"/>
      <c r="P223" s="411"/>
      <c r="Q223" s="411"/>
      <c r="R223" s="411"/>
      <c r="S223" s="412"/>
      <c r="T223" s="261"/>
      <c r="U223" s="409"/>
      <c r="V223" s="409"/>
      <c r="W223" s="409"/>
      <c r="X223" s="30"/>
      <c r="Y223" s="30"/>
      <c r="Z223" s="30"/>
      <c r="AA223" s="30"/>
      <c r="AB223" s="30"/>
      <c r="AC223" s="30"/>
      <c r="AD223" s="30"/>
      <c r="AE223" s="30"/>
      <c r="AF223" s="64"/>
      <c r="AG223" s="131"/>
      <c r="AH223" s="132"/>
      <c r="AI223" s="133" t="str">
        <f t="shared" ref="AI223:AI231" si="10">IF(U223="","未記入","")</f>
        <v>未記入</v>
      </c>
      <c r="AJ223" s="134"/>
      <c r="AK223" s="135"/>
      <c r="AL223" s="134"/>
      <c r="AM223" s="138"/>
      <c r="AN223" s="138"/>
      <c r="AO223" s="138"/>
      <c r="AP223" s="138"/>
      <c r="AQ223" s="138"/>
      <c r="AR223" s="138"/>
      <c r="AS223" s="163"/>
      <c r="AT223" s="163"/>
      <c r="AU223" s="138"/>
      <c r="AV223" s="138"/>
      <c r="AW223" s="138"/>
      <c r="AX223" s="138"/>
      <c r="AY223" s="138"/>
      <c r="AZ223" s="138"/>
      <c r="BA223" s="138"/>
      <c r="BB223" s="138"/>
      <c r="BC223" s="138"/>
      <c r="BD223" s="138"/>
      <c r="BE223" s="138"/>
      <c r="BF223" s="138"/>
    </row>
    <row r="224" spans="1:58" ht="18.75" customHeight="1">
      <c r="A224" s="85"/>
      <c r="B224" s="410" t="s">
        <v>200</v>
      </c>
      <c r="C224" s="411"/>
      <c r="D224" s="411"/>
      <c r="E224" s="411"/>
      <c r="F224" s="411"/>
      <c r="G224" s="411"/>
      <c r="H224" s="411"/>
      <c r="I224" s="411"/>
      <c r="J224" s="411"/>
      <c r="K224" s="411"/>
      <c r="L224" s="411"/>
      <c r="M224" s="411"/>
      <c r="N224" s="411"/>
      <c r="O224" s="411"/>
      <c r="P224" s="411"/>
      <c r="Q224" s="411"/>
      <c r="R224" s="411"/>
      <c r="S224" s="412"/>
      <c r="T224" s="261"/>
      <c r="U224" s="409"/>
      <c r="V224" s="409"/>
      <c r="W224" s="409"/>
      <c r="X224" s="30"/>
      <c r="Y224" s="30"/>
      <c r="Z224" s="30"/>
      <c r="AA224" s="30"/>
      <c r="AB224" s="30"/>
      <c r="AC224" s="30"/>
      <c r="AD224" s="30"/>
      <c r="AE224" s="30"/>
      <c r="AF224" s="64"/>
      <c r="AG224" s="131"/>
      <c r="AH224" s="132"/>
      <c r="AI224" s="133" t="str">
        <f t="shared" si="10"/>
        <v>未記入</v>
      </c>
      <c r="AJ224" s="134"/>
      <c r="AK224" s="135"/>
      <c r="AL224" s="134"/>
      <c r="AM224" s="138"/>
      <c r="AN224" s="138"/>
      <c r="AO224" s="138"/>
      <c r="AP224" s="138"/>
      <c r="AQ224" s="138"/>
      <c r="AR224" s="138"/>
      <c r="AS224" s="138"/>
      <c r="AT224" s="138"/>
      <c r="AU224" s="138"/>
      <c r="AV224" s="138"/>
      <c r="AW224" s="138"/>
      <c r="AX224" s="138"/>
      <c r="AY224" s="138"/>
      <c r="AZ224" s="138"/>
      <c r="BA224" s="138"/>
      <c r="BB224" s="138"/>
      <c r="BC224" s="138"/>
      <c r="BD224" s="138"/>
      <c r="BE224" s="138"/>
      <c r="BF224" s="138"/>
    </row>
    <row r="225" spans="1:58" ht="18.75" customHeight="1">
      <c r="A225" s="85"/>
      <c r="B225" s="410" t="s">
        <v>201</v>
      </c>
      <c r="C225" s="411"/>
      <c r="D225" s="411"/>
      <c r="E225" s="411"/>
      <c r="F225" s="411"/>
      <c r="G225" s="411"/>
      <c r="H225" s="411"/>
      <c r="I225" s="411"/>
      <c r="J225" s="411"/>
      <c r="K225" s="411"/>
      <c r="L225" s="411"/>
      <c r="M225" s="411"/>
      <c r="N225" s="411"/>
      <c r="O225" s="411"/>
      <c r="P225" s="411"/>
      <c r="Q225" s="411"/>
      <c r="R225" s="411"/>
      <c r="S225" s="412"/>
      <c r="T225" s="261"/>
      <c r="U225" s="409"/>
      <c r="V225" s="409"/>
      <c r="W225" s="409"/>
      <c r="X225" s="30"/>
      <c r="Y225" s="30"/>
      <c r="Z225" s="30"/>
      <c r="AA225" s="30"/>
      <c r="AB225" s="30"/>
      <c r="AC225" s="30"/>
      <c r="AD225" s="30"/>
      <c r="AE225" s="30"/>
      <c r="AF225" s="64"/>
      <c r="AG225" s="131"/>
      <c r="AH225" s="132"/>
      <c r="AI225" s="133" t="str">
        <f t="shared" si="10"/>
        <v>未記入</v>
      </c>
      <c r="AJ225" s="134"/>
      <c r="AK225" s="135"/>
      <c r="AL225" s="134"/>
      <c r="AM225" s="138"/>
      <c r="AN225" s="138"/>
      <c r="AO225" s="138"/>
      <c r="AP225" s="138"/>
      <c r="AQ225" s="138"/>
      <c r="AR225" s="138"/>
      <c r="AS225" s="138"/>
      <c r="AT225" s="138"/>
      <c r="AU225" s="138"/>
      <c r="AV225" s="138"/>
      <c r="AW225" s="138"/>
      <c r="AX225" s="138"/>
      <c r="AY225" s="138"/>
      <c r="AZ225" s="138"/>
      <c r="BA225" s="138"/>
      <c r="BB225" s="138"/>
      <c r="BC225" s="138"/>
      <c r="BD225" s="138"/>
      <c r="BE225" s="138"/>
      <c r="BF225" s="138"/>
    </row>
    <row r="226" spans="1:58" ht="18.75" customHeight="1">
      <c r="A226" s="85"/>
      <c r="B226" s="410" t="s">
        <v>633</v>
      </c>
      <c r="C226" s="411"/>
      <c r="D226" s="411"/>
      <c r="E226" s="411"/>
      <c r="F226" s="411"/>
      <c r="G226" s="411"/>
      <c r="H226" s="411"/>
      <c r="I226" s="411"/>
      <c r="J226" s="411"/>
      <c r="K226" s="411"/>
      <c r="L226" s="411"/>
      <c r="M226" s="411"/>
      <c r="N226" s="411"/>
      <c r="O226" s="411"/>
      <c r="P226" s="411"/>
      <c r="Q226" s="411"/>
      <c r="R226" s="411"/>
      <c r="S226" s="412"/>
      <c r="T226" s="261"/>
      <c r="U226" s="409"/>
      <c r="V226" s="409"/>
      <c r="W226" s="409"/>
      <c r="X226" s="30"/>
      <c r="Y226" s="30"/>
      <c r="Z226" s="30"/>
      <c r="AA226" s="30"/>
      <c r="AB226" s="30"/>
      <c r="AC226" s="30"/>
      <c r="AD226" s="30"/>
      <c r="AE226" s="30"/>
      <c r="AF226" s="64"/>
      <c r="AG226" s="131"/>
      <c r="AH226" s="132"/>
      <c r="AI226" s="133" t="str">
        <f>IF(U226="","未記入","")</f>
        <v>未記入</v>
      </c>
      <c r="AJ226" s="134"/>
      <c r="AK226" s="135"/>
      <c r="AL226" s="134"/>
      <c r="AM226" s="138"/>
      <c r="AN226" s="138"/>
      <c r="AO226" s="138"/>
      <c r="AP226" s="138"/>
      <c r="AQ226" s="138"/>
      <c r="AR226" s="138"/>
      <c r="AS226" s="138"/>
      <c r="AT226" s="138"/>
      <c r="AU226" s="138"/>
      <c r="AV226" s="138"/>
      <c r="AW226" s="138"/>
      <c r="AX226" s="138"/>
      <c r="AY226" s="138"/>
      <c r="AZ226" s="138"/>
      <c r="BA226" s="138"/>
      <c r="BB226" s="138"/>
      <c r="BC226" s="138"/>
      <c r="BD226" s="138"/>
      <c r="BE226" s="138"/>
      <c r="BF226" s="138"/>
    </row>
    <row r="227" spans="1:58" ht="18.75" customHeight="1">
      <c r="A227" s="85"/>
      <c r="B227" s="410" t="s">
        <v>202</v>
      </c>
      <c r="C227" s="411"/>
      <c r="D227" s="411"/>
      <c r="E227" s="411"/>
      <c r="F227" s="411"/>
      <c r="G227" s="411"/>
      <c r="H227" s="411"/>
      <c r="I227" s="411"/>
      <c r="J227" s="411"/>
      <c r="K227" s="411"/>
      <c r="L227" s="411"/>
      <c r="M227" s="411"/>
      <c r="N227" s="411"/>
      <c r="O227" s="411"/>
      <c r="P227" s="411"/>
      <c r="Q227" s="411"/>
      <c r="R227" s="411"/>
      <c r="S227" s="412"/>
      <c r="T227" s="261"/>
      <c r="U227" s="409"/>
      <c r="V227" s="409"/>
      <c r="W227" s="409"/>
      <c r="X227" s="30"/>
      <c r="Y227" s="30"/>
      <c r="Z227" s="30"/>
      <c r="AA227" s="30"/>
      <c r="AB227" s="30"/>
      <c r="AC227" s="30"/>
      <c r="AD227" s="30"/>
      <c r="AE227" s="30"/>
      <c r="AF227" s="64"/>
      <c r="AG227" s="131"/>
      <c r="AH227" s="132"/>
      <c r="AI227" s="133" t="str">
        <f t="shared" si="10"/>
        <v>未記入</v>
      </c>
      <c r="AJ227" s="134"/>
      <c r="AK227" s="135"/>
      <c r="AL227" s="134"/>
      <c r="AM227" s="138"/>
      <c r="AN227" s="138"/>
      <c r="AO227" s="138"/>
      <c r="AP227" s="138"/>
      <c r="AQ227" s="138"/>
      <c r="AR227" s="138"/>
      <c r="AS227" s="138"/>
      <c r="AT227" s="138"/>
      <c r="AU227" s="138"/>
      <c r="AV227" s="138"/>
      <c r="AW227" s="138"/>
      <c r="AX227" s="138"/>
      <c r="AY227" s="138"/>
      <c r="AZ227" s="138"/>
      <c r="BA227" s="138"/>
      <c r="BB227" s="138"/>
      <c r="BC227" s="138"/>
      <c r="BD227" s="138"/>
      <c r="BE227" s="138"/>
      <c r="BF227" s="138"/>
    </row>
    <row r="228" spans="1:58" ht="18.75" customHeight="1">
      <c r="A228" s="85"/>
      <c r="B228" s="410" t="s">
        <v>205</v>
      </c>
      <c r="C228" s="411"/>
      <c r="D228" s="411"/>
      <c r="E228" s="411"/>
      <c r="F228" s="411"/>
      <c r="G228" s="411"/>
      <c r="H228" s="411"/>
      <c r="I228" s="411"/>
      <c r="J228" s="411"/>
      <c r="K228" s="411"/>
      <c r="L228" s="411"/>
      <c r="M228" s="411"/>
      <c r="N228" s="411"/>
      <c r="O228" s="411"/>
      <c r="P228" s="411"/>
      <c r="Q228" s="411"/>
      <c r="R228" s="411"/>
      <c r="S228" s="412"/>
      <c r="T228" s="261"/>
      <c r="U228" s="409"/>
      <c r="V228" s="409"/>
      <c r="W228" s="409"/>
      <c r="X228" s="30"/>
      <c r="Y228" s="30"/>
      <c r="Z228" s="30"/>
      <c r="AA228" s="30"/>
      <c r="AB228" s="30"/>
      <c r="AC228" s="30"/>
      <c r="AD228" s="30"/>
      <c r="AE228" s="30"/>
      <c r="AF228" s="64"/>
      <c r="AG228" s="131"/>
      <c r="AH228" s="132"/>
      <c r="AI228" s="133" t="str">
        <f t="shared" si="10"/>
        <v>未記入</v>
      </c>
      <c r="AJ228" s="134"/>
      <c r="AK228" s="135"/>
      <c r="AL228" s="134"/>
      <c r="AM228" s="138"/>
      <c r="AN228" s="138"/>
      <c r="AO228" s="138"/>
      <c r="AP228" s="138"/>
      <c r="AQ228" s="138"/>
      <c r="AR228" s="138"/>
      <c r="AS228" s="138"/>
      <c r="AT228" s="138"/>
      <c r="AU228" s="138"/>
      <c r="AV228" s="138"/>
      <c r="AW228" s="138"/>
      <c r="AX228" s="138"/>
      <c r="AY228" s="138"/>
      <c r="AZ228" s="138"/>
      <c r="BA228" s="138"/>
      <c r="BB228" s="138"/>
      <c r="BC228" s="138"/>
      <c r="BD228" s="138"/>
      <c r="BE228" s="138"/>
      <c r="BF228" s="138"/>
    </row>
    <row r="229" spans="1:58" ht="18.75" customHeight="1">
      <c r="A229" s="85"/>
      <c r="B229" s="410" t="s">
        <v>507</v>
      </c>
      <c r="C229" s="411"/>
      <c r="D229" s="411"/>
      <c r="E229" s="411"/>
      <c r="F229" s="411"/>
      <c r="G229" s="411"/>
      <c r="H229" s="411"/>
      <c r="I229" s="411"/>
      <c r="J229" s="411"/>
      <c r="K229" s="411"/>
      <c r="L229" s="411"/>
      <c r="M229" s="411"/>
      <c r="N229" s="411"/>
      <c r="O229" s="411"/>
      <c r="P229" s="411"/>
      <c r="Q229" s="411"/>
      <c r="R229" s="411"/>
      <c r="S229" s="412"/>
      <c r="T229" s="261"/>
      <c r="U229" s="409"/>
      <c r="V229" s="409"/>
      <c r="W229" s="409"/>
      <c r="X229" s="30"/>
      <c r="Y229" s="30"/>
      <c r="Z229" s="30"/>
      <c r="AA229" s="30"/>
      <c r="AB229" s="30"/>
      <c r="AC229" s="30"/>
      <c r="AD229" s="30"/>
      <c r="AE229" s="30"/>
      <c r="AF229" s="64"/>
      <c r="AG229" s="131"/>
      <c r="AH229" s="132"/>
      <c r="AI229" s="133" t="str">
        <f t="shared" si="10"/>
        <v>未記入</v>
      </c>
      <c r="AJ229" s="134"/>
      <c r="AK229" s="135"/>
      <c r="AL229" s="134"/>
      <c r="AM229" s="138"/>
      <c r="AN229" s="138"/>
      <c r="AO229" s="138"/>
      <c r="AP229" s="138"/>
      <c r="AQ229" s="138"/>
      <c r="AR229" s="138"/>
      <c r="AS229" s="138"/>
      <c r="AT229" s="138"/>
      <c r="AU229" s="138"/>
      <c r="AV229" s="138"/>
      <c r="AW229" s="138"/>
      <c r="AX229" s="138"/>
      <c r="AY229" s="138"/>
      <c r="AZ229" s="138"/>
      <c r="BA229" s="138"/>
      <c r="BB229" s="138"/>
      <c r="BC229" s="138"/>
      <c r="BD229" s="138"/>
      <c r="BE229" s="138"/>
      <c r="BF229" s="138"/>
    </row>
    <row r="230" spans="1:58" ht="18.75" customHeight="1">
      <c r="A230" s="85"/>
      <c r="B230" s="410" t="s">
        <v>199</v>
      </c>
      <c r="C230" s="411"/>
      <c r="D230" s="411"/>
      <c r="E230" s="411"/>
      <c r="F230" s="411"/>
      <c r="G230" s="411"/>
      <c r="H230" s="411"/>
      <c r="I230" s="411"/>
      <c r="J230" s="411"/>
      <c r="K230" s="411"/>
      <c r="L230" s="411"/>
      <c r="M230" s="411"/>
      <c r="N230" s="411"/>
      <c r="O230" s="411"/>
      <c r="P230" s="411"/>
      <c r="Q230" s="411"/>
      <c r="R230" s="411"/>
      <c r="S230" s="412"/>
      <c r="T230" s="261"/>
      <c r="U230" s="409"/>
      <c r="V230" s="409"/>
      <c r="W230" s="409"/>
      <c r="X230" s="30"/>
      <c r="Y230" s="30"/>
      <c r="Z230" s="30"/>
      <c r="AA230" s="30"/>
      <c r="AB230" s="30"/>
      <c r="AC230" s="30"/>
      <c r="AD230" s="30"/>
      <c r="AE230" s="30"/>
      <c r="AF230" s="64"/>
      <c r="AG230" s="131"/>
      <c r="AH230" s="132"/>
      <c r="AI230" s="133" t="str">
        <f t="shared" si="10"/>
        <v>未記入</v>
      </c>
      <c r="AJ230" s="134"/>
      <c r="AK230" s="135"/>
      <c r="AL230" s="134"/>
      <c r="AM230" s="138"/>
      <c r="AN230" s="138"/>
      <c r="AO230" s="138"/>
      <c r="AP230" s="138"/>
      <c r="AQ230" s="138"/>
      <c r="AR230" s="138"/>
      <c r="AS230" s="138"/>
      <c r="AT230" s="138"/>
      <c r="AU230" s="138"/>
      <c r="AV230" s="138"/>
      <c r="AW230" s="138"/>
      <c r="AX230" s="138"/>
      <c r="AY230" s="138"/>
      <c r="AZ230" s="138"/>
      <c r="BA230" s="138"/>
      <c r="BB230" s="138"/>
      <c r="BC230" s="138"/>
      <c r="BD230" s="138"/>
      <c r="BE230" s="138"/>
      <c r="BF230" s="138"/>
    </row>
    <row r="231" spans="1:58" ht="18.75" customHeight="1">
      <c r="A231" s="85"/>
      <c r="B231" s="410" t="s">
        <v>203</v>
      </c>
      <c r="C231" s="411"/>
      <c r="D231" s="411"/>
      <c r="E231" s="411"/>
      <c r="F231" s="411"/>
      <c r="G231" s="411"/>
      <c r="H231" s="411"/>
      <c r="I231" s="411"/>
      <c r="J231" s="411"/>
      <c r="K231" s="411"/>
      <c r="L231" s="411"/>
      <c r="M231" s="411"/>
      <c r="N231" s="411"/>
      <c r="O231" s="411"/>
      <c r="P231" s="411"/>
      <c r="Q231" s="411"/>
      <c r="R231" s="411"/>
      <c r="S231" s="412"/>
      <c r="T231" s="261"/>
      <c r="U231" s="409"/>
      <c r="V231" s="409"/>
      <c r="W231" s="409"/>
      <c r="X231" s="30"/>
      <c r="Y231" s="30"/>
      <c r="Z231" s="30"/>
      <c r="AA231" s="30"/>
      <c r="AB231" s="30"/>
      <c r="AC231" s="30"/>
      <c r="AD231" s="30"/>
      <c r="AE231" s="30"/>
      <c r="AF231" s="64"/>
      <c r="AG231" s="131"/>
      <c r="AH231" s="132"/>
      <c r="AI231" s="133" t="str">
        <f t="shared" si="10"/>
        <v>未記入</v>
      </c>
      <c r="AJ231" s="134"/>
      <c r="AK231" s="135"/>
      <c r="AL231" s="134"/>
      <c r="AM231" s="138"/>
      <c r="AN231" s="138"/>
      <c r="AO231" s="138"/>
      <c r="AP231" s="138"/>
      <c r="AQ231" s="138"/>
      <c r="AR231" s="138"/>
      <c r="AS231" s="138"/>
      <c r="AT231" s="138"/>
      <c r="AU231" s="138"/>
      <c r="AV231" s="138"/>
      <c r="AW231" s="138"/>
      <c r="AX231" s="138"/>
      <c r="AY231" s="138"/>
      <c r="AZ231" s="138"/>
      <c r="BA231" s="138"/>
      <c r="BB231" s="138"/>
      <c r="BC231" s="138"/>
      <c r="BD231" s="138"/>
      <c r="BE231" s="138"/>
      <c r="BF231" s="138"/>
    </row>
    <row r="232" spans="1:58" ht="44.25" customHeight="1">
      <c r="A232" s="85"/>
      <c r="B232" s="480" t="s">
        <v>206</v>
      </c>
      <c r="C232" s="480"/>
      <c r="D232" s="480"/>
      <c r="E232" s="480"/>
      <c r="F232" s="480"/>
      <c r="G232" s="457"/>
      <c r="H232" s="458"/>
      <c r="I232" s="458"/>
      <c r="J232" s="458"/>
      <c r="K232" s="458"/>
      <c r="L232" s="458"/>
      <c r="M232" s="458"/>
      <c r="N232" s="458"/>
      <c r="O232" s="458"/>
      <c r="P232" s="458"/>
      <c r="Q232" s="458"/>
      <c r="R232" s="458"/>
      <c r="S232" s="458"/>
      <c r="T232" s="458"/>
      <c r="U232" s="458"/>
      <c r="V232" s="458"/>
      <c r="W232" s="458"/>
      <c r="X232" s="458"/>
      <c r="Y232" s="458"/>
      <c r="Z232" s="458"/>
      <c r="AA232" s="458"/>
      <c r="AB232" s="458"/>
      <c r="AC232" s="458"/>
      <c r="AD232" s="458"/>
      <c r="AE232" s="458"/>
      <c r="AF232" s="459"/>
      <c r="AG232" s="131"/>
      <c r="AH232" s="132"/>
      <c r="AI232" s="133" t="str">
        <f>IF(G232="","未記入","")</f>
        <v>未記入</v>
      </c>
      <c r="AJ232" s="134"/>
      <c r="AK232" s="135"/>
      <c r="AL232" s="134"/>
      <c r="AM232" s="138"/>
      <c r="AN232" s="138"/>
      <c r="AO232" s="138"/>
      <c r="AP232" s="138"/>
      <c r="AQ232" s="138"/>
      <c r="AR232" s="138"/>
      <c r="AS232" s="138"/>
      <c r="AT232" s="138"/>
      <c r="AU232" s="138"/>
      <c r="AV232" s="138"/>
      <c r="AW232" s="138"/>
      <c r="AX232" s="138"/>
      <c r="AY232" s="138"/>
      <c r="AZ232" s="138"/>
      <c r="BA232" s="138"/>
      <c r="BB232" s="138"/>
      <c r="BC232" s="138"/>
      <c r="BD232" s="138"/>
      <c r="BE232" s="138"/>
      <c r="BF232" s="138"/>
    </row>
    <row r="233" spans="1:58" ht="45.75" customHeight="1">
      <c r="A233" s="85"/>
      <c r="B233" s="480" t="s">
        <v>344</v>
      </c>
      <c r="C233" s="480"/>
      <c r="D233" s="480"/>
      <c r="E233" s="480"/>
      <c r="F233" s="480"/>
      <c r="G233" s="457"/>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9"/>
      <c r="AG233" s="131"/>
      <c r="AH233" s="132"/>
      <c r="AI233" s="133" t="str">
        <f>IF(G233="","未記入","")</f>
        <v>未記入</v>
      </c>
      <c r="AJ233" s="134"/>
      <c r="AK233" s="135"/>
      <c r="AL233" s="134"/>
      <c r="AM233" s="138"/>
      <c r="AN233" s="138"/>
      <c r="AO233" s="138"/>
      <c r="AP233" s="138"/>
      <c r="AQ233" s="138"/>
      <c r="AR233" s="138"/>
      <c r="AS233" s="138"/>
      <c r="AT233" s="138"/>
      <c r="AU233" s="138"/>
      <c r="AV233" s="138"/>
      <c r="AW233" s="138"/>
      <c r="AX233" s="138"/>
      <c r="AY233" s="138"/>
      <c r="AZ233" s="138"/>
      <c r="BA233" s="138"/>
      <c r="BB233" s="138"/>
      <c r="BC233" s="138"/>
      <c r="BD233" s="138"/>
      <c r="BE233" s="138"/>
      <c r="BF233" s="138"/>
    </row>
    <row r="234" spans="1:58" s="20" customFormat="1" ht="18.75" customHeight="1">
      <c r="A234" s="86"/>
      <c r="B234" s="1003" t="s">
        <v>230</v>
      </c>
      <c r="C234" s="1004"/>
      <c r="D234" s="1004"/>
      <c r="E234" s="1004"/>
      <c r="F234" s="1004"/>
      <c r="G234" s="1004"/>
      <c r="H234" s="1004"/>
      <c r="I234" s="1004"/>
      <c r="J234" s="1004"/>
      <c r="K234" s="1004"/>
      <c r="L234" s="1004"/>
      <c r="M234" s="1004"/>
      <c r="N234" s="1004"/>
      <c r="O234" s="1004"/>
      <c r="P234" s="1004"/>
      <c r="Q234" s="1004"/>
      <c r="R234" s="1004"/>
      <c r="S234" s="1004"/>
      <c r="T234" s="1004"/>
      <c r="U234" s="1004"/>
      <c r="V234" s="1004"/>
      <c r="W234" s="1004"/>
      <c r="X234" s="1004"/>
      <c r="Y234" s="1004"/>
      <c r="Z234" s="1004"/>
      <c r="AA234" s="1004"/>
      <c r="AB234" s="1004"/>
      <c r="AC234" s="1004"/>
      <c r="AD234" s="1004"/>
      <c r="AE234" s="1004"/>
      <c r="AF234" s="1005"/>
      <c r="AG234" s="131"/>
      <c r="AH234" s="132"/>
      <c r="AI234" s="133"/>
      <c r="AJ234" s="134"/>
      <c r="AK234" s="135"/>
      <c r="AL234" s="134"/>
      <c r="AM234" s="164"/>
      <c r="AN234" s="164"/>
      <c r="AO234" s="164"/>
      <c r="AP234" s="164"/>
      <c r="AQ234" s="164"/>
      <c r="AR234" s="164"/>
      <c r="AS234" s="164"/>
      <c r="AT234" s="164"/>
      <c r="AU234" s="164"/>
      <c r="AV234" s="164"/>
      <c r="AW234" s="164"/>
      <c r="AX234" s="164"/>
      <c r="AY234" s="164"/>
      <c r="AZ234" s="164"/>
      <c r="BA234" s="164"/>
      <c r="BB234" s="164"/>
      <c r="BC234" s="164"/>
      <c r="BD234" s="164"/>
      <c r="BE234" s="164"/>
      <c r="BF234" s="164"/>
    </row>
    <row r="235" spans="1:58" s="20" customFormat="1" ht="18.75" customHeight="1">
      <c r="A235" s="86"/>
      <c r="B235" s="87"/>
      <c r="C235" s="605" t="s">
        <v>231</v>
      </c>
      <c r="D235" s="605"/>
      <c r="E235" s="605"/>
      <c r="F235" s="605"/>
      <c r="G235" s="605"/>
      <c r="H235" s="605"/>
      <c r="I235" s="422" t="s">
        <v>16</v>
      </c>
      <c r="J235" s="422"/>
      <c r="K235" s="422"/>
      <c r="L235" s="422"/>
      <c r="M235" s="426"/>
      <c r="N235" s="427"/>
      <c r="O235" s="427"/>
      <c r="P235" s="427"/>
      <c r="Q235" s="427"/>
      <c r="R235" s="427"/>
      <c r="S235" s="427"/>
      <c r="T235" s="427"/>
      <c r="U235" s="427"/>
      <c r="V235" s="427"/>
      <c r="W235" s="427"/>
      <c r="X235" s="427"/>
      <c r="Y235" s="427"/>
      <c r="Z235" s="427"/>
      <c r="AA235" s="427"/>
      <c r="AB235" s="427"/>
      <c r="AC235" s="427"/>
      <c r="AD235" s="427"/>
      <c r="AE235" s="427"/>
      <c r="AF235" s="428"/>
      <c r="AG235" s="131"/>
      <c r="AH235" s="132"/>
      <c r="AI235" s="133" t="str">
        <f>IF(M235="","未記入","")</f>
        <v>未記入</v>
      </c>
      <c r="AJ235" s="134"/>
      <c r="AK235" s="135"/>
      <c r="AL235" s="134"/>
      <c r="AM235" s="164"/>
      <c r="AN235" s="164"/>
      <c r="AO235" s="164"/>
      <c r="AP235" s="164"/>
      <c r="AQ235" s="164"/>
      <c r="AR235" s="164"/>
      <c r="AS235" s="164"/>
      <c r="AT235" s="164"/>
      <c r="AU235" s="164"/>
      <c r="AV235" s="164"/>
      <c r="AW235" s="164"/>
      <c r="AX235" s="164"/>
      <c r="AY235" s="164"/>
      <c r="AZ235" s="164"/>
      <c r="BA235" s="164"/>
      <c r="BB235" s="164"/>
      <c r="BC235" s="164"/>
      <c r="BD235" s="164"/>
      <c r="BE235" s="164"/>
      <c r="BF235" s="164"/>
    </row>
    <row r="236" spans="1:58" s="20" customFormat="1" ht="18.75" customHeight="1">
      <c r="A236" s="86"/>
      <c r="B236" s="87"/>
      <c r="C236" s="605"/>
      <c r="D236" s="605"/>
      <c r="E236" s="605"/>
      <c r="F236" s="605"/>
      <c r="G236" s="605"/>
      <c r="H236" s="605"/>
      <c r="I236" s="617" t="s">
        <v>34</v>
      </c>
      <c r="J236" s="617"/>
      <c r="K236" s="617"/>
      <c r="L236" s="617"/>
      <c r="M236" s="423"/>
      <c r="N236" s="424"/>
      <c r="O236" s="424"/>
      <c r="P236" s="424"/>
      <c r="Q236" s="424"/>
      <c r="R236" s="424"/>
      <c r="S236" s="424"/>
      <c r="T236" s="424"/>
      <c r="U236" s="424"/>
      <c r="V236" s="424"/>
      <c r="W236" s="424"/>
      <c r="X236" s="424"/>
      <c r="Y236" s="424"/>
      <c r="Z236" s="424"/>
      <c r="AA236" s="424"/>
      <c r="AB236" s="424"/>
      <c r="AC236" s="424"/>
      <c r="AD236" s="424"/>
      <c r="AE236" s="424"/>
      <c r="AF236" s="425"/>
      <c r="AG236" s="131"/>
      <c r="AH236" s="132"/>
      <c r="AI236" s="133" t="str">
        <f>IF(M236="","未記入","")</f>
        <v>未記入</v>
      </c>
      <c r="AJ236" s="134"/>
      <c r="AK236" s="135"/>
      <c r="AL236" s="13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row>
    <row r="237" spans="1:58" s="20" customFormat="1" ht="18.75" customHeight="1">
      <c r="A237" s="86"/>
      <c r="B237" s="87"/>
      <c r="C237" s="605"/>
      <c r="D237" s="605"/>
      <c r="E237" s="605"/>
      <c r="F237" s="605"/>
      <c r="G237" s="605"/>
      <c r="H237" s="605"/>
      <c r="I237" s="413" t="s">
        <v>634</v>
      </c>
      <c r="J237" s="414"/>
      <c r="K237" s="414"/>
      <c r="L237" s="414"/>
      <c r="M237" s="414"/>
      <c r="N237" s="414"/>
      <c r="O237" s="414"/>
      <c r="P237" s="415"/>
      <c r="Q237" s="416"/>
      <c r="R237" s="416"/>
      <c r="S237" s="416"/>
      <c r="T237" s="417"/>
      <c r="U237" s="418" t="s">
        <v>635</v>
      </c>
      <c r="V237" s="419"/>
      <c r="W237" s="419"/>
      <c r="X237" s="419"/>
      <c r="Y237" s="419"/>
      <c r="Z237" s="419"/>
      <c r="AA237" s="419"/>
      <c r="AB237" s="420"/>
      <c r="AC237" s="416"/>
      <c r="AD237" s="416"/>
      <c r="AE237" s="416"/>
      <c r="AF237" s="417"/>
      <c r="AG237" s="131"/>
      <c r="AH237" s="132"/>
      <c r="AI237" s="133" t="str">
        <f>IF(OR(Q237="",AC237=""),"未記入","")</f>
        <v>未記入</v>
      </c>
      <c r="AJ237" s="134"/>
      <c r="AK237" s="135"/>
      <c r="AL237" s="13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row>
    <row r="238" spans="1:58" s="20" customFormat="1" ht="37.5" customHeight="1">
      <c r="A238" s="86"/>
      <c r="B238" s="87"/>
      <c r="C238" s="605"/>
      <c r="D238" s="605"/>
      <c r="E238" s="605"/>
      <c r="F238" s="605"/>
      <c r="G238" s="605"/>
      <c r="H238" s="605"/>
      <c r="I238" s="421" t="s">
        <v>232</v>
      </c>
      <c r="J238" s="421"/>
      <c r="K238" s="421"/>
      <c r="L238" s="421"/>
      <c r="M238" s="596"/>
      <c r="N238" s="597"/>
      <c r="O238" s="597"/>
      <c r="P238" s="597"/>
      <c r="Q238" s="597"/>
      <c r="R238" s="597"/>
      <c r="S238" s="597"/>
      <c r="T238" s="597"/>
      <c r="U238" s="597"/>
      <c r="V238" s="597"/>
      <c r="W238" s="597"/>
      <c r="X238" s="597"/>
      <c r="Y238" s="597"/>
      <c r="Z238" s="597"/>
      <c r="AA238" s="597"/>
      <c r="AB238" s="597"/>
      <c r="AC238" s="597"/>
      <c r="AD238" s="597"/>
      <c r="AE238" s="597"/>
      <c r="AF238" s="598"/>
      <c r="AG238" s="131"/>
      <c r="AH238" s="132"/>
      <c r="AI238" s="133" t="str">
        <f>IF(M238="","未記入","")</f>
        <v>未記入</v>
      </c>
      <c r="AJ238" s="134"/>
      <c r="AK238" s="135"/>
      <c r="AL238" s="13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row>
    <row r="239" spans="1:58" s="293" customFormat="1" ht="18.75" customHeight="1">
      <c r="A239" s="86"/>
      <c r="B239" s="87"/>
      <c r="C239" s="605" t="s">
        <v>233</v>
      </c>
      <c r="D239" s="605"/>
      <c r="E239" s="605"/>
      <c r="F239" s="605"/>
      <c r="G239" s="605"/>
      <c r="H239" s="605"/>
      <c r="I239" s="422" t="s">
        <v>16</v>
      </c>
      <c r="J239" s="422"/>
      <c r="K239" s="422"/>
      <c r="L239" s="422"/>
      <c r="M239" s="426"/>
      <c r="N239" s="427"/>
      <c r="O239" s="427"/>
      <c r="P239" s="427"/>
      <c r="Q239" s="427"/>
      <c r="R239" s="427"/>
      <c r="S239" s="427"/>
      <c r="T239" s="427"/>
      <c r="U239" s="427"/>
      <c r="V239" s="427"/>
      <c r="W239" s="427"/>
      <c r="X239" s="427"/>
      <c r="Y239" s="427"/>
      <c r="Z239" s="427"/>
      <c r="AA239" s="427"/>
      <c r="AB239" s="427"/>
      <c r="AC239" s="427"/>
      <c r="AD239" s="427"/>
      <c r="AE239" s="427"/>
      <c r="AF239" s="428"/>
      <c r="AG239" s="289"/>
      <c r="AH239" s="290"/>
      <c r="AI239" s="291" t="str">
        <f t="shared" ref="AI239:AI246" si="11">IF(M239="","あれば記入","")</f>
        <v>あれば記入</v>
      </c>
      <c r="AJ239" s="291"/>
      <c r="AK239" s="292"/>
      <c r="AL239" s="291"/>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row>
    <row r="240" spans="1:58" s="293" customFormat="1" ht="18.75" customHeight="1">
      <c r="A240" s="86"/>
      <c r="B240" s="87"/>
      <c r="C240" s="605"/>
      <c r="D240" s="605"/>
      <c r="E240" s="605"/>
      <c r="F240" s="605"/>
      <c r="G240" s="605"/>
      <c r="H240" s="605"/>
      <c r="I240" s="617" t="s">
        <v>34</v>
      </c>
      <c r="J240" s="617"/>
      <c r="K240" s="617"/>
      <c r="L240" s="617"/>
      <c r="M240" s="423"/>
      <c r="N240" s="424"/>
      <c r="O240" s="424"/>
      <c r="P240" s="424"/>
      <c r="Q240" s="424"/>
      <c r="R240" s="424"/>
      <c r="S240" s="424"/>
      <c r="T240" s="424"/>
      <c r="U240" s="424"/>
      <c r="V240" s="424"/>
      <c r="W240" s="424"/>
      <c r="X240" s="424"/>
      <c r="Y240" s="424"/>
      <c r="Z240" s="424"/>
      <c r="AA240" s="424"/>
      <c r="AB240" s="424"/>
      <c r="AC240" s="424"/>
      <c r="AD240" s="424"/>
      <c r="AE240" s="424"/>
      <c r="AF240" s="425"/>
      <c r="AG240" s="289"/>
      <c r="AH240" s="290"/>
      <c r="AI240" s="291" t="str">
        <f t="shared" si="11"/>
        <v>あれば記入</v>
      </c>
      <c r="AJ240" s="291"/>
      <c r="AK240" s="292"/>
      <c r="AL240" s="291"/>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row>
    <row r="241" spans="1:58" s="20" customFormat="1" ht="18.75" customHeight="1">
      <c r="A241" s="86"/>
      <c r="B241" s="87"/>
      <c r="C241" s="605"/>
      <c r="D241" s="605"/>
      <c r="E241" s="605"/>
      <c r="F241" s="605"/>
      <c r="G241" s="605"/>
      <c r="H241" s="605"/>
      <c r="I241" s="413" t="s">
        <v>634</v>
      </c>
      <c r="J241" s="414"/>
      <c r="K241" s="414"/>
      <c r="L241" s="414"/>
      <c r="M241" s="414"/>
      <c r="N241" s="414"/>
      <c r="O241" s="414"/>
      <c r="P241" s="415"/>
      <c r="Q241" s="416"/>
      <c r="R241" s="416"/>
      <c r="S241" s="416"/>
      <c r="T241" s="417"/>
      <c r="U241" s="418" t="s">
        <v>635</v>
      </c>
      <c r="V241" s="419"/>
      <c r="W241" s="419"/>
      <c r="X241" s="419"/>
      <c r="Y241" s="419"/>
      <c r="Z241" s="419"/>
      <c r="AA241" s="419"/>
      <c r="AB241" s="420"/>
      <c r="AC241" s="416"/>
      <c r="AD241" s="416"/>
      <c r="AE241" s="416"/>
      <c r="AF241" s="417"/>
      <c r="AG241" s="131"/>
      <c r="AH241" s="132"/>
      <c r="AI241" s="291" t="str">
        <f>IF(OR(M241="",AC241=""),"あれば記入","")</f>
        <v>あれば記入</v>
      </c>
      <c r="AJ241" s="134"/>
      <c r="AK241" s="135"/>
      <c r="AL241" s="134"/>
      <c r="AM241" s="164"/>
      <c r="AN241" s="164"/>
      <c r="AO241" s="164"/>
      <c r="AP241" s="164"/>
      <c r="AQ241" s="164"/>
      <c r="AR241" s="164"/>
      <c r="AS241" s="164"/>
      <c r="AT241" s="164"/>
      <c r="AU241" s="164"/>
      <c r="AV241" s="164"/>
      <c r="AW241" s="164"/>
      <c r="AX241" s="164"/>
      <c r="AY241" s="164"/>
      <c r="AZ241" s="164"/>
      <c r="BA241" s="164"/>
      <c r="BB241" s="164"/>
      <c r="BC241" s="164"/>
      <c r="BD241" s="164"/>
      <c r="BE241" s="164"/>
      <c r="BF241" s="164"/>
    </row>
    <row r="242" spans="1:58" s="293" customFormat="1" ht="37.5" customHeight="1">
      <c r="A242" s="86"/>
      <c r="B242" s="87"/>
      <c r="C242" s="605"/>
      <c r="D242" s="605"/>
      <c r="E242" s="605"/>
      <c r="F242" s="605"/>
      <c r="G242" s="605"/>
      <c r="H242" s="605"/>
      <c r="I242" s="421" t="s">
        <v>232</v>
      </c>
      <c r="J242" s="421"/>
      <c r="K242" s="421"/>
      <c r="L242" s="421"/>
      <c r="M242" s="596"/>
      <c r="N242" s="597"/>
      <c r="O242" s="597"/>
      <c r="P242" s="597"/>
      <c r="Q242" s="597"/>
      <c r="R242" s="597"/>
      <c r="S242" s="597"/>
      <c r="T242" s="597"/>
      <c r="U242" s="597"/>
      <c r="V242" s="597"/>
      <c r="W242" s="597"/>
      <c r="X242" s="597"/>
      <c r="Y242" s="597"/>
      <c r="Z242" s="597"/>
      <c r="AA242" s="597"/>
      <c r="AB242" s="597"/>
      <c r="AC242" s="597"/>
      <c r="AD242" s="597"/>
      <c r="AE242" s="597"/>
      <c r="AF242" s="598"/>
      <c r="AG242" s="289"/>
      <c r="AH242" s="290"/>
      <c r="AI242" s="291" t="str">
        <f t="shared" si="11"/>
        <v>あれば記入</v>
      </c>
      <c r="AJ242" s="291"/>
      <c r="AK242" s="292"/>
      <c r="AL242" s="291"/>
      <c r="AM242" s="288"/>
      <c r="AN242" s="288"/>
      <c r="AO242" s="288"/>
      <c r="AP242" s="288"/>
      <c r="AQ242" s="288"/>
      <c r="AR242" s="288"/>
      <c r="AS242" s="288"/>
      <c r="AT242" s="288"/>
      <c r="AU242" s="288"/>
      <c r="AV242" s="288"/>
      <c r="AW242" s="288"/>
      <c r="AX242" s="288"/>
      <c r="AY242" s="288"/>
      <c r="AZ242" s="288"/>
      <c r="BA242" s="288"/>
      <c r="BB242" s="288"/>
      <c r="BC242" s="288"/>
      <c r="BD242" s="288"/>
      <c r="BE242" s="288"/>
      <c r="BF242" s="288"/>
    </row>
    <row r="243" spans="1:58" s="293" customFormat="1" ht="18.75" customHeight="1">
      <c r="A243" s="86"/>
      <c r="B243" s="87"/>
      <c r="C243" s="605" t="s">
        <v>234</v>
      </c>
      <c r="D243" s="605"/>
      <c r="E243" s="605"/>
      <c r="F243" s="605"/>
      <c r="G243" s="605"/>
      <c r="H243" s="605"/>
      <c r="I243" s="422" t="s">
        <v>16</v>
      </c>
      <c r="J243" s="422"/>
      <c r="K243" s="422"/>
      <c r="L243" s="422"/>
      <c r="M243" s="426"/>
      <c r="N243" s="427"/>
      <c r="O243" s="427"/>
      <c r="P243" s="427"/>
      <c r="Q243" s="427"/>
      <c r="R243" s="427"/>
      <c r="S243" s="427"/>
      <c r="T243" s="427"/>
      <c r="U243" s="427"/>
      <c r="V243" s="427"/>
      <c r="W243" s="427"/>
      <c r="X243" s="427"/>
      <c r="Y243" s="427"/>
      <c r="Z243" s="427"/>
      <c r="AA243" s="427"/>
      <c r="AB243" s="427"/>
      <c r="AC243" s="427"/>
      <c r="AD243" s="427"/>
      <c r="AE243" s="427"/>
      <c r="AF243" s="428"/>
      <c r="AG243" s="289"/>
      <c r="AH243" s="290"/>
      <c r="AI243" s="291" t="str">
        <f t="shared" si="11"/>
        <v>あれば記入</v>
      </c>
      <c r="AJ243" s="291"/>
      <c r="AK243" s="292"/>
      <c r="AL243" s="291"/>
      <c r="AM243" s="288"/>
      <c r="AN243" s="288"/>
      <c r="AO243" s="288"/>
      <c r="AP243" s="288"/>
      <c r="AQ243" s="288"/>
      <c r="AR243" s="288"/>
      <c r="AS243" s="288"/>
      <c r="AT243" s="288"/>
      <c r="AU243" s="288"/>
      <c r="AV243" s="288"/>
      <c r="AW243" s="288"/>
      <c r="AX243" s="288"/>
      <c r="AY243" s="288"/>
      <c r="AZ243" s="288"/>
      <c r="BA243" s="288"/>
      <c r="BB243" s="288"/>
      <c r="BC243" s="288"/>
      <c r="BD243" s="288"/>
      <c r="BE243" s="288"/>
      <c r="BF243" s="288"/>
    </row>
    <row r="244" spans="1:58" s="293" customFormat="1" ht="18.75" customHeight="1">
      <c r="A244" s="86"/>
      <c r="B244" s="87"/>
      <c r="C244" s="605"/>
      <c r="D244" s="605"/>
      <c r="E244" s="605"/>
      <c r="F244" s="605"/>
      <c r="G244" s="605"/>
      <c r="H244" s="605"/>
      <c r="I244" s="617" t="s">
        <v>34</v>
      </c>
      <c r="J244" s="617"/>
      <c r="K244" s="617"/>
      <c r="L244" s="617"/>
      <c r="M244" s="423"/>
      <c r="N244" s="424"/>
      <c r="O244" s="424"/>
      <c r="P244" s="424"/>
      <c r="Q244" s="424"/>
      <c r="R244" s="424"/>
      <c r="S244" s="424"/>
      <c r="T244" s="424"/>
      <c r="U244" s="424"/>
      <c r="V244" s="424"/>
      <c r="W244" s="424"/>
      <c r="X244" s="424"/>
      <c r="Y244" s="424"/>
      <c r="Z244" s="424"/>
      <c r="AA244" s="424"/>
      <c r="AB244" s="424"/>
      <c r="AC244" s="424"/>
      <c r="AD244" s="424"/>
      <c r="AE244" s="424"/>
      <c r="AF244" s="425"/>
      <c r="AG244" s="289"/>
      <c r="AH244" s="290"/>
      <c r="AI244" s="291" t="str">
        <f t="shared" si="11"/>
        <v>あれば記入</v>
      </c>
      <c r="AJ244" s="291"/>
      <c r="AK244" s="292"/>
      <c r="AL244" s="291"/>
      <c r="AM244" s="288"/>
      <c r="AN244" s="288"/>
      <c r="AO244" s="288"/>
      <c r="AP244" s="288"/>
      <c r="AQ244" s="288"/>
      <c r="AR244" s="288"/>
      <c r="AS244" s="288"/>
      <c r="AT244" s="288"/>
      <c r="AU244" s="288"/>
      <c r="AV244" s="288"/>
      <c r="AW244" s="288"/>
      <c r="AX244" s="288"/>
      <c r="AY244" s="288"/>
      <c r="AZ244" s="288"/>
      <c r="BA244" s="288"/>
      <c r="BB244" s="288"/>
      <c r="BC244" s="288"/>
      <c r="BD244" s="288"/>
      <c r="BE244" s="288"/>
      <c r="BF244" s="288"/>
    </row>
    <row r="245" spans="1:58" s="20" customFormat="1" ht="18.75" customHeight="1">
      <c r="A245" s="86"/>
      <c r="B245" s="87"/>
      <c r="C245" s="605"/>
      <c r="D245" s="605"/>
      <c r="E245" s="605"/>
      <c r="F245" s="605"/>
      <c r="G245" s="605"/>
      <c r="H245" s="605"/>
      <c r="I245" s="413" t="s">
        <v>634</v>
      </c>
      <c r="J245" s="414"/>
      <c r="K245" s="414"/>
      <c r="L245" s="414"/>
      <c r="M245" s="414"/>
      <c r="N245" s="414"/>
      <c r="O245" s="414"/>
      <c r="P245" s="415"/>
      <c r="Q245" s="416"/>
      <c r="R245" s="416"/>
      <c r="S245" s="416"/>
      <c r="T245" s="417"/>
      <c r="U245" s="418" t="s">
        <v>635</v>
      </c>
      <c r="V245" s="419"/>
      <c r="W245" s="419"/>
      <c r="X245" s="419"/>
      <c r="Y245" s="419"/>
      <c r="Z245" s="419"/>
      <c r="AA245" s="419"/>
      <c r="AB245" s="420"/>
      <c r="AC245" s="416"/>
      <c r="AD245" s="416"/>
      <c r="AE245" s="416"/>
      <c r="AF245" s="417"/>
      <c r="AG245" s="131"/>
      <c r="AH245" s="132"/>
      <c r="AI245" s="291" t="str">
        <f>IF(OR(M245="",AC245=""),"あれば記入","")</f>
        <v>あれば記入</v>
      </c>
      <c r="AJ245" s="134"/>
      <c r="AK245" s="135"/>
      <c r="AL245" s="134"/>
      <c r="AM245" s="164"/>
      <c r="AN245" s="164"/>
      <c r="AO245" s="164"/>
      <c r="AP245" s="164"/>
      <c r="AQ245" s="164"/>
      <c r="AR245" s="164"/>
      <c r="AS245" s="164"/>
      <c r="AT245" s="164"/>
      <c r="AU245" s="164"/>
      <c r="AV245" s="164"/>
      <c r="AW245" s="164"/>
      <c r="AX245" s="164"/>
      <c r="AY245" s="164"/>
      <c r="AZ245" s="164"/>
      <c r="BA245" s="164"/>
      <c r="BB245" s="164"/>
      <c r="BC245" s="164"/>
      <c r="BD245" s="164"/>
      <c r="BE245" s="164"/>
      <c r="BF245" s="164"/>
    </row>
    <row r="246" spans="1:58" s="293" customFormat="1" ht="37.5" customHeight="1">
      <c r="A246" s="1063"/>
      <c r="B246" s="88"/>
      <c r="C246" s="605"/>
      <c r="D246" s="605"/>
      <c r="E246" s="605"/>
      <c r="F246" s="605"/>
      <c r="G246" s="605"/>
      <c r="H246" s="605"/>
      <c r="I246" s="421" t="s">
        <v>232</v>
      </c>
      <c r="J246" s="421"/>
      <c r="K246" s="421"/>
      <c r="L246" s="421"/>
      <c r="M246" s="596"/>
      <c r="N246" s="597"/>
      <c r="O246" s="597"/>
      <c r="P246" s="597"/>
      <c r="Q246" s="597"/>
      <c r="R246" s="597"/>
      <c r="S246" s="597"/>
      <c r="T246" s="597"/>
      <c r="U246" s="597"/>
      <c r="V246" s="597"/>
      <c r="W246" s="597"/>
      <c r="X246" s="597"/>
      <c r="Y246" s="597"/>
      <c r="Z246" s="597"/>
      <c r="AA246" s="597"/>
      <c r="AB246" s="597"/>
      <c r="AC246" s="597"/>
      <c r="AD246" s="597"/>
      <c r="AE246" s="597"/>
      <c r="AF246" s="598"/>
      <c r="AG246" s="289"/>
      <c r="AH246" s="290"/>
      <c r="AI246" s="291" t="str">
        <f t="shared" si="11"/>
        <v>あれば記入</v>
      </c>
      <c r="AJ246" s="291"/>
      <c r="AK246" s="292"/>
      <c r="AL246" s="291"/>
      <c r="AM246" s="288"/>
      <c r="AN246" s="288"/>
      <c r="AO246" s="288"/>
      <c r="AP246" s="288"/>
      <c r="AQ246" s="288"/>
      <c r="AR246" s="288"/>
      <c r="AS246" s="288"/>
      <c r="AT246" s="288"/>
      <c r="AU246" s="288"/>
      <c r="AV246" s="288"/>
      <c r="AW246" s="288"/>
      <c r="AX246" s="288"/>
      <c r="AY246" s="288"/>
      <c r="AZ246" s="288"/>
      <c r="BA246" s="288"/>
      <c r="BB246" s="288"/>
      <c r="BC246" s="288"/>
      <c r="BD246" s="288"/>
      <c r="BE246" s="288"/>
      <c r="BF246" s="288"/>
    </row>
    <row r="247" spans="1:58" ht="18.75" customHeight="1" thickBot="1">
      <c r="A247" s="84"/>
      <c r="B247" s="649" t="s">
        <v>207</v>
      </c>
      <c r="C247" s="650"/>
      <c r="D247" s="650"/>
      <c r="E247" s="650"/>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1"/>
      <c r="AG247" s="131"/>
      <c r="AH247" s="132"/>
      <c r="AI247" s="133"/>
      <c r="AJ247" s="134"/>
      <c r="AK247" s="135"/>
      <c r="AL247" s="165" t="s">
        <v>424</v>
      </c>
      <c r="AM247" s="138"/>
      <c r="AN247" s="138"/>
      <c r="AO247" s="138"/>
      <c r="AP247" s="138"/>
      <c r="AQ247" s="138"/>
      <c r="AR247" s="138"/>
      <c r="AS247" s="138"/>
      <c r="AT247" s="138"/>
      <c r="AU247" s="138"/>
      <c r="AV247" s="138"/>
      <c r="AW247" s="138"/>
      <c r="AX247" s="138"/>
      <c r="AY247" s="138"/>
      <c r="AZ247" s="138"/>
      <c r="BA247" s="138"/>
      <c r="BB247" s="138"/>
      <c r="BC247" s="138"/>
      <c r="BD247" s="138"/>
      <c r="BE247" s="138"/>
      <c r="BF247" s="138"/>
    </row>
    <row r="248" spans="1:58" ht="18.75" customHeight="1" thickBot="1">
      <c r="A248" s="85"/>
      <c r="B248" s="91"/>
      <c r="C248" s="406" t="s">
        <v>208</v>
      </c>
      <c r="D248" s="407"/>
      <c r="E248" s="407"/>
      <c r="F248" s="407"/>
      <c r="G248" s="407"/>
      <c r="H248" s="407"/>
      <c r="I248" s="407"/>
      <c r="J248" s="407"/>
      <c r="K248" s="407"/>
      <c r="L248" s="407"/>
      <c r="M248" s="407"/>
      <c r="N248" s="407"/>
      <c r="O248" s="407"/>
      <c r="P248" s="407"/>
      <c r="Q248" s="407"/>
      <c r="R248" s="407"/>
      <c r="S248" s="408"/>
      <c r="T248" s="261"/>
      <c r="U248" s="403"/>
      <c r="V248" s="403"/>
      <c r="W248" s="403"/>
      <c r="X248" s="404"/>
      <c r="Y248" s="404"/>
      <c r="Z248" s="404"/>
      <c r="AA248" s="404"/>
      <c r="AB248" s="404"/>
      <c r="AC248" s="404"/>
      <c r="AD248" s="404"/>
      <c r="AE248" s="404"/>
      <c r="AF248" s="405"/>
      <c r="AG248" s="131"/>
      <c r="AH248" s="132"/>
      <c r="AI248" s="133" t="str">
        <f t="shared" ref="AI248:AI260" si="12">IF($AM$13="介護付",IF(U248="","未記入",""),"")</f>
        <v/>
      </c>
      <c r="AJ248" s="133" t="str">
        <f t="shared" ref="AJ248:AJ257" si="13">IF(AND($AM$13="介護付でない",COUNTA(U248)&gt;0),"記入不要","")</f>
        <v/>
      </c>
      <c r="AK248" s="158" t="str">
        <f>IF(AL248="","","基準違反")</f>
        <v/>
      </c>
      <c r="AL248" s="210" t="str">
        <f>IF(U248="あり",IF(OR(IF(R181="",I187,I150)=0,IF(R181="",W187,W150)-(Z318-J324)/100&lt;0),"加算基準違反",""),"")</f>
        <v/>
      </c>
      <c r="AM248" s="138"/>
      <c r="AN248" s="138"/>
      <c r="AO248" s="138"/>
      <c r="AP248" s="138"/>
      <c r="AQ248" s="138"/>
      <c r="AR248" s="138"/>
      <c r="AS248" s="138"/>
      <c r="AT248" s="138"/>
      <c r="AU248" s="138"/>
      <c r="AV248" s="138"/>
      <c r="AW248" s="138"/>
      <c r="AX248" s="138"/>
      <c r="AY248" s="138"/>
      <c r="AZ248" s="138"/>
      <c r="BA248" s="138"/>
      <c r="BB248" s="138"/>
      <c r="BC248" s="138"/>
      <c r="BD248" s="138"/>
      <c r="BE248" s="138"/>
      <c r="BF248" s="138"/>
    </row>
    <row r="249" spans="1:58" ht="18.75" customHeight="1">
      <c r="A249" s="85"/>
      <c r="B249" s="91"/>
      <c r="C249" s="406" t="s">
        <v>210</v>
      </c>
      <c r="D249" s="407"/>
      <c r="E249" s="407"/>
      <c r="F249" s="407"/>
      <c r="G249" s="407"/>
      <c r="H249" s="407"/>
      <c r="I249" s="407"/>
      <c r="J249" s="407"/>
      <c r="K249" s="407"/>
      <c r="L249" s="407"/>
      <c r="M249" s="407"/>
      <c r="N249" s="407"/>
      <c r="O249" s="407"/>
      <c r="P249" s="407"/>
      <c r="Q249" s="407"/>
      <c r="R249" s="407"/>
      <c r="S249" s="408"/>
      <c r="T249" s="261"/>
      <c r="U249" s="403"/>
      <c r="V249" s="403"/>
      <c r="W249" s="403"/>
      <c r="X249" s="404"/>
      <c r="Y249" s="404"/>
      <c r="Z249" s="404"/>
      <c r="AA249" s="404"/>
      <c r="AB249" s="404"/>
      <c r="AC249" s="404"/>
      <c r="AD249" s="404"/>
      <c r="AE249" s="404"/>
      <c r="AF249" s="405"/>
      <c r="AG249" s="131"/>
      <c r="AH249" s="132"/>
      <c r="AI249" s="133" t="str">
        <f t="shared" si="12"/>
        <v/>
      </c>
      <c r="AJ249" s="133" t="str">
        <f t="shared" si="13"/>
        <v/>
      </c>
      <c r="AK249" s="135"/>
      <c r="AL249" s="134"/>
      <c r="AM249" s="138"/>
      <c r="AN249" s="138"/>
      <c r="AO249" s="138"/>
      <c r="AP249" s="138"/>
      <c r="AQ249" s="138"/>
      <c r="AR249" s="138"/>
      <c r="AS249" s="138"/>
      <c r="AT249" s="138"/>
      <c r="AU249" s="138"/>
      <c r="AV249" s="138"/>
      <c r="AW249" s="138"/>
      <c r="AX249" s="138"/>
      <c r="AY249" s="138"/>
      <c r="AZ249" s="138"/>
      <c r="BA249" s="138"/>
      <c r="BB249" s="138"/>
      <c r="BC249" s="138"/>
      <c r="BD249" s="138"/>
      <c r="BE249" s="138"/>
      <c r="BF249" s="138"/>
    </row>
    <row r="250" spans="1:58" ht="18.75" customHeight="1">
      <c r="A250" s="85"/>
      <c r="B250" s="91"/>
      <c r="C250" s="406" t="s">
        <v>209</v>
      </c>
      <c r="D250" s="407"/>
      <c r="E250" s="407"/>
      <c r="F250" s="407"/>
      <c r="G250" s="407"/>
      <c r="H250" s="407"/>
      <c r="I250" s="407"/>
      <c r="J250" s="407"/>
      <c r="K250" s="407"/>
      <c r="L250" s="407"/>
      <c r="M250" s="407"/>
      <c r="N250" s="407"/>
      <c r="O250" s="407"/>
      <c r="P250" s="407"/>
      <c r="Q250" s="407"/>
      <c r="R250" s="407"/>
      <c r="S250" s="408"/>
      <c r="T250" s="261"/>
      <c r="U250" s="403"/>
      <c r="V250" s="403"/>
      <c r="W250" s="403"/>
      <c r="X250" s="404"/>
      <c r="Y250" s="404"/>
      <c r="Z250" s="404"/>
      <c r="AA250" s="404"/>
      <c r="AB250" s="404"/>
      <c r="AC250" s="404"/>
      <c r="AD250" s="404"/>
      <c r="AE250" s="404"/>
      <c r="AF250" s="405"/>
      <c r="AG250" s="131"/>
      <c r="AH250" s="132"/>
      <c r="AI250" s="133" t="str">
        <f t="shared" si="12"/>
        <v/>
      </c>
      <c r="AJ250" s="133" t="str">
        <f t="shared" si="13"/>
        <v/>
      </c>
      <c r="AK250" s="135"/>
      <c r="AL250" s="134"/>
      <c r="AM250" s="138"/>
      <c r="AN250" s="138"/>
      <c r="AO250" s="138"/>
      <c r="AP250" s="138"/>
      <c r="AQ250" s="138"/>
      <c r="AR250" s="138"/>
      <c r="AS250" s="138"/>
      <c r="AT250" s="138"/>
      <c r="AU250" s="138"/>
      <c r="AV250" s="138"/>
      <c r="AW250" s="138"/>
      <c r="AX250" s="138"/>
      <c r="AY250" s="138"/>
      <c r="AZ250" s="138"/>
      <c r="BA250" s="138"/>
      <c r="BB250" s="138"/>
      <c r="BC250" s="138"/>
      <c r="BD250" s="138"/>
      <c r="BE250" s="138"/>
      <c r="BF250" s="138"/>
    </row>
    <row r="251" spans="1:58" ht="18.75" customHeight="1">
      <c r="A251" s="85"/>
      <c r="B251" s="91"/>
      <c r="C251" s="406" t="s">
        <v>640</v>
      </c>
      <c r="D251" s="407"/>
      <c r="E251" s="407"/>
      <c r="F251" s="407"/>
      <c r="G251" s="407"/>
      <c r="H251" s="407"/>
      <c r="I251" s="407"/>
      <c r="J251" s="407"/>
      <c r="K251" s="407"/>
      <c r="L251" s="407"/>
      <c r="M251" s="407"/>
      <c r="N251" s="407"/>
      <c r="O251" s="407"/>
      <c r="P251" s="407"/>
      <c r="Q251" s="407"/>
      <c r="R251" s="407"/>
      <c r="S251" s="408"/>
      <c r="T251" s="261"/>
      <c r="U251" s="403"/>
      <c r="V251" s="403"/>
      <c r="W251" s="403"/>
      <c r="X251" s="404"/>
      <c r="Y251" s="404"/>
      <c r="Z251" s="404"/>
      <c r="AA251" s="404"/>
      <c r="AB251" s="404"/>
      <c r="AC251" s="404"/>
      <c r="AD251" s="404"/>
      <c r="AE251" s="404"/>
      <c r="AF251" s="405"/>
      <c r="AG251" s="131"/>
      <c r="AH251" s="132"/>
      <c r="AI251" s="133" t="str">
        <f t="shared" si="12"/>
        <v/>
      </c>
      <c r="AJ251" s="133" t="str">
        <f t="shared" si="13"/>
        <v/>
      </c>
      <c r="AK251" s="135"/>
      <c r="AL251" s="134"/>
      <c r="AM251" s="138"/>
      <c r="AN251" s="138"/>
      <c r="AO251" s="138"/>
      <c r="AP251" s="138"/>
      <c r="AQ251" s="138"/>
      <c r="AR251" s="138"/>
      <c r="AS251" s="138"/>
      <c r="AT251" s="138"/>
      <c r="AU251" s="138"/>
      <c r="AV251" s="138"/>
      <c r="AW251" s="138"/>
      <c r="AX251" s="138"/>
      <c r="AY251" s="138"/>
      <c r="AZ251" s="138"/>
      <c r="BA251" s="138"/>
      <c r="BB251" s="138"/>
      <c r="BC251" s="138"/>
      <c r="BD251" s="138"/>
      <c r="BE251" s="138"/>
      <c r="BF251" s="138"/>
    </row>
    <row r="252" spans="1:58" ht="18.75" customHeight="1">
      <c r="A252" s="85"/>
      <c r="B252" s="91"/>
      <c r="C252" s="429" t="s">
        <v>475</v>
      </c>
      <c r="D252" s="430"/>
      <c r="E252" s="430"/>
      <c r="F252" s="430"/>
      <c r="G252" s="430"/>
      <c r="H252" s="430"/>
      <c r="I252" s="430"/>
      <c r="J252" s="430"/>
      <c r="K252" s="430"/>
      <c r="L252" s="430"/>
      <c r="M252" s="430"/>
      <c r="N252" s="430"/>
      <c r="O252" s="430"/>
      <c r="P252" s="430"/>
      <c r="Q252" s="430"/>
      <c r="R252" s="430"/>
      <c r="S252" s="431"/>
      <c r="T252" s="261"/>
      <c r="U252" s="403"/>
      <c r="V252" s="403"/>
      <c r="W252" s="403"/>
      <c r="X252" s="404"/>
      <c r="Y252" s="404"/>
      <c r="Z252" s="404"/>
      <c r="AA252" s="404"/>
      <c r="AB252" s="404"/>
      <c r="AC252" s="404"/>
      <c r="AD252" s="404"/>
      <c r="AE252" s="404"/>
      <c r="AF252" s="405"/>
      <c r="AG252" s="131"/>
      <c r="AH252" s="132"/>
      <c r="AI252" s="133" t="str">
        <f t="shared" si="12"/>
        <v/>
      </c>
      <c r="AJ252" s="133" t="str">
        <f t="shared" si="13"/>
        <v/>
      </c>
      <c r="AK252" s="135"/>
      <c r="AL252" s="134"/>
      <c r="AM252" s="138"/>
      <c r="AN252" s="138"/>
      <c r="AO252" s="138"/>
      <c r="AP252" s="138"/>
      <c r="AQ252" s="138"/>
      <c r="AR252" s="138"/>
      <c r="AS252" s="138"/>
      <c r="AT252" s="138"/>
      <c r="AU252" s="138"/>
      <c r="AV252" s="138"/>
      <c r="AW252" s="138"/>
      <c r="AX252" s="138"/>
      <c r="AY252" s="138"/>
      <c r="AZ252" s="138"/>
      <c r="BA252" s="138"/>
      <c r="BB252" s="138"/>
      <c r="BC252" s="138"/>
      <c r="BD252" s="138"/>
      <c r="BE252" s="138"/>
      <c r="BF252" s="138"/>
    </row>
    <row r="253" spans="1:58" ht="18.75" customHeight="1">
      <c r="A253" s="85"/>
      <c r="B253" s="91"/>
      <c r="C253" s="429" t="s">
        <v>474</v>
      </c>
      <c r="D253" s="430"/>
      <c r="E253" s="430"/>
      <c r="F253" s="430"/>
      <c r="G253" s="430"/>
      <c r="H253" s="430"/>
      <c r="I253" s="430"/>
      <c r="J253" s="430"/>
      <c r="K253" s="430"/>
      <c r="L253" s="430"/>
      <c r="M253" s="430"/>
      <c r="N253" s="430"/>
      <c r="O253" s="430"/>
      <c r="P253" s="430"/>
      <c r="Q253" s="430"/>
      <c r="R253" s="430"/>
      <c r="S253" s="431"/>
      <c r="T253" s="261"/>
      <c r="U253" s="403"/>
      <c r="V253" s="403"/>
      <c r="W253" s="403"/>
      <c r="X253" s="404"/>
      <c r="Y253" s="404"/>
      <c r="Z253" s="404"/>
      <c r="AA253" s="404"/>
      <c r="AB253" s="404"/>
      <c r="AC253" s="404"/>
      <c r="AD253" s="404"/>
      <c r="AE253" s="404"/>
      <c r="AF253" s="405"/>
      <c r="AG253" s="131"/>
      <c r="AH253" s="132"/>
      <c r="AI253" s="133" t="str">
        <f t="shared" si="12"/>
        <v/>
      </c>
      <c r="AJ253" s="133" t="str">
        <f t="shared" si="13"/>
        <v/>
      </c>
      <c r="AK253" s="135"/>
      <c r="AL253" s="134"/>
      <c r="AM253" s="138"/>
      <c r="AN253" s="138"/>
      <c r="AO253" s="138"/>
      <c r="AP253" s="138"/>
      <c r="AQ253" s="138"/>
      <c r="AR253" s="138"/>
      <c r="AS253" s="138"/>
      <c r="AT253" s="138"/>
      <c r="AU253" s="138"/>
      <c r="AV253" s="138"/>
      <c r="AW253" s="138"/>
      <c r="AX253" s="138"/>
      <c r="AY253" s="138"/>
      <c r="AZ253" s="138"/>
      <c r="BA253" s="138"/>
      <c r="BB253" s="138"/>
      <c r="BC253" s="138"/>
      <c r="BD253" s="138"/>
      <c r="BE253" s="138"/>
      <c r="BF253" s="138"/>
    </row>
    <row r="254" spans="1:58" ht="18.75" customHeight="1">
      <c r="A254" s="369"/>
      <c r="B254" s="370"/>
      <c r="C254" s="406" t="s">
        <v>637</v>
      </c>
      <c r="D254" s="407"/>
      <c r="E254" s="407"/>
      <c r="F254" s="407"/>
      <c r="G254" s="407"/>
      <c r="H254" s="407"/>
      <c r="I254" s="407"/>
      <c r="J254" s="407"/>
      <c r="K254" s="407"/>
      <c r="L254" s="407"/>
      <c r="M254" s="407"/>
      <c r="N254" s="407"/>
      <c r="O254" s="407"/>
      <c r="P254" s="407"/>
      <c r="Q254" s="407"/>
      <c r="R254" s="407"/>
      <c r="S254" s="408"/>
      <c r="T254" s="400"/>
      <c r="U254" s="403"/>
      <c r="V254" s="403"/>
      <c r="W254" s="403"/>
      <c r="X254" s="1006"/>
      <c r="Y254" s="1006"/>
      <c r="Z254" s="1006"/>
      <c r="AA254" s="1006"/>
      <c r="AB254" s="1006"/>
      <c r="AC254" s="1006"/>
      <c r="AD254" s="1006"/>
      <c r="AE254" s="1006"/>
      <c r="AF254" s="1007"/>
      <c r="AG254" s="131"/>
      <c r="AH254" s="132"/>
      <c r="AI254" s="133" t="str">
        <f t="shared" si="12"/>
        <v/>
      </c>
      <c r="AJ254" s="133" t="str">
        <f t="shared" si="13"/>
        <v/>
      </c>
      <c r="AK254" s="135"/>
      <c r="AL254" s="134"/>
      <c r="AM254" s="138"/>
      <c r="AN254" s="138"/>
      <c r="AO254" s="138"/>
      <c r="AP254" s="138"/>
      <c r="AQ254" s="138"/>
      <c r="AR254" s="138"/>
      <c r="AS254" s="138"/>
      <c r="AT254" s="138"/>
      <c r="AU254" s="138"/>
      <c r="AV254" s="138"/>
      <c r="AW254" s="138"/>
      <c r="AX254" s="138"/>
      <c r="AY254" s="138"/>
      <c r="AZ254" s="138"/>
      <c r="BA254" s="138"/>
      <c r="BB254" s="138"/>
      <c r="BC254" s="138"/>
      <c r="BD254" s="138"/>
      <c r="BE254" s="138"/>
      <c r="BF254" s="138"/>
    </row>
    <row r="255" spans="1:58" ht="18.75" customHeight="1">
      <c r="A255" s="85"/>
      <c r="B255" s="91"/>
      <c r="C255" s="406" t="s">
        <v>585</v>
      </c>
      <c r="D255" s="407"/>
      <c r="E255" s="407"/>
      <c r="F255" s="407"/>
      <c r="G255" s="407"/>
      <c r="H255" s="407"/>
      <c r="I255" s="407"/>
      <c r="J255" s="407"/>
      <c r="K255" s="407"/>
      <c r="L255" s="407"/>
      <c r="M255" s="407"/>
      <c r="N255" s="407"/>
      <c r="O255" s="407"/>
      <c r="P255" s="407"/>
      <c r="Q255" s="407"/>
      <c r="R255" s="407"/>
      <c r="S255" s="408"/>
      <c r="T255" s="261"/>
      <c r="U255" s="403"/>
      <c r="V255" s="403"/>
      <c r="W255" s="403"/>
      <c r="X255" s="404"/>
      <c r="Y255" s="404"/>
      <c r="Z255" s="404"/>
      <c r="AA255" s="404"/>
      <c r="AB255" s="404"/>
      <c r="AC255" s="404"/>
      <c r="AD255" s="404"/>
      <c r="AE255" s="404"/>
      <c r="AF255" s="405"/>
      <c r="AG255" s="131"/>
      <c r="AH255" s="132"/>
      <c r="AI255" s="133" t="str">
        <f t="shared" si="12"/>
        <v/>
      </c>
      <c r="AJ255" s="133" t="str">
        <f t="shared" si="13"/>
        <v/>
      </c>
      <c r="AK255" s="135"/>
      <c r="AL255" s="134"/>
      <c r="AM255" s="138"/>
      <c r="AN255" s="138"/>
      <c r="AO255" s="138"/>
      <c r="AP255" s="138"/>
      <c r="AQ255" s="138"/>
      <c r="AR255" s="138"/>
      <c r="AS255" s="138"/>
      <c r="AT255" s="138"/>
      <c r="AU255" s="138"/>
      <c r="AV255" s="138"/>
      <c r="AW255" s="138"/>
      <c r="AX255" s="138"/>
      <c r="AY255" s="138"/>
      <c r="AZ255" s="138"/>
      <c r="BA255" s="138"/>
      <c r="BB255" s="138"/>
      <c r="BC255" s="138"/>
      <c r="BD255" s="138"/>
      <c r="BE255" s="138"/>
      <c r="BF255" s="138"/>
    </row>
    <row r="256" spans="1:58" ht="18.75" customHeight="1">
      <c r="A256" s="85"/>
      <c r="B256" s="91"/>
      <c r="C256" s="406" t="s">
        <v>617</v>
      </c>
      <c r="D256" s="407"/>
      <c r="E256" s="407"/>
      <c r="F256" s="407"/>
      <c r="G256" s="407"/>
      <c r="H256" s="407"/>
      <c r="I256" s="407"/>
      <c r="J256" s="407"/>
      <c r="K256" s="407"/>
      <c r="L256" s="407"/>
      <c r="M256" s="407"/>
      <c r="N256" s="407"/>
      <c r="O256" s="407"/>
      <c r="P256" s="407"/>
      <c r="Q256" s="407"/>
      <c r="R256" s="407"/>
      <c r="S256" s="408"/>
      <c r="T256" s="261"/>
      <c r="U256" s="403"/>
      <c r="V256" s="403"/>
      <c r="W256" s="403"/>
      <c r="X256" s="404"/>
      <c r="Y256" s="404"/>
      <c r="Z256" s="404"/>
      <c r="AA256" s="404"/>
      <c r="AB256" s="404"/>
      <c r="AC256" s="404"/>
      <c r="AD256" s="404"/>
      <c r="AE256" s="404"/>
      <c r="AF256" s="405"/>
      <c r="AG256" s="131"/>
      <c r="AH256" s="132"/>
      <c r="AI256" s="133" t="str">
        <f t="shared" si="12"/>
        <v/>
      </c>
      <c r="AJ256" s="133" t="str">
        <f t="shared" si="13"/>
        <v/>
      </c>
      <c r="AK256" s="135"/>
      <c r="AL256" s="134"/>
      <c r="AM256" s="138"/>
      <c r="AN256" s="138"/>
      <c r="AO256" s="138"/>
      <c r="AP256" s="138"/>
      <c r="AQ256" s="138"/>
      <c r="AR256" s="138"/>
      <c r="AS256" s="138"/>
      <c r="AT256" s="138"/>
      <c r="AU256" s="138"/>
      <c r="AV256" s="138"/>
      <c r="AW256" s="138"/>
      <c r="AX256" s="138"/>
      <c r="AY256" s="138"/>
      <c r="AZ256" s="138"/>
      <c r="BA256" s="138"/>
      <c r="BB256" s="138"/>
      <c r="BC256" s="138"/>
      <c r="BD256" s="138"/>
      <c r="BE256" s="138"/>
      <c r="BF256" s="138"/>
    </row>
    <row r="257" spans="1:58" ht="18.75" customHeight="1">
      <c r="A257" s="85"/>
      <c r="B257" s="91"/>
      <c r="C257" s="406" t="s">
        <v>586</v>
      </c>
      <c r="D257" s="407"/>
      <c r="E257" s="407"/>
      <c r="F257" s="407"/>
      <c r="G257" s="407"/>
      <c r="H257" s="407"/>
      <c r="I257" s="407"/>
      <c r="J257" s="407"/>
      <c r="K257" s="407"/>
      <c r="L257" s="407"/>
      <c r="M257" s="407"/>
      <c r="N257" s="407"/>
      <c r="O257" s="407"/>
      <c r="P257" s="407"/>
      <c r="Q257" s="407"/>
      <c r="R257" s="407"/>
      <c r="S257" s="408"/>
      <c r="T257" s="261"/>
      <c r="U257" s="403"/>
      <c r="V257" s="403"/>
      <c r="W257" s="403"/>
      <c r="X257" s="404"/>
      <c r="Y257" s="404"/>
      <c r="Z257" s="404"/>
      <c r="AA257" s="404"/>
      <c r="AB257" s="404"/>
      <c r="AC257" s="404"/>
      <c r="AD257" s="404"/>
      <c r="AE257" s="404"/>
      <c r="AF257" s="405"/>
      <c r="AG257" s="131"/>
      <c r="AH257" s="132"/>
      <c r="AI257" s="133" t="str">
        <f t="shared" si="12"/>
        <v/>
      </c>
      <c r="AJ257" s="133" t="str">
        <f t="shared" si="13"/>
        <v/>
      </c>
      <c r="AK257" s="135"/>
      <c r="AL257" s="134"/>
      <c r="AM257" s="138"/>
      <c r="AN257" s="138"/>
      <c r="AO257" s="138"/>
      <c r="AP257" s="138"/>
      <c r="AQ257" s="138"/>
      <c r="AR257" s="138"/>
      <c r="AS257" s="138"/>
      <c r="AT257" s="138"/>
      <c r="AU257" s="138"/>
      <c r="AV257" s="138"/>
      <c r="AW257" s="138"/>
      <c r="AX257" s="138"/>
      <c r="AY257" s="138"/>
      <c r="AZ257" s="138"/>
      <c r="BA257" s="138"/>
      <c r="BB257" s="138"/>
      <c r="BC257" s="138"/>
      <c r="BD257" s="138"/>
      <c r="BE257" s="138"/>
      <c r="BF257" s="138"/>
    </row>
    <row r="258" spans="1:58" ht="18.75" customHeight="1">
      <c r="A258" s="85"/>
      <c r="B258" s="91"/>
      <c r="C258" s="379" t="s">
        <v>587</v>
      </c>
      <c r="D258" s="380"/>
      <c r="E258" s="380"/>
      <c r="F258" s="380"/>
      <c r="G258" s="380"/>
      <c r="H258" s="380"/>
      <c r="I258" s="380"/>
      <c r="J258" s="380"/>
      <c r="K258" s="380"/>
      <c r="L258" s="380"/>
      <c r="M258" s="380"/>
      <c r="N258" s="380"/>
      <c r="O258" s="380"/>
      <c r="P258" s="380"/>
      <c r="Q258" s="380"/>
      <c r="R258" s="380"/>
      <c r="S258" s="381"/>
      <c r="T258" s="261"/>
      <c r="U258" s="403"/>
      <c r="V258" s="403"/>
      <c r="W258" s="403"/>
      <c r="X258" s="404"/>
      <c r="Y258" s="404"/>
      <c r="Z258" s="404"/>
      <c r="AA258" s="404"/>
      <c r="AB258" s="404"/>
      <c r="AC258" s="404"/>
      <c r="AD258" s="404"/>
      <c r="AE258" s="404"/>
      <c r="AF258" s="405"/>
      <c r="AG258" s="131"/>
      <c r="AH258" s="132"/>
      <c r="AI258" s="133" t="str">
        <f t="shared" si="12"/>
        <v/>
      </c>
      <c r="AJ258" s="133"/>
      <c r="AK258" s="135"/>
      <c r="AL258" s="134"/>
      <c r="AM258" s="138"/>
      <c r="AN258" s="138"/>
      <c r="AO258" s="138"/>
      <c r="AP258" s="138"/>
      <c r="AQ258" s="138"/>
      <c r="AR258" s="138"/>
      <c r="AS258" s="138"/>
      <c r="AT258" s="138"/>
      <c r="AU258" s="138"/>
      <c r="AV258" s="138"/>
      <c r="AW258" s="138"/>
      <c r="AX258" s="138"/>
      <c r="AY258" s="138"/>
      <c r="AZ258" s="138"/>
      <c r="BA258" s="138"/>
      <c r="BB258" s="138"/>
      <c r="BC258" s="138"/>
      <c r="BD258" s="138"/>
      <c r="BE258" s="138"/>
      <c r="BF258" s="138"/>
    </row>
    <row r="259" spans="1:58" ht="18.75" customHeight="1">
      <c r="A259" s="85"/>
      <c r="B259" s="91"/>
      <c r="C259" s="406" t="s">
        <v>618</v>
      </c>
      <c r="D259" s="407"/>
      <c r="E259" s="407"/>
      <c r="F259" s="407"/>
      <c r="G259" s="407"/>
      <c r="H259" s="407"/>
      <c r="I259" s="407"/>
      <c r="J259" s="407"/>
      <c r="K259" s="407"/>
      <c r="L259" s="407"/>
      <c r="M259" s="407"/>
      <c r="N259" s="407"/>
      <c r="O259" s="407"/>
      <c r="P259" s="407"/>
      <c r="Q259" s="407"/>
      <c r="R259" s="407"/>
      <c r="S259" s="408"/>
      <c r="T259" s="261"/>
      <c r="U259" s="403"/>
      <c r="V259" s="403"/>
      <c r="W259" s="403"/>
      <c r="X259" s="404"/>
      <c r="Y259" s="404"/>
      <c r="Z259" s="404"/>
      <c r="AA259" s="404"/>
      <c r="AB259" s="404"/>
      <c r="AC259" s="404"/>
      <c r="AD259" s="404"/>
      <c r="AE259" s="404"/>
      <c r="AF259" s="405"/>
      <c r="AG259" s="131"/>
      <c r="AH259" s="132"/>
      <c r="AI259" s="133" t="str">
        <f t="shared" si="12"/>
        <v/>
      </c>
      <c r="AJ259" s="133"/>
      <c r="AK259" s="135"/>
      <c r="AL259" s="134"/>
      <c r="AM259" s="138"/>
      <c r="AN259" s="138"/>
      <c r="AO259" s="138"/>
      <c r="AP259" s="138"/>
      <c r="AQ259" s="138"/>
      <c r="AR259" s="138"/>
      <c r="AS259" s="138"/>
      <c r="AT259" s="138"/>
      <c r="AU259" s="138"/>
      <c r="AV259" s="138"/>
      <c r="AW259" s="138"/>
      <c r="AX259" s="138"/>
      <c r="AY259" s="138"/>
      <c r="AZ259" s="138"/>
      <c r="BA259" s="138"/>
      <c r="BB259" s="138"/>
      <c r="BC259" s="138"/>
      <c r="BD259" s="138"/>
      <c r="BE259" s="138"/>
      <c r="BF259" s="138"/>
    </row>
    <row r="260" spans="1:58" ht="18.75" customHeight="1">
      <c r="A260" s="85"/>
      <c r="B260" s="91"/>
      <c r="C260" s="406" t="s">
        <v>619</v>
      </c>
      <c r="D260" s="407"/>
      <c r="E260" s="407"/>
      <c r="F260" s="407"/>
      <c r="G260" s="407"/>
      <c r="H260" s="407"/>
      <c r="I260" s="407"/>
      <c r="J260" s="407"/>
      <c r="K260" s="407"/>
      <c r="L260" s="407"/>
      <c r="M260" s="407"/>
      <c r="N260" s="407"/>
      <c r="O260" s="407"/>
      <c r="P260" s="407"/>
      <c r="Q260" s="407"/>
      <c r="R260" s="407"/>
      <c r="S260" s="408"/>
      <c r="T260" s="261"/>
      <c r="U260" s="403"/>
      <c r="V260" s="403"/>
      <c r="W260" s="403"/>
      <c r="X260" s="404"/>
      <c r="Y260" s="404"/>
      <c r="Z260" s="404"/>
      <c r="AA260" s="404"/>
      <c r="AB260" s="404"/>
      <c r="AC260" s="404"/>
      <c r="AD260" s="404"/>
      <c r="AE260" s="404"/>
      <c r="AF260" s="405"/>
      <c r="AG260" s="131"/>
      <c r="AH260" s="132"/>
      <c r="AI260" s="133" t="str">
        <f t="shared" si="12"/>
        <v/>
      </c>
      <c r="AJ260" s="133"/>
      <c r="AK260" s="135"/>
      <c r="AL260" s="134"/>
      <c r="AM260" s="138"/>
      <c r="AN260" s="138"/>
      <c r="AO260" s="138"/>
      <c r="AP260" s="138"/>
      <c r="AQ260" s="138"/>
      <c r="AR260" s="138"/>
      <c r="AS260" s="138"/>
      <c r="AT260" s="138"/>
      <c r="AU260" s="138"/>
      <c r="AV260" s="138"/>
      <c r="AW260" s="138"/>
      <c r="AX260" s="138"/>
      <c r="AY260" s="138"/>
      <c r="AZ260" s="138"/>
      <c r="BA260" s="138"/>
      <c r="BB260" s="138"/>
      <c r="BC260" s="138"/>
      <c r="BD260" s="138"/>
      <c r="BE260" s="138"/>
      <c r="BF260" s="138"/>
    </row>
    <row r="261" spans="1:58" ht="18.75" customHeight="1">
      <c r="A261" s="85"/>
      <c r="B261" s="91"/>
      <c r="C261" s="406" t="s">
        <v>636</v>
      </c>
      <c r="D261" s="407"/>
      <c r="E261" s="407"/>
      <c r="F261" s="407"/>
      <c r="G261" s="407"/>
      <c r="H261" s="407"/>
      <c r="I261" s="407"/>
      <c r="J261" s="407"/>
      <c r="K261" s="407"/>
      <c r="L261" s="407"/>
      <c r="M261" s="407"/>
      <c r="N261" s="407"/>
      <c r="O261" s="407"/>
      <c r="P261" s="407"/>
      <c r="Q261" s="407"/>
      <c r="R261" s="407"/>
      <c r="S261" s="408"/>
      <c r="T261" s="401"/>
      <c r="U261" s="403"/>
      <c r="V261" s="403"/>
      <c r="W261" s="403"/>
      <c r="X261" s="404"/>
      <c r="Y261" s="404"/>
      <c r="Z261" s="404"/>
      <c r="AA261" s="404"/>
      <c r="AB261" s="404"/>
      <c r="AC261" s="404"/>
      <c r="AD261" s="404"/>
      <c r="AE261" s="404"/>
      <c r="AF261" s="405"/>
      <c r="AG261" s="131"/>
      <c r="AH261" s="132"/>
      <c r="AI261" s="133" t="str">
        <f t="shared" ref="AI261:AI262" si="14">IF($AM$13="介護付",IF(U261="","未記入",""),"")</f>
        <v/>
      </c>
      <c r="AJ261" s="133" t="str">
        <f t="shared" ref="AJ261:AJ262" si="15">IF(AND($AM$13="介護付でない",COUNTA(U261)&gt;0),"記入不要","")</f>
        <v/>
      </c>
      <c r="AK261" s="135"/>
      <c r="AL261" s="134"/>
      <c r="AM261" s="138"/>
      <c r="AN261" s="138"/>
      <c r="AO261" s="138"/>
      <c r="AP261" s="138"/>
      <c r="AQ261" s="138"/>
      <c r="AR261" s="138"/>
      <c r="AS261" s="138"/>
      <c r="AT261" s="138"/>
      <c r="AU261" s="138"/>
      <c r="AV261" s="138"/>
      <c r="AW261" s="138"/>
      <c r="AX261" s="138"/>
      <c r="AY261" s="138"/>
      <c r="AZ261" s="138"/>
      <c r="BA261" s="138"/>
      <c r="BB261" s="138"/>
      <c r="BC261" s="138"/>
      <c r="BD261" s="138"/>
      <c r="BE261" s="138"/>
      <c r="BF261" s="138"/>
    </row>
    <row r="262" spans="1:58" ht="18.75" customHeight="1">
      <c r="A262" s="85"/>
      <c r="B262" s="91"/>
      <c r="C262" s="406" t="s">
        <v>638</v>
      </c>
      <c r="D262" s="407"/>
      <c r="E262" s="407"/>
      <c r="F262" s="407"/>
      <c r="G262" s="407"/>
      <c r="H262" s="407"/>
      <c r="I262" s="407"/>
      <c r="J262" s="407"/>
      <c r="K262" s="407"/>
      <c r="L262" s="407"/>
      <c r="M262" s="407"/>
      <c r="N262" s="407"/>
      <c r="O262" s="407"/>
      <c r="P262" s="407"/>
      <c r="Q262" s="407"/>
      <c r="R262" s="407"/>
      <c r="S262" s="408"/>
      <c r="T262" s="261"/>
      <c r="U262" s="403"/>
      <c r="V262" s="403"/>
      <c r="W262" s="403"/>
      <c r="X262" s="404"/>
      <c r="Y262" s="404"/>
      <c r="Z262" s="404"/>
      <c r="AA262" s="404"/>
      <c r="AB262" s="404"/>
      <c r="AC262" s="404"/>
      <c r="AD262" s="404"/>
      <c r="AE262" s="404"/>
      <c r="AF262" s="405"/>
      <c r="AG262" s="131"/>
      <c r="AH262" s="132"/>
      <c r="AI262" s="133" t="str">
        <f t="shared" si="14"/>
        <v/>
      </c>
      <c r="AJ262" s="133" t="str">
        <f t="shared" si="15"/>
        <v/>
      </c>
      <c r="AK262" s="135"/>
      <c r="AL262" s="134"/>
      <c r="AM262" s="138"/>
      <c r="AN262" s="138"/>
      <c r="AO262" s="138"/>
      <c r="AP262" s="138"/>
      <c r="AQ262" s="138"/>
      <c r="AR262" s="138"/>
      <c r="AS262" s="138"/>
      <c r="AT262" s="138"/>
      <c r="AU262" s="138"/>
      <c r="AV262" s="138"/>
      <c r="AW262" s="138"/>
      <c r="AX262" s="138"/>
      <c r="AY262" s="138"/>
      <c r="AZ262" s="138"/>
      <c r="BA262" s="138"/>
      <c r="BB262" s="138"/>
      <c r="BC262" s="138"/>
      <c r="BD262" s="138"/>
      <c r="BE262" s="138"/>
      <c r="BF262" s="138"/>
    </row>
    <row r="263" spans="1:58" ht="18.75" customHeight="1">
      <c r="A263" s="85"/>
      <c r="B263" s="91"/>
      <c r="C263" s="406" t="s">
        <v>620</v>
      </c>
      <c r="D263" s="407"/>
      <c r="E263" s="407"/>
      <c r="F263" s="407"/>
      <c r="G263" s="407"/>
      <c r="H263" s="407"/>
      <c r="I263" s="407"/>
      <c r="J263" s="407"/>
      <c r="K263" s="407"/>
      <c r="L263" s="407"/>
      <c r="M263" s="407"/>
      <c r="N263" s="407"/>
      <c r="O263" s="407"/>
      <c r="P263" s="407"/>
      <c r="Q263" s="407"/>
      <c r="R263" s="407"/>
      <c r="S263" s="408"/>
      <c r="T263" s="261"/>
      <c r="U263" s="403"/>
      <c r="V263" s="403"/>
      <c r="W263" s="403"/>
      <c r="X263" s="404"/>
      <c r="Y263" s="404"/>
      <c r="Z263" s="404"/>
      <c r="AA263" s="404"/>
      <c r="AB263" s="404"/>
      <c r="AC263" s="404"/>
      <c r="AD263" s="404"/>
      <c r="AE263" s="404"/>
      <c r="AF263" s="405"/>
      <c r="AG263" s="131"/>
      <c r="AH263" s="132"/>
      <c r="AI263" s="133" t="str">
        <f>IF($AM$13="介護付",IF(U263="","未記入",""),"")</f>
        <v/>
      </c>
      <c r="AJ263" s="133" t="str">
        <f>IF(AND($AM$13="介護付でない",COUNTA(U263)&gt;0),"記入不要","")</f>
        <v/>
      </c>
      <c r="AK263" s="135"/>
      <c r="AL263" s="134"/>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row>
    <row r="264" spans="1:58" ht="18.75" customHeight="1">
      <c r="A264" s="85"/>
      <c r="B264" s="91"/>
      <c r="C264" s="406" t="s">
        <v>588</v>
      </c>
      <c r="D264" s="407"/>
      <c r="E264" s="407"/>
      <c r="F264" s="407"/>
      <c r="G264" s="407"/>
      <c r="H264" s="407"/>
      <c r="I264" s="407"/>
      <c r="J264" s="407"/>
      <c r="K264" s="407"/>
      <c r="L264" s="407"/>
      <c r="M264" s="407"/>
      <c r="N264" s="407"/>
      <c r="O264" s="407"/>
      <c r="P264" s="407"/>
      <c r="Q264" s="407"/>
      <c r="R264" s="407"/>
      <c r="S264" s="408"/>
      <c r="T264" s="261"/>
      <c r="U264" s="403"/>
      <c r="V264" s="403"/>
      <c r="W264" s="403"/>
      <c r="X264" s="404"/>
      <c r="Y264" s="404"/>
      <c r="Z264" s="404"/>
      <c r="AA264" s="404"/>
      <c r="AB264" s="404"/>
      <c r="AC264" s="404"/>
      <c r="AD264" s="404"/>
      <c r="AE264" s="404"/>
      <c r="AF264" s="405"/>
      <c r="AG264" s="131"/>
      <c r="AH264" s="132"/>
      <c r="AI264" s="133" t="str">
        <f>IF($AM$13="介護付",IF(U264="","未記入",""),"")</f>
        <v/>
      </c>
      <c r="AJ264" s="133" t="str">
        <f>IF(AND($AM$13="介護付でない",COUNTA(U264)&gt;0),"記入不要","")</f>
        <v/>
      </c>
      <c r="AK264" s="135"/>
      <c r="AL264" s="134"/>
      <c r="AM264" s="138"/>
      <c r="AN264" s="138"/>
      <c r="AO264" s="138"/>
      <c r="AP264" s="138"/>
      <c r="AQ264" s="138"/>
      <c r="AR264" s="138"/>
      <c r="AS264" s="138"/>
      <c r="AT264" s="138"/>
      <c r="AU264" s="138"/>
      <c r="AV264" s="138"/>
      <c r="AW264" s="138"/>
      <c r="AX264" s="138"/>
      <c r="AY264" s="138"/>
      <c r="AZ264" s="138"/>
      <c r="BA264" s="138"/>
      <c r="BB264" s="138"/>
      <c r="BC264" s="138"/>
      <c r="BD264" s="138"/>
      <c r="BE264" s="138"/>
      <c r="BF264" s="138"/>
    </row>
    <row r="265" spans="1:58" ht="18.75" customHeight="1">
      <c r="A265" s="85"/>
      <c r="B265" s="91"/>
      <c r="C265" s="406" t="s">
        <v>639</v>
      </c>
      <c r="D265" s="407"/>
      <c r="E265" s="407"/>
      <c r="F265" s="407"/>
      <c r="G265" s="407"/>
      <c r="H265" s="407"/>
      <c r="I265" s="407"/>
      <c r="J265" s="407"/>
      <c r="K265" s="407"/>
      <c r="L265" s="407"/>
      <c r="M265" s="407"/>
      <c r="N265" s="407"/>
      <c r="O265" s="407"/>
      <c r="P265" s="407"/>
      <c r="Q265" s="407"/>
      <c r="R265" s="407"/>
      <c r="S265" s="408"/>
      <c r="T265" s="261"/>
      <c r="U265" s="403"/>
      <c r="V265" s="403"/>
      <c r="W265" s="403"/>
      <c r="X265" s="404"/>
      <c r="Y265" s="404"/>
      <c r="Z265" s="404"/>
      <c r="AA265" s="404"/>
      <c r="AB265" s="404"/>
      <c r="AC265" s="404"/>
      <c r="AD265" s="404"/>
      <c r="AE265" s="404"/>
      <c r="AF265" s="405"/>
      <c r="AG265" s="131"/>
      <c r="AH265" s="132"/>
      <c r="AI265" s="133" t="str">
        <f t="shared" ref="AI265" si="16">IF($AM$13="介護付",IF(U265="","未記入",""),"")</f>
        <v/>
      </c>
      <c r="AJ265" s="133" t="str">
        <f t="shared" ref="AJ265" si="17">IF(AND($AM$13="介護付でない",COUNTA(U265)&gt;0),"記入不要","")</f>
        <v/>
      </c>
      <c r="AK265" s="135"/>
      <c r="AL265" s="134"/>
      <c r="AM265" s="138"/>
      <c r="AN265" s="138"/>
      <c r="AO265" s="138"/>
      <c r="AP265" s="138"/>
      <c r="AQ265" s="138"/>
      <c r="AR265" s="138"/>
      <c r="AS265" s="138"/>
      <c r="AT265" s="138"/>
      <c r="AU265" s="138"/>
      <c r="AV265" s="138"/>
      <c r="AW265" s="138"/>
      <c r="AX265" s="138"/>
      <c r="AY265" s="138"/>
      <c r="AZ265" s="138"/>
      <c r="BA265" s="138"/>
      <c r="BB265" s="138"/>
      <c r="BC265" s="138"/>
      <c r="BD265" s="138"/>
      <c r="BE265" s="138"/>
      <c r="BF265" s="138"/>
    </row>
    <row r="266" spans="1:58" ht="18.75" customHeight="1">
      <c r="A266" s="85"/>
      <c r="B266" s="235"/>
      <c r="C266" s="406" t="s">
        <v>211</v>
      </c>
      <c r="D266" s="407"/>
      <c r="E266" s="407"/>
      <c r="F266" s="407"/>
      <c r="G266" s="407"/>
      <c r="H266" s="407"/>
      <c r="I266" s="407"/>
      <c r="J266" s="407"/>
      <c r="K266" s="407"/>
      <c r="L266" s="407"/>
      <c r="M266" s="407"/>
      <c r="N266" s="407"/>
      <c r="O266" s="407"/>
      <c r="P266" s="407"/>
      <c r="Q266" s="407"/>
      <c r="R266" s="407"/>
      <c r="S266" s="408"/>
      <c r="T266" s="261"/>
      <c r="U266" s="403"/>
      <c r="V266" s="403"/>
      <c r="W266" s="403"/>
      <c r="X266" s="250"/>
      <c r="Y266" s="250"/>
      <c r="Z266" s="250"/>
      <c r="AA266" s="250"/>
      <c r="AB266" s="250"/>
      <c r="AC266" s="250"/>
      <c r="AD266" s="250"/>
      <c r="AE266" s="250"/>
      <c r="AF266" s="251"/>
      <c r="AG266" s="131"/>
      <c r="AH266" s="132"/>
      <c r="AI266" s="133" t="str">
        <f>IF($AM$13="介護付",IF(U266="","未記入",""),"")</f>
        <v/>
      </c>
      <c r="AJ266" s="133" t="str">
        <f>IF(AND($AM$13="介護付でない",COUNTA(U266)&gt;0),"記入不要","")</f>
        <v/>
      </c>
      <c r="AK266" s="135"/>
      <c r="AL266" s="134"/>
      <c r="AM266" s="138"/>
      <c r="AN266" s="138"/>
      <c r="AO266" s="138"/>
      <c r="AP266" s="138"/>
      <c r="AQ266" s="138"/>
      <c r="AR266" s="138"/>
      <c r="AS266" s="138"/>
      <c r="AT266" s="138"/>
      <c r="AU266" s="138"/>
      <c r="AV266" s="138"/>
      <c r="AW266" s="138"/>
      <c r="AX266" s="138"/>
      <c r="AY266" s="138"/>
      <c r="AZ266" s="138"/>
      <c r="BA266" s="138"/>
      <c r="BB266" s="138"/>
      <c r="BC266" s="138"/>
      <c r="BD266" s="138"/>
      <c r="BE266" s="138"/>
      <c r="BF266" s="138"/>
    </row>
    <row r="267" spans="1:58" ht="18.75" customHeight="1">
      <c r="A267" s="85"/>
      <c r="B267" s="236"/>
      <c r="C267" s="406" t="s">
        <v>336</v>
      </c>
      <c r="D267" s="407"/>
      <c r="E267" s="407"/>
      <c r="F267" s="407"/>
      <c r="G267" s="407"/>
      <c r="H267" s="407"/>
      <c r="I267" s="407"/>
      <c r="J267" s="407"/>
      <c r="K267" s="407"/>
      <c r="L267" s="407"/>
      <c r="M267" s="407"/>
      <c r="N267" s="407"/>
      <c r="O267" s="407"/>
      <c r="P267" s="407"/>
      <c r="Q267" s="407"/>
      <c r="R267" s="407"/>
      <c r="S267" s="408"/>
      <c r="T267" s="261"/>
      <c r="U267" s="403"/>
      <c r="V267" s="403"/>
      <c r="W267" s="403"/>
      <c r="X267" s="250"/>
      <c r="Y267" s="250"/>
      <c r="Z267" s="250"/>
      <c r="AA267" s="250"/>
      <c r="AB267" s="250"/>
      <c r="AC267" s="250"/>
      <c r="AD267" s="250"/>
      <c r="AE267" s="250"/>
      <c r="AF267" s="251"/>
      <c r="AG267" s="131"/>
      <c r="AH267" s="132"/>
      <c r="AI267" s="133" t="str">
        <f>IF($AM$13="介護付",IF(U267="","未記入",""),"")</f>
        <v/>
      </c>
      <c r="AJ267" s="133" t="str">
        <f>IF(AND($AM$13="介護付でない",COUNTA(U267)&gt;0),"記入不要","")</f>
        <v/>
      </c>
      <c r="AK267" s="135"/>
      <c r="AL267" s="134"/>
      <c r="AM267" s="138"/>
      <c r="AN267" s="138"/>
      <c r="AO267" s="138"/>
      <c r="AP267" s="138"/>
      <c r="AQ267" s="138"/>
      <c r="AR267" s="138"/>
      <c r="AS267" s="138"/>
      <c r="AT267" s="138"/>
      <c r="AU267" s="138"/>
      <c r="AV267" s="138"/>
      <c r="AW267" s="138"/>
      <c r="AX267" s="138"/>
      <c r="AY267" s="138"/>
      <c r="AZ267" s="138"/>
      <c r="BA267" s="138"/>
      <c r="BB267" s="138"/>
      <c r="BC267" s="138"/>
      <c r="BD267" s="138"/>
      <c r="BE267" s="138"/>
      <c r="BF267" s="138"/>
    </row>
    <row r="268" spans="1:58" ht="18.75" customHeight="1">
      <c r="A268" s="237"/>
      <c r="B268" s="481" t="s">
        <v>213</v>
      </c>
      <c r="C268" s="482"/>
      <c r="D268" s="482"/>
      <c r="E268" s="482"/>
      <c r="F268" s="482"/>
      <c r="G268" s="482"/>
      <c r="H268" s="482"/>
      <c r="I268" s="482"/>
      <c r="J268" s="482"/>
      <c r="K268" s="482"/>
      <c r="L268" s="482"/>
      <c r="M268" s="482"/>
      <c r="N268" s="482"/>
      <c r="O268" s="482"/>
      <c r="P268" s="482"/>
      <c r="Q268" s="482"/>
      <c r="R268" s="482"/>
      <c r="S268" s="483"/>
      <c r="T268" s="261"/>
      <c r="U268" s="403"/>
      <c r="V268" s="403"/>
      <c r="W268" s="403"/>
      <c r="X268" s="250"/>
      <c r="Y268" s="250"/>
      <c r="Z268" s="250"/>
      <c r="AA268" s="250"/>
      <c r="AB268" s="250"/>
      <c r="AC268" s="250"/>
      <c r="AD268" s="250"/>
      <c r="AE268" s="250"/>
      <c r="AF268" s="251"/>
      <c r="AG268" s="131"/>
      <c r="AH268" s="132"/>
      <c r="AI268" s="133" t="str">
        <f>IF(U268="","未記入","")</f>
        <v>未記入</v>
      </c>
      <c r="AJ268" s="134"/>
      <c r="AK268" s="135"/>
      <c r="AL268" s="134"/>
      <c r="AM268" s="138"/>
      <c r="AN268" s="138"/>
      <c r="AO268" s="138"/>
      <c r="AP268" s="138"/>
      <c r="AQ268" s="138"/>
      <c r="AR268" s="138"/>
      <c r="AS268" s="138"/>
      <c r="AT268" s="138"/>
      <c r="AU268" s="138"/>
      <c r="AV268" s="138"/>
      <c r="AW268" s="138"/>
      <c r="AX268" s="138"/>
      <c r="AY268" s="138"/>
      <c r="AZ268" s="138"/>
      <c r="BA268" s="138"/>
      <c r="BB268" s="138"/>
      <c r="BC268" s="138"/>
      <c r="BD268" s="138"/>
      <c r="BE268" s="138"/>
      <c r="BF268" s="138"/>
    </row>
    <row r="269" spans="1:58" ht="18.75" customHeight="1">
      <c r="A269" s="237"/>
      <c r="B269" s="484" t="s">
        <v>228</v>
      </c>
      <c r="C269" s="482"/>
      <c r="D269" s="482"/>
      <c r="E269" s="482"/>
      <c r="F269" s="482"/>
      <c r="G269" s="482"/>
      <c r="H269" s="482"/>
      <c r="I269" s="482"/>
      <c r="J269" s="482"/>
      <c r="K269" s="482"/>
      <c r="L269" s="482"/>
      <c r="M269" s="482"/>
      <c r="N269" s="482"/>
      <c r="O269" s="482"/>
      <c r="P269" s="482"/>
      <c r="Q269" s="482"/>
      <c r="R269" s="482"/>
      <c r="S269" s="483"/>
      <c r="T269" s="261"/>
      <c r="U269" s="403"/>
      <c r="V269" s="403"/>
      <c r="W269" s="403"/>
      <c r="X269" s="30"/>
      <c r="Y269" s="30" t="s">
        <v>123</v>
      </c>
      <c r="Z269" s="30" t="s">
        <v>1</v>
      </c>
      <c r="AA269" s="636"/>
      <c r="AB269" s="636"/>
      <c r="AC269" s="30" t="s">
        <v>229</v>
      </c>
      <c r="AD269" s="30"/>
      <c r="AE269" s="30"/>
      <c r="AF269" s="64"/>
      <c r="AG269" s="131"/>
      <c r="AH269" s="132"/>
      <c r="AI269" s="133" t="str">
        <f>IF(U269="","未記入",IF(AND(U269="あり",AA269=""),"未記入",""))</f>
        <v>未記入</v>
      </c>
      <c r="AJ269" s="134"/>
      <c r="AK269" s="135"/>
      <c r="AL269" s="134"/>
      <c r="AM269" s="138"/>
      <c r="AN269" s="138"/>
      <c r="AO269" s="138"/>
      <c r="AP269" s="138"/>
      <c r="AQ269" s="138"/>
      <c r="AR269" s="138"/>
      <c r="AS269" s="138"/>
      <c r="AT269" s="138"/>
      <c r="AU269" s="138"/>
      <c r="AV269" s="138"/>
      <c r="AW269" s="138"/>
      <c r="AX269" s="138"/>
      <c r="AY269" s="138"/>
      <c r="AZ269" s="138"/>
      <c r="BA269" s="138"/>
      <c r="BB269" s="138"/>
      <c r="BC269" s="138"/>
      <c r="BD269" s="138"/>
      <c r="BE269" s="138"/>
      <c r="BF269" s="138"/>
    </row>
    <row r="270" spans="1:58" ht="18.75" customHeight="1">
      <c r="A270" s="237"/>
      <c r="B270" s="245"/>
      <c r="C270" s="644" t="s">
        <v>496</v>
      </c>
      <c r="D270" s="645"/>
      <c r="E270" s="645"/>
      <c r="F270" s="645"/>
      <c r="G270" s="645"/>
      <c r="H270" s="645"/>
      <c r="I270" s="645"/>
      <c r="J270" s="645"/>
      <c r="K270" s="645"/>
      <c r="L270" s="645"/>
      <c r="M270" s="645"/>
      <c r="N270" s="645"/>
      <c r="O270" s="645"/>
      <c r="P270" s="645"/>
      <c r="Q270" s="645"/>
      <c r="R270" s="645"/>
      <c r="S270" s="646"/>
      <c r="T270" s="641"/>
      <c r="U270" s="642"/>
      <c r="V270" s="642"/>
      <c r="W270" s="642"/>
      <c r="X270" s="642"/>
      <c r="Y270" s="642"/>
      <c r="Z270" s="642"/>
      <c r="AA270" s="642"/>
      <c r="AB270" s="642"/>
      <c r="AC270" s="642"/>
      <c r="AD270" s="642"/>
      <c r="AE270" s="642"/>
      <c r="AF270" s="643"/>
      <c r="AG270" s="131"/>
      <c r="AH270" s="132"/>
      <c r="AI270" s="133" t="str">
        <f>IF(AND(T270="",U269="なし"),"未記入","")</f>
        <v/>
      </c>
      <c r="AJ270" s="134"/>
      <c r="AK270" s="135"/>
      <c r="AL270" s="134"/>
      <c r="AM270" s="138"/>
      <c r="AN270" s="138"/>
      <c r="AO270" s="138"/>
      <c r="AP270" s="138"/>
      <c r="AQ270" s="138"/>
      <c r="AR270" s="138"/>
      <c r="AS270" s="138"/>
      <c r="AT270" s="138"/>
      <c r="AU270" s="138"/>
      <c r="AV270" s="138"/>
      <c r="AW270" s="138"/>
      <c r="AX270" s="138"/>
      <c r="AY270" s="138"/>
      <c r="AZ270" s="138"/>
      <c r="BA270" s="138"/>
      <c r="BB270" s="138"/>
      <c r="BC270" s="138"/>
      <c r="BD270" s="138"/>
      <c r="BE270" s="138"/>
      <c r="BF270" s="138"/>
    </row>
    <row r="271" spans="1:58" ht="18.75" customHeight="1">
      <c r="A271" s="234"/>
      <c r="B271" s="481" t="s">
        <v>218</v>
      </c>
      <c r="C271" s="482"/>
      <c r="D271" s="482"/>
      <c r="E271" s="482"/>
      <c r="F271" s="482"/>
      <c r="G271" s="482"/>
      <c r="H271" s="482"/>
      <c r="I271" s="482"/>
      <c r="J271" s="482"/>
      <c r="K271" s="482"/>
      <c r="L271" s="482"/>
      <c r="M271" s="482"/>
      <c r="N271" s="482"/>
      <c r="O271" s="482"/>
      <c r="P271" s="482"/>
      <c r="Q271" s="482"/>
      <c r="R271" s="482"/>
      <c r="S271" s="483"/>
      <c r="T271" s="262"/>
      <c r="U271" s="633"/>
      <c r="V271" s="633"/>
      <c r="W271" s="633"/>
      <c r="X271" s="67"/>
      <c r="Y271" s="67"/>
      <c r="Z271" s="67"/>
      <c r="AA271" s="67"/>
      <c r="AB271" s="67"/>
      <c r="AC271" s="67"/>
      <c r="AD271" s="67"/>
      <c r="AE271" s="67"/>
      <c r="AF271" s="83"/>
      <c r="AG271" s="131"/>
      <c r="AH271" s="132"/>
      <c r="AI271" s="133" t="str">
        <f>IF(U271="","未記入","")</f>
        <v>未記入</v>
      </c>
      <c r="AJ271" s="134"/>
      <c r="AK271" s="135"/>
      <c r="AL271" s="134"/>
      <c r="AM271" s="138"/>
      <c r="AN271" s="138"/>
      <c r="AO271" s="138"/>
      <c r="AP271" s="138"/>
      <c r="AQ271" s="138"/>
      <c r="AR271" s="138"/>
      <c r="AS271" s="138"/>
      <c r="AT271" s="138"/>
      <c r="AU271" s="138"/>
      <c r="AV271" s="138"/>
      <c r="AW271" s="138"/>
      <c r="AX271" s="138"/>
      <c r="AY271" s="138"/>
      <c r="AZ271" s="138"/>
      <c r="BA271" s="138"/>
      <c r="BB271" s="138"/>
      <c r="BC271" s="138"/>
      <c r="BD271" s="138"/>
      <c r="BE271" s="138"/>
      <c r="BF271" s="138"/>
    </row>
    <row r="272" spans="1:58" ht="18.75" customHeight="1">
      <c r="A272" s="634" t="s">
        <v>214</v>
      </c>
      <c r="B272" s="635"/>
      <c r="C272" s="635"/>
      <c r="D272" s="635"/>
      <c r="E272" s="635"/>
      <c r="F272" s="635"/>
      <c r="G272" s="635"/>
      <c r="H272" s="635"/>
      <c r="I272" s="635"/>
      <c r="J272" s="635"/>
      <c r="K272" s="635"/>
      <c r="L272" s="635"/>
      <c r="M272" s="635"/>
      <c r="N272" s="635"/>
      <c r="O272" s="635"/>
      <c r="P272" s="635"/>
      <c r="Q272" s="635"/>
      <c r="R272" s="635"/>
      <c r="S272" s="635"/>
      <c r="T272" s="67"/>
      <c r="U272" s="67"/>
      <c r="V272" s="67"/>
      <c r="W272" s="67"/>
      <c r="X272" s="67"/>
      <c r="Y272" s="67"/>
      <c r="Z272" s="67"/>
      <c r="AA272" s="67"/>
      <c r="AB272" s="67"/>
      <c r="AC272" s="67"/>
      <c r="AD272" s="67"/>
      <c r="AE272" s="67"/>
      <c r="AF272" s="83"/>
      <c r="AG272" s="131"/>
      <c r="AH272" s="132"/>
      <c r="AI272" s="133"/>
      <c r="AJ272" s="134"/>
      <c r="AK272" s="135"/>
      <c r="AL272" s="134"/>
      <c r="AM272" s="138"/>
      <c r="AN272" s="138"/>
      <c r="AO272" s="138"/>
      <c r="AP272" s="138"/>
      <c r="AQ272" s="138"/>
      <c r="AR272" s="138"/>
      <c r="AS272" s="138"/>
      <c r="AT272" s="138"/>
      <c r="AU272" s="138"/>
      <c r="AV272" s="138"/>
      <c r="AW272" s="138"/>
      <c r="AX272" s="138"/>
      <c r="AY272" s="138"/>
      <c r="AZ272" s="138"/>
      <c r="BA272" s="138"/>
      <c r="BB272" s="138"/>
      <c r="BC272" s="138"/>
      <c r="BD272" s="138"/>
      <c r="BE272" s="138"/>
      <c r="BF272" s="138"/>
    </row>
    <row r="273" spans="1:58" ht="18.75" customHeight="1">
      <c r="A273" s="85"/>
      <c r="B273" s="587" t="s">
        <v>215</v>
      </c>
      <c r="C273" s="588"/>
      <c r="D273" s="588"/>
      <c r="E273" s="588"/>
      <c r="F273" s="588"/>
      <c r="G273" s="588"/>
      <c r="H273" s="589"/>
      <c r="I273" s="604" t="s">
        <v>221</v>
      </c>
      <c r="J273" s="604"/>
      <c r="K273" s="604"/>
      <c r="L273" s="604"/>
      <c r="M273" s="426"/>
      <c r="N273" s="427"/>
      <c r="O273" s="427"/>
      <c r="P273" s="427"/>
      <c r="Q273" s="427"/>
      <c r="R273" s="427"/>
      <c r="S273" s="427"/>
      <c r="T273" s="427"/>
      <c r="U273" s="427"/>
      <c r="V273" s="427"/>
      <c r="W273" s="427"/>
      <c r="X273" s="427"/>
      <c r="Y273" s="427"/>
      <c r="Z273" s="427"/>
      <c r="AA273" s="427"/>
      <c r="AB273" s="427"/>
      <c r="AC273" s="427"/>
      <c r="AD273" s="427"/>
      <c r="AE273" s="427"/>
      <c r="AF273" s="428"/>
      <c r="AG273" s="131"/>
      <c r="AH273" s="132"/>
      <c r="AI273" s="133" t="str">
        <f>IF(M273="","未記入","")</f>
        <v>未記入</v>
      </c>
      <c r="AJ273" s="134"/>
      <c r="AK273" s="135"/>
      <c r="AL273" s="134"/>
      <c r="AM273" s="138"/>
      <c r="AN273" s="138"/>
      <c r="AO273" s="138"/>
      <c r="AP273" s="138"/>
      <c r="AQ273" s="138"/>
      <c r="AR273" s="138"/>
      <c r="AS273" s="138"/>
      <c r="AT273" s="138"/>
      <c r="AU273" s="138"/>
      <c r="AV273" s="138"/>
      <c r="AW273" s="138"/>
      <c r="AX273" s="138"/>
      <c r="AY273" s="138"/>
      <c r="AZ273" s="138"/>
      <c r="BA273" s="138"/>
      <c r="BB273" s="138"/>
      <c r="BC273" s="138"/>
      <c r="BD273" s="138"/>
      <c r="BE273" s="138"/>
      <c r="BF273" s="138"/>
    </row>
    <row r="274" spans="1:58" ht="18.75" customHeight="1">
      <c r="A274" s="85"/>
      <c r="B274" s="590"/>
      <c r="C274" s="591"/>
      <c r="D274" s="591"/>
      <c r="E274" s="591"/>
      <c r="F274" s="591"/>
      <c r="G274" s="591"/>
      <c r="H274" s="592"/>
      <c r="I274" s="609" t="s">
        <v>222</v>
      </c>
      <c r="J274" s="609"/>
      <c r="K274" s="609"/>
      <c r="L274" s="609"/>
      <c r="M274" s="423"/>
      <c r="N274" s="424"/>
      <c r="O274" s="424"/>
      <c r="P274" s="424"/>
      <c r="Q274" s="424"/>
      <c r="R274" s="424"/>
      <c r="S274" s="424"/>
      <c r="T274" s="424"/>
      <c r="U274" s="424"/>
      <c r="V274" s="424"/>
      <c r="W274" s="424"/>
      <c r="X274" s="424"/>
      <c r="Y274" s="424"/>
      <c r="Z274" s="424"/>
      <c r="AA274" s="424"/>
      <c r="AB274" s="424"/>
      <c r="AC274" s="424"/>
      <c r="AD274" s="424"/>
      <c r="AE274" s="424"/>
      <c r="AF274" s="425"/>
      <c r="AG274" s="131"/>
      <c r="AH274" s="132"/>
      <c r="AI274" s="133" t="str">
        <f>IF(M274="","未記入","")</f>
        <v>未記入</v>
      </c>
      <c r="AJ274" s="134"/>
      <c r="AK274" s="135"/>
      <c r="AL274" s="134"/>
      <c r="AM274" s="138"/>
      <c r="AN274" s="138"/>
      <c r="AO274" s="138"/>
      <c r="AP274" s="138"/>
      <c r="AQ274" s="138"/>
      <c r="AR274" s="138"/>
      <c r="AS274" s="138"/>
      <c r="AT274" s="138"/>
      <c r="AU274" s="138"/>
      <c r="AV274" s="138"/>
      <c r="AW274" s="138"/>
      <c r="AX274" s="138"/>
      <c r="AY274" s="138"/>
      <c r="AZ274" s="138"/>
      <c r="BA274" s="138"/>
      <c r="BB274" s="138"/>
      <c r="BC274" s="138"/>
      <c r="BD274" s="138"/>
      <c r="BE274" s="138"/>
      <c r="BF274" s="138"/>
    </row>
    <row r="275" spans="1:58" ht="18.75" customHeight="1">
      <c r="A275" s="85"/>
      <c r="B275" s="590"/>
      <c r="C275" s="591"/>
      <c r="D275" s="591"/>
      <c r="E275" s="591"/>
      <c r="F275" s="591"/>
      <c r="G275" s="591"/>
      <c r="H275" s="592"/>
      <c r="I275" s="609" t="s">
        <v>223</v>
      </c>
      <c r="J275" s="609"/>
      <c r="K275" s="609"/>
      <c r="L275" s="609"/>
      <c r="M275" s="599"/>
      <c r="N275" s="600"/>
      <c r="O275" s="600"/>
      <c r="P275" s="600"/>
      <c r="Q275" s="600"/>
      <c r="R275" s="600"/>
      <c r="S275" s="600"/>
      <c r="T275" s="600"/>
      <c r="U275" s="600"/>
      <c r="V275" s="600"/>
      <c r="W275" s="600"/>
      <c r="X275" s="600"/>
      <c r="Y275" s="600"/>
      <c r="Z275" s="600"/>
      <c r="AA275" s="600"/>
      <c r="AB275" s="600"/>
      <c r="AC275" s="600"/>
      <c r="AD275" s="600"/>
      <c r="AE275" s="600"/>
      <c r="AF275" s="601"/>
      <c r="AG275" s="131"/>
      <c r="AH275" s="132"/>
      <c r="AI275" s="133" t="str">
        <f>IF(M275="","未記入","")</f>
        <v>未記入</v>
      </c>
      <c r="AJ275" s="134"/>
      <c r="AK275" s="135"/>
      <c r="AL275" s="134"/>
      <c r="AM275" s="138"/>
      <c r="AN275" s="138"/>
      <c r="AO275" s="138"/>
      <c r="AP275" s="138"/>
      <c r="AQ275" s="138"/>
      <c r="AR275" s="138"/>
      <c r="AS275" s="138"/>
      <c r="AT275" s="138"/>
      <c r="AU275" s="138"/>
      <c r="AV275" s="138"/>
      <c r="AW275" s="138"/>
      <c r="AX275" s="138"/>
      <c r="AY275" s="138"/>
      <c r="AZ275" s="138"/>
      <c r="BA275" s="138"/>
      <c r="BB275" s="138"/>
      <c r="BC275" s="138"/>
      <c r="BD275" s="138"/>
      <c r="BE275" s="138"/>
      <c r="BF275" s="138"/>
    </row>
    <row r="276" spans="1:58" ht="18.75" customHeight="1">
      <c r="A276" s="85"/>
      <c r="B276" s="590"/>
      <c r="C276" s="591"/>
      <c r="D276" s="591"/>
      <c r="E276" s="591"/>
      <c r="F276" s="591"/>
      <c r="G276" s="591"/>
      <c r="H276" s="592"/>
      <c r="I276" s="609" t="s">
        <v>224</v>
      </c>
      <c r="J276" s="609"/>
      <c r="K276" s="609"/>
      <c r="L276" s="609"/>
      <c r="M276" s="599"/>
      <c r="N276" s="600"/>
      <c r="O276" s="600"/>
      <c r="P276" s="600"/>
      <c r="Q276" s="600"/>
      <c r="R276" s="600"/>
      <c r="S276" s="600"/>
      <c r="T276" s="600"/>
      <c r="U276" s="600"/>
      <c r="V276" s="600"/>
      <c r="W276" s="600"/>
      <c r="X276" s="600"/>
      <c r="Y276" s="600"/>
      <c r="Z276" s="600"/>
      <c r="AA276" s="600"/>
      <c r="AB276" s="600"/>
      <c r="AC276" s="600"/>
      <c r="AD276" s="600"/>
      <c r="AE276" s="600"/>
      <c r="AF276" s="601"/>
      <c r="AG276" s="131"/>
      <c r="AH276" s="132"/>
      <c r="AI276" s="133" t="str">
        <f>IF(M276="","未記入","")</f>
        <v>未記入</v>
      </c>
      <c r="AJ276" s="134"/>
      <c r="AK276" s="135"/>
      <c r="AL276" s="134"/>
      <c r="AM276" s="138"/>
      <c r="AN276" s="138"/>
      <c r="AO276" s="138"/>
      <c r="AP276" s="138"/>
      <c r="AQ276" s="138"/>
      <c r="AR276" s="138"/>
      <c r="AS276" s="138"/>
      <c r="AT276" s="138"/>
      <c r="AU276" s="138"/>
      <c r="AV276" s="138"/>
      <c r="AW276" s="138"/>
      <c r="AX276" s="138"/>
      <c r="AY276" s="138"/>
      <c r="AZ276" s="138"/>
      <c r="BA276" s="138"/>
      <c r="BB276" s="138"/>
      <c r="BC276" s="138"/>
      <c r="BD276" s="138"/>
      <c r="BE276" s="138"/>
      <c r="BF276" s="138"/>
    </row>
    <row r="277" spans="1:58" ht="18.75" customHeight="1">
      <c r="A277" s="85"/>
      <c r="B277" s="593"/>
      <c r="C277" s="594"/>
      <c r="D277" s="594"/>
      <c r="E277" s="594"/>
      <c r="F277" s="594"/>
      <c r="G277" s="594"/>
      <c r="H277" s="595"/>
      <c r="I277" s="602" t="s">
        <v>225</v>
      </c>
      <c r="J277" s="602"/>
      <c r="K277" s="602"/>
      <c r="L277" s="602"/>
      <c r="M277" s="596"/>
      <c r="N277" s="597"/>
      <c r="O277" s="597"/>
      <c r="P277" s="597"/>
      <c r="Q277" s="597"/>
      <c r="R277" s="597"/>
      <c r="S277" s="597"/>
      <c r="T277" s="597"/>
      <c r="U277" s="597"/>
      <c r="V277" s="597"/>
      <c r="W277" s="597"/>
      <c r="X277" s="597"/>
      <c r="Y277" s="597"/>
      <c r="Z277" s="597"/>
      <c r="AA277" s="597"/>
      <c r="AB277" s="597"/>
      <c r="AC277" s="597"/>
      <c r="AD277" s="597"/>
      <c r="AE277" s="597"/>
      <c r="AF277" s="598"/>
      <c r="AG277" s="131"/>
      <c r="AH277" s="132"/>
      <c r="AI277" s="133" t="str">
        <f>IF(M277="","未記入","")</f>
        <v>未記入</v>
      </c>
      <c r="AJ277" s="134"/>
      <c r="AK277" s="135"/>
      <c r="AL277" s="134"/>
      <c r="AM277" s="138"/>
      <c r="AN277" s="138"/>
      <c r="AO277" s="138"/>
      <c r="AP277" s="138"/>
      <c r="AQ277" s="138"/>
      <c r="AR277" s="138"/>
      <c r="AS277" s="138"/>
      <c r="AT277" s="138"/>
      <c r="AU277" s="138"/>
      <c r="AV277" s="138"/>
      <c r="AW277" s="138"/>
      <c r="AX277" s="138"/>
      <c r="AY277" s="138"/>
      <c r="AZ277" s="138"/>
      <c r="BA277" s="138"/>
      <c r="BB277" s="138"/>
      <c r="BC277" s="138"/>
      <c r="BD277" s="138"/>
      <c r="BE277" s="138"/>
      <c r="BF277" s="138"/>
    </row>
    <row r="278" spans="1:58" ht="36.75" customHeight="1">
      <c r="A278" s="85"/>
      <c r="B278" s="480" t="s">
        <v>219</v>
      </c>
      <c r="C278" s="480"/>
      <c r="D278" s="480"/>
      <c r="E278" s="480"/>
      <c r="F278" s="480"/>
      <c r="G278" s="480"/>
      <c r="H278" s="480"/>
      <c r="I278" s="457"/>
      <c r="J278" s="458"/>
      <c r="K278" s="458"/>
      <c r="L278" s="458"/>
      <c r="M278" s="458"/>
      <c r="N278" s="458"/>
      <c r="O278" s="458"/>
      <c r="P278" s="458"/>
      <c r="Q278" s="458"/>
      <c r="R278" s="458"/>
      <c r="S278" s="458"/>
      <c r="T278" s="458"/>
      <c r="U278" s="458"/>
      <c r="V278" s="458"/>
      <c r="W278" s="458"/>
      <c r="X278" s="458"/>
      <c r="Y278" s="458"/>
      <c r="Z278" s="458"/>
      <c r="AA278" s="458"/>
      <c r="AB278" s="458"/>
      <c r="AC278" s="458"/>
      <c r="AD278" s="458"/>
      <c r="AE278" s="458"/>
      <c r="AF278" s="459"/>
      <c r="AG278" s="131"/>
      <c r="AH278" s="132"/>
      <c r="AI278" s="133" t="str">
        <f>IF(I278="","未記入","")</f>
        <v>未記入</v>
      </c>
      <c r="AJ278" s="134"/>
      <c r="AK278" s="135"/>
      <c r="AL278" s="134"/>
      <c r="AM278" s="138"/>
      <c r="AN278" s="138"/>
      <c r="AO278" s="138"/>
      <c r="AP278" s="138"/>
      <c r="AQ278" s="138"/>
      <c r="AR278" s="138"/>
      <c r="AS278" s="138"/>
      <c r="AT278" s="138"/>
      <c r="AU278" s="138"/>
      <c r="AV278" s="138"/>
      <c r="AW278" s="138"/>
      <c r="AX278" s="138"/>
      <c r="AY278" s="138"/>
      <c r="AZ278" s="138"/>
      <c r="BA278" s="138"/>
      <c r="BB278" s="138"/>
      <c r="BC278" s="138"/>
      <c r="BD278" s="138"/>
      <c r="BE278" s="138"/>
      <c r="BF278" s="138"/>
    </row>
    <row r="279" spans="1:58" ht="18.75" customHeight="1">
      <c r="A279" s="85"/>
      <c r="B279" s="587" t="s">
        <v>220</v>
      </c>
      <c r="C279" s="588"/>
      <c r="D279" s="588"/>
      <c r="E279" s="588"/>
      <c r="F279" s="588"/>
      <c r="G279" s="588"/>
      <c r="H279" s="589"/>
      <c r="I279" s="604" t="s">
        <v>226</v>
      </c>
      <c r="J279" s="604"/>
      <c r="K279" s="604"/>
      <c r="L279" s="604"/>
      <c r="M279" s="637"/>
      <c r="N279" s="638"/>
      <c r="O279" s="638"/>
      <c r="P279" s="638"/>
      <c r="Q279" s="638"/>
      <c r="R279" s="638"/>
      <c r="S279" s="638"/>
      <c r="T279" s="638"/>
      <c r="U279" s="638"/>
      <c r="V279" s="638"/>
      <c r="W279" s="638"/>
      <c r="X279" s="638"/>
      <c r="Y279" s="638"/>
      <c r="Z279" s="638"/>
      <c r="AA279" s="638"/>
      <c r="AB279" s="638"/>
      <c r="AC279" s="638"/>
      <c r="AD279" s="638"/>
      <c r="AE279" s="638"/>
      <c r="AF279" s="639"/>
      <c r="AG279" s="131"/>
      <c r="AH279" s="132"/>
      <c r="AI279" s="133" t="str">
        <f>IF(M279="","未記入","")</f>
        <v>未記入</v>
      </c>
      <c r="AJ279" s="134"/>
      <c r="AK279" s="135"/>
      <c r="AL279" s="134"/>
      <c r="AM279" s="138"/>
      <c r="AN279" s="138"/>
      <c r="AO279" s="138"/>
      <c r="AP279" s="138"/>
      <c r="AQ279" s="138"/>
      <c r="AR279" s="138"/>
      <c r="AS279" s="138"/>
      <c r="AT279" s="138"/>
      <c r="AU279" s="138"/>
      <c r="AV279" s="138"/>
      <c r="AW279" s="138"/>
      <c r="AX279" s="138"/>
      <c r="AY279" s="138"/>
      <c r="AZ279" s="138"/>
      <c r="BA279" s="138"/>
      <c r="BB279" s="138"/>
      <c r="BC279" s="138"/>
      <c r="BD279" s="138"/>
      <c r="BE279" s="138"/>
      <c r="BF279" s="138"/>
    </row>
    <row r="280" spans="1:58" ht="18.75" customHeight="1">
      <c r="A280" s="85"/>
      <c r="B280" s="590"/>
      <c r="C280" s="591"/>
      <c r="D280" s="591"/>
      <c r="E280" s="591"/>
      <c r="F280" s="591"/>
      <c r="G280" s="591"/>
      <c r="H280" s="592"/>
      <c r="I280" s="609" t="s">
        <v>227</v>
      </c>
      <c r="J280" s="609"/>
      <c r="K280" s="609"/>
      <c r="L280" s="609"/>
      <c r="M280" s="614"/>
      <c r="N280" s="615"/>
      <c r="O280" s="615"/>
      <c r="P280" s="615"/>
      <c r="Q280" s="615"/>
      <c r="R280" s="615"/>
      <c r="S280" s="615"/>
      <c r="T280" s="615"/>
      <c r="U280" s="615"/>
      <c r="V280" s="615"/>
      <c r="W280" s="615"/>
      <c r="X280" s="615"/>
      <c r="Y280" s="615"/>
      <c r="Z280" s="615"/>
      <c r="AA280" s="615"/>
      <c r="AB280" s="615"/>
      <c r="AC280" s="615"/>
      <c r="AD280" s="615"/>
      <c r="AE280" s="615"/>
      <c r="AF280" s="616"/>
      <c r="AG280" s="131"/>
      <c r="AH280" s="132"/>
      <c r="AI280" s="133" t="str">
        <f>IF(M280="","未記入","")</f>
        <v>未記入</v>
      </c>
      <c r="AJ280" s="134"/>
      <c r="AK280" s="135"/>
      <c r="AL280" s="134"/>
      <c r="AM280" s="138"/>
      <c r="AN280" s="138"/>
      <c r="AO280" s="138"/>
      <c r="AP280" s="138"/>
      <c r="AQ280" s="138"/>
      <c r="AR280" s="138"/>
      <c r="AS280" s="138"/>
      <c r="AT280" s="138"/>
      <c r="AU280" s="138"/>
      <c r="AV280" s="138"/>
      <c r="AW280" s="138"/>
      <c r="AX280" s="138"/>
      <c r="AY280" s="138"/>
      <c r="AZ280" s="138"/>
      <c r="BA280" s="138"/>
      <c r="BB280" s="138"/>
      <c r="BC280" s="138"/>
      <c r="BD280" s="138"/>
      <c r="BE280" s="138"/>
      <c r="BF280" s="138"/>
    </row>
    <row r="281" spans="1:58" ht="18.75" customHeight="1">
      <c r="A281" s="85"/>
      <c r="B281" s="593"/>
      <c r="C281" s="594"/>
      <c r="D281" s="594"/>
      <c r="E281" s="594"/>
      <c r="F281" s="594"/>
      <c r="G281" s="594"/>
      <c r="H281" s="595"/>
      <c r="I281" s="602" t="s">
        <v>225</v>
      </c>
      <c r="J281" s="602"/>
      <c r="K281" s="602"/>
      <c r="L281" s="602"/>
      <c r="M281" s="606"/>
      <c r="N281" s="607"/>
      <c r="O281" s="607"/>
      <c r="P281" s="607"/>
      <c r="Q281" s="607"/>
      <c r="R281" s="607"/>
      <c r="S281" s="607"/>
      <c r="T281" s="607"/>
      <c r="U281" s="607"/>
      <c r="V281" s="607"/>
      <c r="W281" s="607"/>
      <c r="X281" s="607"/>
      <c r="Y281" s="607"/>
      <c r="Z281" s="607"/>
      <c r="AA281" s="607"/>
      <c r="AB281" s="607"/>
      <c r="AC281" s="607"/>
      <c r="AD281" s="607"/>
      <c r="AE281" s="607"/>
      <c r="AF281" s="608"/>
      <c r="AG281" s="131"/>
      <c r="AH281" s="132"/>
      <c r="AI281" s="133" t="str">
        <f>IF(M281="","未記入","")</f>
        <v>未記入</v>
      </c>
      <c r="AJ281" s="134"/>
      <c r="AK281" s="135"/>
      <c r="AL281" s="134"/>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row>
    <row r="282" spans="1:58" ht="38.25" customHeight="1">
      <c r="A282" s="85"/>
      <c r="B282" s="480" t="s">
        <v>216</v>
      </c>
      <c r="C282" s="480"/>
      <c r="D282" s="480"/>
      <c r="E282" s="480"/>
      <c r="F282" s="480"/>
      <c r="G282" s="480"/>
      <c r="H282" s="480"/>
      <c r="I282" s="457"/>
      <c r="J282" s="458"/>
      <c r="K282" s="458"/>
      <c r="L282" s="458"/>
      <c r="M282" s="458"/>
      <c r="N282" s="458"/>
      <c r="O282" s="458"/>
      <c r="P282" s="458"/>
      <c r="Q282" s="458"/>
      <c r="R282" s="458"/>
      <c r="S282" s="458"/>
      <c r="T282" s="458"/>
      <c r="U282" s="458"/>
      <c r="V282" s="458"/>
      <c r="W282" s="458"/>
      <c r="X282" s="458"/>
      <c r="Y282" s="458"/>
      <c r="Z282" s="458"/>
      <c r="AA282" s="458"/>
      <c r="AB282" s="458"/>
      <c r="AC282" s="458"/>
      <c r="AD282" s="458"/>
      <c r="AE282" s="458"/>
      <c r="AF282" s="459"/>
      <c r="AG282" s="131"/>
      <c r="AH282" s="132"/>
      <c r="AI282" s="133" t="str">
        <f>IF(I282="","未記入","")</f>
        <v>未記入</v>
      </c>
      <c r="AJ282" s="134"/>
      <c r="AK282" s="135"/>
      <c r="AL282" s="134"/>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row>
    <row r="283" spans="1:58" ht="48.75" customHeight="1">
      <c r="A283" s="85"/>
      <c r="B283" s="480" t="s">
        <v>217</v>
      </c>
      <c r="C283" s="480"/>
      <c r="D283" s="480"/>
      <c r="E283" s="480"/>
      <c r="F283" s="480"/>
      <c r="G283" s="480"/>
      <c r="H283" s="480"/>
      <c r="I283" s="457"/>
      <c r="J283" s="458"/>
      <c r="K283" s="458"/>
      <c r="L283" s="458"/>
      <c r="M283" s="458"/>
      <c r="N283" s="458"/>
      <c r="O283" s="458"/>
      <c r="P283" s="458"/>
      <c r="Q283" s="458"/>
      <c r="R283" s="458"/>
      <c r="S283" s="458"/>
      <c r="T283" s="458"/>
      <c r="U283" s="458"/>
      <c r="V283" s="458"/>
      <c r="W283" s="458"/>
      <c r="X283" s="458"/>
      <c r="Y283" s="458"/>
      <c r="Z283" s="458"/>
      <c r="AA283" s="458"/>
      <c r="AB283" s="458"/>
      <c r="AC283" s="458"/>
      <c r="AD283" s="458"/>
      <c r="AE283" s="458"/>
      <c r="AF283" s="459"/>
      <c r="AG283" s="131"/>
      <c r="AH283" s="132"/>
      <c r="AI283" s="133" t="str">
        <f>IF(I283="","未記入","")</f>
        <v>未記入</v>
      </c>
      <c r="AJ283" s="134"/>
      <c r="AK283" s="135"/>
      <c r="AL283" s="134"/>
      <c r="AM283" s="138"/>
      <c r="AN283" s="138"/>
      <c r="AO283" s="138"/>
      <c r="AP283" s="138"/>
      <c r="AQ283" s="138"/>
      <c r="AR283" s="138"/>
      <c r="AS283" s="138"/>
      <c r="AT283" s="138"/>
      <c r="AU283" s="138"/>
      <c r="AV283" s="138"/>
      <c r="AW283" s="138"/>
      <c r="AX283" s="138"/>
      <c r="AY283" s="138"/>
      <c r="AZ283" s="138"/>
      <c r="BA283" s="138"/>
      <c r="BB283" s="138"/>
      <c r="BC283" s="138"/>
      <c r="BD283" s="138"/>
      <c r="BE283" s="138"/>
      <c r="BF283" s="138"/>
    </row>
    <row r="284" spans="1:58" ht="37.5" customHeight="1">
      <c r="A284" s="92"/>
      <c r="B284" s="480" t="s">
        <v>508</v>
      </c>
      <c r="C284" s="480"/>
      <c r="D284" s="480"/>
      <c r="E284" s="480"/>
      <c r="F284" s="480"/>
      <c r="G284" s="480"/>
      <c r="H284" s="480"/>
      <c r="I284" s="457"/>
      <c r="J284" s="458"/>
      <c r="K284" s="458"/>
      <c r="L284" s="458"/>
      <c r="M284" s="458"/>
      <c r="N284" s="458"/>
      <c r="O284" s="458"/>
      <c r="P284" s="458"/>
      <c r="Q284" s="458"/>
      <c r="R284" s="458"/>
      <c r="S284" s="458"/>
      <c r="T284" s="458"/>
      <c r="U284" s="458"/>
      <c r="V284" s="458"/>
      <c r="W284" s="458"/>
      <c r="X284" s="458"/>
      <c r="Y284" s="458"/>
      <c r="Z284" s="458"/>
      <c r="AA284" s="458"/>
      <c r="AB284" s="458"/>
      <c r="AC284" s="458"/>
      <c r="AD284" s="458"/>
      <c r="AE284" s="458"/>
      <c r="AF284" s="459"/>
      <c r="AG284" s="131"/>
      <c r="AH284" s="132"/>
      <c r="AI284" s="133" t="str">
        <f>IF(I284="","未記入","")</f>
        <v>未記入</v>
      </c>
      <c r="AJ284" s="134"/>
      <c r="AK284" s="135"/>
      <c r="AL284" s="134"/>
      <c r="AM284" s="138"/>
      <c r="AN284" s="138"/>
      <c r="AO284" s="138"/>
      <c r="AP284" s="138"/>
      <c r="AQ284" s="138"/>
      <c r="AR284" s="138"/>
      <c r="AS284" s="138"/>
      <c r="AT284" s="138"/>
      <c r="AU284" s="138"/>
      <c r="AV284" s="138"/>
      <c r="AW284" s="138"/>
      <c r="AX284" s="138"/>
      <c r="AY284" s="138"/>
      <c r="AZ284" s="138"/>
      <c r="BA284" s="138"/>
      <c r="BB284" s="138"/>
      <c r="BC284" s="138"/>
      <c r="BD284" s="138"/>
      <c r="BE284" s="138"/>
      <c r="BF284" s="138"/>
    </row>
    <row r="285" spans="1:58" ht="18.75" customHeight="1">
      <c r="A285" s="84" t="s">
        <v>235</v>
      </c>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30"/>
      <c r="AF285" s="83"/>
      <c r="AG285" s="131"/>
      <c r="AH285" s="132"/>
      <c r="AI285" s="133"/>
      <c r="AJ285" s="134"/>
      <c r="AK285" s="135"/>
      <c r="AL285" s="134"/>
      <c r="AM285" s="138"/>
      <c r="AN285" s="138"/>
      <c r="AO285" s="138"/>
      <c r="AP285" s="138"/>
      <c r="AQ285" s="138"/>
      <c r="AR285" s="138"/>
      <c r="AS285" s="138"/>
      <c r="AT285" s="138"/>
      <c r="AU285" s="138"/>
      <c r="AV285" s="138"/>
      <c r="AW285" s="138"/>
      <c r="AX285" s="138"/>
      <c r="AY285" s="138"/>
      <c r="AZ285" s="138"/>
      <c r="BA285" s="138"/>
      <c r="BB285" s="138"/>
      <c r="BC285" s="138"/>
      <c r="BD285" s="138"/>
      <c r="BE285" s="138"/>
      <c r="BF285" s="138"/>
    </row>
    <row r="286" spans="1:58" ht="18.75" customHeight="1">
      <c r="A286" s="85"/>
      <c r="B286" s="481" t="s">
        <v>240</v>
      </c>
      <c r="C286" s="482"/>
      <c r="D286" s="482"/>
      <c r="E286" s="482"/>
      <c r="F286" s="482"/>
      <c r="G286" s="482"/>
      <c r="H286" s="482"/>
      <c r="I286" s="483"/>
      <c r="J286" s="409"/>
      <c r="K286" s="409"/>
      <c r="L286" s="409"/>
      <c r="M286" s="67"/>
      <c r="N286" s="67"/>
      <c r="O286" s="67"/>
      <c r="P286" s="67"/>
      <c r="Q286" s="67"/>
      <c r="R286" s="67"/>
      <c r="S286" s="67"/>
      <c r="T286" s="67"/>
      <c r="U286" s="67"/>
      <c r="V286" s="67"/>
      <c r="W286" s="67"/>
      <c r="X286" s="67"/>
      <c r="Y286" s="67"/>
      <c r="Z286" s="67"/>
      <c r="AA286" s="67"/>
      <c r="AB286" s="67"/>
      <c r="AC286" s="67"/>
      <c r="AD286" s="67"/>
      <c r="AE286" s="59"/>
      <c r="AF286" s="83"/>
      <c r="AG286" s="131"/>
      <c r="AH286" s="132"/>
      <c r="AI286" s="133" t="str">
        <f>IF(J286="","未記入","")</f>
        <v>未記入</v>
      </c>
      <c r="AJ286" s="134"/>
      <c r="AK286" s="135"/>
      <c r="AL286" s="134"/>
      <c r="AM286" s="138"/>
      <c r="AN286" s="138"/>
      <c r="AO286" s="138"/>
      <c r="AP286" s="138"/>
      <c r="AQ286" s="138"/>
      <c r="AR286" s="138"/>
      <c r="AS286" s="138"/>
      <c r="AT286" s="138"/>
      <c r="AU286" s="138"/>
      <c r="AV286" s="138"/>
      <c r="AW286" s="138"/>
      <c r="AX286" s="138"/>
      <c r="AY286" s="138"/>
      <c r="AZ286" s="138"/>
      <c r="BA286" s="138"/>
      <c r="BB286" s="138"/>
      <c r="BC286" s="138"/>
      <c r="BD286" s="138"/>
      <c r="BE286" s="138"/>
      <c r="BF286" s="138"/>
    </row>
    <row r="287" spans="1:58" ht="18.75" customHeight="1">
      <c r="A287" s="85"/>
      <c r="B287" s="85"/>
      <c r="C287" s="542" t="s">
        <v>238</v>
      </c>
      <c r="D287" s="542"/>
      <c r="E287" s="542"/>
      <c r="F287" s="542"/>
      <c r="G287" s="542"/>
      <c r="H287" s="542"/>
      <c r="I287" s="457"/>
      <c r="J287" s="458"/>
      <c r="K287" s="458"/>
      <c r="L287" s="458"/>
      <c r="M287" s="458"/>
      <c r="N287" s="458"/>
      <c r="O287" s="458"/>
      <c r="P287" s="458"/>
      <c r="Q287" s="458"/>
      <c r="R287" s="458"/>
      <c r="S287" s="458"/>
      <c r="T287" s="458"/>
      <c r="U287" s="458"/>
      <c r="V287" s="458"/>
      <c r="W287" s="458"/>
      <c r="X287" s="458"/>
      <c r="Y287" s="458"/>
      <c r="Z287" s="458"/>
      <c r="AA287" s="458"/>
      <c r="AB287" s="458"/>
      <c r="AC287" s="458"/>
      <c r="AD287" s="458"/>
      <c r="AE287" s="458"/>
      <c r="AF287" s="459"/>
      <c r="AG287" s="131"/>
      <c r="AH287" s="132"/>
      <c r="AI287" s="133" t="str">
        <f>IF($J$286="あり",IF(I287="","未記入",""),"")</f>
        <v/>
      </c>
      <c r="AJ287" s="134"/>
      <c r="AK287" s="135"/>
      <c r="AL287" s="134"/>
      <c r="AM287" s="138"/>
      <c r="AN287" s="138"/>
      <c r="AO287" s="138"/>
      <c r="AP287" s="138"/>
      <c r="AQ287" s="138"/>
      <c r="AR287" s="138"/>
      <c r="AS287" s="138"/>
      <c r="AT287" s="138"/>
      <c r="AU287" s="138"/>
      <c r="AV287" s="138"/>
      <c r="AW287" s="138"/>
      <c r="AX287" s="138"/>
      <c r="AY287" s="138"/>
      <c r="AZ287" s="138"/>
      <c r="BA287" s="138"/>
      <c r="BB287" s="138"/>
      <c r="BC287" s="138"/>
      <c r="BD287" s="138"/>
      <c r="BE287" s="138"/>
      <c r="BF287" s="138"/>
    </row>
    <row r="288" spans="1:58" ht="18.75" customHeight="1">
      <c r="A288" s="85"/>
      <c r="B288" s="85"/>
      <c r="C288" s="479" t="s">
        <v>236</v>
      </c>
      <c r="D288" s="479"/>
      <c r="E288" s="479"/>
      <c r="F288" s="479"/>
      <c r="G288" s="479"/>
      <c r="H288" s="479"/>
      <c r="I288" s="457"/>
      <c r="J288" s="458"/>
      <c r="K288" s="458"/>
      <c r="L288" s="458"/>
      <c r="M288" s="458"/>
      <c r="N288" s="458"/>
      <c r="O288" s="458"/>
      <c r="P288" s="458"/>
      <c r="Q288" s="458"/>
      <c r="R288" s="458"/>
      <c r="S288" s="458"/>
      <c r="T288" s="458"/>
      <c r="U288" s="458"/>
      <c r="V288" s="458"/>
      <c r="W288" s="458"/>
      <c r="X288" s="458"/>
      <c r="Y288" s="458"/>
      <c r="Z288" s="458"/>
      <c r="AA288" s="458"/>
      <c r="AB288" s="458"/>
      <c r="AC288" s="458"/>
      <c r="AD288" s="458"/>
      <c r="AE288" s="458"/>
      <c r="AF288" s="459"/>
      <c r="AG288" s="131"/>
      <c r="AH288" s="132"/>
      <c r="AI288" s="133" t="str">
        <f>IF($J$286="あり",IF(I288="","未記入",""),"")</f>
        <v/>
      </c>
      <c r="AJ288" s="134"/>
      <c r="AK288" s="135"/>
      <c r="AL288" s="134"/>
      <c r="AM288" s="138"/>
      <c r="AN288" s="138"/>
      <c r="AO288" s="138"/>
      <c r="AP288" s="138"/>
      <c r="AQ288" s="138"/>
      <c r="AR288" s="138"/>
      <c r="AS288" s="138"/>
      <c r="AT288" s="138"/>
      <c r="AU288" s="138"/>
      <c r="AV288" s="138"/>
      <c r="AW288" s="138"/>
      <c r="AX288" s="138"/>
      <c r="AY288" s="138"/>
      <c r="AZ288" s="138"/>
      <c r="BA288" s="138"/>
      <c r="BB288" s="138"/>
      <c r="BC288" s="138"/>
      <c r="BD288" s="138"/>
      <c r="BE288" s="138"/>
      <c r="BF288" s="138"/>
    </row>
    <row r="289" spans="1:58" ht="18.75" customHeight="1">
      <c r="A289" s="85"/>
      <c r="B289" s="85"/>
      <c r="C289" s="479" t="s">
        <v>237</v>
      </c>
      <c r="D289" s="479"/>
      <c r="E289" s="479"/>
      <c r="F289" s="479"/>
      <c r="G289" s="479"/>
      <c r="H289" s="479"/>
      <c r="I289" s="457"/>
      <c r="J289" s="458"/>
      <c r="K289" s="458"/>
      <c r="L289" s="458"/>
      <c r="M289" s="458"/>
      <c r="N289" s="458"/>
      <c r="O289" s="458"/>
      <c r="P289" s="458"/>
      <c r="Q289" s="458"/>
      <c r="R289" s="458"/>
      <c r="S289" s="458"/>
      <c r="T289" s="458"/>
      <c r="U289" s="458"/>
      <c r="V289" s="458"/>
      <c r="W289" s="458"/>
      <c r="X289" s="458"/>
      <c r="Y289" s="458"/>
      <c r="Z289" s="458"/>
      <c r="AA289" s="458"/>
      <c r="AB289" s="458"/>
      <c r="AC289" s="458"/>
      <c r="AD289" s="458"/>
      <c r="AE289" s="458"/>
      <c r="AF289" s="459"/>
      <c r="AG289" s="131"/>
      <c r="AH289" s="132"/>
      <c r="AI289" s="133" t="str">
        <f>IF($J$286="あり",IF(I289="","未記入",""),"")</f>
        <v/>
      </c>
      <c r="AJ289" s="134"/>
      <c r="AK289" s="135"/>
      <c r="AL289" s="134"/>
      <c r="AM289" s="138"/>
      <c r="AN289" s="138"/>
      <c r="AO289" s="138"/>
      <c r="AP289" s="138"/>
      <c r="AQ289" s="138"/>
      <c r="AR289" s="138"/>
      <c r="AS289" s="138"/>
      <c r="AT289" s="138"/>
      <c r="AU289" s="138"/>
      <c r="AV289" s="138"/>
      <c r="AW289" s="138"/>
      <c r="AX289" s="138"/>
      <c r="AY289" s="138"/>
      <c r="AZ289" s="138"/>
      <c r="BA289" s="138"/>
      <c r="BB289" s="138"/>
      <c r="BC289" s="138"/>
      <c r="BD289" s="138"/>
      <c r="BE289" s="138"/>
      <c r="BF289" s="138"/>
    </row>
    <row r="290" spans="1:58" ht="37.5" customHeight="1">
      <c r="A290" s="85"/>
      <c r="B290" s="92"/>
      <c r="C290" s="480" t="s">
        <v>239</v>
      </c>
      <c r="D290" s="480"/>
      <c r="E290" s="480"/>
      <c r="F290" s="480"/>
      <c r="G290" s="480"/>
      <c r="H290" s="480"/>
      <c r="I290" s="457"/>
      <c r="J290" s="458"/>
      <c r="K290" s="458"/>
      <c r="L290" s="458"/>
      <c r="M290" s="458"/>
      <c r="N290" s="458"/>
      <c r="O290" s="458"/>
      <c r="P290" s="458"/>
      <c r="Q290" s="458"/>
      <c r="R290" s="458"/>
      <c r="S290" s="458"/>
      <c r="T290" s="458"/>
      <c r="U290" s="458"/>
      <c r="V290" s="458"/>
      <c r="W290" s="458"/>
      <c r="X290" s="458"/>
      <c r="Y290" s="458"/>
      <c r="Z290" s="458"/>
      <c r="AA290" s="458"/>
      <c r="AB290" s="458"/>
      <c r="AC290" s="458"/>
      <c r="AD290" s="458"/>
      <c r="AE290" s="458"/>
      <c r="AF290" s="459"/>
      <c r="AG290" s="131"/>
      <c r="AH290" s="132"/>
      <c r="AI290" s="133" t="str">
        <f>IF($J$286="あり",IF(I290="","未記入",""),"")</f>
        <v/>
      </c>
      <c r="AJ290" s="134"/>
      <c r="AK290" s="135"/>
      <c r="AL290" s="134"/>
      <c r="AM290" s="138"/>
      <c r="AN290" s="138"/>
      <c r="AO290" s="138"/>
      <c r="AP290" s="138"/>
      <c r="AQ290" s="138"/>
      <c r="AR290" s="138"/>
      <c r="AS290" s="138"/>
      <c r="AT290" s="138"/>
      <c r="AU290" s="138"/>
      <c r="AV290" s="138"/>
      <c r="AW290" s="138"/>
      <c r="AX290" s="138"/>
      <c r="AY290" s="138"/>
      <c r="AZ290" s="138"/>
      <c r="BA290" s="138"/>
      <c r="BB290" s="138"/>
      <c r="BC290" s="138"/>
      <c r="BD290" s="138"/>
      <c r="BE290" s="138"/>
      <c r="BF290" s="138"/>
    </row>
    <row r="291" spans="1:58" ht="18.75" customHeight="1">
      <c r="A291" s="85"/>
      <c r="B291" s="481" t="s">
        <v>241</v>
      </c>
      <c r="C291" s="482"/>
      <c r="D291" s="482"/>
      <c r="E291" s="482"/>
      <c r="F291" s="482"/>
      <c r="G291" s="482"/>
      <c r="H291" s="482"/>
      <c r="I291" s="483"/>
      <c r="J291" s="543"/>
      <c r="K291" s="409"/>
      <c r="L291" s="409"/>
      <c r="M291" s="30"/>
      <c r="N291" s="30"/>
      <c r="O291" s="30"/>
      <c r="P291" s="30"/>
      <c r="Q291" s="30"/>
      <c r="R291" s="30"/>
      <c r="S291" s="30"/>
      <c r="T291" s="30"/>
      <c r="U291" s="30"/>
      <c r="V291" s="30"/>
      <c r="W291" s="30"/>
      <c r="X291" s="30"/>
      <c r="Y291" s="30"/>
      <c r="Z291" s="30"/>
      <c r="AA291" s="30"/>
      <c r="AB291" s="30"/>
      <c r="AC291" s="30"/>
      <c r="AD291" s="30"/>
      <c r="AE291" s="30"/>
      <c r="AF291" s="64"/>
      <c r="AG291" s="131"/>
      <c r="AH291" s="132"/>
      <c r="AI291" s="133" t="str">
        <f>IF(J291="","未記入","")</f>
        <v>未記入</v>
      </c>
      <c r="AJ291" s="134"/>
      <c r="AK291" s="135"/>
      <c r="AL291" s="134"/>
      <c r="AM291" s="138"/>
      <c r="AN291" s="138"/>
      <c r="AO291" s="138"/>
      <c r="AP291" s="138"/>
      <c r="AQ291" s="138"/>
      <c r="AR291" s="138"/>
      <c r="AS291" s="138"/>
      <c r="AT291" s="138"/>
      <c r="AU291" s="138"/>
      <c r="AV291" s="138"/>
      <c r="AW291" s="138"/>
      <c r="AX291" s="138"/>
      <c r="AY291" s="138"/>
      <c r="AZ291" s="138"/>
      <c r="BA291" s="138"/>
      <c r="BB291" s="138"/>
      <c r="BC291" s="138"/>
      <c r="BD291" s="138"/>
      <c r="BE291" s="138"/>
      <c r="BF291" s="138"/>
    </row>
    <row r="292" spans="1:58" ht="18.75" customHeight="1">
      <c r="A292" s="85"/>
      <c r="B292" s="85"/>
      <c r="C292" s="479" t="s">
        <v>238</v>
      </c>
      <c r="D292" s="479"/>
      <c r="E292" s="479"/>
      <c r="F292" s="479"/>
      <c r="G292" s="479"/>
      <c r="H292" s="479"/>
      <c r="I292" s="457"/>
      <c r="J292" s="458"/>
      <c r="K292" s="458"/>
      <c r="L292" s="458"/>
      <c r="M292" s="458"/>
      <c r="N292" s="458"/>
      <c r="O292" s="458"/>
      <c r="P292" s="458"/>
      <c r="Q292" s="458"/>
      <c r="R292" s="458"/>
      <c r="S292" s="458"/>
      <c r="T292" s="458"/>
      <c r="U292" s="458"/>
      <c r="V292" s="458"/>
      <c r="W292" s="458"/>
      <c r="X292" s="458"/>
      <c r="Y292" s="458"/>
      <c r="Z292" s="458"/>
      <c r="AA292" s="458"/>
      <c r="AB292" s="458"/>
      <c r="AC292" s="458"/>
      <c r="AD292" s="458"/>
      <c r="AE292" s="458"/>
      <c r="AF292" s="459"/>
      <c r="AG292" s="131"/>
      <c r="AH292" s="132"/>
      <c r="AI292" s="133" t="str">
        <f>IF($J$291="あり",IF(I292="","未記入",""),"")</f>
        <v/>
      </c>
      <c r="AJ292" s="134"/>
      <c r="AK292" s="135"/>
      <c r="AL292" s="134"/>
      <c r="AM292" s="138"/>
      <c r="AN292" s="138"/>
      <c r="AO292" s="138"/>
      <c r="AP292" s="138"/>
      <c r="AQ292" s="138"/>
      <c r="AR292" s="138"/>
      <c r="AS292" s="138"/>
      <c r="AT292" s="138"/>
      <c r="AU292" s="138"/>
      <c r="AV292" s="138"/>
      <c r="AW292" s="138"/>
      <c r="AX292" s="138"/>
      <c r="AY292" s="138"/>
      <c r="AZ292" s="138"/>
      <c r="BA292" s="138"/>
      <c r="BB292" s="138"/>
      <c r="BC292" s="138"/>
      <c r="BD292" s="138"/>
      <c r="BE292" s="138"/>
      <c r="BF292" s="138"/>
    </row>
    <row r="293" spans="1:58" ht="18.75" customHeight="1">
      <c r="A293" s="85"/>
      <c r="B293" s="85"/>
      <c r="C293" s="479" t="s">
        <v>236</v>
      </c>
      <c r="D293" s="479"/>
      <c r="E293" s="479"/>
      <c r="F293" s="479"/>
      <c r="G293" s="479"/>
      <c r="H293" s="479"/>
      <c r="I293" s="457"/>
      <c r="J293" s="458"/>
      <c r="K293" s="458"/>
      <c r="L293" s="458"/>
      <c r="M293" s="458"/>
      <c r="N293" s="458"/>
      <c r="O293" s="458"/>
      <c r="P293" s="458"/>
      <c r="Q293" s="458"/>
      <c r="R293" s="458"/>
      <c r="S293" s="458"/>
      <c r="T293" s="458"/>
      <c r="U293" s="458"/>
      <c r="V293" s="458"/>
      <c r="W293" s="458"/>
      <c r="X293" s="458"/>
      <c r="Y293" s="458"/>
      <c r="Z293" s="458"/>
      <c r="AA293" s="458"/>
      <c r="AB293" s="458"/>
      <c r="AC293" s="458"/>
      <c r="AD293" s="458"/>
      <c r="AE293" s="458"/>
      <c r="AF293" s="459"/>
      <c r="AG293" s="131"/>
      <c r="AH293" s="132"/>
      <c r="AI293" s="133" t="str">
        <f>IF($J$291="あり",IF(I293="","未記入",""),"")</f>
        <v/>
      </c>
      <c r="AJ293" s="134"/>
      <c r="AK293" s="135"/>
      <c r="AL293" s="134"/>
      <c r="AM293" s="138"/>
      <c r="AN293" s="138"/>
      <c r="AO293" s="138"/>
      <c r="AP293" s="138"/>
      <c r="AQ293" s="138"/>
      <c r="AR293" s="138"/>
      <c r="AS293" s="138"/>
      <c r="AT293" s="138"/>
      <c r="AU293" s="138"/>
      <c r="AV293" s="138"/>
      <c r="AW293" s="138"/>
      <c r="AX293" s="138"/>
      <c r="AY293" s="138"/>
      <c r="AZ293" s="138"/>
      <c r="BA293" s="138"/>
      <c r="BB293" s="138"/>
      <c r="BC293" s="138"/>
      <c r="BD293" s="138"/>
      <c r="BE293" s="138"/>
      <c r="BF293" s="138"/>
    </row>
    <row r="294" spans="1:58" ht="18.75" customHeight="1">
      <c r="A294" s="85"/>
      <c r="B294" s="85"/>
      <c r="C294" s="479" t="s">
        <v>237</v>
      </c>
      <c r="D294" s="479"/>
      <c r="E294" s="479"/>
      <c r="F294" s="479"/>
      <c r="G294" s="479"/>
      <c r="H294" s="479"/>
      <c r="I294" s="457"/>
      <c r="J294" s="458"/>
      <c r="K294" s="458"/>
      <c r="L294" s="458"/>
      <c r="M294" s="458"/>
      <c r="N294" s="458"/>
      <c r="O294" s="458"/>
      <c r="P294" s="458"/>
      <c r="Q294" s="458"/>
      <c r="R294" s="458"/>
      <c r="S294" s="458"/>
      <c r="T294" s="458"/>
      <c r="U294" s="458"/>
      <c r="V294" s="458"/>
      <c r="W294" s="458"/>
      <c r="X294" s="458"/>
      <c r="Y294" s="458"/>
      <c r="Z294" s="458"/>
      <c r="AA294" s="458"/>
      <c r="AB294" s="458"/>
      <c r="AC294" s="458"/>
      <c r="AD294" s="458"/>
      <c r="AE294" s="458"/>
      <c r="AF294" s="459"/>
      <c r="AG294" s="131"/>
      <c r="AH294" s="132"/>
      <c r="AI294" s="133" t="str">
        <f>IF($J$291="あり",IF(I294="","未記入",""),"")</f>
        <v/>
      </c>
      <c r="AJ294" s="134"/>
      <c r="AK294" s="135"/>
      <c r="AL294" s="134"/>
      <c r="AM294" s="138"/>
      <c r="AN294" s="138"/>
      <c r="AO294" s="138"/>
      <c r="AP294" s="138"/>
      <c r="AQ294" s="138"/>
      <c r="AR294" s="138"/>
      <c r="AS294" s="138"/>
      <c r="AT294" s="138"/>
      <c r="AU294" s="138"/>
      <c r="AV294" s="138"/>
      <c r="AW294" s="138"/>
      <c r="AX294" s="138"/>
      <c r="AY294" s="138"/>
      <c r="AZ294" s="138"/>
      <c r="BA294" s="138"/>
      <c r="BB294" s="138"/>
      <c r="BC294" s="138"/>
      <c r="BD294" s="138"/>
      <c r="BE294" s="138"/>
      <c r="BF294" s="138"/>
    </row>
    <row r="295" spans="1:58" ht="37.5" customHeight="1">
      <c r="A295" s="85"/>
      <c r="B295" s="92"/>
      <c r="C295" s="480" t="s">
        <v>239</v>
      </c>
      <c r="D295" s="480"/>
      <c r="E295" s="480"/>
      <c r="F295" s="480"/>
      <c r="G295" s="480"/>
      <c r="H295" s="480"/>
      <c r="I295" s="457"/>
      <c r="J295" s="458"/>
      <c r="K295" s="458"/>
      <c r="L295" s="458"/>
      <c r="M295" s="458"/>
      <c r="N295" s="458"/>
      <c r="O295" s="458"/>
      <c r="P295" s="458"/>
      <c r="Q295" s="458"/>
      <c r="R295" s="458"/>
      <c r="S295" s="458"/>
      <c r="T295" s="458"/>
      <c r="U295" s="458"/>
      <c r="V295" s="458"/>
      <c r="W295" s="458"/>
      <c r="X295" s="458"/>
      <c r="Y295" s="458"/>
      <c r="Z295" s="458"/>
      <c r="AA295" s="458"/>
      <c r="AB295" s="458"/>
      <c r="AC295" s="458"/>
      <c r="AD295" s="458"/>
      <c r="AE295" s="458"/>
      <c r="AF295" s="459"/>
      <c r="AG295" s="131"/>
      <c r="AH295" s="132"/>
      <c r="AI295" s="133" t="str">
        <f>IF($J$291="あり",IF(I295="","未記入",""),"")</f>
        <v/>
      </c>
      <c r="AJ295" s="134"/>
      <c r="AK295" s="135"/>
      <c r="AL295" s="134"/>
      <c r="AM295" s="138"/>
      <c r="AN295" s="138"/>
      <c r="AO295" s="138"/>
      <c r="AP295" s="138"/>
      <c r="AQ295" s="138"/>
      <c r="AR295" s="138"/>
      <c r="AS295" s="138"/>
      <c r="AT295" s="138"/>
      <c r="AU295" s="138"/>
      <c r="AV295" s="138"/>
      <c r="AW295" s="138"/>
      <c r="AX295" s="138"/>
      <c r="AY295" s="138"/>
      <c r="AZ295" s="138"/>
      <c r="BA295" s="138"/>
      <c r="BB295" s="138"/>
      <c r="BC295" s="138"/>
      <c r="BD295" s="138"/>
      <c r="BE295" s="138"/>
      <c r="BF295" s="138"/>
    </row>
    <row r="296" spans="1:58" ht="18.75" customHeight="1">
      <c r="A296" s="85"/>
      <c r="B296" s="481" t="s">
        <v>242</v>
      </c>
      <c r="C296" s="482"/>
      <c r="D296" s="482"/>
      <c r="E296" s="482"/>
      <c r="F296" s="482"/>
      <c r="G296" s="482"/>
      <c r="H296" s="482"/>
      <c r="I296" s="483"/>
      <c r="J296" s="409"/>
      <c r="K296" s="409"/>
      <c r="L296" s="409"/>
      <c r="M296" s="30"/>
      <c r="N296" s="723"/>
      <c r="O296" s="723"/>
      <c r="P296" s="723"/>
      <c r="Q296" s="723"/>
      <c r="R296" s="723"/>
      <c r="S296" s="723"/>
      <c r="T296" s="723"/>
      <c r="U296" s="723"/>
      <c r="V296" s="723"/>
      <c r="W296" s="723"/>
      <c r="X296" s="723"/>
      <c r="Y296" s="723"/>
      <c r="Z296" s="723"/>
      <c r="AA296" s="723"/>
      <c r="AB296" s="723"/>
      <c r="AC296" s="723"/>
      <c r="AD296" s="723"/>
      <c r="AE296" s="723"/>
      <c r="AF296" s="724"/>
      <c r="AG296" s="131"/>
      <c r="AH296" s="132"/>
      <c r="AI296" s="133" t="str">
        <f>IF(J296="","未記入",IF(AND(J296="あり",N296=""),"未記入",""))</f>
        <v>未記入</v>
      </c>
      <c r="AJ296" s="134"/>
      <c r="AK296" s="135"/>
      <c r="AL296" s="134"/>
      <c r="AM296" s="138"/>
      <c r="AN296" s="138"/>
      <c r="AO296" s="138"/>
      <c r="AP296" s="138"/>
      <c r="AQ296" s="138"/>
      <c r="AR296" s="138"/>
      <c r="AS296" s="138"/>
      <c r="AT296" s="138"/>
      <c r="AU296" s="138"/>
      <c r="AV296" s="138"/>
      <c r="AW296" s="138"/>
      <c r="AX296" s="138"/>
      <c r="AY296" s="138"/>
      <c r="AZ296" s="138"/>
      <c r="BA296" s="138"/>
      <c r="BB296" s="138"/>
      <c r="BC296" s="138"/>
      <c r="BD296" s="138"/>
      <c r="BE296" s="138"/>
      <c r="BF296" s="138"/>
    </row>
    <row r="297" spans="1:58" ht="18.75" customHeight="1">
      <c r="A297" s="85"/>
      <c r="B297" s="85"/>
      <c r="C297" s="479" t="s">
        <v>238</v>
      </c>
      <c r="D297" s="479"/>
      <c r="E297" s="479"/>
      <c r="F297" s="479"/>
      <c r="G297" s="479"/>
      <c r="H297" s="479"/>
      <c r="I297" s="457"/>
      <c r="J297" s="458"/>
      <c r="K297" s="458"/>
      <c r="L297" s="458"/>
      <c r="M297" s="458"/>
      <c r="N297" s="458"/>
      <c r="O297" s="458"/>
      <c r="P297" s="458"/>
      <c r="Q297" s="458"/>
      <c r="R297" s="458"/>
      <c r="S297" s="458"/>
      <c r="T297" s="458"/>
      <c r="U297" s="458"/>
      <c r="V297" s="458"/>
      <c r="W297" s="458"/>
      <c r="X297" s="458"/>
      <c r="Y297" s="458"/>
      <c r="Z297" s="458"/>
      <c r="AA297" s="458"/>
      <c r="AB297" s="458"/>
      <c r="AC297" s="458"/>
      <c r="AD297" s="458"/>
      <c r="AE297" s="458"/>
      <c r="AF297" s="459"/>
      <c r="AG297" s="131"/>
      <c r="AH297" s="132"/>
      <c r="AI297" s="133" t="str">
        <f>IF($J$296="あり",IF(I297="","未記入",""),"")</f>
        <v/>
      </c>
      <c r="AJ297" s="134"/>
      <c r="AK297" s="135"/>
      <c r="AL297" s="134"/>
      <c r="AM297" s="138"/>
      <c r="AN297" s="138"/>
      <c r="AO297" s="138"/>
      <c r="AP297" s="138"/>
      <c r="AQ297" s="138"/>
      <c r="AR297" s="138"/>
      <c r="AS297" s="138"/>
      <c r="AT297" s="138"/>
      <c r="AU297" s="138"/>
      <c r="AV297" s="138"/>
      <c r="AW297" s="138"/>
      <c r="AX297" s="138"/>
      <c r="AY297" s="138"/>
      <c r="AZ297" s="138"/>
      <c r="BA297" s="138"/>
      <c r="BB297" s="138"/>
      <c r="BC297" s="138"/>
      <c r="BD297" s="138"/>
      <c r="BE297" s="138"/>
      <c r="BF297" s="138"/>
    </row>
    <row r="298" spans="1:58" ht="18.75" customHeight="1">
      <c r="A298" s="85"/>
      <c r="B298" s="85"/>
      <c r="C298" s="479" t="s">
        <v>236</v>
      </c>
      <c r="D298" s="479"/>
      <c r="E298" s="479"/>
      <c r="F298" s="479"/>
      <c r="G298" s="479"/>
      <c r="H298" s="479"/>
      <c r="I298" s="457"/>
      <c r="J298" s="458"/>
      <c r="K298" s="458"/>
      <c r="L298" s="458"/>
      <c r="M298" s="458"/>
      <c r="N298" s="458"/>
      <c r="O298" s="458"/>
      <c r="P298" s="458"/>
      <c r="Q298" s="458"/>
      <c r="R298" s="458"/>
      <c r="S298" s="458"/>
      <c r="T298" s="458"/>
      <c r="U298" s="458"/>
      <c r="V298" s="458"/>
      <c r="W298" s="458"/>
      <c r="X298" s="458"/>
      <c r="Y298" s="458"/>
      <c r="Z298" s="458"/>
      <c r="AA298" s="458"/>
      <c r="AB298" s="458"/>
      <c r="AC298" s="458"/>
      <c r="AD298" s="458"/>
      <c r="AE298" s="458"/>
      <c r="AF298" s="459"/>
      <c r="AG298" s="131"/>
      <c r="AH298" s="132"/>
      <c r="AI298" s="133" t="str">
        <f>IF($J$296="あり",IF(I298="","未記入",""),"")</f>
        <v/>
      </c>
      <c r="AJ298" s="134"/>
      <c r="AK298" s="135"/>
      <c r="AL298" s="134"/>
      <c r="AM298" s="138"/>
      <c r="AN298" s="138"/>
      <c r="AO298" s="138"/>
      <c r="AP298" s="138"/>
      <c r="AQ298" s="138"/>
      <c r="AR298" s="138"/>
      <c r="AS298" s="138"/>
      <c r="AT298" s="138"/>
      <c r="AU298" s="138"/>
      <c r="AV298" s="138"/>
      <c r="AW298" s="138"/>
      <c r="AX298" s="138"/>
      <c r="AY298" s="138"/>
      <c r="AZ298" s="138"/>
      <c r="BA298" s="138"/>
      <c r="BB298" s="138"/>
      <c r="BC298" s="138"/>
      <c r="BD298" s="138"/>
      <c r="BE298" s="138"/>
      <c r="BF298" s="138"/>
    </row>
    <row r="299" spans="1:58" ht="18.75" customHeight="1">
      <c r="A299" s="85"/>
      <c r="B299" s="85"/>
      <c r="C299" s="479" t="s">
        <v>237</v>
      </c>
      <c r="D299" s="479"/>
      <c r="E299" s="479"/>
      <c r="F299" s="479"/>
      <c r="G299" s="479"/>
      <c r="H299" s="479"/>
      <c r="I299" s="457"/>
      <c r="J299" s="458"/>
      <c r="K299" s="458"/>
      <c r="L299" s="458"/>
      <c r="M299" s="458"/>
      <c r="N299" s="458"/>
      <c r="O299" s="458"/>
      <c r="P299" s="458"/>
      <c r="Q299" s="458"/>
      <c r="R299" s="458"/>
      <c r="S299" s="458"/>
      <c r="T299" s="458"/>
      <c r="U299" s="458"/>
      <c r="V299" s="458"/>
      <c r="W299" s="458"/>
      <c r="X299" s="458"/>
      <c r="Y299" s="458"/>
      <c r="Z299" s="458"/>
      <c r="AA299" s="458"/>
      <c r="AB299" s="458"/>
      <c r="AC299" s="458"/>
      <c r="AD299" s="458"/>
      <c r="AE299" s="458"/>
      <c r="AF299" s="459"/>
      <c r="AG299" s="131"/>
      <c r="AH299" s="132"/>
      <c r="AI299" s="133" t="str">
        <f>IF($J$296="あり",IF(I299="","未記入",""),"")</f>
        <v/>
      </c>
      <c r="AJ299" s="134"/>
      <c r="AK299" s="135"/>
      <c r="AL299" s="134"/>
      <c r="AM299" s="138"/>
      <c r="AN299" s="138"/>
      <c r="AO299" s="138"/>
      <c r="AP299" s="138"/>
      <c r="AQ299" s="138"/>
      <c r="AR299" s="138"/>
      <c r="AS299" s="138"/>
      <c r="AT299" s="138"/>
      <c r="AU299" s="138"/>
      <c r="AV299" s="138"/>
      <c r="AW299" s="138"/>
      <c r="AX299" s="138"/>
      <c r="AY299" s="138"/>
      <c r="AZ299" s="138"/>
      <c r="BA299" s="138"/>
      <c r="BB299" s="138"/>
      <c r="BC299" s="138"/>
      <c r="BD299" s="138"/>
      <c r="BE299" s="138"/>
      <c r="BF299" s="138"/>
    </row>
    <row r="300" spans="1:58" ht="37.5" customHeight="1">
      <c r="A300" s="92"/>
      <c r="B300" s="92"/>
      <c r="C300" s="480" t="s">
        <v>239</v>
      </c>
      <c r="D300" s="480"/>
      <c r="E300" s="480"/>
      <c r="F300" s="480"/>
      <c r="G300" s="480"/>
      <c r="H300" s="480"/>
      <c r="I300" s="457"/>
      <c r="J300" s="458"/>
      <c r="K300" s="458"/>
      <c r="L300" s="458"/>
      <c r="M300" s="458"/>
      <c r="N300" s="458"/>
      <c r="O300" s="458"/>
      <c r="P300" s="458"/>
      <c r="Q300" s="458"/>
      <c r="R300" s="458"/>
      <c r="S300" s="458"/>
      <c r="T300" s="458"/>
      <c r="U300" s="458"/>
      <c r="V300" s="458"/>
      <c r="W300" s="458"/>
      <c r="X300" s="458"/>
      <c r="Y300" s="458"/>
      <c r="Z300" s="458"/>
      <c r="AA300" s="458"/>
      <c r="AB300" s="458"/>
      <c r="AC300" s="458"/>
      <c r="AD300" s="458"/>
      <c r="AE300" s="458"/>
      <c r="AF300" s="459"/>
      <c r="AG300" s="131"/>
      <c r="AH300" s="132"/>
      <c r="AI300" s="133" t="str">
        <f>IF($J$296="あり",IF(I300="","未記入",""),"")</f>
        <v/>
      </c>
      <c r="AJ300" s="134"/>
      <c r="AK300" s="135"/>
      <c r="AL300" s="134"/>
      <c r="AM300" s="138"/>
      <c r="AN300" s="138"/>
      <c r="AO300" s="138"/>
      <c r="AP300" s="138"/>
      <c r="AQ300" s="138"/>
      <c r="AR300" s="138"/>
      <c r="AS300" s="138"/>
      <c r="AT300" s="138"/>
      <c r="AU300" s="138"/>
      <c r="AV300" s="138"/>
      <c r="AW300" s="138"/>
      <c r="AX300" s="138"/>
      <c r="AY300" s="138"/>
      <c r="AZ300" s="138"/>
      <c r="BA300" s="138"/>
      <c r="BB300" s="138"/>
      <c r="BC300" s="138"/>
      <c r="BD300" s="138"/>
      <c r="BE300" s="138"/>
      <c r="BF300" s="138"/>
    </row>
    <row r="301" spans="1:58" ht="18.75" customHeight="1">
      <c r="A301" s="84" t="s">
        <v>243</v>
      </c>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83"/>
      <c r="AG301" s="131"/>
      <c r="AH301" s="132"/>
      <c r="AI301" s="133"/>
      <c r="AJ301" s="134"/>
      <c r="AK301" s="135"/>
      <c r="AL301" s="134"/>
      <c r="AM301" s="138"/>
      <c r="AN301" s="138"/>
      <c r="AO301" s="138"/>
      <c r="AP301" s="138"/>
      <c r="AQ301" s="138"/>
      <c r="AR301" s="138"/>
      <c r="AS301" s="138"/>
      <c r="AT301" s="138"/>
      <c r="AU301" s="138"/>
      <c r="AV301" s="138"/>
      <c r="AW301" s="138"/>
      <c r="AX301" s="138"/>
      <c r="AY301" s="138"/>
      <c r="AZ301" s="138"/>
      <c r="BA301" s="138"/>
      <c r="BB301" s="138"/>
      <c r="BC301" s="138"/>
      <c r="BD301" s="138"/>
      <c r="BE301" s="138"/>
      <c r="BF301" s="138"/>
    </row>
    <row r="302" spans="1:58" ht="18.75" customHeight="1">
      <c r="A302" s="85"/>
      <c r="B302" s="479" t="s">
        <v>245</v>
      </c>
      <c r="C302" s="479"/>
      <c r="D302" s="479"/>
      <c r="E302" s="479"/>
      <c r="F302" s="479"/>
      <c r="G302" s="479"/>
      <c r="H302" s="479"/>
      <c r="I302" s="487"/>
      <c r="J302" s="488"/>
      <c r="K302" s="488"/>
      <c r="L302" s="488"/>
      <c r="M302" s="488"/>
      <c r="N302" s="488"/>
      <c r="O302" s="488"/>
      <c r="P302" s="488"/>
      <c r="Q302" s="488"/>
      <c r="R302" s="488"/>
      <c r="S302" s="488"/>
      <c r="T302" s="488"/>
      <c r="U302" s="488"/>
      <c r="V302" s="488"/>
      <c r="W302" s="488"/>
      <c r="X302" s="488"/>
      <c r="Y302" s="488"/>
      <c r="Z302" s="488"/>
      <c r="AA302" s="488"/>
      <c r="AB302" s="488"/>
      <c r="AC302" s="488"/>
      <c r="AD302" s="488"/>
      <c r="AE302" s="488"/>
      <c r="AF302" s="489"/>
      <c r="AG302" s="131"/>
      <c r="AH302" s="132"/>
      <c r="AI302" s="133" t="str">
        <f t="shared" ref="AI302:AI309" si="18">IF(I302="","未記入","")</f>
        <v>未記入</v>
      </c>
      <c r="AJ302" s="134"/>
      <c r="AK302" s="135"/>
      <c r="AL302" s="134"/>
      <c r="AM302" s="138"/>
      <c r="AN302" s="138"/>
      <c r="AO302" s="138"/>
      <c r="AP302" s="138"/>
      <c r="AQ302" s="138"/>
      <c r="AR302" s="138"/>
      <c r="AS302" s="138"/>
      <c r="AT302" s="138"/>
      <c r="AU302" s="138"/>
      <c r="AV302" s="138"/>
      <c r="AW302" s="138"/>
      <c r="AX302" s="138"/>
      <c r="AY302" s="138"/>
      <c r="AZ302" s="138"/>
      <c r="BA302" s="138"/>
      <c r="BB302" s="138"/>
      <c r="BC302" s="138"/>
      <c r="BD302" s="138"/>
      <c r="BE302" s="138"/>
      <c r="BF302" s="138"/>
    </row>
    <row r="303" spans="1:58" ht="18.75" customHeight="1">
      <c r="A303" s="85"/>
      <c r="B303" s="85"/>
      <c r="C303" s="542" t="s">
        <v>21</v>
      </c>
      <c r="D303" s="542"/>
      <c r="E303" s="542"/>
      <c r="F303" s="542"/>
      <c r="G303" s="542"/>
      <c r="H303" s="542"/>
      <c r="I303" s="487"/>
      <c r="J303" s="488"/>
      <c r="K303" s="488"/>
      <c r="L303" s="488"/>
      <c r="M303" s="488"/>
      <c r="N303" s="488"/>
      <c r="O303" s="488"/>
      <c r="P303" s="488"/>
      <c r="Q303" s="488"/>
      <c r="R303" s="488"/>
      <c r="S303" s="488"/>
      <c r="T303" s="488"/>
      <c r="U303" s="488"/>
      <c r="V303" s="488"/>
      <c r="W303" s="488"/>
      <c r="X303" s="488"/>
      <c r="Y303" s="488"/>
      <c r="Z303" s="488"/>
      <c r="AA303" s="488"/>
      <c r="AB303" s="488"/>
      <c r="AC303" s="488"/>
      <c r="AD303" s="488"/>
      <c r="AE303" s="488"/>
      <c r="AF303" s="489"/>
      <c r="AG303" s="131"/>
      <c r="AH303" s="132"/>
      <c r="AI303" s="133" t="str">
        <f t="shared" si="18"/>
        <v>未記入</v>
      </c>
      <c r="AJ303" s="134"/>
      <c r="AK303" s="135"/>
      <c r="AL303" s="134"/>
      <c r="AM303" s="138"/>
      <c r="AN303" s="138"/>
      <c r="AO303" s="138"/>
      <c r="AP303" s="138"/>
      <c r="AQ303" s="138"/>
      <c r="AR303" s="138"/>
      <c r="AS303" s="138"/>
      <c r="AT303" s="138"/>
      <c r="AU303" s="138"/>
      <c r="AV303" s="138"/>
      <c r="AW303" s="138"/>
      <c r="AX303" s="138"/>
      <c r="AY303" s="138"/>
      <c r="AZ303" s="138"/>
      <c r="BA303" s="138"/>
      <c r="BB303" s="138"/>
      <c r="BC303" s="138"/>
      <c r="BD303" s="138"/>
      <c r="BE303" s="138"/>
      <c r="BF303" s="138"/>
    </row>
    <row r="304" spans="1:58" ht="18.75" customHeight="1">
      <c r="A304" s="85"/>
      <c r="B304" s="85"/>
      <c r="C304" s="479" t="s">
        <v>244</v>
      </c>
      <c r="D304" s="479"/>
      <c r="E304" s="479"/>
      <c r="F304" s="479"/>
      <c r="G304" s="479"/>
      <c r="H304" s="479"/>
      <c r="I304" s="497"/>
      <c r="J304" s="485"/>
      <c r="K304" s="485"/>
      <c r="L304" s="389" t="s">
        <v>443</v>
      </c>
      <c r="M304" s="485"/>
      <c r="N304" s="485"/>
      <c r="O304" s="485"/>
      <c r="P304" s="94" t="s">
        <v>444</v>
      </c>
      <c r="Q304" s="486"/>
      <c r="R304" s="486"/>
      <c r="S304" s="486"/>
      <c r="T304" s="486"/>
      <c r="U304" s="486"/>
      <c r="V304" s="486"/>
      <c r="W304" s="486"/>
      <c r="X304" s="486"/>
      <c r="Y304" s="486"/>
      <c r="Z304" s="95" t="s">
        <v>445</v>
      </c>
      <c r="AA304" s="95"/>
      <c r="AB304" s="95"/>
      <c r="AC304" s="95"/>
      <c r="AD304" s="95"/>
      <c r="AE304" s="95"/>
      <c r="AF304" s="96"/>
      <c r="AG304" s="131"/>
      <c r="AH304" s="132"/>
      <c r="AI304" s="133" t="str">
        <f>IF(COUNTA(I304,M304,Q304)&lt;3,"未記入","")</f>
        <v>未記入</v>
      </c>
      <c r="AJ304" s="134"/>
      <c r="AK304" s="135"/>
      <c r="AL304" s="134"/>
      <c r="AM304" s="138"/>
      <c r="AN304" s="138"/>
      <c r="AO304" s="138"/>
      <c r="AP304" s="138"/>
      <c r="AQ304" s="138"/>
      <c r="AR304" s="138"/>
      <c r="AS304" s="138"/>
      <c r="AT304" s="138"/>
      <c r="AU304" s="138"/>
      <c r="AV304" s="138"/>
      <c r="AW304" s="138"/>
      <c r="AX304" s="138"/>
      <c r="AY304" s="138"/>
      <c r="AZ304" s="138"/>
      <c r="BA304" s="138"/>
      <c r="BB304" s="138"/>
      <c r="BC304" s="138"/>
      <c r="BD304" s="138"/>
      <c r="BE304" s="138"/>
      <c r="BF304" s="138"/>
    </row>
    <row r="305" spans="1:58" ht="18.75" customHeight="1">
      <c r="A305" s="85"/>
      <c r="B305" s="479" t="s">
        <v>246</v>
      </c>
      <c r="C305" s="479"/>
      <c r="D305" s="479"/>
      <c r="E305" s="479"/>
      <c r="F305" s="479"/>
      <c r="G305" s="479"/>
      <c r="H305" s="479"/>
      <c r="I305" s="487"/>
      <c r="J305" s="488"/>
      <c r="K305" s="488"/>
      <c r="L305" s="488"/>
      <c r="M305" s="488"/>
      <c r="N305" s="488"/>
      <c r="O305" s="488"/>
      <c r="P305" s="488"/>
      <c r="Q305" s="488"/>
      <c r="R305" s="488"/>
      <c r="S305" s="488"/>
      <c r="T305" s="488"/>
      <c r="U305" s="488"/>
      <c r="V305" s="488"/>
      <c r="W305" s="488"/>
      <c r="X305" s="488"/>
      <c r="Y305" s="488"/>
      <c r="Z305" s="488"/>
      <c r="AA305" s="488"/>
      <c r="AB305" s="488"/>
      <c r="AC305" s="488"/>
      <c r="AD305" s="488"/>
      <c r="AE305" s="488"/>
      <c r="AF305" s="489"/>
      <c r="AG305" s="131"/>
      <c r="AH305" s="132"/>
      <c r="AI305" s="133" t="str">
        <f t="shared" si="18"/>
        <v>未記入</v>
      </c>
      <c r="AJ305" s="134"/>
      <c r="AK305" s="135"/>
      <c r="AL305" s="134"/>
      <c r="AM305" s="138"/>
      <c r="AN305" s="138"/>
      <c r="AO305" s="138"/>
      <c r="AP305" s="138"/>
      <c r="AQ305" s="138"/>
      <c r="AR305" s="138"/>
      <c r="AS305" s="138"/>
      <c r="AT305" s="138"/>
      <c r="AU305" s="138"/>
      <c r="AV305" s="138"/>
      <c r="AW305" s="138"/>
      <c r="AX305" s="138"/>
      <c r="AY305" s="138"/>
      <c r="AZ305" s="138"/>
      <c r="BA305" s="138"/>
      <c r="BB305" s="138"/>
      <c r="BC305" s="138"/>
      <c r="BD305" s="138"/>
      <c r="BE305" s="138"/>
      <c r="BF305" s="138"/>
    </row>
    <row r="306" spans="1:58" ht="18.75" customHeight="1">
      <c r="A306" s="85"/>
      <c r="B306" s="85"/>
      <c r="C306" s="542" t="s">
        <v>21</v>
      </c>
      <c r="D306" s="542"/>
      <c r="E306" s="542"/>
      <c r="F306" s="542"/>
      <c r="G306" s="542"/>
      <c r="H306" s="542"/>
      <c r="I306" s="487"/>
      <c r="J306" s="488"/>
      <c r="K306" s="488"/>
      <c r="L306" s="488"/>
      <c r="M306" s="488"/>
      <c r="N306" s="488"/>
      <c r="O306" s="488"/>
      <c r="P306" s="488"/>
      <c r="Q306" s="488"/>
      <c r="R306" s="488"/>
      <c r="S306" s="488"/>
      <c r="T306" s="488"/>
      <c r="U306" s="488"/>
      <c r="V306" s="488"/>
      <c r="W306" s="488"/>
      <c r="X306" s="488"/>
      <c r="Y306" s="488"/>
      <c r="Z306" s="488"/>
      <c r="AA306" s="488"/>
      <c r="AB306" s="488"/>
      <c r="AC306" s="488"/>
      <c r="AD306" s="488"/>
      <c r="AE306" s="488"/>
      <c r="AF306" s="489"/>
      <c r="AG306" s="131"/>
      <c r="AH306" s="132"/>
      <c r="AI306" s="133" t="str">
        <f t="shared" si="18"/>
        <v>未記入</v>
      </c>
      <c r="AJ306" s="134"/>
      <c r="AK306" s="135"/>
      <c r="AL306" s="134"/>
      <c r="AM306" s="138"/>
      <c r="AN306" s="138"/>
      <c r="AO306" s="138"/>
      <c r="AP306" s="138"/>
      <c r="AQ306" s="138"/>
      <c r="AR306" s="138"/>
      <c r="AS306" s="138"/>
      <c r="AT306" s="138"/>
      <c r="AU306" s="138"/>
      <c r="AV306" s="138"/>
      <c r="AW306" s="138"/>
      <c r="AX306" s="138"/>
      <c r="AY306" s="138"/>
      <c r="AZ306" s="138"/>
      <c r="BA306" s="138"/>
      <c r="BB306" s="138"/>
      <c r="BC306" s="138"/>
      <c r="BD306" s="138"/>
      <c r="BE306" s="138"/>
      <c r="BF306" s="138"/>
    </row>
    <row r="307" spans="1:58" ht="18.75" customHeight="1">
      <c r="A307" s="85"/>
      <c r="B307" s="85"/>
      <c r="C307" s="479" t="s">
        <v>244</v>
      </c>
      <c r="D307" s="479"/>
      <c r="E307" s="479"/>
      <c r="F307" s="479"/>
      <c r="G307" s="479"/>
      <c r="H307" s="479"/>
      <c r="I307" s="497"/>
      <c r="J307" s="485"/>
      <c r="K307" s="485"/>
      <c r="L307" s="389" t="s">
        <v>443</v>
      </c>
      <c r="M307" s="485"/>
      <c r="N307" s="485"/>
      <c r="O307" s="485"/>
      <c r="P307" s="94" t="s">
        <v>444</v>
      </c>
      <c r="Q307" s="486"/>
      <c r="R307" s="486"/>
      <c r="S307" s="486"/>
      <c r="T307" s="486"/>
      <c r="U307" s="486"/>
      <c r="V307" s="486"/>
      <c r="W307" s="486"/>
      <c r="X307" s="486"/>
      <c r="Y307" s="486"/>
      <c r="Z307" s="95" t="s">
        <v>445</v>
      </c>
      <c r="AA307" s="95"/>
      <c r="AB307" s="95"/>
      <c r="AC307" s="95"/>
      <c r="AD307" s="95"/>
      <c r="AE307" s="95"/>
      <c r="AF307" s="96"/>
      <c r="AG307" s="131"/>
      <c r="AH307" s="132"/>
      <c r="AI307" s="133" t="str">
        <f>IF(COUNTA(I307,M307,Q307)&lt;3,"未記入","")</f>
        <v>未記入</v>
      </c>
      <c r="AJ307" s="134"/>
      <c r="AK307" s="135"/>
      <c r="AL307" s="134"/>
      <c r="AM307" s="138"/>
      <c r="AN307" s="138"/>
      <c r="AO307" s="138"/>
      <c r="AP307" s="138"/>
      <c r="AQ307" s="138"/>
      <c r="AR307" s="138"/>
      <c r="AS307" s="138"/>
      <c r="AT307" s="138"/>
      <c r="AU307" s="138"/>
      <c r="AV307" s="138"/>
      <c r="AW307" s="138"/>
      <c r="AX307" s="138"/>
      <c r="AY307" s="138"/>
      <c r="AZ307" s="138"/>
      <c r="BA307" s="138"/>
      <c r="BB307" s="138"/>
      <c r="BC307" s="138"/>
      <c r="BD307" s="138"/>
      <c r="BE307" s="138"/>
      <c r="BF307" s="138"/>
    </row>
    <row r="308" spans="1:58" ht="18.75" customHeight="1">
      <c r="A308" s="85"/>
      <c r="B308" s="479" t="s">
        <v>247</v>
      </c>
      <c r="C308" s="479"/>
      <c r="D308" s="479"/>
      <c r="E308" s="479"/>
      <c r="F308" s="479"/>
      <c r="G308" s="479"/>
      <c r="H308" s="479"/>
      <c r="I308" s="487"/>
      <c r="J308" s="488"/>
      <c r="K308" s="488"/>
      <c r="L308" s="488"/>
      <c r="M308" s="488"/>
      <c r="N308" s="488"/>
      <c r="O308" s="488"/>
      <c r="P308" s="488"/>
      <c r="Q308" s="488"/>
      <c r="R308" s="488"/>
      <c r="S308" s="488"/>
      <c r="T308" s="488"/>
      <c r="U308" s="488"/>
      <c r="V308" s="488"/>
      <c r="W308" s="488"/>
      <c r="X308" s="488"/>
      <c r="Y308" s="488"/>
      <c r="Z308" s="488"/>
      <c r="AA308" s="488"/>
      <c r="AB308" s="488"/>
      <c r="AC308" s="488"/>
      <c r="AD308" s="488"/>
      <c r="AE308" s="488"/>
      <c r="AF308" s="489"/>
      <c r="AG308" s="131"/>
      <c r="AH308" s="132"/>
      <c r="AI308" s="133" t="str">
        <f t="shared" si="18"/>
        <v>未記入</v>
      </c>
      <c r="AJ308" s="134"/>
      <c r="AK308" s="135"/>
      <c r="AL308" s="134"/>
      <c r="AM308" s="138"/>
      <c r="AN308" s="138"/>
      <c r="AO308" s="138"/>
      <c r="AP308" s="138"/>
      <c r="AQ308" s="138"/>
      <c r="AR308" s="138"/>
      <c r="AS308" s="138"/>
      <c r="AT308" s="138"/>
      <c r="AU308" s="138"/>
      <c r="AV308" s="138"/>
      <c r="AW308" s="138"/>
      <c r="AX308" s="138"/>
      <c r="AY308" s="138"/>
      <c r="AZ308" s="138"/>
      <c r="BA308" s="138"/>
      <c r="BB308" s="138"/>
      <c r="BC308" s="138"/>
      <c r="BD308" s="138"/>
      <c r="BE308" s="138"/>
      <c r="BF308" s="138"/>
    </row>
    <row r="309" spans="1:58" ht="18.75" customHeight="1">
      <c r="A309" s="85"/>
      <c r="B309" s="85"/>
      <c r="C309" s="542" t="s">
        <v>21</v>
      </c>
      <c r="D309" s="542"/>
      <c r="E309" s="542"/>
      <c r="F309" s="542"/>
      <c r="G309" s="542"/>
      <c r="H309" s="542"/>
      <c r="I309" s="487"/>
      <c r="J309" s="488"/>
      <c r="K309" s="488"/>
      <c r="L309" s="488"/>
      <c r="M309" s="488"/>
      <c r="N309" s="488"/>
      <c r="O309" s="488"/>
      <c r="P309" s="488"/>
      <c r="Q309" s="488"/>
      <c r="R309" s="488"/>
      <c r="S309" s="488"/>
      <c r="T309" s="488"/>
      <c r="U309" s="488"/>
      <c r="V309" s="488"/>
      <c r="W309" s="488"/>
      <c r="X309" s="488"/>
      <c r="Y309" s="488"/>
      <c r="Z309" s="488"/>
      <c r="AA309" s="488"/>
      <c r="AB309" s="488"/>
      <c r="AC309" s="488"/>
      <c r="AD309" s="488"/>
      <c r="AE309" s="488"/>
      <c r="AF309" s="489"/>
      <c r="AG309" s="131"/>
      <c r="AH309" s="132"/>
      <c r="AI309" s="133" t="str">
        <f t="shared" si="18"/>
        <v>未記入</v>
      </c>
      <c r="AJ309" s="134"/>
      <c r="AK309" s="135"/>
      <c r="AL309" s="134"/>
      <c r="AM309" s="138"/>
      <c r="AN309" s="138"/>
      <c r="AO309" s="138"/>
      <c r="AP309" s="138"/>
      <c r="AQ309" s="138"/>
      <c r="AR309" s="138"/>
      <c r="AS309" s="138"/>
      <c r="AT309" s="138"/>
      <c r="AU309" s="138"/>
      <c r="AV309" s="138"/>
      <c r="AW309" s="138"/>
      <c r="AX309" s="138"/>
      <c r="AY309" s="138"/>
      <c r="AZ309" s="138"/>
      <c r="BA309" s="138"/>
      <c r="BB309" s="138"/>
      <c r="BC309" s="138"/>
      <c r="BD309" s="138"/>
      <c r="BE309" s="138"/>
      <c r="BF309" s="138"/>
    </row>
    <row r="310" spans="1:58" ht="18.75" customHeight="1">
      <c r="A310" s="92"/>
      <c r="B310" s="92"/>
      <c r="C310" s="479" t="s">
        <v>244</v>
      </c>
      <c r="D310" s="479"/>
      <c r="E310" s="479"/>
      <c r="F310" s="479"/>
      <c r="G310" s="479"/>
      <c r="H310" s="479"/>
      <c r="I310" s="497"/>
      <c r="J310" s="485"/>
      <c r="K310" s="485"/>
      <c r="L310" s="389" t="s">
        <v>443</v>
      </c>
      <c r="M310" s="485"/>
      <c r="N310" s="485"/>
      <c r="O310" s="485"/>
      <c r="P310" s="94" t="s">
        <v>444</v>
      </c>
      <c r="Q310" s="486"/>
      <c r="R310" s="486"/>
      <c r="S310" s="486"/>
      <c r="T310" s="486"/>
      <c r="U310" s="486"/>
      <c r="V310" s="486"/>
      <c r="W310" s="486"/>
      <c r="X310" s="486"/>
      <c r="Y310" s="486"/>
      <c r="Z310" s="95" t="s">
        <v>445</v>
      </c>
      <c r="AA310" s="95"/>
      <c r="AB310" s="95"/>
      <c r="AC310" s="95"/>
      <c r="AD310" s="95"/>
      <c r="AE310" s="95"/>
      <c r="AF310" s="96"/>
      <c r="AG310" s="131"/>
      <c r="AH310" s="132"/>
      <c r="AI310" s="133" t="str">
        <f>IF(COUNTA(I310,M310,Q310)&lt;3,"未記入","")</f>
        <v>未記入</v>
      </c>
      <c r="AJ310" s="134"/>
      <c r="AK310" s="135"/>
      <c r="AL310" s="134"/>
      <c r="AM310" s="138"/>
      <c r="AN310" s="138"/>
      <c r="AO310" s="138"/>
      <c r="AP310" s="138"/>
      <c r="AQ310" s="138"/>
      <c r="AR310" s="138"/>
      <c r="AS310" s="138"/>
      <c r="AT310" s="138"/>
      <c r="AU310" s="138"/>
      <c r="AV310" s="138"/>
      <c r="AW310" s="138"/>
      <c r="AX310" s="138"/>
      <c r="AY310" s="138"/>
      <c r="AZ310" s="138"/>
      <c r="BA310" s="138"/>
      <c r="BB310" s="138"/>
      <c r="BC310" s="138"/>
      <c r="BD310" s="138"/>
      <c r="BE310" s="138"/>
      <c r="BF310" s="138"/>
    </row>
    <row r="311" spans="1:58" ht="18.75" customHeight="1">
      <c r="A311" s="481" t="s">
        <v>248</v>
      </c>
      <c r="B311" s="482"/>
      <c r="C311" s="482"/>
      <c r="D311" s="482"/>
      <c r="E311" s="482"/>
      <c r="F311" s="482"/>
      <c r="G311" s="482"/>
      <c r="H311" s="483"/>
      <c r="I311" s="543"/>
      <c r="J311" s="409"/>
      <c r="K311" s="409"/>
      <c r="L311" s="30"/>
      <c r="M311" s="725" t="s">
        <v>249</v>
      </c>
      <c r="N311" s="725"/>
      <c r="O311" s="725"/>
      <c r="P311" s="725"/>
      <c r="Q311" s="725"/>
      <c r="R311" s="488"/>
      <c r="S311" s="488"/>
      <c r="T311" s="488"/>
      <c r="U311" s="488"/>
      <c r="V311" s="488"/>
      <c r="W311" s="488"/>
      <c r="X311" s="488"/>
      <c r="Y311" s="488"/>
      <c r="Z311" s="488"/>
      <c r="AA311" s="488"/>
      <c r="AB311" s="488"/>
      <c r="AC311" s="488"/>
      <c r="AD311" s="488"/>
      <c r="AE311" s="488"/>
      <c r="AF311" s="489"/>
      <c r="AG311" s="131"/>
      <c r="AH311" s="132"/>
      <c r="AI311" s="133" t="str">
        <f>IF(I311="","未記入",IF(AND(I311="あり",R311=""),"未記入",""))</f>
        <v>未記入</v>
      </c>
      <c r="AJ311" s="134"/>
      <c r="AK311" s="135"/>
      <c r="AL311" s="134"/>
      <c r="AM311" s="138"/>
      <c r="AN311" s="138"/>
      <c r="AO311" s="138"/>
      <c r="AP311" s="138"/>
      <c r="AQ311" s="138"/>
      <c r="AR311" s="138"/>
      <c r="AS311" s="138"/>
      <c r="AT311" s="138"/>
      <c r="AU311" s="138"/>
      <c r="AV311" s="138"/>
      <c r="AW311" s="138"/>
      <c r="AX311" s="138"/>
      <c r="AY311" s="138"/>
      <c r="AZ311" s="138"/>
      <c r="BA311" s="138"/>
      <c r="BB311" s="138"/>
      <c r="BC311" s="138"/>
      <c r="BD311" s="138"/>
      <c r="BE311" s="138"/>
      <c r="BF311" s="138"/>
    </row>
    <row r="312" spans="1:58" ht="18.75" customHeight="1">
      <c r="A312" s="84" t="s">
        <v>363</v>
      </c>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83"/>
      <c r="AG312" s="131"/>
      <c r="AH312" s="132"/>
      <c r="AI312" s="133"/>
      <c r="AJ312" s="134"/>
      <c r="AK312" s="135"/>
      <c r="AL312" s="134"/>
      <c r="AM312" s="138"/>
      <c r="AN312" s="138"/>
      <c r="AO312" s="138"/>
      <c r="AP312" s="138"/>
      <c r="AQ312" s="138"/>
      <c r="AR312" s="138"/>
      <c r="AS312" s="138"/>
      <c r="AT312" s="138"/>
      <c r="AU312" s="138"/>
      <c r="AV312" s="138"/>
      <c r="AW312" s="138"/>
      <c r="AX312" s="138"/>
      <c r="AY312" s="138"/>
      <c r="AZ312" s="138"/>
      <c r="BA312" s="138"/>
      <c r="BB312" s="138"/>
      <c r="BC312" s="138"/>
      <c r="BD312" s="138"/>
      <c r="BE312" s="138"/>
      <c r="BF312" s="138"/>
    </row>
    <row r="313" spans="1:58" ht="18.75" customHeight="1">
      <c r="A313" s="85"/>
      <c r="B313" s="518" t="s">
        <v>465</v>
      </c>
      <c r="C313" s="519"/>
      <c r="D313" s="519"/>
      <c r="E313" s="519"/>
      <c r="F313" s="519"/>
      <c r="G313" s="519"/>
      <c r="H313" s="519"/>
      <c r="I313" s="519"/>
      <c r="J313" s="519"/>
      <c r="K313" s="519"/>
      <c r="L313" s="519"/>
      <c r="M313" s="519"/>
      <c r="N313" s="519"/>
      <c r="O313" s="519"/>
      <c r="P313" s="519"/>
      <c r="Q313" s="519"/>
      <c r="R313" s="519"/>
      <c r="S313" s="519"/>
      <c r="T313" s="519"/>
      <c r="U313" s="528"/>
      <c r="V313" s="463"/>
      <c r="W313" s="403"/>
      <c r="X313" s="403"/>
      <c r="Y313" s="377"/>
      <c r="Z313" s="377"/>
      <c r="AA313" s="377"/>
      <c r="AB313" s="377"/>
      <c r="AC313" s="377"/>
      <c r="AD313" s="377"/>
      <c r="AE313" s="377"/>
      <c r="AF313" s="378"/>
      <c r="AG313" s="131"/>
      <c r="AH313" s="132"/>
      <c r="AI313" s="133" t="str">
        <f>IF(V313="","未記入","")</f>
        <v>未記入</v>
      </c>
      <c r="AJ313" s="134"/>
      <c r="AK313" s="135"/>
      <c r="AL313" s="134"/>
      <c r="AM313" s="138"/>
      <c r="AN313" s="138"/>
      <c r="AO313" s="138"/>
      <c r="AP313" s="138"/>
      <c r="AQ313" s="138"/>
      <c r="AR313" s="138"/>
      <c r="AS313" s="138"/>
      <c r="AT313" s="138"/>
      <c r="AU313" s="138"/>
      <c r="AV313" s="138"/>
      <c r="AW313" s="138"/>
      <c r="AX313" s="138"/>
      <c r="AY313" s="138"/>
      <c r="AZ313" s="138"/>
      <c r="BA313" s="138"/>
      <c r="BB313" s="138"/>
      <c r="BC313" s="138"/>
      <c r="BD313" s="138"/>
      <c r="BE313" s="138"/>
      <c r="BF313" s="138"/>
    </row>
    <row r="314" spans="1:58" ht="18.75" customHeight="1">
      <c r="A314" s="85"/>
      <c r="B314" s="518" t="s">
        <v>464</v>
      </c>
      <c r="C314" s="519"/>
      <c r="D314" s="519"/>
      <c r="E314" s="519"/>
      <c r="F314" s="519"/>
      <c r="G314" s="519"/>
      <c r="H314" s="519"/>
      <c r="I314" s="519"/>
      <c r="J314" s="519"/>
      <c r="K314" s="519"/>
      <c r="L314" s="519"/>
      <c r="M314" s="519"/>
      <c r="N314" s="519"/>
      <c r="O314" s="519"/>
      <c r="P314" s="519"/>
      <c r="Q314" s="528"/>
      <c r="R314" s="463"/>
      <c r="S314" s="403"/>
      <c r="T314" s="403"/>
      <c r="U314" s="460" t="s">
        <v>250</v>
      </c>
      <c r="V314" s="461"/>
      <c r="W314" s="461"/>
      <c r="X314" s="462"/>
      <c r="Y314" s="463"/>
      <c r="Z314" s="403"/>
      <c r="AA314" s="403"/>
      <c r="AB314" s="403"/>
      <c r="AC314" s="403"/>
      <c r="AD314" s="403"/>
      <c r="AE314" s="403"/>
      <c r="AF314" s="464"/>
      <c r="AG314" s="131"/>
      <c r="AH314" s="132"/>
      <c r="AI314" s="133" t="str">
        <f>IF(R314="","未記入",IF(AND(R314="あり",Y314=""),"未記入",""))</f>
        <v>未記入</v>
      </c>
      <c r="AJ314" s="134"/>
      <c r="AK314" s="135"/>
      <c r="AL314" s="134"/>
      <c r="AM314" s="138"/>
      <c r="AN314" s="138"/>
      <c r="AO314" s="138"/>
      <c r="AP314" s="138"/>
      <c r="AQ314" s="138"/>
      <c r="AR314" s="138"/>
      <c r="AS314" s="138"/>
      <c r="AT314" s="138"/>
      <c r="AU314" s="138"/>
      <c r="AV314" s="138"/>
      <c r="AW314" s="138"/>
      <c r="AX314" s="138"/>
      <c r="AY314" s="138"/>
      <c r="AZ314" s="138"/>
      <c r="BA314" s="138"/>
      <c r="BB314" s="138"/>
      <c r="BC314" s="138"/>
      <c r="BD314" s="138"/>
      <c r="BE314" s="138"/>
      <c r="BF314" s="138"/>
    </row>
    <row r="315" spans="1:58" ht="18.75" customHeight="1">
      <c r="A315" s="92"/>
      <c r="B315" s="518" t="s">
        <v>463</v>
      </c>
      <c r="C315" s="519"/>
      <c r="D315" s="519"/>
      <c r="E315" s="519"/>
      <c r="F315" s="519"/>
      <c r="G315" s="519"/>
      <c r="H315" s="519"/>
      <c r="I315" s="519"/>
      <c r="J315" s="519"/>
      <c r="K315" s="519"/>
      <c r="L315" s="519"/>
      <c r="M315" s="519"/>
      <c r="N315" s="519"/>
      <c r="O315" s="519"/>
      <c r="P315" s="519"/>
      <c r="Q315" s="528"/>
      <c r="R315" s="463"/>
      <c r="S315" s="403"/>
      <c r="T315" s="403"/>
      <c r="U315" s="503" t="s">
        <v>250</v>
      </c>
      <c r="V315" s="504"/>
      <c r="W315" s="504"/>
      <c r="X315" s="505"/>
      <c r="Y315" s="463"/>
      <c r="Z315" s="403"/>
      <c r="AA315" s="403"/>
      <c r="AB315" s="403"/>
      <c r="AC315" s="403"/>
      <c r="AD315" s="403"/>
      <c r="AE315" s="403"/>
      <c r="AF315" s="464"/>
      <c r="AG315" s="131"/>
      <c r="AH315" s="132"/>
      <c r="AI315" s="133" t="str">
        <f>IF(R315="","未記入",IF(AND(R315="あり",Y315=""),"未記入",""))</f>
        <v>未記入</v>
      </c>
      <c r="AJ315" s="134"/>
      <c r="AK315" s="135"/>
      <c r="AL315" s="134"/>
      <c r="AM315" s="138"/>
      <c r="AN315" s="138"/>
      <c r="AO315" s="138"/>
      <c r="AP315" s="138"/>
      <c r="AQ315" s="138"/>
      <c r="AR315" s="138"/>
      <c r="AS315" s="138"/>
      <c r="AT315" s="138"/>
      <c r="AU315" s="138"/>
      <c r="AV315" s="138"/>
      <c r="AW315" s="138"/>
      <c r="AX315" s="138"/>
      <c r="AY315" s="138"/>
      <c r="AZ315" s="138"/>
      <c r="BA315" s="138"/>
      <c r="BB315" s="138"/>
      <c r="BC315" s="138"/>
      <c r="BD315" s="138"/>
      <c r="BE315" s="138"/>
      <c r="BF315" s="138"/>
    </row>
    <row r="316" spans="1:58" ht="8.25" customHeight="1">
      <c r="A316" s="247"/>
      <c r="B316" s="248"/>
      <c r="C316" s="248"/>
      <c r="D316" s="248"/>
      <c r="E316" s="248"/>
      <c r="F316" s="248"/>
      <c r="G316" s="248"/>
      <c r="H316" s="248"/>
      <c r="I316" s="248"/>
      <c r="J316" s="248"/>
      <c r="K316" s="248"/>
      <c r="L316" s="248"/>
      <c r="M316" s="248"/>
      <c r="N316" s="248"/>
      <c r="O316" s="248"/>
      <c r="P316" s="248"/>
      <c r="Q316" s="248"/>
      <c r="R316" s="249"/>
      <c r="S316" s="249"/>
      <c r="T316" s="249"/>
      <c r="U316" s="246"/>
      <c r="V316" s="246"/>
      <c r="W316" s="246"/>
      <c r="X316" s="246"/>
      <c r="Y316" s="249"/>
      <c r="Z316" s="249"/>
      <c r="AA316" s="249"/>
      <c r="AB316" s="249"/>
      <c r="AC316" s="249"/>
      <c r="AD316" s="249"/>
      <c r="AE316" s="249"/>
      <c r="AF316" s="249"/>
      <c r="AG316" s="131"/>
      <c r="AH316" s="132"/>
      <c r="AI316" s="133"/>
      <c r="AJ316" s="134"/>
      <c r="AK316" s="135"/>
      <c r="AL316" s="134"/>
      <c r="AM316" s="138"/>
      <c r="AN316" s="138"/>
      <c r="AO316" s="138"/>
      <c r="AP316" s="138"/>
      <c r="AQ316" s="138"/>
      <c r="AR316" s="138"/>
      <c r="AS316" s="138"/>
      <c r="AT316" s="138"/>
      <c r="AU316" s="138"/>
      <c r="AV316" s="138"/>
      <c r="AW316" s="138"/>
      <c r="AX316" s="138"/>
      <c r="AY316" s="138"/>
      <c r="AZ316" s="138"/>
      <c r="BA316" s="138"/>
      <c r="BB316" s="138"/>
      <c r="BC316" s="138"/>
      <c r="BD316" s="138"/>
      <c r="BE316" s="138"/>
      <c r="BF316" s="138"/>
    </row>
    <row r="317" spans="1:58" customFormat="1" ht="18.75" customHeight="1" thickBot="1">
      <c r="A317" s="258" t="s">
        <v>251</v>
      </c>
      <c r="B317" s="258"/>
      <c r="C317" s="258"/>
      <c r="D317" s="258"/>
      <c r="E317" s="258"/>
      <c r="F317" s="258"/>
      <c r="G317" s="258"/>
      <c r="H317" s="258"/>
      <c r="I317" s="258"/>
      <c r="J317" s="258"/>
      <c r="K317" s="258"/>
      <c r="L317" s="258"/>
      <c r="M317" s="258"/>
      <c r="N317" s="258"/>
      <c r="O317" s="258"/>
      <c r="P317" s="258"/>
      <c r="Q317" s="258"/>
      <c r="R317" s="258"/>
      <c r="S317" s="258"/>
      <c r="T317" s="258"/>
      <c r="U317" s="258"/>
      <c r="V317" s="258"/>
      <c r="W317" s="258"/>
      <c r="X317" s="258"/>
      <c r="Y317" s="258"/>
      <c r="Z317" s="258"/>
      <c r="AA317" s="258"/>
      <c r="AB317" s="258"/>
      <c r="AC317" s="258"/>
      <c r="AD317" s="258"/>
      <c r="AE317" s="258"/>
      <c r="AF317" s="258"/>
      <c r="AG317" s="150"/>
      <c r="AH317" s="151"/>
      <c r="AI317" s="133"/>
      <c r="AJ317" s="134"/>
      <c r="AK317" s="135"/>
      <c r="AL317" s="157" t="s">
        <v>410</v>
      </c>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row>
    <row r="318" spans="1:58" ht="18.75" customHeight="1" thickBot="1">
      <c r="A318" s="455" t="s">
        <v>252</v>
      </c>
      <c r="B318" s="456"/>
      <c r="C318" s="456"/>
      <c r="D318" s="456"/>
      <c r="E318" s="456"/>
      <c r="F318" s="456"/>
      <c r="G318" s="456"/>
      <c r="H318" s="456"/>
      <c r="I318" s="456"/>
      <c r="J318" s="456"/>
      <c r="K318" s="506" t="s">
        <v>266</v>
      </c>
      <c r="L318" s="506"/>
      <c r="M318" s="506"/>
      <c r="N318" s="506"/>
      <c r="O318" s="507"/>
      <c r="P318" s="507"/>
      <c r="Q318" s="507"/>
      <c r="R318" s="9" t="s">
        <v>267</v>
      </c>
      <c r="S318" s="9"/>
      <c r="T318" s="9"/>
      <c r="U318" s="506" t="s">
        <v>271</v>
      </c>
      <c r="V318" s="506"/>
      <c r="W318" s="506"/>
      <c r="X318" s="506"/>
      <c r="Y318" s="506"/>
      <c r="Z318" s="999">
        <f>SUM(J324:AF324)</f>
        <v>0</v>
      </c>
      <c r="AA318" s="1000"/>
      <c r="AB318" s="1000"/>
      <c r="AC318" s="9" t="s">
        <v>4</v>
      </c>
      <c r="AD318" s="9"/>
      <c r="AE318" s="9"/>
      <c r="AF318" s="10"/>
      <c r="AG318" s="131" t="s">
        <v>437</v>
      </c>
      <c r="AH318" s="132"/>
      <c r="AI318" s="133" t="str">
        <f>IF(AND(AM9="開設済",O318=""),"未記入","")</f>
        <v/>
      </c>
      <c r="AJ318" s="133" t="str">
        <f>IF(AND($AN$9="開設前",COUNTA(O318)&gt;0),"記入不要","")</f>
        <v/>
      </c>
      <c r="AK318" s="158" t="str">
        <f>IF(AL318="","","要確認")</f>
        <v/>
      </c>
      <c r="AL318" s="210" t="str">
        <f>IF(AND(Z318=AB327,AB327=SUM(M328,V328),Z318=SUM(M328,V328)),"","ABC不一致")</f>
        <v/>
      </c>
      <c r="AM318" s="138"/>
      <c r="AN318" s="138"/>
      <c r="AO318" s="138"/>
      <c r="AP318" s="138"/>
      <c r="AQ318" s="138"/>
      <c r="AR318" s="138"/>
      <c r="AS318" s="138"/>
      <c r="AT318" s="138"/>
      <c r="AU318" s="138"/>
      <c r="AV318" s="138"/>
      <c r="AW318" s="138"/>
      <c r="AX318" s="138"/>
      <c r="AY318" s="138"/>
      <c r="AZ318" s="138"/>
      <c r="BA318" s="138"/>
      <c r="BB318" s="138"/>
      <c r="BC318" s="138"/>
      <c r="BD318" s="138"/>
      <c r="BE318" s="138"/>
      <c r="BF318" s="138"/>
    </row>
    <row r="319" spans="1:58" ht="18.75" customHeight="1">
      <c r="A319" s="85"/>
      <c r="B319" s="460" t="s">
        <v>221</v>
      </c>
      <c r="C319" s="461"/>
      <c r="D319" s="544"/>
      <c r="E319" s="544"/>
      <c r="F319" s="544"/>
      <c r="G319" s="461" t="s">
        <v>265</v>
      </c>
      <c r="H319" s="461"/>
      <c r="I319" s="462"/>
      <c r="J319" s="465" t="s">
        <v>257</v>
      </c>
      <c r="K319" s="465"/>
      <c r="L319" s="465" t="s">
        <v>258</v>
      </c>
      <c r="M319" s="465"/>
      <c r="N319" s="465"/>
      <c r="O319" s="460" t="s">
        <v>259</v>
      </c>
      <c r="P319" s="461"/>
      <c r="Q319" s="462"/>
      <c r="R319" s="465" t="s">
        <v>260</v>
      </c>
      <c r="S319" s="465"/>
      <c r="T319" s="465"/>
      <c r="U319" s="465" t="s">
        <v>261</v>
      </c>
      <c r="V319" s="465"/>
      <c r="W319" s="465"/>
      <c r="X319" s="465" t="s">
        <v>264</v>
      </c>
      <c r="Y319" s="465"/>
      <c r="Z319" s="465"/>
      <c r="AA319" s="465" t="s">
        <v>263</v>
      </c>
      <c r="AB319" s="465"/>
      <c r="AC319" s="465"/>
      <c r="AD319" s="465" t="s">
        <v>262</v>
      </c>
      <c r="AE319" s="465"/>
      <c r="AF319" s="465"/>
      <c r="AG319" s="131"/>
      <c r="AH319" s="132"/>
      <c r="AI319" s="133" t="str">
        <f>IF(AND($AM$9="開設済",COUNTA(J320:AF323)=0),"未記入","")</f>
        <v/>
      </c>
      <c r="AJ319" s="133" t="str">
        <f>IF(AND($AN$9="開設前",COUNTA(J320:AF323)&gt;0),"記入不要","")</f>
        <v/>
      </c>
      <c r="AK319" s="135"/>
      <c r="AL319" s="134"/>
      <c r="AM319" s="138"/>
      <c r="AN319" s="138"/>
      <c r="AO319" s="138"/>
      <c r="AP319" s="138"/>
      <c r="AQ319" s="138"/>
      <c r="AR319" s="138"/>
      <c r="AS319" s="138"/>
      <c r="AT319" s="138"/>
      <c r="AU319" s="138"/>
      <c r="AV319" s="138"/>
      <c r="AW319" s="138"/>
      <c r="AX319" s="138"/>
      <c r="AY319" s="138"/>
      <c r="AZ319" s="138"/>
      <c r="BA319" s="138"/>
      <c r="BB319" s="138"/>
      <c r="BC319" s="138"/>
      <c r="BD319" s="138"/>
      <c r="BE319" s="138"/>
      <c r="BF319" s="138"/>
    </row>
    <row r="320" spans="1:58" ht="18.75" customHeight="1">
      <c r="A320" s="85"/>
      <c r="B320" s="632" t="s">
        <v>253</v>
      </c>
      <c r="C320" s="632"/>
      <c r="D320" s="632"/>
      <c r="E320" s="632"/>
      <c r="F320" s="632"/>
      <c r="G320" s="632"/>
      <c r="H320" s="632"/>
      <c r="I320" s="632"/>
      <c r="J320" s="719"/>
      <c r="K320" s="719"/>
      <c r="L320" s="719"/>
      <c r="M320" s="719"/>
      <c r="N320" s="719"/>
      <c r="O320" s="720"/>
      <c r="P320" s="721"/>
      <c r="Q320" s="722"/>
      <c r="R320" s="719"/>
      <c r="S320" s="719"/>
      <c r="T320" s="719"/>
      <c r="U320" s="719"/>
      <c r="V320" s="719"/>
      <c r="W320" s="719"/>
      <c r="X320" s="719"/>
      <c r="Y320" s="719"/>
      <c r="Z320" s="719"/>
      <c r="AA320" s="719"/>
      <c r="AB320" s="719"/>
      <c r="AC320" s="719"/>
      <c r="AD320" s="719"/>
      <c r="AE320" s="719"/>
      <c r="AF320" s="719"/>
      <c r="AG320" s="131"/>
      <c r="AH320" s="132"/>
      <c r="AI320" s="133"/>
      <c r="AJ320" s="134"/>
      <c r="AK320" s="135"/>
      <c r="AL320" s="134"/>
      <c r="AM320" s="138"/>
      <c r="AN320" s="138"/>
      <c r="AO320" s="138"/>
      <c r="AP320" s="138"/>
      <c r="AQ320" s="138"/>
      <c r="AR320" s="138"/>
      <c r="AS320" s="138"/>
      <c r="AT320" s="138"/>
      <c r="AU320" s="138"/>
      <c r="AV320" s="138"/>
      <c r="AW320" s="138"/>
      <c r="AX320" s="138"/>
      <c r="AY320" s="138"/>
      <c r="AZ320" s="138"/>
      <c r="BA320" s="138"/>
      <c r="BB320" s="138"/>
      <c r="BC320" s="138"/>
      <c r="BD320" s="138"/>
      <c r="BE320" s="138"/>
      <c r="BF320" s="138"/>
    </row>
    <row r="321" spans="1:58" ht="18.75" customHeight="1">
      <c r="A321" s="85"/>
      <c r="B321" s="632" t="s">
        <v>254</v>
      </c>
      <c r="C321" s="632"/>
      <c r="D321" s="632"/>
      <c r="E321" s="632"/>
      <c r="F321" s="632"/>
      <c r="G321" s="632"/>
      <c r="H321" s="632"/>
      <c r="I321" s="632"/>
      <c r="J321" s="719"/>
      <c r="K321" s="719"/>
      <c r="L321" s="719"/>
      <c r="M321" s="719"/>
      <c r="N321" s="719"/>
      <c r="O321" s="720"/>
      <c r="P321" s="721"/>
      <c r="Q321" s="722"/>
      <c r="R321" s="719"/>
      <c r="S321" s="719"/>
      <c r="T321" s="719"/>
      <c r="U321" s="719"/>
      <c r="V321" s="719"/>
      <c r="W321" s="719"/>
      <c r="X321" s="719"/>
      <c r="Y321" s="719"/>
      <c r="Z321" s="719"/>
      <c r="AA321" s="719"/>
      <c r="AB321" s="719"/>
      <c r="AC321" s="719"/>
      <c r="AD321" s="719"/>
      <c r="AE321" s="719"/>
      <c r="AF321" s="719"/>
      <c r="AG321" s="131"/>
      <c r="AH321" s="132"/>
      <c r="AI321" s="133"/>
      <c r="AJ321" s="134"/>
      <c r="AK321" s="135"/>
      <c r="AL321" s="134"/>
      <c r="AM321" s="138"/>
      <c r="AN321" s="138"/>
      <c r="AO321" s="138"/>
      <c r="AP321" s="138"/>
      <c r="AQ321" s="138"/>
      <c r="AR321" s="138"/>
      <c r="AS321" s="138"/>
      <c r="AT321" s="138"/>
      <c r="AU321" s="138"/>
      <c r="AV321" s="138"/>
      <c r="AW321" s="138"/>
      <c r="AX321" s="138"/>
      <c r="AY321" s="138"/>
      <c r="AZ321" s="138"/>
      <c r="BA321" s="138"/>
      <c r="BB321" s="138"/>
      <c r="BC321" s="138"/>
      <c r="BD321" s="138"/>
      <c r="BE321" s="138"/>
      <c r="BF321" s="138"/>
    </row>
    <row r="322" spans="1:58" ht="18.75" customHeight="1">
      <c r="A322" s="85"/>
      <c r="B322" s="632" t="s">
        <v>255</v>
      </c>
      <c r="C322" s="632"/>
      <c r="D322" s="632"/>
      <c r="E322" s="632"/>
      <c r="F322" s="632"/>
      <c r="G322" s="632"/>
      <c r="H322" s="632"/>
      <c r="I322" s="632"/>
      <c r="J322" s="719"/>
      <c r="K322" s="719"/>
      <c r="L322" s="719"/>
      <c r="M322" s="719"/>
      <c r="N322" s="719"/>
      <c r="O322" s="720"/>
      <c r="P322" s="721"/>
      <c r="Q322" s="722"/>
      <c r="R322" s="719"/>
      <c r="S322" s="719"/>
      <c r="T322" s="719"/>
      <c r="U322" s="719"/>
      <c r="V322" s="719"/>
      <c r="W322" s="719"/>
      <c r="X322" s="719"/>
      <c r="Y322" s="719"/>
      <c r="Z322" s="719"/>
      <c r="AA322" s="719"/>
      <c r="AB322" s="719"/>
      <c r="AC322" s="719"/>
      <c r="AD322" s="719"/>
      <c r="AE322" s="719"/>
      <c r="AF322" s="719"/>
      <c r="AG322" s="131"/>
      <c r="AH322" s="132"/>
      <c r="AI322" s="133"/>
      <c r="AJ322" s="134"/>
      <c r="AK322" s="135"/>
      <c r="AL322" s="134"/>
      <c r="AM322" s="138"/>
      <c r="AN322" s="138"/>
      <c r="AO322" s="138"/>
      <c r="AP322" s="138"/>
      <c r="AQ322" s="138"/>
      <c r="AR322" s="138"/>
      <c r="AS322" s="138"/>
      <c r="AT322" s="138"/>
      <c r="AU322" s="138"/>
      <c r="AV322" s="138"/>
      <c r="AW322" s="138"/>
      <c r="AX322" s="138"/>
      <c r="AY322" s="138"/>
      <c r="AZ322" s="138"/>
      <c r="BA322" s="138"/>
      <c r="BB322" s="138"/>
      <c r="BC322" s="138"/>
      <c r="BD322" s="138"/>
      <c r="BE322" s="138"/>
      <c r="BF322" s="138"/>
    </row>
    <row r="323" spans="1:58" ht="18.75" customHeight="1">
      <c r="A323" s="85"/>
      <c r="B323" s="632" t="s">
        <v>256</v>
      </c>
      <c r="C323" s="632"/>
      <c r="D323" s="632"/>
      <c r="E323" s="632"/>
      <c r="F323" s="632"/>
      <c r="G323" s="632"/>
      <c r="H323" s="632"/>
      <c r="I323" s="632"/>
      <c r="J323" s="719"/>
      <c r="K323" s="719"/>
      <c r="L323" s="719"/>
      <c r="M323" s="719"/>
      <c r="N323" s="719"/>
      <c r="O323" s="720"/>
      <c r="P323" s="721"/>
      <c r="Q323" s="722"/>
      <c r="R323" s="719"/>
      <c r="S323" s="719"/>
      <c r="T323" s="719"/>
      <c r="U323" s="719"/>
      <c r="V323" s="719"/>
      <c r="W323" s="719"/>
      <c r="X323" s="719"/>
      <c r="Y323" s="719"/>
      <c r="Z323" s="719"/>
      <c r="AA323" s="719"/>
      <c r="AB323" s="719"/>
      <c r="AC323" s="719"/>
      <c r="AD323" s="719"/>
      <c r="AE323" s="719"/>
      <c r="AF323" s="719"/>
      <c r="AG323" s="131"/>
      <c r="AH323" s="132"/>
      <c r="AI323" s="133"/>
      <c r="AJ323" s="134"/>
      <c r="AK323" s="135"/>
      <c r="AL323" s="134"/>
      <c r="AM323" s="138"/>
      <c r="AN323" s="138"/>
      <c r="AO323" s="138"/>
      <c r="AP323" s="138"/>
      <c r="AQ323" s="138"/>
      <c r="AR323" s="138"/>
      <c r="AS323" s="138"/>
      <c r="AT323" s="138"/>
      <c r="AU323" s="138"/>
      <c r="AV323" s="138"/>
      <c r="AW323" s="138"/>
      <c r="AX323" s="138"/>
      <c r="AY323" s="138"/>
      <c r="AZ323" s="138"/>
      <c r="BA323" s="138"/>
      <c r="BB323" s="138"/>
      <c r="BC323" s="138"/>
      <c r="BD323" s="138"/>
      <c r="BE323" s="138"/>
      <c r="BF323" s="138"/>
    </row>
    <row r="324" spans="1:58" ht="18.75" customHeight="1">
      <c r="A324" s="92"/>
      <c r="B324" s="465" t="s">
        <v>138</v>
      </c>
      <c r="C324" s="465"/>
      <c r="D324" s="465"/>
      <c r="E324" s="465"/>
      <c r="F324" s="465"/>
      <c r="G324" s="465"/>
      <c r="H324" s="465"/>
      <c r="I324" s="465"/>
      <c r="J324" s="688">
        <f>SUM(J320:K323)</f>
        <v>0</v>
      </c>
      <c r="K324" s="688"/>
      <c r="L324" s="688">
        <f>SUM(L320:N323)</f>
        <v>0</v>
      </c>
      <c r="M324" s="688"/>
      <c r="N324" s="688"/>
      <c r="O324" s="689">
        <f>SUM(O320:Q323)</f>
        <v>0</v>
      </c>
      <c r="P324" s="690"/>
      <c r="Q324" s="691"/>
      <c r="R324" s="688">
        <f>SUM(R320:T323)</f>
        <v>0</v>
      </c>
      <c r="S324" s="688"/>
      <c r="T324" s="688"/>
      <c r="U324" s="688">
        <f>SUM(U320:W323)</f>
        <v>0</v>
      </c>
      <c r="V324" s="688"/>
      <c r="W324" s="688"/>
      <c r="X324" s="688">
        <f>SUM(X320:Z323)</f>
        <v>0</v>
      </c>
      <c r="Y324" s="688"/>
      <c r="Z324" s="688"/>
      <c r="AA324" s="688">
        <f>SUM(AA320:AC323)</f>
        <v>0</v>
      </c>
      <c r="AB324" s="688"/>
      <c r="AC324" s="688"/>
      <c r="AD324" s="688">
        <f>SUM(AD320:AF323)</f>
        <v>0</v>
      </c>
      <c r="AE324" s="688"/>
      <c r="AF324" s="688"/>
      <c r="AG324" s="131"/>
      <c r="AH324" s="132"/>
      <c r="AI324" s="133"/>
      <c r="AJ324" s="134"/>
      <c r="AK324" s="135"/>
      <c r="AL324" s="134"/>
      <c r="AM324" s="138"/>
      <c r="AN324" s="138"/>
      <c r="AO324" s="138"/>
      <c r="AP324" s="138"/>
      <c r="AQ324" s="138"/>
      <c r="AR324" s="138"/>
      <c r="AS324" s="138"/>
      <c r="AT324" s="138"/>
      <c r="AU324" s="138"/>
      <c r="AV324" s="138"/>
      <c r="AW324" s="138"/>
      <c r="AX324" s="138"/>
      <c r="AY324" s="138"/>
      <c r="AZ324" s="138"/>
      <c r="BA324" s="138"/>
      <c r="BB324" s="138"/>
      <c r="BC324" s="138"/>
      <c r="BD324" s="138"/>
      <c r="BE324" s="138"/>
      <c r="BF324" s="138"/>
    </row>
    <row r="325" spans="1:58" ht="18.75" customHeight="1">
      <c r="A325" s="682" t="s">
        <v>268</v>
      </c>
      <c r="B325" s="683"/>
      <c r="C325" s="683"/>
      <c r="D325" s="683"/>
      <c r="E325" s="683"/>
      <c r="F325" s="683"/>
      <c r="G325" s="683"/>
      <c r="H325" s="683"/>
      <c r="I325" s="683"/>
      <c r="J325" s="683"/>
      <c r="K325" s="683"/>
      <c r="L325" s="683"/>
      <c r="M325" s="683"/>
      <c r="N325" s="683"/>
      <c r="O325" s="683"/>
      <c r="P325" s="683"/>
      <c r="Q325" s="683"/>
      <c r="R325" s="683"/>
      <c r="S325" s="683"/>
      <c r="T325" s="683"/>
      <c r="U325" s="683"/>
      <c r="V325" s="683"/>
      <c r="W325" s="683"/>
      <c r="X325" s="683"/>
      <c r="Y325" s="683"/>
      <c r="Z325" s="683"/>
      <c r="AA325" s="683"/>
      <c r="AB325" s="683"/>
      <c r="AC325" s="683"/>
      <c r="AD325" s="683"/>
      <c r="AE325" s="683"/>
      <c r="AF325" s="684"/>
      <c r="AG325" s="131"/>
      <c r="AH325" s="132"/>
      <c r="AI325" s="133"/>
      <c r="AJ325" s="134"/>
      <c r="AK325" s="135"/>
      <c r="AL325" s="134"/>
      <c r="AM325" s="138"/>
      <c r="AN325" s="138"/>
      <c r="AO325" s="138"/>
      <c r="AP325" s="138"/>
      <c r="AQ325" s="138"/>
      <c r="AR325" s="138"/>
      <c r="AS325" s="138"/>
      <c r="AT325" s="138"/>
      <c r="AU325" s="138"/>
      <c r="AV325" s="138"/>
      <c r="AW325" s="138"/>
      <c r="AX325" s="138"/>
      <c r="AY325" s="138"/>
      <c r="AZ325" s="138"/>
      <c r="BA325" s="138"/>
      <c r="BB325" s="138"/>
      <c r="BC325" s="138"/>
      <c r="BD325" s="138"/>
      <c r="BE325" s="138"/>
      <c r="BF325" s="138"/>
    </row>
    <row r="326" spans="1:58" ht="31.5" customHeight="1">
      <c r="A326" s="238"/>
      <c r="B326" s="632" t="s">
        <v>269</v>
      </c>
      <c r="C326" s="632"/>
      <c r="D326" s="632"/>
      <c r="E326" s="632"/>
      <c r="F326" s="632"/>
      <c r="G326" s="632"/>
      <c r="H326" s="632"/>
      <c r="I326" s="632"/>
      <c r="J326" s="990" t="s">
        <v>272</v>
      </c>
      <c r="K326" s="990"/>
      <c r="L326" s="990"/>
      <c r="M326" s="1008" t="s">
        <v>273</v>
      </c>
      <c r="N326" s="1009"/>
      <c r="O326" s="1010"/>
      <c r="P326" s="989" t="s">
        <v>274</v>
      </c>
      <c r="Q326" s="990"/>
      <c r="R326" s="990"/>
      <c r="S326" s="989" t="s">
        <v>275</v>
      </c>
      <c r="T326" s="990"/>
      <c r="U326" s="990"/>
      <c r="V326" s="989" t="s">
        <v>276</v>
      </c>
      <c r="W326" s="990"/>
      <c r="X326" s="990"/>
      <c r="Y326" s="989" t="s">
        <v>277</v>
      </c>
      <c r="Z326" s="990"/>
      <c r="AA326" s="990"/>
      <c r="AB326" s="992" t="s">
        <v>138</v>
      </c>
      <c r="AC326" s="992"/>
      <c r="AD326" s="992"/>
      <c r="AE326" s="992"/>
      <c r="AF326" s="992"/>
      <c r="AG326" s="131"/>
      <c r="AH326" s="132"/>
      <c r="AI326" s="133"/>
      <c r="AJ326" s="134"/>
      <c r="AK326" s="135"/>
      <c r="AL326" s="134"/>
      <c r="AM326" s="164"/>
      <c r="AN326" s="164"/>
      <c r="AO326" s="164"/>
      <c r="AP326" s="164"/>
      <c r="AQ326" s="138"/>
      <c r="AR326" s="138"/>
      <c r="AS326" s="138"/>
      <c r="AT326" s="138"/>
      <c r="AU326" s="138"/>
      <c r="AV326" s="138"/>
      <c r="AW326" s="138"/>
      <c r="AX326" s="138"/>
      <c r="AY326" s="138"/>
      <c r="AZ326" s="138"/>
      <c r="BA326" s="138"/>
      <c r="BB326" s="138"/>
      <c r="BC326" s="138"/>
      <c r="BD326" s="138"/>
      <c r="BE326" s="138"/>
      <c r="BF326" s="138"/>
    </row>
    <row r="327" spans="1:58" ht="18.75" customHeight="1">
      <c r="A327" s="239"/>
      <c r="B327" s="632" t="s">
        <v>270</v>
      </c>
      <c r="C327" s="632"/>
      <c r="D327" s="632"/>
      <c r="E327" s="632"/>
      <c r="F327" s="632"/>
      <c r="G327" s="632"/>
      <c r="H327" s="632"/>
      <c r="I327" s="632"/>
      <c r="J327" s="719"/>
      <c r="K327" s="719"/>
      <c r="L327" s="719"/>
      <c r="M327" s="720"/>
      <c r="N327" s="721"/>
      <c r="O327" s="722"/>
      <c r="P327" s="719"/>
      <c r="Q327" s="719"/>
      <c r="R327" s="719"/>
      <c r="S327" s="719"/>
      <c r="T327" s="719"/>
      <c r="U327" s="719"/>
      <c r="V327" s="719"/>
      <c r="W327" s="719"/>
      <c r="X327" s="719"/>
      <c r="Y327" s="719"/>
      <c r="Z327" s="719"/>
      <c r="AA327" s="719"/>
      <c r="AB327" s="988">
        <f>SUM(J327:AA327)</f>
        <v>0</v>
      </c>
      <c r="AC327" s="988"/>
      <c r="AD327" s="988"/>
      <c r="AE327" s="988"/>
      <c r="AF327" s="988"/>
      <c r="AG327" s="131" t="s">
        <v>438</v>
      </c>
      <c r="AH327" s="132"/>
      <c r="AI327" s="133" t="str">
        <f>IF(AND($AM$9="開設済",COUNTA(J327:AA327)=0),"未記入","")</f>
        <v/>
      </c>
      <c r="AJ327" s="133" t="str">
        <f>IF(AND($AN$9="開設前",COUNTA(J327:AA327)&gt;0),"記入不要","")</f>
        <v/>
      </c>
      <c r="AK327" s="135"/>
      <c r="AL327" s="134"/>
      <c r="AM327" s="164"/>
      <c r="AN327" s="164"/>
      <c r="AO327" s="164"/>
      <c r="AP327" s="164"/>
      <c r="AQ327" s="138"/>
      <c r="AR327" s="138"/>
      <c r="AS327" s="138"/>
      <c r="AT327" s="138"/>
      <c r="AU327" s="138"/>
      <c r="AV327" s="138"/>
      <c r="AW327" s="138"/>
      <c r="AX327" s="138"/>
      <c r="AY327" s="138"/>
      <c r="AZ327" s="138"/>
      <c r="BA327" s="138"/>
      <c r="BB327" s="138"/>
      <c r="BC327" s="138"/>
      <c r="BD327" s="138"/>
      <c r="BE327" s="138"/>
      <c r="BF327" s="138"/>
    </row>
    <row r="328" spans="1:58" ht="18.75" customHeight="1">
      <c r="A328" s="714" t="s">
        <v>282</v>
      </c>
      <c r="B328" s="715"/>
      <c r="C328" s="715"/>
      <c r="D328" s="715"/>
      <c r="E328" s="715"/>
      <c r="F328" s="715"/>
      <c r="G328" s="715"/>
      <c r="H328" s="715"/>
      <c r="I328" s="716"/>
      <c r="J328" s="518" t="s">
        <v>278</v>
      </c>
      <c r="K328" s="519"/>
      <c r="L328" s="519"/>
      <c r="M328" s="721"/>
      <c r="N328" s="721"/>
      <c r="O328" s="721"/>
      <c r="P328" s="30" t="s">
        <v>4</v>
      </c>
      <c r="Q328" s="30"/>
      <c r="R328" s="30"/>
      <c r="S328" s="519" t="s">
        <v>279</v>
      </c>
      <c r="T328" s="519"/>
      <c r="U328" s="519"/>
      <c r="V328" s="721"/>
      <c r="W328" s="721"/>
      <c r="X328" s="721"/>
      <c r="Y328" s="30" t="s">
        <v>4</v>
      </c>
      <c r="Z328" s="30"/>
      <c r="AA328" s="30"/>
      <c r="AB328" s="30"/>
      <c r="AC328" s="30"/>
      <c r="AD328" s="30"/>
      <c r="AE328" s="30"/>
      <c r="AF328" s="64"/>
      <c r="AG328" s="145" t="s">
        <v>439</v>
      </c>
      <c r="AH328" s="149"/>
      <c r="AI328" s="133" t="str">
        <f>IF(AND($AM$9="開設済",COUNTA(M328,V328)&lt;2),"未記入","")</f>
        <v/>
      </c>
      <c r="AJ328" s="146"/>
      <c r="AK328" s="147"/>
      <c r="AL328" s="146"/>
      <c r="AM328" s="148"/>
      <c r="AN328" s="148"/>
      <c r="AO328" s="148"/>
      <c r="AP328" s="148"/>
      <c r="AQ328" s="138"/>
      <c r="AR328" s="138"/>
      <c r="AS328" s="138"/>
      <c r="AT328" s="138"/>
      <c r="AU328" s="138"/>
      <c r="AV328" s="138"/>
      <c r="AW328" s="138"/>
      <c r="AX328" s="138"/>
      <c r="AY328" s="138"/>
      <c r="AZ328" s="138"/>
      <c r="BA328" s="138"/>
      <c r="BB328" s="138"/>
      <c r="BC328" s="138"/>
      <c r="BD328" s="138"/>
      <c r="BE328" s="138"/>
      <c r="BF328" s="138"/>
    </row>
    <row r="329" spans="1:58" ht="18.75" customHeight="1">
      <c r="A329" s="518" t="s">
        <v>280</v>
      </c>
      <c r="B329" s="519"/>
      <c r="C329" s="519"/>
      <c r="D329" s="519"/>
      <c r="E329" s="519"/>
      <c r="F329" s="519"/>
      <c r="G329" s="519"/>
      <c r="H329" s="519"/>
      <c r="I329" s="519"/>
      <c r="J329" s="519"/>
      <c r="K329" s="519"/>
      <c r="L329" s="519"/>
      <c r="M329" s="519"/>
      <c r="N329" s="519"/>
      <c r="O329" s="519"/>
      <c r="P329" s="519"/>
      <c r="Q329" s="528"/>
      <c r="R329" s="1001" t="str">
        <f>IF(L10="","",Z318/L10*100)</f>
        <v/>
      </c>
      <c r="S329" s="1002"/>
      <c r="T329" s="1002"/>
      <c r="U329" s="402" t="s">
        <v>281</v>
      </c>
      <c r="V329" s="519" t="s">
        <v>345</v>
      </c>
      <c r="W329" s="519"/>
      <c r="X329" s="519"/>
      <c r="Y329" s="519"/>
      <c r="Z329" s="519"/>
      <c r="AA329" s="519"/>
      <c r="AB329" s="519"/>
      <c r="AC329" s="519"/>
      <c r="AD329" s="519"/>
      <c r="AE329" s="519"/>
      <c r="AF329" s="528"/>
      <c r="AG329" s="131"/>
      <c r="AH329" s="132"/>
      <c r="AI329" s="133"/>
      <c r="AJ329" s="134"/>
      <c r="AK329" s="135"/>
      <c r="AL329" s="134"/>
      <c r="AM329" s="138"/>
      <c r="AN329" s="138"/>
      <c r="AO329" s="138"/>
      <c r="AP329" s="138"/>
      <c r="AQ329" s="138"/>
      <c r="AR329" s="138"/>
      <c r="AS329" s="138"/>
      <c r="AT329" s="138"/>
      <c r="AU329" s="138"/>
      <c r="AV329" s="138"/>
      <c r="AW329" s="138"/>
      <c r="AX329" s="138"/>
      <c r="AY329" s="138"/>
      <c r="AZ329" s="138"/>
      <c r="BA329" s="138"/>
      <c r="BB329" s="138"/>
      <c r="BC329" s="138"/>
      <c r="BD329" s="138"/>
      <c r="BE329" s="138"/>
      <c r="BF329" s="138"/>
    </row>
    <row r="330" spans="1:58" ht="18.75" customHeight="1">
      <c r="A330" s="634" t="s">
        <v>283</v>
      </c>
      <c r="B330" s="635"/>
      <c r="C330" s="635"/>
      <c r="D330" s="635"/>
      <c r="E330" s="635"/>
      <c r="F330" s="635"/>
      <c r="G330" s="635"/>
      <c r="H330" s="635"/>
      <c r="I330" s="635"/>
      <c r="J330" s="635"/>
      <c r="K330" s="635"/>
      <c r="L330" s="635"/>
      <c r="M330" s="635"/>
      <c r="N330" s="635"/>
      <c r="O330" s="635"/>
      <c r="P330" s="635"/>
      <c r="Q330" s="635"/>
      <c r="R330" s="635"/>
      <c r="S330" s="635"/>
      <c r="T330" s="635"/>
      <c r="U330" s="635"/>
      <c r="V330" s="635"/>
      <c r="W330" s="635"/>
      <c r="X330" s="635"/>
      <c r="Y330" s="635"/>
      <c r="Z330" s="635"/>
      <c r="AA330" s="635"/>
      <c r="AB330" s="635"/>
      <c r="AC330" s="635"/>
      <c r="AD330" s="635"/>
      <c r="AE330" s="635"/>
      <c r="AF330" s="687"/>
      <c r="AG330" s="131"/>
      <c r="AH330" s="132"/>
      <c r="AI330" s="157" t="str">
        <f>IF(COUNTA(J332:AF336)=0,"退去者がいる場合記入","")</f>
        <v/>
      </c>
      <c r="AJ330" s="134"/>
      <c r="AK330" s="135"/>
      <c r="AL330" s="134"/>
      <c r="AM330" s="138"/>
      <c r="AN330" s="138"/>
      <c r="AO330" s="138"/>
      <c r="AP330" s="138"/>
      <c r="AQ330" s="138"/>
      <c r="AR330" s="138"/>
      <c r="AS330" s="138"/>
      <c r="AT330" s="138"/>
      <c r="AU330" s="138"/>
      <c r="AV330" s="138"/>
      <c r="AW330" s="138"/>
      <c r="AX330" s="138"/>
      <c r="AY330" s="138"/>
      <c r="AZ330" s="138"/>
      <c r="BA330" s="138"/>
      <c r="BB330" s="138"/>
      <c r="BC330" s="138"/>
      <c r="BD330" s="138"/>
      <c r="BE330" s="138"/>
      <c r="BF330" s="138"/>
    </row>
    <row r="331" spans="1:58" ht="18.75" customHeight="1">
      <c r="A331" s="85"/>
      <c r="B331" s="460" t="s">
        <v>284</v>
      </c>
      <c r="C331" s="461"/>
      <c r="D331" s="461"/>
      <c r="E331" s="461"/>
      <c r="F331" s="461"/>
      <c r="G331" s="461"/>
      <c r="H331" s="461"/>
      <c r="I331" s="462"/>
      <c r="J331" s="460" t="s">
        <v>487</v>
      </c>
      <c r="K331" s="461"/>
      <c r="L331" s="461"/>
      <c r="M331" s="461"/>
      <c r="N331" s="461"/>
      <c r="O331" s="461"/>
      <c r="P331" s="461"/>
      <c r="Q331" s="462"/>
      <c r="R331" s="460" t="s">
        <v>284</v>
      </c>
      <c r="S331" s="461"/>
      <c r="T331" s="461"/>
      <c r="U331" s="461"/>
      <c r="V331" s="461"/>
      <c r="W331" s="461"/>
      <c r="X331" s="461"/>
      <c r="Y331" s="462"/>
      <c r="Z331" s="460" t="s">
        <v>487</v>
      </c>
      <c r="AA331" s="461"/>
      <c r="AB331" s="461"/>
      <c r="AC331" s="461"/>
      <c r="AD331" s="461"/>
      <c r="AE331" s="461"/>
      <c r="AF331" s="462"/>
      <c r="AG331" s="131"/>
      <c r="AH331" s="132"/>
      <c r="AI331" s="133"/>
      <c r="AJ331" s="134"/>
      <c r="AK331" s="135"/>
      <c r="AL331" s="134"/>
      <c r="AM331" s="138"/>
      <c r="AN331" s="138"/>
      <c r="AO331" s="138"/>
      <c r="AP331" s="138"/>
      <c r="AQ331" s="138"/>
      <c r="AR331" s="138"/>
      <c r="AS331" s="138"/>
      <c r="AT331" s="138"/>
      <c r="AU331" s="138"/>
      <c r="AV331" s="138"/>
      <c r="AW331" s="138"/>
      <c r="AX331" s="138"/>
      <c r="AY331" s="138"/>
      <c r="AZ331" s="138"/>
      <c r="BA331" s="138"/>
      <c r="BB331" s="138"/>
      <c r="BC331" s="138"/>
      <c r="BD331" s="138"/>
      <c r="BE331" s="138"/>
      <c r="BF331" s="138"/>
    </row>
    <row r="332" spans="1:58" ht="24" customHeight="1">
      <c r="A332" s="85"/>
      <c r="B332" s="545" t="s">
        <v>285</v>
      </c>
      <c r="C332" s="545"/>
      <c r="D332" s="545"/>
      <c r="E332" s="545"/>
      <c r="F332" s="545"/>
      <c r="G332" s="545"/>
      <c r="H332" s="545"/>
      <c r="I332" s="545"/>
      <c r="J332" s="906"/>
      <c r="K332" s="907"/>
      <c r="L332" s="907"/>
      <c r="M332" s="907"/>
      <c r="N332" s="907"/>
      <c r="O332" s="907"/>
      <c r="P332" s="907"/>
      <c r="Q332" s="908"/>
      <c r="R332" s="996" t="s">
        <v>490</v>
      </c>
      <c r="S332" s="997"/>
      <c r="T332" s="997"/>
      <c r="U332" s="997"/>
      <c r="V332" s="997"/>
      <c r="W332" s="997"/>
      <c r="X332" s="997"/>
      <c r="Y332" s="998"/>
      <c r="Z332" s="906"/>
      <c r="AA332" s="907"/>
      <c r="AB332" s="907"/>
      <c r="AC332" s="907"/>
      <c r="AD332" s="907"/>
      <c r="AE332" s="907"/>
      <c r="AF332" s="908"/>
      <c r="AG332" s="131"/>
      <c r="AH332" s="132"/>
      <c r="AI332" s="133"/>
      <c r="AJ332" s="134"/>
      <c r="AK332" s="135"/>
      <c r="AL332" s="134"/>
      <c r="AM332" s="138"/>
      <c r="AN332" s="138"/>
      <c r="AO332" s="138"/>
      <c r="AP332" s="138"/>
      <c r="AQ332" s="138"/>
      <c r="AR332" s="138"/>
      <c r="AS332" s="138"/>
      <c r="AT332" s="138"/>
      <c r="AU332" s="138"/>
      <c r="AV332" s="138"/>
      <c r="AW332" s="138"/>
      <c r="AX332" s="138"/>
      <c r="AY332" s="138"/>
      <c r="AZ332" s="138"/>
      <c r="BA332" s="138"/>
      <c r="BB332" s="138"/>
      <c r="BC332" s="138"/>
      <c r="BD332" s="138"/>
      <c r="BE332" s="138"/>
      <c r="BF332" s="138"/>
    </row>
    <row r="333" spans="1:58" ht="24" customHeight="1">
      <c r="A333" s="85"/>
      <c r="B333" s="996" t="s">
        <v>509</v>
      </c>
      <c r="C333" s="997"/>
      <c r="D333" s="997"/>
      <c r="E333" s="997"/>
      <c r="F333" s="997"/>
      <c r="G333" s="997"/>
      <c r="H333" s="997"/>
      <c r="I333" s="998"/>
      <c r="J333" s="906"/>
      <c r="K333" s="907"/>
      <c r="L333" s="907"/>
      <c r="M333" s="907"/>
      <c r="N333" s="907"/>
      <c r="O333" s="907"/>
      <c r="P333" s="907"/>
      <c r="Q333" s="908"/>
      <c r="R333" s="545" t="s">
        <v>494</v>
      </c>
      <c r="S333" s="545"/>
      <c r="T333" s="545"/>
      <c r="U333" s="545"/>
      <c r="V333" s="545"/>
      <c r="W333" s="545"/>
      <c r="X333" s="545"/>
      <c r="Y333" s="545"/>
      <c r="Z333" s="906"/>
      <c r="AA333" s="907"/>
      <c r="AB333" s="907"/>
      <c r="AC333" s="907"/>
      <c r="AD333" s="907"/>
      <c r="AE333" s="907"/>
      <c r="AF333" s="908"/>
      <c r="AG333" s="131"/>
      <c r="AH333" s="132"/>
      <c r="AI333" s="133"/>
      <c r="AJ333" s="134"/>
      <c r="AK333" s="135"/>
      <c r="AL333" s="134"/>
      <c r="AM333" s="138"/>
      <c r="AN333" s="138"/>
      <c r="AO333" s="138"/>
      <c r="AP333" s="138"/>
      <c r="AQ333" s="138"/>
      <c r="AR333" s="138"/>
      <c r="AS333" s="138"/>
      <c r="AT333" s="138"/>
      <c r="AU333" s="138"/>
      <c r="AV333" s="138"/>
      <c r="AW333" s="138"/>
      <c r="AX333" s="138"/>
      <c r="AY333" s="138"/>
      <c r="AZ333" s="138"/>
      <c r="BA333" s="138"/>
      <c r="BB333" s="138"/>
      <c r="BC333" s="138"/>
      <c r="BD333" s="138"/>
      <c r="BE333" s="138"/>
      <c r="BF333" s="138"/>
    </row>
    <row r="334" spans="1:58" ht="24" customHeight="1">
      <c r="A334" s="85"/>
      <c r="B334" s="545" t="s">
        <v>286</v>
      </c>
      <c r="C334" s="545"/>
      <c r="D334" s="545"/>
      <c r="E334" s="545"/>
      <c r="F334" s="545"/>
      <c r="G334" s="545"/>
      <c r="H334" s="545"/>
      <c r="I334" s="545"/>
      <c r="J334" s="906"/>
      <c r="K334" s="907"/>
      <c r="L334" s="907"/>
      <c r="M334" s="907"/>
      <c r="N334" s="907"/>
      <c r="O334" s="907"/>
      <c r="P334" s="907"/>
      <c r="Q334" s="908"/>
      <c r="R334" s="545" t="s">
        <v>288</v>
      </c>
      <c r="S334" s="545"/>
      <c r="T334" s="545"/>
      <c r="U334" s="545"/>
      <c r="V334" s="545"/>
      <c r="W334" s="545"/>
      <c r="X334" s="545"/>
      <c r="Y334" s="545"/>
      <c r="Z334" s="906"/>
      <c r="AA334" s="907"/>
      <c r="AB334" s="907"/>
      <c r="AC334" s="907"/>
      <c r="AD334" s="907"/>
      <c r="AE334" s="907"/>
      <c r="AF334" s="908"/>
      <c r="AG334" s="131"/>
      <c r="AH334" s="132"/>
      <c r="AI334" s="133"/>
      <c r="AJ334" s="134"/>
      <c r="AK334" s="135"/>
      <c r="AL334" s="134"/>
      <c r="AM334" s="138"/>
      <c r="AN334" s="138"/>
      <c r="AO334" s="138"/>
      <c r="AP334" s="138"/>
      <c r="AQ334" s="138"/>
      <c r="AR334" s="138"/>
      <c r="AS334" s="138"/>
      <c r="AT334" s="138"/>
      <c r="AU334" s="138"/>
      <c r="AV334" s="138"/>
      <c r="AW334" s="138"/>
      <c r="AX334" s="138"/>
      <c r="AY334" s="138"/>
      <c r="AZ334" s="138"/>
      <c r="BA334" s="138"/>
      <c r="BB334" s="138"/>
      <c r="BC334" s="138"/>
      <c r="BD334" s="138"/>
      <c r="BE334" s="138"/>
      <c r="BF334" s="138"/>
    </row>
    <row r="335" spans="1:58" ht="24" customHeight="1">
      <c r="A335" s="85"/>
      <c r="B335" s="545" t="s">
        <v>287</v>
      </c>
      <c r="C335" s="545"/>
      <c r="D335" s="545"/>
      <c r="E335" s="545"/>
      <c r="F335" s="545"/>
      <c r="G335" s="545"/>
      <c r="H335" s="545"/>
      <c r="I335" s="545"/>
      <c r="J335" s="906"/>
      <c r="K335" s="907"/>
      <c r="L335" s="907"/>
      <c r="M335" s="907"/>
      <c r="N335" s="907"/>
      <c r="O335" s="907"/>
      <c r="P335" s="907"/>
      <c r="Q335" s="908"/>
      <c r="R335" s="545" t="s">
        <v>225</v>
      </c>
      <c r="S335" s="545"/>
      <c r="T335" s="545"/>
      <c r="U335" s="545"/>
      <c r="V335" s="545"/>
      <c r="W335" s="545"/>
      <c r="X335" s="545"/>
      <c r="Y335" s="545"/>
      <c r="Z335" s="906"/>
      <c r="AA335" s="907"/>
      <c r="AB335" s="907"/>
      <c r="AC335" s="907"/>
      <c r="AD335" s="907"/>
      <c r="AE335" s="907"/>
      <c r="AF335" s="908"/>
      <c r="AG335" s="131"/>
      <c r="AH335" s="132"/>
      <c r="AI335" s="133"/>
      <c r="AJ335" s="134"/>
      <c r="AK335" s="135"/>
      <c r="AL335" s="134"/>
      <c r="AM335" s="138"/>
      <c r="AN335" s="138"/>
      <c r="AO335" s="138"/>
      <c r="AP335" s="138"/>
      <c r="AQ335" s="138"/>
      <c r="AR335" s="138"/>
      <c r="AS335" s="138"/>
      <c r="AT335" s="138"/>
      <c r="AU335" s="138"/>
      <c r="AV335" s="138"/>
      <c r="AW335" s="138"/>
      <c r="AX335" s="138"/>
      <c r="AY335" s="138"/>
      <c r="AZ335" s="138"/>
      <c r="BA335" s="138"/>
      <c r="BB335" s="138"/>
      <c r="BC335" s="138"/>
      <c r="BD335" s="138"/>
      <c r="BE335" s="138"/>
      <c r="BF335" s="138"/>
    </row>
    <row r="336" spans="1:58" ht="24" customHeight="1">
      <c r="A336" s="234"/>
      <c r="B336" s="545" t="s">
        <v>489</v>
      </c>
      <c r="C336" s="545"/>
      <c r="D336" s="545"/>
      <c r="E336" s="545"/>
      <c r="F336" s="545"/>
      <c r="G336" s="545"/>
      <c r="H336" s="545"/>
      <c r="I336" s="545"/>
      <c r="J336" s="906"/>
      <c r="K336" s="907"/>
      <c r="L336" s="907"/>
      <c r="M336" s="907"/>
      <c r="N336" s="907"/>
      <c r="O336" s="907"/>
      <c r="P336" s="907"/>
      <c r="Q336" s="908"/>
      <c r="R336" s="931" t="s">
        <v>488</v>
      </c>
      <c r="S336" s="932"/>
      <c r="T336" s="932"/>
      <c r="U336" s="932"/>
      <c r="V336" s="932"/>
      <c r="W336" s="932"/>
      <c r="X336" s="932"/>
      <c r="Y336" s="933"/>
      <c r="Z336" s="993">
        <f>SUM(J332:Q336,Z332:AF335)</f>
        <v>0</v>
      </c>
      <c r="AA336" s="994"/>
      <c r="AB336" s="994"/>
      <c r="AC336" s="994"/>
      <c r="AD336" s="994"/>
      <c r="AE336" s="994"/>
      <c r="AF336" s="995"/>
      <c r="AG336" s="131"/>
      <c r="AH336" s="132"/>
      <c r="AI336" s="133"/>
      <c r="AJ336" s="134"/>
      <c r="AK336" s="135"/>
      <c r="AL336" s="134"/>
      <c r="AM336" s="138"/>
      <c r="AN336" s="138"/>
      <c r="AO336" s="138"/>
      <c r="AP336" s="138"/>
      <c r="AQ336" s="138"/>
      <c r="AR336" s="138"/>
      <c r="AS336" s="138"/>
      <c r="AT336" s="138"/>
      <c r="AU336" s="138"/>
      <c r="AV336" s="138"/>
      <c r="AW336" s="138"/>
      <c r="AX336" s="138"/>
      <c r="AY336" s="138"/>
      <c r="AZ336" s="138"/>
      <c r="BA336" s="138"/>
      <c r="BB336" s="138"/>
      <c r="BC336" s="138"/>
      <c r="BD336" s="138"/>
      <c r="BE336" s="138"/>
      <c r="BF336" s="138"/>
    </row>
    <row r="337" spans="1:58" ht="8.25" customHeight="1">
      <c r="A337" s="13"/>
      <c r="B337" s="16"/>
      <c r="C337" s="16"/>
      <c r="D337" s="16"/>
      <c r="E337" s="16"/>
      <c r="F337" s="16"/>
      <c r="G337" s="16"/>
      <c r="H337" s="16"/>
      <c r="I337" s="16"/>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131"/>
      <c r="AH337" s="132"/>
      <c r="AI337" s="133"/>
      <c r="AJ337" s="134"/>
      <c r="AK337" s="135"/>
      <c r="AL337" s="134"/>
      <c r="AM337" s="138"/>
      <c r="AN337" s="138"/>
      <c r="AO337" s="138"/>
      <c r="AP337" s="138"/>
      <c r="AQ337" s="138"/>
      <c r="AR337" s="138"/>
      <c r="AS337" s="138"/>
      <c r="AT337" s="138"/>
      <c r="AU337" s="138"/>
      <c r="AV337" s="138"/>
      <c r="AW337" s="138"/>
      <c r="AX337" s="138"/>
      <c r="AY337" s="138"/>
      <c r="AZ337" s="138"/>
      <c r="BA337" s="138"/>
      <c r="BB337" s="138"/>
      <c r="BC337" s="138"/>
      <c r="BD337" s="138"/>
      <c r="BE337" s="138"/>
      <c r="BF337" s="138"/>
    </row>
    <row r="338" spans="1:58" customFormat="1" ht="18.75" customHeight="1">
      <c r="A338" s="258" t="s">
        <v>289</v>
      </c>
      <c r="B338" s="258"/>
      <c r="C338" s="258"/>
      <c r="D338" s="258"/>
      <c r="E338" s="258"/>
      <c r="F338" s="258"/>
      <c r="G338" s="258"/>
      <c r="H338" s="258"/>
      <c r="I338" s="258"/>
      <c r="J338" s="258"/>
      <c r="K338" s="258"/>
      <c r="L338" s="258"/>
      <c r="M338" s="258"/>
      <c r="N338" s="258"/>
      <c r="O338" s="258"/>
      <c r="P338" s="258"/>
      <c r="Q338" s="258"/>
      <c r="R338" s="258"/>
      <c r="S338" s="258"/>
      <c r="T338" s="258"/>
      <c r="U338" s="258"/>
      <c r="V338" s="258"/>
      <c r="W338" s="258"/>
      <c r="X338" s="258"/>
      <c r="Y338" s="258"/>
      <c r="Z338" s="258"/>
      <c r="AA338" s="258"/>
      <c r="AB338" s="258"/>
      <c r="AC338" s="258"/>
      <c r="AD338" s="258"/>
      <c r="AE338" s="258"/>
      <c r="AF338" s="258"/>
      <c r="AG338" s="150"/>
      <c r="AH338" s="151"/>
      <c r="AI338" s="133"/>
      <c r="AJ338" s="134"/>
      <c r="AK338" s="135"/>
      <c r="AL338" s="134"/>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row>
    <row r="339" spans="1:58" ht="18.75" customHeight="1">
      <c r="A339" s="710" t="s">
        <v>290</v>
      </c>
      <c r="B339" s="711"/>
      <c r="C339" s="711"/>
      <c r="D339" s="711"/>
      <c r="E339" s="711"/>
      <c r="F339" s="991"/>
      <c r="G339" s="712"/>
      <c r="H339" s="713"/>
      <c r="I339" s="713"/>
      <c r="J339" s="67"/>
      <c r="K339" s="67"/>
      <c r="L339" s="911"/>
      <c r="M339" s="911"/>
      <c r="N339" s="911"/>
      <c r="O339" s="911"/>
      <c r="P339" s="911"/>
      <c r="Q339" s="67" t="s">
        <v>295</v>
      </c>
      <c r="R339" s="67"/>
      <c r="S339" s="67"/>
      <c r="T339" s="67"/>
      <c r="U339" s="67"/>
      <c r="V339" s="67"/>
      <c r="W339" s="67"/>
      <c r="X339" s="67"/>
      <c r="Y339" s="67"/>
      <c r="Z339" s="67"/>
      <c r="AA339" s="67"/>
      <c r="AB339" s="67"/>
      <c r="AC339" s="67"/>
      <c r="AD339" s="67"/>
      <c r="AE339" s="67"/>
      <c r="AF339" s="83"/>
      <c r="AG339" s="131"/>
      <c r="AH339" s="132"/>
      <c r="AI339" s="133" t="str">
        <f>IF(G339="","未記入",IF(AND(G339="あり",L339=""),"未記入",""))</f>
        <v>未記入</v>
      </c>
      <c r="AJ339" s="134"/>
      <c r="AK339" s="135"/>
      <c r="AL339" s="134"/>
      <c r="AM339" s="138"/>
      <c r="AN339" s="138"/>
      <c r="AO339" s="138"/>
      <c r="AP339" s="138"/>
      <c r="AQ339" s="138"/>
      <c r="AR339" s="138"/>
      <c r="AS339" s="138"/>
      <c r="AT339" s="138"/>
      <c r="AU339" s="138"/>
      <c r="AV339" s="138"/>
      <c r="AW339" s="138"/>
      <c r="AX339" s="138"/>
      <c r="AY339" s="138"/>
      <c r="AZ339" s="138"/>
      <c r="BA339" s="138"/>
      <c r="BB339" s="138"/>
      <c r="BC339" s="138"/>
      <c r="BD339" s="138"/>
      <c r="BE339" s="138"/>
      <c r="BF339" s="138"/>
    </row>
    <row r="340" spans="1:58" ht="38.25" customHeight="1">
      <c r="A340" s="85"/>
      <c r="B340" s="685" t="s">
        <v>495</v>
      </c>
      <c r="C340" s="686"/>
      <c r="D340" s="520"/>
      <c r="E340" s="912"/>
      <c r="F340" s="912"/>
      <c r="G340" s="912"/>
      <c r="H340" s="912"/>
      <c r="I340" s="912"/>
      <c r="J340" s="912"/>
      <c r="K340" s="912"/>
      <c r="L340" s="912"/>
      <c r="M340" s="912"/>
      <c r="N340" s="912"/>
      <c r="O340" s="912"/>
      <c r="P340" s="912"/>
      <c r="Q340" s="912"/>
      <c r="R340" s="912"/>
      <c r="S340" s="912"/>
      <c r="T340" s="912"/>
      <c r="U340" s="912"/>
      <c r="V340" s="912"/>
      <c r="W340" s="912"/>
      <c r="X340" s="912"/>
      <c r="Y340" s="912"/>
      <c r="Z340" s="912"/>
      <c r="AA340" s="912"/>
      <c r="AB340" s="912"/>
      <c r="AC340" s="912"/>
      <c r="AD340" s="912"/>
      <c r="AE340" s="912"/>
      <c r="AF340" s="913"/>
      <c r="AG340" s="131"/>
      <c r="AH340" s="132"/>
      <c r="AI340" s="133" t="str">
        <f>IF($G$339="あり",IF(D340="","未記入",""),"")</f>
        <v/>
      </c>
      <c r="AJ340" s="134"/>
      <c r="AK340" s="135"/>
      <c r="AL340" s="134"/>
      <c r="AM340" s="138"/>
      <c r="AN340" s="138"/>
      <c r="AO340" s="138"/>
      <c r="AP340" s="138"/>
      <c r="AQ340" s="138"/>
      <c r="AR340" s="138"/>
      <c r="AS340" s="138"/>
      <c r="AT340" s="138"/>
      <c r="AU340" s="138"/>
      <c r="AV340" s="138"/>
      <c r="AW340" s="138"/>
      <c r="AX340" s="138"/>
      <c r="AY340" s="138"/>
      <c r="AZ340" s="138"/>
      <c r="BA340" s="138"/>
      <c r="BB340" s="138"/>
      <c r="BC340" s="138"/>
      <c r="BD340" s="138"/>
      <c r="BE340" s="138"/>
      <c r="BF340" s="138"/>
    </row>
    <row r="341" spans="1:58" ht="18.75" customHeight="1">
      <c r="A341" s="85"/>
      <c r="B341" s="632" t="s">
        <v>292</v>
      </c>
      <c r="C341" s="632"/>
      <c r="D341" s="632"/>
      <c r="E341" s="632"/>
      <c r="F341" s="632"/>
      <c r="G341" s="632"/>
      <c r="H341" s="487"/>
      <c r="I341" s="488"/>
      <c r="J341" s="488"/>
      <c r="K341" s="488"/>
      <c r="L341" s="488"/>
      <c r="M341" s="488"/>
      <c r="N341" s="488"/>
      <c r="O341" s="488"/>
      <c r="P341" s="488"/>
      <c r="Q341" s="488"/>
      <c r="R341" s="488"/>
      <c r="S341" s="488"/>
      <c r="T341" s="488"/>
      <c r="U341" s="488"/>
      <c r="V341" s="488"/>
      <c r="W341" s="488"/>
      <c r="X341" s="488"/>
      <c r="Y341" s="488"/>
      <c r="Z341" s="488"/>
      <c r="AA341" s="488"/>
      <c r="AB341" s="488"/>
      <c r="AC341" s="488"/>
      <c r="AD341" s="488"/>
      <c r="AE341" s="488"/>
      <c r="AF341" s="489"/>
      <c r="AG341" s="131"/>
      <c r="AH341" s="132"/>
      <c r="AI341" s="133" t="str">
        <f>IF($G$339="あり",IF(H341="","未記入",""),"")</f>
        <v/>
      </c>
      <c r="AJ341" s="134"/>
      <c r="AK341" s="135"/>
      <c r="AL341" s="134"/>
      <c r="AM341" s="138"/>
      <c r="AN341" s="138"/>
      <c r="AO341" s="138"/>
      <c r="AP341" s="138"/>
      <c r="AQ341" s="138"/>
      <c r="AR341" s="138"/>
      <c r="AS341" s="138"/>
      <c r="AT341" s="138"/>
      <c r="AU341" s="138"/>
      <c r="AV341" s="138"/>
      <c r="AW341" s="138"/>
      <c r="AX341" s="138"/>
      <c r="AY341" s="138"/>
      <c r="AZ341" s="138"/>
      <c r="BA341" s="138"/>
      <c r="BB341" s="138"/>
      <c r="BC341" s="138"/>
      <c r="BD341" s="138"/>
      <c r="BE341" s="138"/>
      <c r="BF341" s="138"/>
    </row>
    <row r="342" spans="1:58" ht="18.75" customHeight="1">
      <c r="A342" s="85"/>
      <c r="B342" s="707" t="s">
        <v>293</v>
      </c>
      <c r="C342" s="707"/>
      <c r="D342" s="707"/>
      <c r="E342" s="707"/>
      <c r="F342" s="707"/>
      <c r="G342" s="707"/>
      <c r="H342" s="487"/>
      <c r="I342" s="488"/>
      <c r="J342" s="488"/>
      <c r="K342" s="488"/>
      <c r="L342" s="488"/>
      <c r="M342" s="488"/>
      <c r="N342" s="488"/>
      <c r="O342" s="488"/>
      <c r="P342" s="488"/>
      <c r="Q342" s="488"/>
      <c r="R342" s="488"/>
      <c r="S342" s="488"/>
      <c r="T342" s="488"/>
      <c r="U342" s="488"/>
      <c r="V342" s="488"/>
      <c r="W342" s="488"/>
      <c r="X342" s="488"/>
      <c r="Y342" s="488"/>
      <c r="Z342" s="488"/>
      <c r="AA342" s="488"/>
      <c r="AB342" s="488"/>
      <c r="AC342" s="488"/>
      <c r="AD342" s="488"/>
      <c r="AE342" s="488"/>
      <c r="AF342" s="489"/>
      <c r="AG342" s="131"/>
      <c r="AH342" s="132"/>
      <c r="AI342" s="133" t="str">
        <f>IF($G$339="あり",IF(H342="","未記入",""),"")</f>
        <v/>
      </c>
      <c r="AJ342" s="134"/>
      <c r="AK342" s="135"/>
      <c r="AL342" s="134"/>
      <c r="AM342" s="138"/>
      <c r="AN342" s="138"/>
      <c r="AO342" s="138"/>
      <c r="AP342" s="138"/>
      <c r="AQ342" s="138"/>
      <c r="AR342" s="138"/>
      <c r="AS342" s="138"/>
      <c r="AT342" s="138"/>
      <c r="AU342" s="138"/>
      <c r="AV342" s="138"/>
      <c r="AW342" s="138"/>
      <c r="AX342" s="138"/>
      <c r="AY342" s="138"/>
      <c r="AZ342" s="138"/>
      <c r="BA342" s="138"/>
      <c r="BB342" s="138"/>
      <c r="BC342" s="138"/>
      <c r="BD342" s="138"/>
      <c r="BE342" s="138"/>
      <c r="BF342" s="138"/>
    </row>
    <row r="343" spans="1:58" ht="18.75" customHeight="1">
      <c r="A343" s="710" t="s">
        <v>478</v>
      </c>
      <c r="B343" s="711"/>
      <c r="C343" s="711"/>
      <c r="D343" s="711"/>
      <c r="E343" s="711"/>
      <c r="F343" s="711"/>
      <c r="G343" s="712"/>
      <c r="H343" s="713"/>
      <c r="I343" s="713"/>
      <c r="J343" s="30"/>
      <c r="K343" s="461"/>
      <c r="L343" s="461"/>
      <c r="M343" s="461"/>
      <c r="N343" s="461"/>
      <c r="O343" s="461"/>
      <c r="P343" s="461"/>
      <c r="Q343" s="461"/>
      <c r="R343" s="461"/>
      <c r="S343" s="461"/>
      <c r="T343" s="461"/>
      <c r="U343" s="461"/>
      <c r="V343" s="461"/>
      <c r="W343" s="461"/>
      <c r="X343" s="461"/>
      <c r="Y343" s="461"/>
      <c r="Z343" s="461"/>
      <c r="AA343" s="461"/>
      <c r="AB343" s="461"/>
      <c r="AC343" s="461"/>
      <c r="AD343" s="461"/>
      <c r="AE343" s="461"/>
      <c r="AF343" s="462"/>
      <c r="AG343" s="131"/>
      <c r="AH343" s="132"/>
      <c r="AI343" s="133" t="str">
        <f>IF(G343="","未記入","")</f>
        <v>未記入</v>
      </c>
      <c r="AJ343" s="134"/>
      <c r="AK343" s="135"/>
      <c r="AL343" s="134"/>
      <c r="AM343" s="138"/>
      <c r="AN343" s="138"/>
      <c r="AO343" s="138"/>
      <c r="AP343" s="138"/>
      <c r="AQ343" s="138"/>
      <c r="AR343" s="138"/>
      <c r="AS343" s="138"/>
      <c r="AT343" s="138"/>
      <c r="AU343" s="138"/>
      <c r="AV343" s="138"/>
      <c r="AW343" s="138"/>
      <c r="AX343" s="138"/>
      <c r="AY343" s="138"/>
      <c r="AZ343" s="138"/>
      <c r="BA343" s="138"/>
      <c r="BB343" s="138"/>
      <c r="BC343" s="138"/>
      <c r="BD343" s="138"/>
      <c r="BE343" s="138"/>
      <c r="BF343" s="138"/>
    </row>
    <row r="344" spans="1:58" ht="18.75" customHeight="1">
      <c r="A344" s="239"/>
      <c r="B344" s="714" t="s">
        <v>294</v>
      </c>
      <c r="C344" s="715"/>
      <c r="D344" s="715"/>
      <c r="E344" s="715"/>
      <c r="F344" s="716"/>
      <c r="G344" s="910"/>
      <c r="H344" s="911"/>
      <c r="I344" s="911"/>
      <c r="J344" s="911"/>
      <c r="K344" s="911"/>
      <c r="L344" s="911"/>
      <c r="M344" s="911"/>
      <c r="N344" s="911"/>
      <c r="O344" s="30" t="s">
        <v>295</v>
      </c>
      <c r="P344" s="717" t="s">
        <v>296</v>
      </c>
      <c r="Q344" s="717"/>
      <c r="R344" s="717"/>
      <c r="S344" s="717"/>
      <c r="T344" s="717"/>
      <c r="U344" s="717"/>
      <c r="V344" s="717"/>
      <c r="W344" s="717"/>
      <c r="X344" s="717"/>
      <c r="Y344" s="717"/>
      <c r="Z344" s="717"/>
      <c r="AA344" s="717"/>
      <c r="AB344" s="717"/>
      <c r="AC344" s="717"/>
      <c r="AD344" s="717"/>
      <c r="AE344" s="717"/>
      <c r="AF344" s="718"/>
      <c r="AG344" s="131"/>
      <c r="AH344" s="132"/>
      <c r="AI344" s="133" t="str">
        <f>IF($G$343="あり",IF(G344="","未記入",""),"")</f>
        <v/>
      </c>
      <c r="AJ344" s="134"/>
      <c r="AK344" s="135"/>
      <c r="AL344" s="134"/>
      <c r="AM344" s="138"/>
      <c r="AN344" s="138"/>
      <c r="AO344" s="138"/>
      <c r="AP344" s="138"/>
      <c r="AQ344" s="138"/>
      <c r="AR344" s="138"/>
      <c r="AS344" s="138"/>
      <c r="AT344" s="138"/>
      <c r="AU344" s="138"/>
      <c r="AV344" s="138"/>
      <c r="AW344" s="138"/>
      <c r="AX344" s="138"/>
      <c r="AY344" s="138"/>
      <c r="AZ344" s="138"/>
      <c r="BA344" s="138"/>
      <c r="BB344" s="138"/>
      <c r="BC344" s="138"/>
      <c r="BD344" s="138"/>
      <c r="BE344" s="138"/>
      <c r="BF344" s="138"/>
    </row>
    <row r="345" spans="1:58" ht="18.75" customHeight="1">
      <c r="A345" s="84" t="s">
        <v>291</v>
      </c>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83"/>
      <c r="AG345" s="131"/>
      <c r="AH345" s="132"/>
      <c r="AI345" s="133"/>
      <c r="AJ345" s="134"/>
      <c r="AK345" s="135"/>
      <c r="AL345" s="134"/>
      <c r="AM345" s="138"/>
      <c r="AN345" s="138"/>
      <c r="AO345" s="138"/>
      <c r="AP345" s="138"/>
      <c r="AQ345" s="138"/>
      <c r="AR345" s="138"/>
      <c r="AS345" s="138"/>
      <c r="AT345" s="138"/>
      <c r="AU345" s="138"/>
      <c r="AV345" s="138"/>
      <c r="AW345" s="138"/>
      <c r="AX345" s="138"/>
      <c r="AY345" s="138"/>
      <c r="AZ345" s="138"/>
      <c r="BA345" s="138"/>
      <c r="BB345" s="138"/>
      <c r="BC345" s="138"/>
      <c r="BD345" s="138"/>
      <c r="BE345" s="138"/>
      <c r="BF345" s="138"/>
    </row>
    <row r="346" spans="1:58" ht="18.75" customHeight="1">
      <c r="A346" s="85"/>
      <c r="B346" s="708" t="s">
        <v>303</v>
      </c>
      <c r="C346" s="692"/>
      <c r="D346" s="692"/>
      <c r="E346" s="692"/>
      <c r="F346" s="692"/>
      <c r="G346" s="692"/>
      <c r="H346" s="693"/>
      <c r="I346" s="708" t="s">
        <v>297</v>
      </c>
      <c r="J346" s="692"/>
      <c r="K346" s="692"/>
      <c r="L346" s="692"/>
      <c r="M346" s="693"/>
      <c r="N346" s="465" t="s">
        <v>298</v>
      </c>
      <c r="O346" s="465"/>
      <c r="P346" s="465"/>
      <c r="Q346" s="465"/>
      <c r="R346" s="460" t="s">
        <v>299</v>
      </c>
      <c r="S346" s="461"/>
      <c r="T346" s="461"/>
      <c r="U346" s="461"/>
      <c r="V346" s="461"/>
      <c r="W346" s="461"/>
      <c r="X346" s="461"/>
      <c r="Y346" s="461"/>
      <c r="Z346" s="461"/>
      <c r="AA346" s="461"/>
      <c r="AB346" s="461"/>
      <c r="AC346" s="461"/>
      <c r="AD346" s="461"/>
      <c r="AE346" s="461"/>
      <c r="AF346" s="462"/>
      <c r="AG346" s="131"/>
      <c r="AH346" s="132"/>
      <c r="AI346" s="133" t="str">
        <f>IF(COUNTA(B348:M351,R348:AF351)=0,"未記入","")</f>
        <v>未記入</v>
      </c>
      <c r="AJ346" s="134"/>
      <c r="AK346" s="135"/>
      <c r="AL346" s="134"/>
      <c r="AM346" s="138"/>
      <c r="AN346" s="138"/>
      <c r="AO346" s="138"/>
      <c r="AP346" s="138"/>
      <c r="AQ346" s="138"/>
      <c r="AR346" s="138"/>
      <c r="AS346" s="138"/>
      <c r="AT346" s="138"/>
      <c r="AU346" s="138"/>
      <c r="AV346" s="138"/>
      <c r="AW346" s="138"/>
      <c r="AX346" s="138"/>
      <c r="AY346" s="138"/>
      <c r="AZ346" s="138"/>
      <c r="BA346" s="138"/>
      <c r="BB346" s="138"/>
      <c r="BC346" s="138"/>
      <c r="BD346" s="138"/>
      <c r="BE346" s="138"/>
      <c r="BF346" s="138"/>
    </row>
    <row r="347" spans="1:58" ht="39" customHeight="1">
      <c r="A347" s="85"/>
      <c r="B347" s="709"/>
      <c r="C347" s="705"/>
      <c r="D347" s="705"/>
      <c r="E347" s="705"/>
      <c r="F347" s="705"/>
      <c r="G347" s="705"/>
      <c r="H347" s="706"/>
      <c r="I347" s="709"/>
      <c r="J347" s="705"/>
      <c r="K347" s="705"/>
      <c r="L347" s="705"/>
      <c r="M347" s="706"/>
      <c r="N347" s="465"/>
      <c r="O347" s="465"/>
      <c r="P347" s="465"/>
      <c r="Q347" s="465"/>
      <c r="R347" s="460" t="s">
        <v>479</v>
      </c>
      <c r="S347" s="461"/>
      <c r="T347" s="667"/>
      <c r="U347" s="667" t="s">
        <v>353</v>
      </c>
      <c r="V347" s="668"/>
      <c r="W347" s="668"/>
      <c r="X347" s="668" t="s">
        <v>300</v>
      </c>
      <c r="Y347" s="668"/>
      <c r="Z347" s="668"/>
      <c r="AA347" s="668" t="s">
        <v>301</v>
      </c>
      <c r="AB347" s="668"/>
      <c r="AC347" s="668"/>
      <c r="AD347" s="668" t="s">
        <v>302</v>
      </c>
      <c r="AE347" s="668"/>
      <c r="AF347" s="918"/>
      <c r="AG347" s="131"/>
      <c r="AH347" s="132"/>
      <c r="AI347" s="133"/>
      <c r="AJ347" s="134"/>
      <c r="AK347" s="135"/>
      <c r="AL347" s="134"/>
      <c r="AM347" s="138"/>
      <c r="AN347" s="138"/>
      <c r="AO347" s="138"/>
      <c r="AP347" s="138"/>
      <c r="AQ347" s="138"/>
      <c r="AR347" s="138"/>
      <c r="AS347" s="138"/>
      <c r="AT347" s="138"/>
      <c r="AU347" s="138"/>
      <c r="AV347" s="138"/>
      <c r="AW347" s="138"/>
      <c r="AX347" s="138"/>
      <c r="AY347" s="138"/>
      <c r="AZ347" s="138"/>
      <c r="BA347" s="138"/>
      <c r="BB347" s="138"/>
      <c r="BC347" s="138"/>
      <c r="BD347" s="138"/>
      <c r="BE347" s="138"/>
      <c r="BF347" s="138"/>
    </row>
    <row r="348" spans="1:58" s="97" customFormat="1" ht="18.75" customHeight="1">
      <c r="A348" s="85"/>
      <c r="B348" s="487"/>
      <c r="C348" s="488"/>
      <c r="D348" s="488"/>
      <c r="E348" s="488"/>
      <c r="F348" s="488"/>
      <c r="G348" s="488"/>
      <c r="H348" s="489"/>
      <c r="I348" s="513"/>
      <c r="J348" s="514"/>
      <c r="K348" s="514"/>
      <c r="L348" s="514"/>
      <c r="M348" s="515"/>
      <c r="N348" s="533">
        <f>SUM(R348:AF348)</f>
        <v>0</v>
      </c>
      <c r="O348" s="533"/>
      <c r="P348" s="533"/>
      <c r="Q348" s="533"/>
      <c r="R348" s="516"/>
      <c r="S348" s="511"/>
      <c r="T348" s="511"/>
      <c r="U348" s="532"/>
      <c r="V348" s="511"/>
      <c r="W348" s="511"/>
      <c r="X348" s="511"/>
      <c r="Y348" s="511"/>
      <c r="Z348" s="511"/>
      <c r="AA348" s="511"/>
      <c r="AB348" s="511"/>
      <c r="AC348" s="511"/>
      <c r="AD348" s="511"/>
      <c r="AE348" s="511"/>
      <c r="AF348" s="512"/>
      <c r="AG348" s="289"/>
      <c r="AH348" s="290"/>
      <c r="AI348" s="295"/>
      <c r="AJ348" s="295"/>
      <c r="AK348" s="292"/>
      <c r="AL348" s="291"/>
      <c r="AM348" s="294"/>
      <c r="AN348" s="294"/>
      <c r="AO348" s="294"/>
      <c r="AP348" s="294"/>
      <c r="AQ348" s="294"/>
      <c r="AR348" s="294"/>
      <c r="AS348" s="294"/>
      <c r="AT348" s="294"/>
      <c r="AU348" s="294"/>
      <c r="AV348" s="294"/>
      <c r="AW348" s="294"/>
      <c r="AX348" s="294"/>
      <c r="AY348" s="294"/>
      <c r="AZ348" s="294"/>
      <c r="BA348" s="294"/>
      <c r="BB348" s="294"/>
      <c r="BC348" s="294"/>
      <c r="BD348" s="294"/>
      <c r="BE348" s="294"/>
      <c r="BF348" s="294"/>
    </row>
    <row r="349" spans="1:58" s="97" customFormat="1" ht="18.75" customHeight="1">
      <c r="A349" s="85"/>
      <c r="B349" s="487"/>
      <c r="C349" s="488"/>
      <c r="D349" s="488"/>
      <c r="E349" s="488"/>
      <c r="F349" s="488"/>
      <c r="G349" s="488"/>
      <c r="H349" s="489"/>
      <c r="I349" s="513"/>
      <c r="J349" s="514"/>
      <c r="K349" s="514"/>
      <c r="L349" s="514"/>
      <c r="M349" s="515"/>
      <c r="N349" s="533">
        <f>SUM(R349:AF349)</f>
        <v>0</v>
      </c>
      <c r="O349" s="533"/>
      <c r="P349" s="533"/>
      <c r="Q349" s="533"/>
      <c r="R349" s="516"/>
      <c r="S349" s="511"/>
      <c r="T349" s="511"/>
      <c r="U349" s="532"/>
      <c r="V349" s="511"/>
      <c r="W349" s="511"/>
      <c r="X349" s="511"/>
      <c r="Y349" s="511"/>
      <c r="Z349" s="511"/>
      <c r="AA349" s="511"/>
      <c r="AB349" s="511"/>
      <c r="AC349" s="511"/>
      <c r="AD349" s="511"/>
      <c r="AE349" s="511"/>
      <c r="AF349" s="512"/>
      <c r="AG349" s="289"/>
      <c r="AH349" s="290"/>
      <c r="AI349" s="295"/>
      <c r="AJ349" s="291"/>
      <c r="AK349" s="292"/>
      <c r="AL349" s="291"/>
      <c r="AM349" s="294"/>
      <c r="AN349" s="294"/>
      <c r="AO349" s="294"/>
      <c r="AP349" s="294"/>
      <c r="AQ349" s="294"/>
      <c r="AR349" s="294"/>
      <c r="AS349" s="294"/>
      <c r="AT349" s="294"/>
      <c r="AU349" s="294"/>
      <c r="AV349" s="294"/>
      <c r="AW349" s="294"/>
      <c r="AX349" s="294"/>
      <c r="AY349" s="294"/>
      <c r="AZ349" s="294"/>
      <c r="BA349" s="294"/>
      <c r="BB349" s="294"/>
      <c r="BC349" s="294"/>
      <c r="BD349" s="294"/>
      <c r="BE349" s="294"/>
      <c r="BF349" s="294"/>
    </row>
    <row r="350" spans="1:58" s="97" customFormat="1" ht="18.75" customHeight="1">
      <c r="A350" s="85"/>
      <c r="B350" s="487"/>
      <c r="C350" s="488"/>
      <c r="D350" s="488"/>
      <c r="E350" s="488"/>
      <c r="F350" s="488"/>
      <c r="G350" s="488"/>
      <c r="H350" s="489"/>
      <c r="I350" s="513"/>
      <c r="J350" s="514"/>
      <c r="K350" s="514"/>
      <c r="L350" s="514"/>
      <c r="M350" s="515"/>
      <c r="N350" s="533">
        <f>SUM(R350:AF350)</f>
        <v>0</v>
      </c>
      <c r="O350" s="533"/>
      <c r="P350" s="533"/>
      <c r="Q350" s="533"/>
      <c r="R350" s="516"/>
      <c r="S350" s="511"/>
      <c r="T350" s="511"/>
      <c r="U350" s="532"/>
      <c r="V350" s="511"/>
      <c r="W350" s="511"/>
      <c r="X350" s="511"/>
      <c r="Y350" s="511"/>
      <c r="Z350" s="511"/>
      <c r="AA350" s="511"/>
      <c r="AB350" s="511"/>
      <c r="AC350" s="511"/>
      <c r="AD350" s="511"/>
      <c r="AE350" s="511"/>
      <c r="AF350" s="512"/>
      <c r="AG350" s="289"/>
      <c r="AH350" s="290"/>
      <c r="AI350" s="295"/>
      <c r="AJ350" s="291"/>
      <c r="AK350" s="292"/>
      <c r="AL350" s="291"/>
      <c r="AM350" s="294"/>
      <c r="AN350" s="294"/>
      <c r="AO350" s="294"/>
      <c r="AP350" s="294"/>
      <c r="AQ350" s="294"/>
      <c r="AR350" s="294"/>
      <c r="AS350" s="294"/>
      <c r="AT350" s="294"/>
      <c r="AU350" s="294"/>
      <c r="AV350" s="294"/>
      <c r="AW350" s="294"/>
      <c r="AX350" s="294"/>
      <c r="AY350" s="294"/>
      <c r="AZ350" s="294"/>
      <c r="BA350" s="294"/>
      <c r="BB350" s="294"/>
      <c r="BC350" s="294"/>
      <c r="BD350" s="294"/>
      <c r="BE350" s="294"/>
      <c r="BF350" s="294"/>
    </row>
    <row r="351" spans="1:58" s="97" customFormat="1" ht="18.75" customHeight="1">
      <c r="A351" s="85"/>
      <c r="B351" s="487"/>
      <c r="C351" s="488"/>
      <c r="D351" s="488"/>
      <c r="E351" s="488"/>
      <c r="F351" s="488"/>
      <c r="G351" s="488"/>
      <c r="H351" s="489"/>
      <c r="I351" s="513"/>
      <c r="J351" s="514"/>
      <c r="K351" s="514"/>
      <c r="L351" s="514"/>
      <c r="M351" s="515"/>
      <c r="N351" s="533">
        <f>SUM(R351:AF351)</f>
        <v>0</v>
      </c>
      <c r="O351" s="533"/>
      <c r="P351" s="533"/>
      <c r="Q351" s="533"/>
      <c r="R351" s="516"/>
      <c r="S351" s="511"/>
      <c r="T351" s="511"/>
      <c r="U351" s="532"/>
      <c r="V351" s="511"/>
      <c r="W351" s="511"/>
      <c r="X351" s="511"/>
      <c r="Y351" s="511"/>
      <c r="Z351" s="511"/>
      <c r="AA351" s="511"/>
      <c r="AB351" s="511"/>
      <c r="AC351" s="511"/>
      <c r="AD351" s="511"/>
      <c r="AE351" s="511"/>
      <c r="AF351" s="512"/>
      <c r="AG351" s="289"/>
      <c r="AH351" s="290"/>
      <c r="AI351" s="295"/>
      <c r="AJ351" s="291"/>
      <c r="AK351" s="292"/>
      <c r="AL351" s="291"/>
      <c r="AM351" s="294"/>
      <c r="AN351" s="294"/>
      <c r="AO351" s="294"/>
      <c r="AP351" s="294"/>
      <c r="AQ351" s="294"/>
      <c r="AR351" s="294"/>
      <c r="AS351" s="294"/>
      <c r="AT351" s="294"/>
      <c r="AU351" s="294"/>
      <c r="AV351" s="294"/>
      <c r="AW351" s="294"/>
      <c r="AX351" s="294"/>
      <c r="AY351" s="294"/>
      <c r="AZ351" s="294"/>
      <c r="BA351" s="294"/>
      <c r="BB351" s="294"/>
      <c r="BC351" s="294"/>
      <c r="BD351" s="294"/>
      <c r="BE351" s="294"/>
      <c r="BF351" s="294"/>
    </row>
    <row r="352" spans="1:58" ht="36" customHeight="1">
      <c r="A352" s="85"/>
      <c r="B352" s="508" t="s">
        <v>304</v>
      </c>
      <c r="C352" s="692" t="s">
        <v>297</v>
      </c>
      <c r="D352" s="692"/>
      <c r="E352" s="693"/>
      <c r="F352" s="655" t="s">
        <v>469</v>
      </c>
      <c r="G352" s="656"/>
      <c r="H352" s="656"/>
      <c r="I352" s="656"/>
      <c r="J352" s="656"/>
      <c r="K352" s="656"/>
      <c r="L352" s="656"/>
      <c r="M352" s="656"/>
      <c r="N352" s="656"/>
      <c r="O352" s="656"/>
      <c r="P352" s="656"/>
      <c r="Q352" s="656"/>
      <c r="R352" s="656"/>
      <c r="S352" s="656"/>
      <c r="T352" s="656"/>
      <c r="U352" s="656"/>
      <c r="V352" s="656"/>
      <c r="W352" s="656"/>
      <c r="X352" s="656"/>
      <c r="Y352" s="656"/>
      <c r="Z352" s="656"/>
      <c r="AA352" s="656"/>
      <c r="AB352" s="656"/>
      <c r="AC352" s="656"/>
      <c r="AD352" s="656"/>
      <c r="AE352" s="656"/>
      <c r="AF352" s="657"/>
      <c r="AG352" s="131"/>
      <c r="AH352" s="132"/>
      <c r="AI352" s="133"/>
      <c r="AJ352" s="134"/>
      <c r="AK352" s="135"/>
      <c r="AL352" s="134"/>
      <c r="AM352" s="138"/>
      <c r="AN352" s="138"/>
      <c r="AO352" s="138"/>
      <c r="AP352" s="138"/>
      <c r="AQ352" s="138"/>
      <c r="AR352" s="138"/>
      <c r="AS352" s="138"/>
      <c r="AT352" s="138"/>
      <c r="AU352" s="138"/>
      <c r="AV352" s="138"/>
      <c r="AW352" s="138"/>
      <c r="AX352" s="138"/>
      <c r="AY352" s="138"/>
      <c r="AZ352" s="138"/>
      <c r="BA352" s="138"/>
      <c r="BB352" s="138"/>
      <c r="BC352" s="138"/>
      <c r="BD352" s="138"/>
      <c r="BE352" s="138"/>
      <c r="BF352" s="138"/>
    </row>
    <row r="353" spans="1:58" ht="18.75" customHeight="1">
      <c r="A353" s="85"/>
      <c r="B353" s="509"/>
      <c r="C353" s="703"/>
      <c r="D353" s="703"/>
      <c r="E353" s="704"/>
      <c r="F353" s="679" t="s">
        <v>310</v>
      </c>
      <c r="G353" s="680"/>
      <c r="H353" s="680"/>
      <c r="I353" s="680"/>
      <c r="J353" s="680"/>
      <c r="K353" s="680"/>
      <c r="L353" s="680"/>
      <c r="M353" s="680"/>
      <c r="N353" s="680"/>
      <c r="O353" s="680"/>
      <c r="P353" s="680"/>
      <c r="Q353" s="680"/>
      <c r="R353" s="680"/>
      <c r="S353" s="680"/>
      <c r="T353" s="680"/>
      <c r="U353" s="680"/>
      <c r="V353" s="680"/>
      <c r="W353" s="680"/>
      <c r="X353" s="680"/>
      <c r="Y353" s="680"/>
      <c r="Z353" s="680"/>
      <c r="AA353" s="680"/>
      <c r="AB353" s="680"/>
      <c r="AC353" s="680"/>
      <c r="AD353" s="680"/>
      <c r="AE353" s="680"/>
      <c r="AF353" s="681"/>
      <c r="AG353" s="131"/>
      <c r="AH353" s="132"/>
      <c r="AI353" s="133"/>
      <c r="AJ353" s="134"/>
      <c r="AK353" s="135"/>
      <c r="AL353" s="134"/>
      <c r="AM353" s="138"/>
      <c r="AN353" s="138"/>
      <c r="AO353" s="138"/>
      <c r="AP353" s="138"/>
      <c r="AQ353" s="138"/>
      <c r="AR353" s="138"/>
      <c r="AS353" s="138"/>
      <c r="AT353" s="138"/>
      <c r="AU353" s="138"/>
      <c r="AV353" s="138"/>
      <c r="AW353" s="138"/>
      <c r="AX353" s="138"/>
      <c r="AY353" s="138"/>
      <c r="AZ353" s="138"/>
      <c r="BA353" s="138"/>
      <c r="BB353" s="138"/>
      <c r="BC353" s="138"/>
      <c r="BD353" s="138"/>
      <c r="BE353" s="138"/>
      <c r="BF353" s="138"/>
    </row>
    <row r="354" spans="1:58" ht="30" customHeight="1">
      <c r="A354" s="85"/>
      <c r="B354" s="509"/>
      <c r="C354" s="703"/>
      <c r="D354" s="703"/>
      <c r="E354" s="704"/>
      <c r="F354" s="494"/>
      <c r="G354" s="495"/>
      <c r="H354" s="495"/>
      <c r="I354" s="495"/>
      <c r="J354" s="495"/>
      <c r="K354" s="495"/>
      <c r="L354" s="495"/>
      <c r="M354" s="495"/>
      <c r="N354" s="495"/>
      <c r="O354" s="495"/>
      <c r="P354" s="495"/>
      <c r="Q354" s="495"/>
      <c r="R354" s="495"/>
      <c r="S354" s="495"/>
      <c r="T354" s="495"/>
      <c r="U354" s="495"/>
      <c r="V354" s="495"/>
      <c r="W354" s="495"/>
      <c r="X354" s="495"/>
      <c r="Y354" s="495"/>
      <c r="Z354" s="495"/>
      <c r="AA354" s="495"/>
      <c r="AB354" s="495"/>
      <c r="AC354" s="495"/>
      <c r="AD354" s="495"/>
      <c r="AE354" s="495"/>
      <c r="AF354" s="496"/>
      <c r="AG354" s="131"/>
      <c r="AH354" s="132"/>
      <c r="AI354" s="133"/>
      <c r="AJ354" s="134"/>
      <c r="AK354" s="135"/>
      <c r="AL354" s="134"/>
      <c r="AM354" s="138"/>
      <c r="AN354" s="138"/>
      <c r="AO354" s="138"/>
      <c r="AP354" s="138"/>
      <c r="AQ354" s="138"/>
      <c r="AR354" s="138"/>
      <c r="AS354" s="138"/>
      <c r="AT354" s="138"/>
      <c r="AU354" s="138"/>
      <c r="AV354" s="138"/>
      <c r="AW354" s="138"/>
      <c r="AX354" s="138"/>
      <c r="AY354" s="138"/>
      <c r="AZ354" s="138"/>
      <c r="BA354" s="138"/>
      <c r="BB354" s="138"/>
      <c r="BC354" s="138"/>
      <c r="BD354" s="138"/>
      <c r="BE354" s="138"/>
      <c r="BF354" s="138"/>
    </row>
    <row r="355" spans="1:58" ht="18.75" customHeight="1">
      <c r="A355" s="85"/>
      <c r="B355" s="509"/>
      <c r="C355" s="703"/>
      <c r="D355" s="703"/>
      <c r="E355" s="704"/>
      <c r="F355" s="679" t="s">
        <v>311</v>
      </c>
      <c r="G355" s="680"/>
      <c r="H355" s="680"/>
      <c r="I355" s="680"/>
      <c r="J355" s="680"/>
      <c r="K355" s="680"/>
      <c r="L355" s="680"/>
      <c r="M355" s="680"/>
      <c r="N355" s="680"/>
      <c r="O355" s="680"/>
      <c r="P355" s="680"/>
      <c r="Q355" s="680"/>
      <c r="R355" s="680"/>
      <c r="S355" s="680"/>
      <c r="T355" s="680"/>
      <c r="U355" s="680"/>
      <c r="V355" s="680"/>
      <c r="W355" s="680"/>
      <c r="X355" s="680"/>
      <c r="Y355" s="680"/>
      <c r="Z355" s="680"/>
      <c r="AA355" s="680"/>
      <c r="AB355" s="680"/>
      <c r="AC355" s="680"/>
      <c r="AD355" s="680"/>
      <c r="AE355" s="680"/>
      <c r="AF355" s="681"/>
      <c r="AG355" s="131"/>
      <c r="AH355" s="132"/>
      <c r="AI355" s="133"/>
      <c r="AJ355" s="134"/>
      <c r="AK355" s="135"/>
      <c r="AL355" s="134"/>
      <c r="AM355" s="138"/>
      <c r="AN355" s="138"/>
      <c r="AO355" s="138"/>
      <c r="AP355" s="138"/>
      <c r="AQ355" s="138"/>
      <c r="AR355" s="138"/>
      <c r="AS355" s="138"/>
      <c r="AT355" s="138"/>
      <c r="AU355" s="138"/>
      <c r="AV355" s="138"/>
      <c r="AW355" s="138"/>
      <c r="AX355" s="138"/>
      <c r="AY355" s="138"/>
      <c r="AZ355" s="138"/>
      <c r="BA355" s="138"/>
      <c r="BB355" s="138"/>
      <c r="BC355" s="138"/>
      <c r="BD355" s="138"/>
      <c r="BE355" s="138"/>
      <c r="BF355" s="138"/>
    </row>
    <row r="356" spans="1:58" ht="30" customHeight="1">
      <c r="A356" s="85"/>
      <c r="B356" s="509"/>
      <c r="C356" s="705"/>
      <c r="D356" s="705"/>
      <c r="E356" s="706"/>
      <c r="F356" s="494"/>
      <c r="G356" s="669"/>
      <c r="H356" s="669"/>
      <c r="I356" s="669"/>
      <c r="J356" s="669"/>
      <c r="K356" s="669"/>
      <c r="L356" s="669"/>
      <c r="M356" s="669"/>
      <c r="N356" s="669"/>
      <c r="O356" s="669"/>
      <c r="P356" s="669"/>
      <c r="Q356" s="669"/>
      <c r="R356" s="669"/>
      <c r="S356" s="669"/>
      <c r="T356" s="669"/>
      <c r="U356" s="669"/>
      <c r="V356" s="669"/>
      <c r="W356" s="669"/>
      <c r="X356" s="669"/>
      <c r="Y356" s="669"/>
      <c r="Z356" s="669"/>
      <c r="AA356" s="669"/>
      <c r="AB356" s="669"/>
      <c r="AC356" s="669"/>
      <c r="AD356" s="669"/>
      <c r="AE356" s="669"/>
      <c r="AF356" s="670"/>
      <c r="AG356" s="131"/>
      <c r="AH356" s="132"/>
      <c r="AI356" s="133"/>
      <c r="AJ356" s="134"/>
      <c r="AK356" s="135"/>
      <c r="AL356" s="134"/>
      <c r="AM356" s="138"/>
      <c r="AN356" s="138"/>
      <c r="AO356" s="138"/>
      <c r="AP356" s="138"/>
      <c r="AQ356" s="138"/>
      <c r="AR356" s="138"/>
      <c r="AS356" s="138"/>
      <c r="AT356" s="138"/>
      <c r="AU356" s="138"/>
      <c r="AV356" s="138"/>
      <c r="AW356" s="138"/>
      <c r="AX356" s="138"/>
      <c r="AY356" s="138"/>
      <c r="AZ356" s="138"/>
      <c r="BA356" s="138"/>
      <c r="BB356" s="138"/>
      <c r="BC356" s="138"/>
      <c r="BD356" s="138"/>
      <c r="BE356" s="138"/>
      <c r="BF356" s="138"/>
    </row>
    <row r="357" spans="1:58" ht="18.75" customHeight="1">
      <c r="A357" s="85"/>
      <c r="B357" s="509"/>
      <c r="C357" s="692" t="s">
        <v>479</v>
      </c>
      <c r="D357" s="692"/>
      <c r="E357" s="693"/>
      <c r="F357" s="697"/>
      <c r="G357" s="698"/>
      <c r="H357" s="698"/>
      <c r="I357" s="698"/>
      <c r="J357" s="698"/>
      <c r="K357" s="698"/>
      <c r="L357" s="698"/>
      <c r="M357" s="698"/>
      <c r="N357" s="698"/>
      <c r="O357" s="698"/>
      <c r="P357" s="698"/>
      <c r="Q357" s="698"/>
      <c r="R357" s="698"/>
      <c r="S357" s="698"/>
      <c r="T357" s="698"/>
      <c r="U357" s="698"/>
      <c r="V357" s="698"/>
      <c r="W357" s="698"/>
      <c r="X357" s="698"/>
      <c r="Y357" s="698"/>
      <c r="Z357" s="698"/>
      <c r="AA357" s="698"/>
      <c r="AB357" s="698"/>
      <c r="AC357" s="698"/>
      <c r="AD357" s="698"/>
      <c r="AE357" s="698"/>
      <c r="AF357" s="699"/>
      <c r="AG357" s="131"/>
      <c r="AH357" s="132"/>
      <c r="AI357" s="133" t="str">
        <f>IF(F357="","未記入","")</f>
        <v>未記入</v>
      </c>
      <c r="AJ357" s="134"/>
      <c r="AK357" s="135"/>
      <c r="AL357" s="134"/>
      <c r="AM357" s="138"/>
      <c r="AN357" s="138"/>
      <c r="AO357" s="138"/>
      <c r="AP357" s="138"/>
      <c r="AQ357" s="138"/>
      <c r="AR357" s="138"/>
      <c r="AS357" s="138"/>
      <c r="AT357" s="138"/>
      <c r="AU357" s="138"/>
      <c r="AV357" s="138"/>
      <c r="AW357" s="138"/>
      <c r="AX357" s="138"/>
      <c r="AY357" s="138"/>
      <c r="AZ357" s="138"/>
      <c r="BA357" s="138"/>
      <c r="BB357" s="138"/>
      <c r="BC357" s="138"/>
      <c r="BD357" s="138"/>
      <c r="BE357" s="138"/>
      <c r="BF357" s="138"/>
    </row>
    <row r="358" spans="1:58" ht="18.75" customHeight="1">
      <c r="A358" s="85"/>
      <c r="B358" s="509"/>
      <c r="C358" s="705"/>
      <c r="D358" s="705"/>
      <c r="E358" s="706"/>
      <c r="F358" s="700"/>
      <c r="G358" s="701"/>
      <c r="H358" s="701"/>
      <c r="I358" s="701"/>
      <c r="J358" s="701"/>
      <c r="K358" s="701"/>
      <c r="L358" s="701"/>
      <c r="M358" s="701"/>
      <c r="N358" s="701"/>
      <c r="O358" s="701"/>
      <c r="P358" s="701"/>
      <c r="Q358" s="701"/>
      <c r="R358" s="701"/>
      <c r="S358" s="701"/>
      <c r="T358" s="701"/>
      <c r="U358" s="701"/>
      <c r="V358" s="701"/>
      <c r="W358" s="701"/>
      <c r="X358" s="701"/>
      <c r="Y358" s="701"/>
      <c r="Z358" s="701"/>
      <c r="AA358" s="701"/>
      <c r="AB358" s="701"/>
      <c r="AC358" s="701"/>
      <c r="AD358" s="701"/>
      <c r="AE358" s="701"/>
      <c r="AF358" s="702"/>
      <c r="AG358" s="131"/>
      <c r="AH358" s="132"/>
      <c r="AI358" s="133"/>
      <c r="AJ358" s="134"/>
      <c r="AK358" s="135"/>
      <c r="AL358" s="134"/>
      <c r="AM358" s="138"/>
      <c r="AN358" s="138"/>
      <c r="AO358" s="138"/>
      <c r="AP358" s="138"/>
      <c r="AQ358" s="138"/>
      <c r="AR358" s="138"/>
      <c r="AS358" s="138"/>
      <c r="AT358" s="138"/>
      <c r="AU358" s="138"/>
      <c r="AV358" s="138"/>
      <c r="AW358" s="138"/>
      <c r="AX358" s="138"/>
      <c r="AY358" s="138"/>
      <c r="AZ358" s="138"/>
      <c r="BA358" s="138"/>
      <c r="BB358" s="138"/>
      <c r="BC358" s="138"/>
      <c r="BD358" s="138"/>
      <c r="BE358" s="138"/>
      <c r="BF358" s="138"/>
    </row>
    <row r="359" spans="1:58" ht="38.25" customHeight="1">
      <c r="A359" s="85"/>
      <c r="B359" s="509"/>
      <c r="C359" s="461" t="s">
        <v>353</v>
      </c>
      <c r="D359" s="461"/>
      <c r="E359" s="462"/>
      <c r="F359" s="694"/>
      <c r="G359" s="695"/>
      <c r="H359" s="695"/>
      <c r="I359" s="695"/>
      <c r="J359" s="695"/>
      <c r="K359" s="695"/>
      <c r="L359" s="695"/>
      <c r="M359" s="695"/>
      <c r="N359" s="695"/>
      <c r="O359" s="695"/>
      <c r="P359" s="695"/>
      <c r="Q359" s="695"/>
      <c r="R359" s="695"/>
      <c r="S359" s="695"/>
      <c r="T359" s="695"/>
      <c r="U359" s="695"/>
      <c r="V359" s="695"/>
      <c r="W359" s="695"/>
      <c r="X359" s="695"/>
      <c r="Y359" s="695"/>
      <c r="Z359" s="695"/>
      <c r="AA359" s="695"/>
      <c r="AB359" s="695"/>
      <c r="AC359" s="695"/>
      <c r="AD359" s="695"/>
      <c r="AE359" s="695"/>
      <c r="AF359" s="696"/>
      <c r="AG359" s="131"/>
      <c r="AH359" s="132"/>
      <c r="AI359" s="133" t="str">
        <f>IF(F359="","未記入","")</f>
        <v>未記入</v>
      </c>
      <c r="AJ359" s="134"/>
      <c r="AK359" s="135"/>
      <c r="AL359" s="134"/>
      <c r="AM359" s="138"/>
      <c r="AN359" s="138"/>
      <c r="AO359" s="138"/>
      <c r="AP359" s="138"/>
      <c r="AQ359" s="138"/>
      <c r="AR359" s="138"/>
      <c r="AS359" s="138"/>
      <c r="AT359" s="138"/>
      <c r="AU359" s="138"/>
      <c r="AV359" s="138"/>
      <c r="AW359" s="138"/>
      <c r="AX359" s="138"/>
      <c r="AY359" s="138"/>
      <c r="AZ359" s="138"/>
      <c r="BA359" s="138"/>
      <c r="BB359" s="138"/>
      <c r="BC359" s="138"/>
      <c r="BD359" s="138"/>
      <c r="BE359" s="138"/>
      <c r="BF359" s="138"/>
    </row>
    <row r="360" spans="1:58" ht="26.25" customHeight="1">
      <c r="A360" s="85"/>
      <c r="B360" s="509"/>
      <c r="C360" s="692" t="s">
        <v>300</v>
      </c>
      <c r="D360" s="692"/>
      <c r="E360" s="693"/>
      <c r="F360" s="697"/>
      <c r="G360" s="698"/>
      <c r="H360" s="698"/>
      <c r="I360" s="698"/>
      <c r="J360" s="698"/>
      <c r="K360" s="698"/>
      <c r="L360" s="698"/>
      <c r="M360" s="698"/>
      <c r="N360" s="698"/>
      <c r="O360" s="698"/>
      <c r="P360" s="698"/>
      <c r="Q360" s="698"/>
      <c r="R360" s="698"/>
      <c r="S360" s="698"/>
      <c r="T360" s="698"/>
      <c r="U360" s="698"/>
      <c r="V360" s="698"/>
      <c r="W360" s="698"/>
      <c r="X360" s="698"/>
      <c r="Y360" s="698"/>
      <c r="Z360" s="698"/>
      <c r="AA360" s="698"/>
      <c r="AB360" s="698"/>
      <c r="AC360" s="698"/>
      <c r="AD360" s="698"/>
      <c r="AE360" s="698"/>
      <c r="AF360" s="699"/>
      <c r="AG360" s="131"/>
      <c r="AH360" s="132"/>
      <c r="AI360" s="133" t="str">
        <f>IF(F360="","未記入","")</f>
        <v>未記入</v>
      </c>
      <c r="AJ360" s="134"/>
      <c r="AK360" s="135"/>
      <c r="AL360" s="134"/>
      <c r="AM360" s="138"/>
      <c r="AN360" s="138"/>
      <c r="AO360" s="138"/>
      <c r="AP360" s="138"/>
      <c r="AQ360" s="138"/>
      <c r="AR360" s="138"/>
      <c r="AS360" s="138"/>
      <c r="AT360" s="138"/>
      <c r="AU360" s="138"/>
      <c r="AV360" s="138"/>
      <c r="AW360" s="138"/>
      <c r="AX360" s="138"/>
      <c r="AY360" s="138"/>
      <c r="AZ360" s="138"/>
      <c r="BA360" s="138"/>
      <c r="BB360" s="138"/>
      <c r="BC360" s="138"/>
      <c r="BD360" s="138"/>
      <c r="BE360" s="138"/>
      <c r="BF360" s="138"/>
    </row>
    <row r="361" spans="1:58" ht="18" customHeight="1">
      <c r="A361" s="85"/>
      <c r="B361" s="509"/>
      <c r="C361" s="705"/>
      <c r="D361" s="705"/>
      <c r="E361" s="706"/>
      <c r="F361" s="914" t="s">
        <v>354</v>
      </c>
      <c r="G361" s="915"/>
      <c r="H361" s="915"/>
      <c r="I361" s="915"/>
      <c r="J361" s="915"/>
      <c r="K361" s="915"/>
      <c r="L361" s="915"/>
      <c r="M361" s="915"/>
      <c r="N361" s="915"/>
      <c r="O361" s="915"/>
      <c r="P361" s="915"/>
      <c r="Q361" s="915"/>
      <c r="R361" s="915"/>
      <c r="S361" s="915"/>
      <c r="T361" s="915"/>
      <c r="U361" s="915"/>
      <c r="V361" s="915"/>
      <c r="W361" s="915"/>
      <c r="X361" s="915"/>
      <c r="Y361" s="915"/>
      <c r="Z361" s="915"/>
      <c r="AA361" s="915"/>
      <c r="AB361" s="915"/>
      <c r="AC361" s="915"/>
      <c r="AD361" s="915"/>
      <c r="AE361" s="915"/>
      <c r="AF361" s="916"/>
      <c r="AG361" s="131"/>
      <c r="AH361" s="132"/>
      <c r="AI361" s="133"/>
      <c r="AJ361" s="134"/>
      <c r="AK361" s="135"/>
      <c r="AL361" s="134"/>
      <c r="AM361" s="138"/>
      <c r="AN361" s="138"/>
      <c r="AO361" s="138"/>
      <c r="AP361" s="138"/>
      <c r="AQ361" s="138"/>
      <c r="AR361" s="138"/>
      <c r="AS361" s="138"/>
      <c r="AT361" s="138"/>
      <c r="AU361" s="138"/>
      <c r="AV361" s="138"/>
      <c r="AW361" s="138"/>
      <c r="AX361" s="138"/>
      <c r="AY361" s="138"/>
      <c r="AZ361" s="138"/>
      <c r="BA361" s="138"/>
      <c r="BB361" s="138"/>
      <c r="BC361" s="138"/>
      <c r="BD361" s="138"/>
      <c r="BE361" s="138"/>
      <c r="BF361" s="138"/>
    </row>
    <row r="362" spans="1:58" ht="18.75" customHeight="1">
      <c r="A362" s="85"/>
      <c r="B362" s="509"/>
      <c r="C362" s="462" t="s">
        <v>301</v>
      </c>
      <c r="D362" s="465"/>
      <c r="E362" s="465"/>
      <c r="F362" s="105" t="s">
        <v>305</v>
      </c>
      <c r="G362" s="385"/>
      <c r="H362" s="537"/>
      <c r="I362" s="537"/>
      <c r="J362" s="537"/>
      <c r="K362" s="676" t="s">
        <v>306</v>
      </c>
      <c r="L362" s="676"/>
      <c r="M362" s="676"/>
      <c r="N362" s="537"/>
      <c r="O362" s="537"/>
      <c r="P362" s="537"/>
      <c r="Q362" s="676" t="s">
        <v>307</v>
      </c>
      <c r="R362" s="676"/>
      <c r="S362" s="676"/>
      <c r="T362" s="537"/>
      <c r="U362" s="537"/>
      <c r="V362" s="537"/>
      <c r="W362" s="385" t="s">
        <v>295</v>
      </c>
      <c r="X362" s="385"/>
      <c r="Y362" s="385" t="s">
        <v>308</v>
      </c>
      <c r="Z362" s="385"/>
      <c r="AA362" s="537"/>
      <c r="AB362" s="537"/>
      <c r="AC362" s="537"/>
      <c r="AD362" s="385" t="s">
        <v>295</v>
      </c>
      <c r="AE362" s="385"/>
      <c r="AF362" s="106"/>
      <c r="AG362" s="131"/>
      <c r="AH362" s="132"/>
      <c r="AI362" s="144" t="str">
        <f>IF(OR(H362="",N362="",T362="",AA362=""),"未記入","")</f>
        <v>未記入</v>
      </c>
      <c r="AJ362" s="146"/>
      <c r="AK362" s="135"/>
      <c r="AL362" s="134"/>
      <c r="AM362" s="138"/>
      <c r="AN362" s="138"/>
      <c r="AO362" s="138"/>
      <c r="AP362" s="138"/>
      <c r="AQ362" s="138"/>
      <c r="AR362" s="138"/>
      <c r="AS362" s="138"/>
      <c r="AT362" s="138"/>
      <c r="AU362" s="138"/>
      <c r="AV362" s="138"/>
      <c r="AW362" s="138"/>
      <c r="AX362" s="138"/>
      <c r="AY362" s="138"/>
      <c r="AZ362" s="138"/>
      <c r="BA362" s="138"/>
      <c r="BB362" s="138"/>
      <c r="BC362" s="138"/>
      <c r="BD362" s="138"/>
      <c r="BE362" s="138"/>
      <c r="BF362" s="138"/>
    </row>
    <row r="363" spans="1:58" ht="18.75" customHeight="1">
      <c r="A363" s="85"/>
      <c r="B363" s="509"/>
      <c r="C363" s="462"/>
      <c r="D363" s="465"/>
      <c r="E363" s="465"/>
      <c r="F363" s="107" t="s">
        <v>309</v>
      </c>
      <c r="G363" s="108"/>
      <c r="H363" s="109"/>
      <c r="I363" s="109"/>
      <c r="J363" s="917"/>
      <c r="K363" s="917"/>
      <c r="L363" s="917"/>
      <c r="M363" s="917"/>
      <c r="N363" s="109" t="s">
        <v>295</v>
      </c>
      <c r="O363" s="109"/>
      <c r="P363" s="108" t="s">
        <v>371</v>
      </c>
      <c r="Q363" s="108"/>
      <c r="R363" s="108"/>
      <c r="S363" s="108"/>
      <c r="T363" s="109"/>
      <c r="U363" s="109"/>
      <c r="V363" s="109"/>
      <c r="W363" s="108"/>
      <c r="X363" s="108"/>
      <c r="Y363" s="108"/>
      <c r="Z363" s="108"/>
      <c r="AA363" s="109"/>
      <c r="AB363" s="109"/>
      <c r="AC363" s="109"/>
      <c r="AD363" s="108"/>
      <c r="AE363" s="108"/>
      <c r="AF363" s="110"/>
      <c r="AG363" s="131"/>
      <c r="AH363" s="132"/>
      <c r="AI363" s="133" t="str">
        <f>IF(J363="","未記入","")</f>
        <v>未記入</v>
      </c>
      <c r="AJ363" s="134"/>
      <c r="AK363" s="135"/>
      <c r="AL363" s="134"/>
      <c r="AM363" s="138"/>
      <c r="AN363" s="138"/>
      <c r="AO363" s="148"/>
      <c r="AP363" s="138"/>
      <c r="AQ363" s="138"/>
      <c r="AR363" s="138"/>
      <c r="AS363" s="138"/>
      <c r="AT363" s="138"/>
      <c r="AU363" s="138"/>
      <c r="AV363" s="138"/>
      <c r="AW363" s="138"/>
      <c r="AX363" s="138"/>
      <c r="AY363" s="138"/>
      <c r="AZ363" s="138"/>
      <c r="BA363" s="138"/>
      <c r="BB363" s="138"/>
      <c r="BC363" s="138"/>
      <c r="BD363" s="138"/>
      <c r="BE363" s="138"/>
      <c r="BF363" s="138"/>
    </row>
    <row r="364" spans="1:58" ht="18.75" customHeight="1">
      <c r="A364" s="85"/>
      <c r="B364" s="509"/>
      <c r="C364" s="462"/>
      <c r="D364" s="465"/>
      <c r="E364" s="465"/>
      <c r="F364" s="673" t="s">
        <v>334</v>
      </c>
      <c r="G364" s="674"/>
      <c r="H364" s="674"/>
      <c r="I364" s="674"/>
      <c r="J364" s="674"/>
      <c r="K364" s="674"/>
      <c r="L364" s="674"/>
      <c r="M364" s="674"/>
      <c r="N364" s="674"/>
      <c r="O364" s="674"/>
      <c r="P364" s="674"/>
      <c r="Q364" s="674"/>
      <c r="R364" s="674"/>
      <c r="S364" s="674"/>
      <c r="T364" s="674"/>
      <c r="U364" s="674"/>
      <c r="V364" s="674"/>
      <c r="W364" s="674"/>
      <c r="X364" s="674"/>
      <c r="Y364" s="674"/>
      <c r="Z364" s="674"/>
      <c r="AA364" s="674"/>
      <c r="AB364" s="674"/>
      <c r="AC364" s="674"/>
      <c r="AD364" s="674"/>
      <c r="AE364" s="674"/>
      <c r="AF364" s="675"/>
      <c r="AG364" s="131"/>
      <c r="AH364" s="132"/>
      <c r="AI364" s="133"/>
      <c r="AJ364" s="134"/>
      <c r="AK364" s="135"/>
      <c r="AL364" s="134"/>
      <c r="AM364" s="138"/>
      <c r="AN364" s="138"/>
      <c r="AO364" s="138"/>
      <c r="AP364" s="138"/>
      <c r="AQ364" s="148"/>
      <c r="AR364" s="138"/>
      <c r="AS364" s="138"/>
      <c r="AT364" s="138"/>
      <c r="AU364" s="138"/>
      <c r="AV364" s="138"/>
      <c r="AW364" s="138"/>
      <c r="AX364" s="138"/>
      <c r="AY364" s="138"/>
      <c r="AZ364" s="138"/>
      <c r="BA364" s="138"/>
      <c r="BB364" s="138"/>
      <c r="BC364" s="138"/>
      <c r="BD364" s="138"/>
      <c r="BE364" s="138"/>
      <c r="BF364" s="138"/>
    </row>
    <row r="365" spans="1:58" ht="18.75" customHeight="1">
      <c r="A365" s="85"/>
      <c r="B365" s="509"/>
      <c r="C365" s="462"/>
      <c r="D365" s="465"/>
      <c r="E365" s="465"/>
      <c r="F365" s="534" t="s">
        <v>362</v>
      </c>
      <c r="G365" s="535"/>
      <c r="H365" s="535"/>
      <c r="I365" s="535"/>
      <c r="J365" s="535"/>
      <c r="K365" s="535"/>
      <c r="L365" s="535"/>
      <c r="M365" s="535"/>
      <c r="N365" s="535"/>
      <c r="O365" s="535"/>
      <c r="P365" s="535"/>
      <c r="Q365" s="535"/>
      <c r="R365" s="535"/>
      <c r="S365" s="535"/>
      <c r="T365" s="535"/>
      <c r="U365" s="535"/>
      <c r="V365" s="535"/>
      <c r="W365" s="535"/>
      <c r="X365" s="535"/>
      <c r="Y365" s="535"/>
      <c r="Z365" s="535"/>
      <c r="AA365" s="535"/>
      <c r="AB365" s="535"/>
      <c r="AC365" s="535"/>
      <c r="AD365" s="535"/>
      <c r="AE365" s="535"/>
      <c r="AF365" s="536"/>
      <c r="AG365" s="131"/>
      <c r="AH365" s="132"/>
      <c r="AI365" s="133"/>
      <c r="AJ365" s="134"/>
      <c r="AK365" s="135"/>
      <c r="AL365" s="134"/>
      <c r="AM365" s="138"/>
      <c r="AN365" s="138"/>
      <c r="AO365" s="138"/>
      <c r="AP365" s="138"/>
      <c r="AQ365" s="148"/>
      <c r="AR365" s="138"/>
      <c r="AS365" s="138"/>
      <c r="AT365" s="138"/>
      <c r="AU365" s="138"/>
      <c r="AV365" s="138"/>
      <c r="AW365" s="138"/>
      <c r="AX365" s="138"/>
      <c r="AY365" s="138"/>
      <c r="AZ365" s="138"/>
      <c r="BA365" s="138"/>
      <c r="BB365" s="138"/>
      <c r="BC365" s="138"/>
      <c r="BD365" s="138"/>
      <c r="BE365" s="138"/>
      <c r="BF365" s="138"/>
    </row>
    <row r="366" spans="1:58" ht="18.75" customHeight="1">
      <c r="A366" s="85"/>
      <c r="B366" s="509"/>
      <c r="C366" s="462"/>
      <c r="D366" s="465"/>
      <c r="E366" s="465"/>
      <c r="F366" s="919"/>
      <c r="G366" s="920"/>
      <c r="H366" s="920"/>
      <c r="I366" s="920"/>
      <c r="J366" s="920"/>
      <c r="K366" s="920"/>
      <c r="L366" s="920"/>
      <c r="M366" s="920"/>
      <c r="N366" s="920"/>
      <c r="O366" s="920"/>
      <c r="P366" s="920"/>
      <c r="Q366" s="920"/>
      <c r="R366" s="920"/>
      <c r="S366" s="920"/>
      <c r="T366" s="920"/>
      <c r="U366" s="920"/>
      <c r="V366" s="920"/>
      <c r="W366" s="920"/>
      <c r="X366" s="920"/>
      <c r="Y366" s="920"/>
      <c r="Z366" s="920"/>
      <c r="AA366" s="920"/>
      <c r="AB366" s="920"/>
      <c r="AC366" s="920"/>
      <c r="AD366" s="920"/>
      <c r="AE366" s="920"/>
      <c r="AF366" s="921"/>
      <c r="AG366" s="131"/>
      <c r="AH366" s="132"/>
      <c r="AI366" s="133" t="str">
        <f>IF(F366="","未記入","")</f>
        <v>未記入</v>
      </c>
      <c r="AJ366" s="134"/>
      <c r="AK366" s="135"/>
      <c r="AL366" s="134"/>
      <c r="AM366" s="138"/>
      <c r="AN366" s="138"/>
      <c r="AO366" s="138"/>
      <c r="AP366" s="138"/>
      <c r="AQ366" s="138"/>
      <c r="AR366" s="138"/>
      <c r="AS366" s="138"/>
      <c r="AT366" s="138"/>
      <c r="AU366" s="138"/>
      <c r="AV366" s="138"/>
      <c r="AW366" s="138"/>
      <c r="AX366" s="138"/>
      <c r="AY366" s="138"/>
      <c r="AZ366" s="138"/>
      <c r="BA366" s="138"/>
      <c r="BB366" s="138"/>
      <c r="BC366" s="138"/>
      <c r="BD366" s="138"/>
      <c r="BE366" s="138"/>
      <c r="BF366" s="138"/>
    </row>
    <row r="367" spans="1:58" ht="27" customHeight="1">
      <c r="A367" s="85"/>
      <c r="B367" s="510"/>
      <c r="C367" s="692" t="s">
        <v>302</v>
      </c>
      <c r="D367" s="692"/>
      <c r="E367" s="693"/>
      <c r="F367" s="694"/>
      <c r="G367" s="695"/>
      <c r="H367" s="695"/>
      <c r="I367" s="695"/>
      <c r="J367" s="695"/>
      <c r="K367" s="695"/>
      <c r="L367" s="695"/>
      <c r="M367" s="695"/>
      <c r="N367" s="695"/>
      <c r="O367" s="695"/>
      <c r="P367" s="695"/>
      <c r="Q367" s="695"/>
      <c r="R367" s="695"/>
      <c r="S367" s="695"/>
      <c r="T367" s="695"/>
      <c r="U367" s="695"/>
      <c r="V367" s="695"/>
      <c r="W367" s="695"/>
      <c r="X367" s="695"/>
      <c r="Y367" s="695"/>
      <c r="Z367" s="695"/>
      <c r="AA367" s="695"/>
      <c r="AB367" s="695"/>
      <c r="AC367" s="695"/>
      <c r="AD367" s="695"/>
      <c r="AE367" s="695"/>
      <c r="AF367" s="696"/>
      <c r="AG367" s="131"/>
      <c r="AH367" s="132"/>
      <c r="AI367" s="133" t="str">
        <f>IF(F367="","未記入","")</f>
        <v>未記入</v>
      </c>
      <c r="AJ367" s="134"/>
      <c r="AK367" s="135"/>
      <c r="AL367" s="134"/>
      <c r="AM367" s="138"/>
      <c r="AN367" s="138"/>
      <c r="AO367" s="138"/>
      <c r="AP367" s="138"/>
      <c r="AQ367" s="138"/>
      <c r="AR367" s="138"/>
      <c r="AS367" s="138"/>
      <c r="AT367" s="138"/>
      <c r="AU367" s="138"/>
      <c r="AV367" s="138"/>
      <c r="AW367" s="138"/>
      <c r="AX367" s="138"/>
      <c r="AY367" s="138"/>
      <c r="AZ367" s="138"/>
      <c r="BA367" s="138"/>
      <c r="BB367" s="138"/>
      <c r="BC367" s="138"/>
      <c r="BD367" s="138"/>
      <c r="BE367" s="138"/>
      <c r="BF367" s="138"/>
    </row>
    <row r="368" spans="1:58" ht="27" customHeight="1">
      <c r="A368" s="234"/>
      <c r="B368" s="503" t="s">
        <v>615</v>
      </c>
      <c r="C368" s="504"/>
      <c r="D368" s="504"/>
      <c r="E368" s="505"/>
      <c r="F368" s="1058" t="s">
        <v>309</v>
      </c>
      <c r="G368" s="1059"/>
      <c r="H368" s="1060"/>
      <c r="I368" s="1060"/>
      <c r="J368" s="1061"/>
      <c r="K368" s="1061"/>
      <c r="L368" s="1061"/>
      <c r="M368" s="1061"/>
      <c r="N368" s="1060" t="s">
        <v>295</v>
      </c>
      <c r="O368" s="1062"/>
      <c r="P368" s="987" t="s">
        <v>616</v>
      </c>
      <c r="Q368" s="987"/>
      <c r="R368" s="987"/>
      <c r="S368" s="695"/>
      <c r="T368" s="695"/>
      <c r="U368" s="695"/>
      <c r="V368" s="695"/>
      <c r="W368" s="695"/>
      <c r="X368" s="695"/>
      <c r="Y368" s="695"/>
      <c r="Z368" s="695"/>
      <c r="AA368" s="695"/>
      <c r="AB368" s="695"/>
      <c r="AC368" s="695"/>
      <c r="AD368" s="695"/>
      <c r="AE368" s="695"/>
      <c r="AF368" s="696"/>
      <c r="AG368" s="131"/>
      <c r="AH368" s="132"/>
      <c r="AI368" s="133" t="str">
        <f>IF(U271="","未記入",IF(AND(U271="あり",J368=""),"未記入",""))</f>
        <v>未記入</v>
      </c>
      <c r="AJ368" s="134"/>
      <c r="AK368" s="135"/>
      <c r="AL368" s="134"/>
      <c r="AM368" s="138"/>
      <c r="AN368" s="138"/>
      <c r="AO368" s="138"/>
      <c r="AP368" s="138"/>
      <c r="AQ368" s="138"/>
      <c r="AR368" s="138"/>
      <c r="AS368" s="138"/>
      <c r="AT368" s="138"/>
      <c r="AU368" s="138"/>
      <c r="AV368" s="138"/>
      <c r="AW368" s="138"/>
      <c r="AX368" s="138"/>
      <c r="AY368" s="138"/>
      <c r="AZ368" s="138"/>
      <c r="BA368" s="138"/>
      <c r="BB368" s="138"/>
      <c r="BC368" s="138"/>
      <c r="BD368" s="138"/>
      <c r="BE368" s="138"/>
      <c r="BF368" s="138"/>
    </row>
    <row r="369" spans="1:58" ht="18.75" customHeight="1">
      <c r="A369" s="84" t="s">
        <v>318</v>
      </c>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83"/>
      <c r="AG369" s="131"/>
      <c r="AH369" s="132"/>
      <c r="AI369" s="133"/>
      <c r="AJ369" s="134"/>
      <c r="AK369" s="135"/>
      <c r="AL369" s="134"/>
      <c r="AM369" s="138"/>
      <c r="AN369" s="138"/>
      <c r="AO369" s="138"/>
      <c r="AP369" s="138"/>
      <c r="AQ369" s="138"/>
      <c r="AR369" s="138"/>
      <c r="AS369" s="138"/>
      <c r="AT369" s="138"/>
      <c r="AU369" s="138"/>
      <c r="AV369" s="138"/>
      <c r="AW369" s="138"/>
      <c r="AX369" s="138"/>
      <c r="AY369" s="138"/>
      <c r="AZ369" s="138"/>
      <c r="BA369" s="138"/>
      <c r="BB369" s="138"/>
      <c r="BC369" s="138"/>
      <c r="BD369" s="138"/>
      <c r="BE369" s="138"/>
      <c r="BF369" s="138"/>
    </row>
    <row r="370" spans="1:58" ht="33.75" customHeight="1">
      <c r="A370" s="85"/>
      <c r="B370" s="901" t="s">
        <v>319</v>
      </c>
      <c r="C370" s="902"/>
      <c r="D370" s="902"/>
      <c r="E370" s="902"/>
      <c r="F370" s="902"/>
      <c r="G370" s="457"/>
      <c r="H370" s="458"/>
      <c r="I370" s="458"/>
      <c r="J370" s="458"/>
      <c r="K370" s="458"/>
      <c r="L370" s="458"/>
      <c r="M370" s="458"/>
      <c r="N370" s="458"/>
      <c r="O370" s="458"/>
      <c r="P370" s="458"/>
      <c r="Q370" s="458"/>
      <c r="R370" s="458"/>
      <c r="S370" s="458"/>
      <c r="T370" s="458"/>
      <c r="U370" s="458"/>
      <c r="V370" s="458"/>
      <c r="W370" s="458"/>
      <c r="X370" s="458"/>
      <c r="Y370" s="458"/>
      <c r="Z370" s="458"/>
      <c r="AA370" s="458"/>
      <c r="AB370" s="458"/>
      <c r="AC370" s="458"/>
      <c r="AD370" s="458"/>
      <c r="AE370" s="458"/>
      <c r="AF370" s="459"/>
      <c r="AG370" s="131"/>
      <c r="AH370" s="132"/>
      <c r="AI370" s="133" t="str">
        <f>IF($AM$16="前払金あり",IF(G370="","未記入",""),"")</f>
        <v/>
      </c>
      <c r="AJ370" s="133" t="str">
        <f>IF(AND($AN$16="前払金なし",COUNTA(G370)&gt;0),"記入不要","")</f>
        <v/>
      </c>
      <c r="AK370" s="135"/>
      <c r="AL370" s="134"/>
      <c r="AM370" s="138"/>
      <c r="AN370" s="138"/>
      <c r="AO370" s="138"/>
      <c r="AP370" s="138"/>
      <c r="AQ370" s="138"/>
      <c r="AR370" s="138"/>
      <c r="AS370" s="138"/>
      <c r="AT370" s="138"/>
      <c r="AU370" s="138"/>
      <c r="AV370" s="138"/>
      <c r="AW370" s="138"/>
      <c r="AX370" s="138"/>
      <c r="AY370" s="138"/>
      <c r="AZ370" s="138"/>
      <c r="BA370" s="138"/>
      <c r="BB370" s="138"/>
      <c r="BC370" s="138"/>
      <c r="BD370" s="138"/>
      <c r="BE370" s="138"/>
      <c r="BF370" s="138"/>
    </row>
    <row r="371" spans="1:58" ht="18.75" customHeight="1">
      <c r="A371" s="85"/>
      <c r="B371" s="479" t="s">
        <v>312</v>
      </c>
      <c r="C371" s="479"/>
      <c r="D371" s="479"/>
      <c r="E371" s="479"/>
      <c r="F371" s="479"/>
      <c r="G371" s="520"/>
      <c r="H371" s="521"/>
      <c r="I371" s="521"/>
      <c r="J371" s="521"/>
      <c r="K371" s="521"/>
      <c r="L371" s="521"/>
      <c r="M371" s="521"/>
      <c r="N371" s="521"/>
      <c r="O371" s="521"/>
      <c r="P371" s="521"/>
      <c r="Q371" s="521"/>
      <c r="R371" s="521"/>
      <c r="S371" s="521"/>
      <c r="T371" s="521"/>
      <c r="U371" s="521"/>
      <c r="V371" s="521"/>
      <c r="W371" s="521"/>
      <c r="X371" s="521"/>
      <c r="Y371" s="521"/>
      <c r="Z371" s="521"/>
      <c r="AA371" s="521"/>
      <c r="AB371" s="521"/>
      <c r="AC371" s="521"/>
      <c r="AD371" s="521"/>
      <c r="AE371" s="521"/>
      <c r="AF371" s="522"/>
      <c r="AG371" s="131"/>
      <c r="AH371" s="132"/>
      <c r="AI371" s="133" t="str">
        <f>IF($AM$16="前払金あり",IF(G371="","未記入",""),"")</f>
        <v/>
      </c>
      <c r="AJ371" s="133" t="str">
        <f>IF(AND($AN$16="前払金なし",COUNTA(G371)&gt;0),"記入不要","")</f>
        <v/>
      </c>
      <c r="AK371" s="135"/>
      <c r="AL371" s="134"/>
      <c r="AM371" s="138"/>
      <c r="AN371" s="138"/>
      <c r="AO371" s="138"/>
      <c r="AP371" s="138"/>
      <c r="AQ371" s="138"/>
      <c r="AR371" s="138"/>
      <c r="AS371" s="138"/>
      <c r="AT371" s="138"/>
      <c r="AU371" s="138"/>
      <c r="AV371" s="138"/>
      <c r="AW371" s="138"/>
      <c r="AX371" s="138"/>
      <c r="AY371" s="138"/>
      <c r="AZ371" s="138"/>
      <c r="BA371" s="138"/>
      <c r="BB371" s="138"/>
      <c r="BC371" s="138"/>
      <c r="BD371" s="138"/>
      <c r="BE371" s="138"/>
      <c r="BF371" s="138"/>
    </row>
    <row r="372" spans="1:58" ht="36" customHeight="1">
      <c r="A372" s="85"/>
      <c r="B372" s="922" t="s">
        <v>355</v>
      </c>
      <c r="C372" s="923"/>
      <c r="D372" s="923"/>
      <c r="E372" s="923"/>
      <c r="F372" s="924"/>
      <c r="G372" s="712"/>
      <c r="H372" s="713"/>
      <c r="I372" s="713"/>
      <c r="J372" s="240"/>
      <c r="K372" s="521"/>
      <c r="L372" s="521"/>
      <c r="M372" s="521"/>
      <c r="N372" s="521"/>
      <c r="O372" s="521"/>
      <c r="P372" s="521"/>
      <c r="Q372" s="521"/>
      <c r="R372" s="521"/>
      <c r="S372" s="521"/>
      <c r="T372" s="521"/>
      <c r="U372" s="521"/>
      <c r="V372" s="521"/>
      <c r="W372" s="521"/>
      <c r="X372" s="521"/>
      <c r="Y372" s="521"/>
      <c r="Z372" s="521"/>
      <c r="AA372" s="521"/>
      <c r="AB372" s="521"/>
      <c r="AC372" s="521"/>
      <c r="AD372" s="521"/>
      <c r="AE372" s="521"/>
      <c r="AF372" s="522"/>
      <c r="AG372" s="131"/>
      <c r="AH372" s="132"/>
      <c r="AI372" s="133" t="str">
        <f>IF($AM$16="前払金あり",IF(G372="","未記入",IF(AND(G372="あり",K372=""),"未記入","")),"")</f>
        <v/>
      </c>
      <c r="AJ372" s="133" t="str">
        <f>IF(AND($AN$16="前払金なし",COUNTA(G372,K372)&gt;0),"記入不要","")</f>
        <v/>
      </c>
      <c r="AK372" s="135"/>
      <c r="AL372" s="134"/>
      <c r="AM372" s="138"/>
      <c r="AN372" s="138"/>
      <c r="AO372" s="138"/>
      <c r="AP372" s="138"/>
      <c r="AQ372" s="138"/>
      <c r="AR372" s="138"/>
      <c r="AS372" s="138"/>
      <c r="AT372" s="138"/>
      <c r="AU372" s="138"/>
      <c r="AV372" s="138"/>
      <c r="AW372" s="138"/>
      <c r="AX372" s="138"/>
      <c r="AY372" s="138"/>
      <c r="AZ372" s="138"/>
      <c r="BA372" s="138"/>
      <c r="BB372" s="138"/>
      <c r="BC372" s="138"/>
      <c r="BD372" s="138"/>
      <c r="BE372" s="138"/>
      <c r="BF372" s="138"/>
    </row>
    <row r="373" spans="1:58" ht="36" customHeight="1">
      <c r="A373" s="85"/>
      <c r="B373" s="925"/>
      <c r="C373" s="926"/>
      <c r="D373" s="926"/>
      <c r="E373" s="926"/>
      <c r="F373" s="927"/>
      <c r="G373" s="928" t="s">
        <v>356</v>
      </c>
      <c r="H373" s="929"/>
      <c r="I373" s="929"/>
      <c r="J373" s="930"/>
      <c r="K373" s="671"/>
      <c r="L373" s="671"/>
      <c r="M373" s="671"/>
      <c r="N373" s="671"/>
      <c r="O373" s="671"/>
      <c r="P373" s="671"/>
      <c r="Q373" s="671"/>
      <c r="R373" s="671"/>
      <c r="S373" s="671"/>
      <c r="T373" s="671"/>
      <c r="U373" s="671"/>
      <c r="V373" s="671"/>
      <c r="W373" s="671"/>
      <c r="X373" s="671"/>
      <c r="Y373" s="671"/>
      <c r="Z373" s="671"/>
      <c r="AA373" s="671"/>
      <c r="AB373" s="671"/>
      <c r="AC373" s="671"/>
      <c r="AD373" s="671"/>
      <c r="AE373" s="671"/>
      <c r="AF373" s="672"/>
      <c r="AG373" s="131"/>
      <c r="AH373" s="132"/>
      <c r="AI373" s="133" t="str">
        <f>IF($AM$16="前払金あり",IF(G372="","未記入",IF(AND(G372="あり",K373=""),"未記入","")),"")</f>
        <v/>
      </c>
      <c r="AJ373" s="133" t="str">
        <f>IF(AND($AN$16="前払金なし",COUNTA(K373)&gt;0),"記入不要","")</f>
        <v/>
      </c>
      <c r="AK373" s="135"/>
      <c r="AL373" s="134"/>
      <c r="AM373" s="138"/>
      <c r="AN373" s="138"/>
      <c r="AO373" s="138"/>
      <c r="AP373" s="138"/>
      <c r="AQ373" s="138"/>
      <c r="AR373" s="138"/>
      <c r="AS373" s="138"/>
      <c r="AT373" s="138"/>
      <c r="AU373" s="138"/>
      <c r="AV373" s="138"/>
      <c r="AW373" s="138"/>
      <c r="AX373" s="138"/>
      <c r="AY373" s="138"/>
      <c r="AZ373" s="138"/>
      <c r="BA373" s="138"/>
      <c r="BB373" s="138"/>
      <c r="BC373" s="138"/>
      <c r="BD373" s="138"/>
      <c r="BE373" s="138"/>
      <c r="BF373" s="138"/>
    </row>
    <row r="374" spans="1:58" ht="65.25" customHeight="1">
      <c r="A374" s="85"/>
      <c r="B374" s="480" t="s">
        <v>313</v>
      </c>
      <c r="C374" s="480"/>
      <c r="D374" s="480"/>
      <c r="E374" s="480"/>
      <c r="F374" s="480"/>
      <c r="G374" s="520"/>
      <c r="H374" s="521"/>
      <c r="I374" s="521"/>
      <c r="J374" s="521"/>
      <c r="K374" s="521"/>
      <c r="L374" s="521"/>
      <c r="M374" s="521"/>
      <c r="N374" s="521"/>
      <c r="O374" s="521"/>
      <c r="P374" s="521"/>
      <c r="Q374" s="521"/>
      <c r="R374" s="521"/>
      <c r="S374" s="521"/>
      <c r="T374" s="521"/>
      <c r="U374" s="521"/>
      <c r="V374" s="521"/>
      <c r="W374" s="521"/>
      <c r="X374" s="521"/>
      <c r="Y374" s="521"/>
      <c r="Z374" s="521"/>
      <c r="AA374" s="521"/>
      <c r="AB374" s="521"/>
      <c r="AC374" s="521"/>
      <c r="AD374" s="521"/>
      <c r="AE374" s="521"/>
      <c r="AF374" s="522"/>
      <c r="AG374" s="131"/>
      <c r="AH374" s="132"/>
      <c r="AI374" s="133" t="str">
        <f>IF($AM$16="前払金あり",IF(G374="","未記入",""),"")</f>
        <v/>
      </c>
      <c r="AJ374" s="133" t="str">
        <f>IF(AND($AN$16="前払金なし",COUNTA(G374)&gt;0),"記入不要","")</f>
        <v/>
      </c>
      <c r="AK374" s="135"/>
      <c r="AL374" s="134"/>
      <c r="AM374" s="138"/>
      <c r="AN374" s="138"/>
      <c r="AO374" s="138"/>
      <c r="AP374" s="138"/>
      <c r="AQ374" s="138"/>
      <c r="AR374" s="138"/>
      <c r="AS374" s="138"/>
      <c r="AT374" s="138"/>
      <c r="AU374" s="138"/>
      <c r="AV374" s="138"/>
      <c r="AW374" s="138"/>
      <c r="AX374" s="138"/>
      <c r="AY374" s="138"/>
      <c r="AZ374" s="138"/>
      <c r="BA374" s="138"/>
      <c r="BB374" s="138"/>
      <c r="BC374" s="138"/>
      <c r="BD374" s="138"/>
      <c r="BE374" s="138"/>
      <c r="BF374" s="138"/>
    </row>
    <row r="375" spans="1:58" ht="27.75" customHeight="1">
      <c r="A375" s="85"/>
      <c r="B375" s="587" t="s">
        <v>321</v>
      </c>
      <c r="C375" s="588"/>
      <c r="D375" s="588"/>
      <c r="E375" s="588"/>
      <c r="F375" s="589"/>
      <c r="G375" s="500" t="s">
        <v>346</v>
      </c>
      <c r="H375" s="501"/>
      <c r="I375" s="501"/>
      <c r="J375" s="501"/>
      <c r="K375" s="501"/>
      <c r="L375" s="501"/>
      <c r="M375" s="501"/>
      <c r="N375" s="501"/>
      <c r="O375" s="29" t="s">
        <v>320</v>
      </c>
      <c r="P375" s="386"/>
      <c r="Q375" s="386"/>
      <c r="R375" s="386"/>
      <c r="S375" s="386"/>
      <c r="T375" s="386"/>
      <c r="U375" s="386"/>
      <c r="V375" s="386"/>
      <c r="W375" s="386"/>
      <c r="X375" s="386"/>
      <c r="Y375" s="386"/>
      <c r="Z375" s="386"/>
      <c r="AA375" s="386"/>
      <c r="AB375" s="386"/>
      <c r="AC375" s="386"/>
      <c r="AD375" s="386"/>
      <c r="AE375" s="386"/>
      <c r="AF375" s="387"/>
      <c r="AG375" s="131"/>
      <c r="AH375" s="132"/>
      <c r="AI375" s="133"/>
      <c r="AJ375" s="134"/>
      <c r="AK375" s="135"/>
      <c r="AL375" s="134"/>
      <c r="AM375" s="138"/>
      <c r="AN375" s="138"/>
      <c r="AO375" s="138"/>
      <c r="AP375" s="138"/>
      <c r="AQ375" s="138"/>
      <c r="AR375" s="138"/>
      <c r="AS375" s="138"/>
      <c r="AT375" s="138"/>
      <c r="AU375" s="138"/>
      <c r="AV375" s="138"/>
      <c r="AW375" s="138"/>
      <c r="AX375" s="138"/>
      <c r="AY375" s="138"/>
      <c r="AZ375" s="138"/>
      <c r="BA375" s="138"/>
      <c r="BB375" s="138"/>
      <c r="BC375" s="138"/>
      <c r="BD375" s="138"/>
      <c r="BE375" s="138"/>
      <c r="BF375" s="138"/>
    </row>
    <row r="376" spans="1:58" ht="42.75" customHeight="1">
      <c r="A376" s="85"/>
      <c r="B376" s="593"/>
      <c r="C376" s="594"/>
      <c r="D376" s="594"/>
      <c r="E376" s="594"/>
      <c r="F376" s="595"/>
      <c r="G376" s="457"/>
      <c r="H376" s="458"/>
      <c r="I376" s="458"/>
      <c r="J376" s="458"/>
      <c r="K376" s="458"/>
      <c r="L376" s="458"/>
      <c r="M376" s="458"/>
      <c r="N376" s="458"/>
      <c r="O376" s="458"/>
      <c r="P376" s="458"/>
      <c r="Q376" s="458"/>
      <c r="R376" s="458"/>
      <c r="S376" s="458"/>
      <c r="T376" s="458"/>
      <c r="U376" s="458"/>
      <c r="V376" s="458"/>
      <c r="W376" s="458"/>
      <c r="X376" s="458"/>
      <c r="Y376" s="458"/>
      <c r="Z376" s="458"/>
      <c r="AA376" s="458"/>
      <c r="AB376" s="458"/>
      <c r="AC376" s="458"/>
      <c r="AD376" s="458"/>
      <c r="AE376" s="458"/>
      <c r="AF376" s="459"/>
      <c r="AG376" s="131"/>
      <c r="AH376" s="132"/>
      <c r="AI376" s="133" t="str">
        <f>IF($AM$16="前払金あり",IF(G376="","未記入",""),"")</f>
        <v/>
      </c>
      <c r="AJ376" s="133" t="str">
        <f>IF(AND($AN$16="前払金なし",COUNTA(G376)&gt;0),"記入不要","")</f>
        <v/>
      </c>
      <c r="AK376" s="135"/>
      <c r="AL376" s="134"/>
      <c r="AM376" s="138"/>
      <c r="AN376" s="138"/>
      <c r="AO376" s="138"/>
      <c r="AP376" s="138"/>
      <c r="AQ376" s="138"/>
      <c r="AR376" s="138"/>
      <c r="AS376" s="138"/>
      <c r="AT376" s="138"/>
      <c r="AU376" s="138"/>
      <c r="AV376" s="138"/>
      <c r="AW376" s="138"/>
      <c r="AX376" s="138"/>
      <c r="AY376" s="138"/>
      <c r="AZ376" s="138"/>
      <c r="BA376" s="138"/>
      <c r="BB376" s="138"/>
      <c r="BC376" s="138"/>
      <c r="BD376" s="138"/>
      <c r="BE376" s="138"/>
      <c r="BF376" s="138"/>
    </row>
    <row r="377" spans="1:58" ht="18.75" customHeight="1">
      <c r="A377" s="85"/>
      <c r="B377" s="479" t="s">
        <v>315</v>
      </c>
      <c r="C377" s="479"/>
      <c r="D377" s="479"/>
      <c r="E377" s="479"/>
      <c r="F377" s="479"/>
      <c r="G377" s="518" t="s">
        <v>316</v>
      </c>
      <c r="H377" s="519"/>
      <c r="I377" s="519"/>
      <c r="J377" s="519"/>
      <c r="K377" s="519"/>
      <c r="L377" s="519"/>
      <c r="M377" s="517"/>
      <c r="N377" s="517"/>
      <c r="O377" s="517"/>
      <c r="P377" s="654" t="s">
        <v>411</v>
      </c>
      <c r="Q377" s="654"/>
      <c r="R377" s="654"/>
      <c r="S377" s="30"/>
      <c r="T377" s="30"/>
      <c r="U377" s="30"/>
      <c r="V377" s="30"/>
      <c r="W377" s="30"/>
      <c r="X377" s="30"/>
      <c r="Y377" s="30"/>
      <c r="Z377" s="30"/>
      <c r="AA377" s="30"/>
      <c r="AB377" s="30"/>
      <c r="AC377" s="30"/>
      <c r="AD377" s="30"/>
      <c r="AE377" s="30"/>
      <c r="AF377" s="64"/>
      <c r="AG377" s="131"/>
      <c r="AH377" s="132"/>
      <c r="AI377" s="133" t="str">
        <f>IF($AM$16="前払金あり",IF(M377="","未記入",""),"")</f>
        <v/>
      </c>
      <c r="AJ377" s="133" t="str">
        <f>IF(AND($AN$16="前払金なし",COUNTA(M377)&gt;0),"記入不要","")</f>
        <v/>
      </c>
      <c r="AK377" s="135"/>
      <c r="AL377" s="134"/>
      <c r="AM377" s="138"/>
      <c r="AN377" s="138"/>
      <c r="AO377" s="138"/>
      <c r="AP377" s="138"/>
      <c r="AQ377" s="138"/>
      <c r="AR377" s="138"/>
      <c r="AS377" s="138"/>
      <c r="AT377" s="138"/>
      <c r="AU377" s="138"/>
      <c r="AV377" s="138"/>
      <c r="AW377" s="138"/>
      <c r="AX377" s="138"/>
      <c r="AY377" s="138"/>
      <c r="AZ377" s="138"/>
      <c r="BA377" s="138"/>
      <c r="BB377" s="138"/>
      <c r="BC377" s="138"/>
      <c r="BD377" s="138"/>
      <c r="BE377" s="138"/>
      <c r="BF377" s="138"/>
    </row>
    <row r="378" spans="1:58" ht="18.75" customHeight="1">
      <c r="A378" s="85"/>
      <c r="B378" s="479" t="s">
        <v>314</v>
      </c>
      <c r="C378" s="479"/>
      <c r="D378" s="479"/>
      <c r="E378" s="479"/>
      <c r="F378" s="479"/>
      <c r="G378" s="712"/>
      <c r="H378" s="713"/>
      <c r="I378" s="713"/>
      <c r="J378" s="30"/>
      <c r="K378" s="30" t="s">
        <v>317</v>
      </c>
      <c r="L378" s="30"/>
      <c r="M378" s="30"/>
      <c r="N378" s="488"/>
      <c r="O378" s="488"/>
      <c r="P378" s="488"/>
      <c r="Q378" s="488"/>
      <c r="R378" s="488"/>
      <c r="S378" s="488"/>
      <c r="T378" s="488"/>
      <c r="U378" s="488"/>
      <c r="V378" s="488"/>
      <c r="W378" s="488"/>
      <c r="X378" s="488"/>
      <c r="Y378" s="488"/>
      <c r="Z378" s="488"/>
      <c r="AA378" s="488"/>
      <c r="AB378" s="488"/>
      <c r="AC378" s="488"/>
      <c r="AD378" s="488"/>
      <c r="AE378" s="488"/>
      <c r="AF378" s="64"/>
      <c r="AG378" s="131"/>
      <c r="AH378" s="132"/>
      <c r="AI378" s="133" t="str">
        <f>IF($AM$16="前払金あり",IF(G378="","未記入",IF(AND(G378="あり",N378=""),"未記入","")),"")</f>
        <v/>
      </c>
      <c r="AJ378" s="133" t="str">
        <f>IF(AND($AN$16="前払金なし",COUNTA(G378,N378)&gt;0),"記入不要","")</f>
        <v/>
      </c>
      <c r="AK378" s="135"/>
      <c r="AL378" s="134"/>
      <c r="AM378" s="138"/>
      <c r="AN378" s="138"/>
      <c r="AO378" s="138"/>
      <c r="AP378" s="138"/>
      <c r="AQ378" s="138"/>
      <c r="AR378" s="138"/>
      <c r="AS378" s="138"/>
      <c r="AT378" s="138"/>
      <c r="AU378" s="138"/>
      <c r="AV378" s="138"/>
      <c r="AW378" s="138"/>
      <c r="AX378" s="138"/>
      <c r="AY378" s="138"/>
      <c r="AZ378" s="138"/>
      <c r="BA378" s="138"/>
      <c r="BB378" s="138"/>
      <c r="BC378" s="138"/>
      <c r="BD378" s="138"/>
      <c r="BE378" s="138"/>
      <c r="BF378" s="138"/>
    </row>
    <row r="379" spans="1:58" ht="38.25" customHeight="1">
      <c r="A379" s="92"/>
      <c r="B379" s="901" t="s">
        <v>322</v>
      </c>
      <c r="C379" s="902"/>
      <c r="D379" s="902"/>
      <c r="E379" s="902"/>
      <c r="F379" s="903"/>
      <c r="G379" s="457"/>
      <c r="H379" s="458"/>
      <c r="I379" s="458"/>
      <c r="J379" s="458"/>
      <c r="K379" s="458"/>
      <c r="L379" s="458"/>
      <c r="M379" s="458"/>
      <c r="N379" s="458"/>
      <c r="O379" s="458"/>
      <c r="P379" s="458"/>
      <c r="Q379" s="458"/>
      <c r="R379" s="458"/>
      <c r="S379" s="458"/>
      <c r="T379" s="458"/>
      <c r="U379" s="458"/>
      <c r="V379" s="458"/>
      <c r="W379" s="458"/>
      <c r="X379" s="458"/>
      <c r="Y379" s="458"/>
      <c r="Z379" s="458"/>
      <c r="AA379" s="458"/>
      <c r="AB379" s="458"/>
      <c r="AC379" s="458"/>
      <c r="AD379" s="458"/>
      <c r="AE379" s="458"/>
      <c r="AF379" s="459"/>
      <c r="AG379" s="131"/>
      <c r="AH379" s="132"/>
      <c r="AI379" s="133" t="str">
        <f>IF($AM$16="前払金あり",IF(G379="","未記入",""),"")</f>
        <v/>
      </c>
      <c r="AJ379" s="133" t="str">
        <f>IF(AND($AN$16="前払金なし",COUNTA(G379)&gt;0),"記入不要","")</f>
        <v/>
      </c>
      <c r="AK379" s="135"/>
      <c r="AL379" s="134"/>
      <c r="AM379" s="138"/>
      <c r="AN379" s="138"/>
      <c r="AO379" s="138"/>
      <c r="AP379" s="138"/>
      <c r="AQ379" s="138"/>
      <c r="AR379" s="138"/>
      <c r="AS379" s="138"/>
      <c r="AT379" s="138"/>
      <c r="AU379" s="138"/>
      <c r="AV379" s="138"/>
      <c r="AW379" s="138"/>
      <c r="AX379" s="138"/>
      <c r="AY379" s="138"/>
      <c r="AZ379" s="138"/>
      <c r="BA379" s="138"/>
      <c r="BB379" s="138"/>
      <c r="BC379" s="138"/>
      <c r="BD379" s="138"/>
      <c r="BE379" s="138"/>
      <c r="BF379" s="138"/>
    </row>
    <row r="380" spans="1:58" ht="18.75" customHeight="1">
      <c r="A380" s="84" t="s">
        <v>323</v>
      </c>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83"/>
      <c r="AG380" s="131"/>
      <c r="AH380" s="132"/>
      <c r="AI380" s="133"/>
      <c r="AJ380" s="134"/>
      <c r="AK380" s="135"/>
      <c r="AL380" s="134"/>
      <c r="AM380" s="138"/>
      <c r="AN380" s="138"/>
      <c r="AO380" s="138"/>
      <c r="AP380" s="138"/>
      <c r="AQ380" s="138"/>
      <c r="AR380" s="138"/>
      <c r="AS380" s="138"/>
      <c r="AT380" s="138"/>
      <c r="AU380" s="138"/>
      <c r="AV380" s="138"/>
      <c r="AW380" s="138"/>
      <c r="AX380" s="138"/>
      <c r="AY380" s="138"/>
      <c r="AZ380" s="138"/>
      <c r="BA380" s="138"/>
      <c r="BB380" s="138"/>
      <c r="BC380" s="138"/>
      <c r="BD380" s="138"/>
      <c r="BE380" s="138"/>
      <c r="BF380" s="138"/>
    </row>
    <row r="381" spans="1:58" ht="33.75" customHeight="1">
      <c r="A381" s="237"/>
      <c r="B381" s="901" t="s">
        <v>319</v>
      </c>
      <c r="C381" s="902"/>
      <c r="D381" s="902"/>
      <c r="E381" s="902"/>
      <c r="F381" s="902"/>
      <c r="G381" s="457"/>
      <c r="H381" s="458"/>
      <c r="I381" s="458"/>
      <c r="J381" s="458"/>
      <c r="K381" s="458"/>
      <c r="L381" s="458"/>
      <c r="M381" s="458"/>
      <c r="N381" s="458"/>
      <c r="O381" s="458"/>
      <c r="P381" s="458"/>
      <c r="Q381" s="458"/>
      <c r="R381" s="458"/>
      <c r="S381" s="458"/>
      <c r="T381" s="458"/>
      <c r="U381" s="458"/>
      <c r="V381" s="458"/>
      <c r="W381" s="458"/>
      <c r="X381" s="458"/>
      <c r="Y381" s="458"/>
      <c r="Z381" s="458"/>
      <c r="AA381" s="458"/>
      <c r="AB381" s="458"/>
      <c r="AC381" s="458"/>
      <c r="AD381" s="458"/>
      <c r="AE381" s="458"/>
      <c r="AF381" s="459"/>
      <c r="AG381" s="131"/>
      <c r="AH381" s="132"/>
      <c r="AI381" s="133" t="str">
        <f>IF(G381="","未記入","")</f>
        <v>未記入</v>
      </c>
      <c r="AJ381" s="134"/>
      <c r="AK381" s="135"/>
      <c r="AL381" s="134"/>
      <c r="AM381" s="138"/>
      <c r="AN381" s="138"/>
      <c r="AO381" s="138"/>
      <c r="AP381" s="138"/>
      <c r="AQ381" s="138"/>
      <c r="AR381" s="138"/>
      <c r="AS381" s="138"/>
      <c r="AT381" s="138"/>
      <c r="AU381" s="138"/>
      <c r="AV381" s="138"/>
      <c r="AW381" s="138"/>
      <c r="AX381" s="138"/>
      <c r="AY381" s="138"/>
      <c r="AZ381" s="138"/>
      <c r="BA381" s="138"/>
      <c r="BB381" s="138"/>
      <c r="BC381" s="138"/>
      <c r="BD381" s="138"/>
      <c r="BE381" s="138"/>
      <c r="BF381" s="138"/>
    </row>
    <row r="382" spans="1:58" ht="33.75" customHeight="1">
      <c r="A382" s="92"/>
      <c r="B382" s="901" t="s">
        <v>322</v>
      </c>
      <c r="C382" s="902"/>
      <c r="D382" s="902"/>
      <c r="E382" s="902"/>
      <c r="F382" s="903"/>
      <c r="G382" s="457"/>
      <c r="H382" s="458"/>
      <c r="I382" s="458"/>
      <c r="J382" s="458"/>
      <c r="K382" s="458"/>
      <c r="L382" s="458"/>
      <c r="M382" s="458"/>
      <c r="N382" s="458"/>
      <c r="O382" s="458"/>
      <c r="P382" s="458"/>
      <c r="Q382" s="458"/>
      <c r="R382" s="458"/>
      <c r="S382" s="458"/>
      <c r="T382" s="458"/>
      <c r="U382" s="458"/>
      <c r="V382" s="458"/>
      <c r="W382" s="458"/>
      <c r="X382" s="458"/>
      <c r="Y382" s="458"/>
      <c r="Z382" s="458"/>
      <c r="AA382" s="458"/>
      <c r="AB382" s="458"/>
      <c r="AC382" s="458"/>
      <c r="AD382" s="458"/>
      <c r="AE382" s="458"/>
      <c r="AF382" s="459"/>
      <c r="AG382" s="131"/>
      <c r="AH382" s="132"/>
      <c r="AI382" s="133" t="str">
        <f>IF(G382="","未記入","")</f>
        <v>未記入</v>
      </c>
      <c r="AJ382" s="134"/>
      <c r="AK382" s="135"/>
      <c r="AL382" s="134"/>
      <c r="AM382" s="138"/>
      <c r="AN382" s="138"/>
      <c r="AO382" s="138"/>
      <c r="AP382" s="138"/>
      <c r="AQ382" s="138"/>
      <c r="AR382" s="138"/>
      <c r="AS382" s="138"/>
      <c r="AT382" s="138"/>
      <c r="AU382" s="138"/>
      <c r="AV382" s="138"/>
      <c r="AW382" s="138"/>
      <c r="AX382" s="138"/>
      <c r="AY382" s="138"/>
      <c r="AZ382" s="138"/>
      <c r="BA382" s="138"/>
      <c r="BB382" s="138"/>
      <c r="BC382" s="138"/>
      <c r="BD382" s="138"/>
      <c r="BE382" s="138"/>
      <c r="BF382" s="138"/>
    </row>
    <row r="383" spans="1:58" ht="18.75" customHeight="1">
      <c r="A383" s="89" t="s">
        <v>324</v>
      </c>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244" t="s">
        <v>622</v>
      </c>
      <c r="AG383" s="131"/>
      <c r="AH383" s="132"/>
      <c r="AI383" s="133"/>
      <c r="AJ383" s="134"/>
      <c r="AK383" s="135"/>
      <c r="AL383" s="134"/>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row>
    <row r="384" spans="1:58" ht="18.75" customHeight="1">
      <c r="A384" s="91"/>
      <c r="B384" s="339" t="s">
        <v>598</v>
      </c>
      <c r="C384" s="340"/>
      <c r="D384" s="340"/>
      <c r="E384" s="340"/>
      <c r="F384" s="340"/>
      <c r="G384" s="340"/>
      <c r="H384" s="340"/>
      <c r="I384" s="340"/>
      <c r="J384" s="340"/>
      <c r="K384" s="340"/>
      <c r="L384" s="340"/>
      <c r="M384" s="340"/>
      <c r="N384" s="340"/>
      <c r="O384" s="340"/>
      <c r="P384" s="340"/>
      <c r="Q384" s="340"/>
      <c r="R384" s="340"/>
      <c r="S384" s="340"/>
      <c r="T384" s="340"/>
      <c r="U384" s="340"/>
      <c r="V384" s="340"/>
      <c r="W384" s="340"/>
      <c r="X384" s="340"/>
      <c r="Y384" s="340"/>
      <c r="Z384" s="340"/>
      <c r="AA384" s="340"/>
      <c r="AB384" s="340"/>
      <c r="AC384" s="341" t="s">
        <v>599</v>
      </c>
      <c r="AD384" s="340"/>
      <c r="AE384" s="340"/>
      <c r="AF384" s="342"/>
      <c r="AG384" s="131"/>
      <c r="AH384" s="132"/>
      <c r="AI384" s="133"/>
      <c r="AJ384" s="133" t="str">
        <f t="shared" ref="AJ384:AJ404" si="19">IF(AND($AM$13="介護付でない",COUNTA(B384)&gt;0),"記入不要","")</f>
        <v/>
      </c>
      <c r="AK384" s="135"/>
      <c r="AL384" s="134"/>
      <c r="AM384" s="138"/>
      <c r="AN384" s="138"/>
      <c r="AO384" s="138"/>
      <c r="AP384" s="138"/>
      <c r="AQ384" s="138"/>
      <c r="AR384" s="138"/>
      <c r="AS384" s="138"/>
      <c r="AT384" s="138"/>
      <c r="AU384" s="138"/>
      <c r="AV384" s="138"/>
      <c r="AW384" s="138"/>
      <c r="AX384" s="138"/>
      <c r="AY384" s="138"/>
      <c r="AZ384" s="138"/>
      <c r="BA384" s="138"/>
      <c r="BB384" s="138"/>
      <c r="BC384" s="138"/>
      <c r="BD384" s="138"/>
      <c r="BE384" s="138"/>
      <c r="BF384" s="138"/>
    </row>
    <row r="385" spans="1:58" ht="18.75" customHeight="1">
      <c r="A385" s="91"/>
      <c r="B385" s="343"/>
      <c r="C385" s="436" t="s">
        <v>265</v>
      </c>
      <c r="D385" s="436"/>
      <c r="E385" s="436"/>
      <c r="F385" s="436"/>
      <c r="G385" s="436"/>
      <c r="H385" s="436" t="s">
        <v>347</v>
      </c>
      <c r="I385" s="436"/>
      <c r="J385" s="436"/>
      <c r="K385" s="436"/>
      <c r="L385" s="436"/>
      <c r="M385" s="436"/>
      <c r="N385" s="436"/>
      <c r="O385" s="436"/>
      <c r="P385" s="436"/>
      <c r="Q385" s="436"/>
      <c r="R385" s="436"/>
      <c r="S385" s="436" t="s">
        <v>348</v>
      </c>
      <c r="T385" s="436"/>
      <c r="U385" s="436"/>
      <c r="V385" s="436"/>
      <c r="W385" s="436"/>
      <c r="X385" s="436"/>
      <c r="Y385" s="436"/>
      <c r="Z385" s="436"/>
      <c r="AA385" s="436"/>
      <c r="AB385" s="436"/>
      <c r="AC385" s="436"/>
      <c r="AD385" s="344"/>
      <c r="AE385" s="345"/>
      <c r="AF385" s="346"/>
      <c r="AG385" s="131"/>
      <c r="AH385" s="132"/>
      <c r="AI385" s="133"/>
      <c r="AJ385" s="133" t="str">
        <f t="shared" si="19"/>
        <v/>
      </c>
      <c r="AK385" s="135"/>
      <c r="AL385" s="134"/>
      <c r="AM385" s="138"/>
      <c r="AN385" s="138"/>
      <c r="AO385" s="138"/>
      <c r="AP385" s="138"/>
      <c r="AQ385" s="138"/>
      <c r="AR385" s="138"/>
      <c r="AS385" s="138"/>
      <c r="AT385" s="138"/>
      <c r="AU385" s="138"/>
      <c r="AV385" s="138"/>
      <c r="AW385" s="138"/>
      <c r="AX385" s="138"/>
      <c r="AY385" s="138"/>
      <c r="AZ385" s="138"/>
      <c r="BA385" s="138"/>
      <c r="BB385" s="138"/>
      <c r="BC385" s="138"/>
      <c r="BD385" s="138"/>
      <c r="BE385" s="138"/>
      <c r="BF385" s="138"/>
    </row>
    <row r="386" spans="1:58" ht="18.75" customHeight="1">
      <c r="A386" s="91"/>
      <c r="B386" s="343"/>
      <c r="C386" s="436"/>
      <c r="D386" s="436"/>
      <c r="E386" s="436"/>
      <c r="F386" s="436"/>
      <c r="G386" s="436"/>
      <c r="H386" s="436"/>
      <c r="I386" s="436"/>
      <c r="J386" s="436"/>
      <c r="K386" s="436"/>
      <c r="L386" s="436"/>
      <c r="M386" s="436"/>
      <c r="N386" s="436"/>
      <c r="O386" s="436"/>
      <c r="P386" s="436"/>
      <c r="Q386" s="436"/>
      <c r="R386" s="436"/>
      <c r="S386" s="436"/>
      <c r="T386" s="436"/>
      <c r="U386" s="436"/>
      <c r="V386" s="436"/>
      <c r="W386" s="436"/>
      <c r="X386" s="436"/>
      <c r="Y386" s="436"/>
      <c r="Z386" s="436"/>
      <c r="AA386" s="436"/>
      <c r="AB386" s="436"/>
      <c r="AC386" s="436"/>
      <c r="AD386" s="344"/>
      <c r="AE386" s="345"/>
      <c r="AF386" s="346"/>
      <c r="AG386" s="131"/>
      <c r="AH386" s="132"/>
      <c r="AI386" s="133"/>
      <c r="AJ386" s="133" t="str">
        <f t="shared" si="19"/>
        <v/>
      </c>
      <c r="AK386" s="135"/>
      <c r="AL386" s="134"/>
      <c r="AM386" s="138"/>
      <c r="AN386" s="138"/>
      <c r="AO386" s="138"/>
      <c r="AP386" s="138"/>
      <c r="AQ386" s="138"/>
      <c r="AR386" s="138"/>
      <c r="AS386" s="138"/>
      <c r="AT386" s="138"/>
      <c r="AU386" s="138"/>
      <c r="AV386" s="138"/>
      <c r="AW386" s="138"/>
      <c r="AX386" s="138"/>
      <c r="AY386" s="138"/>
      <c r="AZ386" s="138"/>
      <c r="BA386" s="138"/>
      <c r="BB386" s="138"/>
      <c r="BC386" s="138"/>
      <c r="BD386" s="138"/>
      <c r="BE386" s="138"/>
      <c r="BF386" s="138"/>
    </row>
    <row r="387" spans="1:58" ht="18.75" customHeight="1">
      <c r="A387" s="91"/>
      <c r="B387" s="343"/>
      <c r="C387" s="436" t="s">
        <v>600</v>
      </c>
      <c r="D387" s="436"/>
      <c r="E387" s="436"/>
      <c r="F387" s="436"/>
      <c r="G387" s="436"/>
      <c r="H387" s="451"/>
      <c r="I387" s="451"/>
      <c r="J387" s="451"/>
      <c r="K387" s="451"/>
      <c r="L387" s="451"/>
      <c r="M387" s="451"/>
      <c r="N387" s="451"/>
      <c r="O387" s="451"/>
      <c r="P387" s="451"/>
      <c r="Q387" s="451"/>
      <c r="R387" s="451"/>
      <c r="S387" s="451"/>
      <c r="T387" s="451"/>
      <c r="U387" s="451"/>
      <c r="V387" s="451"/>
      <c r="W387" s="451"/>
      <c r="X387" s="451"/>
      <c r="Y387" s="451"/>
      <c r="Z387" s="451"/>
      <c r="AA387" s="451"/>
      <c r="AB387" s="451"/>
      <c r="AC387" s="451"/>
      <c r="AD387" s="344"/>
      <c r="AE387" s="345"/>
      <c r="AF387" s="346"/>
      <c r="AG387" s="131"/>
      <c r="AH387" s="132"/>
      <c r="AI387" s="144" t="str">
        <f>IF(OR(H387="",S387=""),"未記入","")</f>
        <v>未記入</v>
      </c>
      <c r="AJ387" s="133" t="str">
        <f t="shared" si="19"/>
        <v/>
      </c>
      <c r="AK387" s="135"/>
      <c r="AL387" s="134"/>
      <c r="AM387" s="138"/>
      <c r="AN387" s="138"/>
      <c r="AO387" s="138"/>
      <c r="AP387" s="138"/>
      <c r="AQ387" s="138"/>
      <c r="AR387" s="138"/>
      <c r="AS387" s="138"/>
      <c r="AT387" s="138"/>
      <c r="AU387" s="138"/>
      <c r="AV387" s="138"/>
      <c r="AW387" s="138"/>
      <c r="AX387" s="138"/>
      <c r="AY387" s="138"/>
      <c r="AZ387" s="138"/>
      <c r="BA387" s="138"/>
      <c r="BB387" s="138"/>
      <c r="BC387" s="138"/>
      <c r="BD387" s="138"/>
      <c r="BE387" s="138"/>
      <c r="BF387" s="138"/>
    </row>
    <row r="388" spans="1:58" ht="18.75" customHeight="1">
      <c r="A388" s="91"/>
      <c r="B388" s="343"/>
      <c r="C388" s="436" t="s">
        <v>601</v>
      </c>
      <c r="D388" s="436"/>
      <c r="E388" s="436"/>
      <c r="F388" s="436"/>
      <c r="G388" s="436"/>
      <c r="H388" s="451"/>
      <c r="I388" s="451"/>
      <c r="J388" s="451"/>
      <c r="K388" s="451"/>
      <c r="L388" s="451"/>
      <c r="M388" s="451"/>
      <c r="N388" s="451"/>
      <c r="O388" s="451"/>
      <c r="P388" s="451"/>
      <c r="Q388" s="451"/>
      <c r="R388" s="451"/>
      <c r="S388" s="451"/>
      <c r="T388" s="451"/>
      <c r="U388" s="451"/>
      <c r="V388" s="451"/>
      <c r="W388" s="451"/>
      <c r="X388" s="451"/>
      <c r="Y388" s="451"/>
      <c r="Z388" s="451"/>
      <c r="AA388" s="451"/>
      <c r="AB388" s="451"/>
      <c r="AC388" s="451"/>
      <c r="AD388" s="344"/>
      <c r="AE388" s="345"/>
      <c r="AF388" s="346"/>
      <c r="AG388" s="131"/>
      <c r="AH388" s="132"/>
      <c r="AI388" s="144" t="str">
        <f t="shared" ref="AI388:AI392" si="20">IF(OR(H388="",S388=""),"未記入","")</f>
        <v>未記入</v>
      </c>
      <c r="AJ388" s="133" t="str">
        <f t="shared" si="19"/>
        <v/>
      </c>
      <c r="AK388" s="135"/>
      <c r="AL388" s="134"/>
      <c r="AM388" s="138"/>
      <c r="AN388" s="138"/>
      <c r="AO388" s="138"/>
      <c r="AP388" s="138"/>
      <c r="AQ388" s="138"/>
      <c r="AR388" s="138"/>
      <c r="AS388" s="138"/>
      <c r="AT388" s="138"/>
      <c r="AU388" s="138"/>
      <c r="AV388" s="138"/>
      <c r="AW388" s="138"/>
      <c r="AX388" s="138"/>
      <c r="AY388" s="138"/>
      <c r="AZ388" s="138"/>
      <c r="BA388" s="138"/>
      <c r="BB388" s="138"/>
      <c r="BC388" s="138"/>
      <c r="BD388" s="138"/>
      <c r="BE388" s="138"/>
      <c r="BF388" s="138"/>
    </row>
    <row r="389" spans="1:58" ht="18.75" customHeight="1">
      <c r="A389" s="91"/>
      <c r="B389" s="343"/>
      <c r="C389" s="436" t="s">
        <v>602</v>
      </c>
      <c r="D389" s="436"/>
      <c r="E389" s="436"/>
      <c r="F389" s="436"/>
      <c r="G389" s="436"/>
      <c r="H389" s="451"/>
      <c r="I389" s="451"/>
      <c r="J389" s="451"/>
      <c r="K389" s="451"/>
      <c r="L389" s="451"/>
      <c r="M389" s="451"/>
      <c r="N389" s="451"/>
      <c r="O389" s="451"/>
      <c r="P389" s="451"/>
      <c r="Q389" s="451"/>
      <c r="R389" s="451"/>
      <c r="S389" s="451"/>
      <c r="T389" s="451"/>
      <c r="U389" s="451"/>
      <c r="V389" s="451"/>
      <c r="W389" s="451"/>
      <c r="X389" s="451"/>
      <c r="Y389" s="451"/>
      <c r="Z389" s="451"/>
      <c r="AA389" s="451"/>
      <c r="AB389" s="451"/>
      <c r="AC389" s="451"/>
      <c r="AD389" s="344"/>
      <c r="AE389" s="345"/>
      <c r="AF389" s="346"/>
      <c r="AG389" s="131"/>
      <c r="AH389" s="132"/>
      <c r="AI389" s="144" t="str">
        <f t="shared" si="20"/>
        <v>未記入</v>
      </c>
      <c r="AJ389" s="133" t="str">
        <f t="shared" si="19"/>
        <v/>
      </c>
      <c r="AK389" s="135"/>
      <c r="AL389" s="134"/>
      <c r="AM389" s="138"/>
      <c r="AN389" s="138"/>
      <c r="AO389" s="138"/>
      <c r="AP389" s="138"/>
      <c r="AQ389" s="138"/>
      <c r="AR389" s="138"/>
      <c r="AS389" s="138"/>
      <c r="AT389" s="138"/>
      <c r="AU389" s="138"/>
      <c r="AV389" s="138"/>
      <c r="AW389" s="138"/>
      <c r="AX389" s="138"/>
      <c r="AY389" s="138"/>
      <c r="AZ389" s="138"/>
      <c r="BA389" s="138"/>
      <c r="BB389" s="138"/>
      <c r="BC389" s="138"/>
      <c r="BD389" s="138"/>
      <c r="BE389" s="138"/>
      <c r="BF389" s="138"/>
    </row>
    <row r="390" spans="1:58" ht="18.75" customHeight="1">
      <c r="A390" s="91"/>
      <c r="B390" s="343"/>
      <c r="C390" s="436" t="s">
        <v>603</v>
      </c>
      <c r="D390" s="436"/>
      <c r="E390" s="436"/>
      <c r="F390" s="436"/>
      <c r="G390" s="436"/>
      <c r="H390" s="451"/>
      <c r="I390" s="451"/>
      <c r="J390" s="451"/>
      <c r="K390" s="451"/>
      <c r="L390" s="451"/>
      <c r="M390" s="451"/>
      <c r="N390" s="451"/>
      <c r="O390" s="451"/>
      <c r="P390" s="451"/>
      <c r="Q390" s="451"/>
      <c r="R390" s="451"/>
      <c r="S390" s="451"/>
      <c r="T390" s="451"/>
      <c r="U390" s="451"/>
      <c r="V390" s="451"/>
      <c r="W390" s="451"/>
      <c r="X390" s="451"/>
      <c r="Y390" s="451"/>
      <c r="Z390" s="451"/>
      <c r="AA390" s="451"/>
      <c r="AB390" s="451"/>
      <c r="AC390" s="451"/>
      <c r="AD390" s="344"/>
      <c r="AE390" s="345"/>
      <c r="AF390" s="346"/>
      <c r="AG390" s="131"/>
      <c r="AH390" s="132"/>
      <c r="AI390" s="144" t="str">
        <f t="shared" si="20"/>
        <v>未記入</v>
      </c>
      <c r="AJ390" s="133" t="str">
        <f t="shared" si="19"/>
        <v/>
      </c>
      <c r="AK390" s="135"/>
      <c r="AL390" s="134"/>
      <c r="AM390" s="138"/>
      <c r="AN390" s="138"/>
      <c r="AO390" s="138"/>
      <c r="AP390" s="138"/>
      <c r="AQ390" s="138"/>
      <c r="AR390" s="138"/>
      <c r="AS390" s="138"/>
      <c r="AT390" s="138"/>
      <c r="AU390" s="138"/>
      <c r="AV390" s="138"/>
      <c r="AW390" s="138"/>
      <c r="AX390" s="138"/>
      <c r="AY390" s="138"/>
      <c r="AZ390" s="138"/>
      <c r="BA390" s="138"/>
      <c r="BB390" s="138"/>
      <c r="BC390" s="138"/>
      <c r="BD390" s="138"/>
      <c r="BE390" s="138"/>
      <c r="BF390" s="138"/>
    </row>
    <row r="391" spans="1:58" ht="18.75" customHeight="1">
      <c r="A391" s="91"/>
      <c r="B391" s="343"/>
      <c r="C391" s="436" t="s">
        <v>604</v>
      </c>
      <c r="D391" s="436"/>
      <c r="E391" s="436"/>
      <c r="F391" s="436"/>
      <c r="G391" s="436"/>
      <c r="H391" s="451"/>
      <c r="I391" s="451"/>
      <c r="J391" s="451"/>
      <c r="K391" s="451"/>
      <c r="L391" s="451"/>
      <c r="M391" s="451"/>
      <c r="N391" s="451"/>
      <c r="O391" s="451"/>
      <c r="P391" s="451"/>
      <c r="Q391" s="451"/>
      <c r="R391" s="451"/>
      <c r="S391" s="451"/>
      <c r="T391" s="451"/>
      <c r="U391" s="451"/>
      <c r="V391" s="451"/>
      <c r="W391" s="451"/>
      <c r="X391" s="451"/>
      <c r="Y391" s="451"/>
      <c r="Z391" s="451"/>
      <c r="AA391" s="451"/>
      <c r="AB391" s="451"/>
      <c r="AC391" s="451"/>
      <c r="AD391" s="344"/>
      <c r="AE391" s="345"/>
      <c r="AF391" s="346"/>
      <c r="AG391" s="131"/>
      <c r="AH391" s="132"/>
      <c r="AI391" s="144" t="str">
        <f t="shared" si="20"/>
        <v>未記入</v>
      </c>
      <c r="AJ391" s="133" t="str">
        <f t="shared" si="19"/>
        <v/>
      </c>
      <c r="AK391" s="135"/>
      <c r="AL391" s="134"/>
      <c r="AM391" s="138"/>
      <c r="AN391" s="138"/>
      <c r="AO391" s="138"/>
      <c r="AP391" s="138"/>
      <c r="AQ391" s="138"/>
      <c r="AR391" s="138"/>
      <c r="AS391" s="138"/>
      <c r="AT391" s="138"/>
      <c r="AU391" s="138"/>
      <c r="AV391" s="138"/>
      <c r="AW391" s="138"/>
      <c r="AX391" s="138"/>
      <c r="AY391" s="138"/>
      <c r="AZ391" s="138"/>
      <c r="BA391" s="138"/>
      <c r="BB391" s="138"/>
      <c r="BC391" s="138"/>
      <c r="BD391" s="138"/>
      <c r="BE391" s="138"/>
      <c r="BF391" s="138"/>
    </row>
    <row r="392" spans="1:58" ht="18.75" customHeight="1">
      <c r="A392" s="91"/>
      <c r="B392" s="343"/>
      <c r="C392" s="436" t="s">
        <v>605</v>
      </c>
      <c r="D392" s="436"/>
      <c r="E392" s="436"/>
      <c r="F392" s="436"/>
      <c r="G392" s="436"/>
      <c r="H392" s="451"/>
      <c r="I392" s="451"/>
      <c r="J392" s="451"/>
      <c r="K392" s="451"/>
      <c r="L392" s="451"/>
      <c r="M392" s="451"/>
      <c r="N392" s="451"/>
      <c r="O392" s="451"/>
      <c r="P392" s="451"/>
      <c r="Q392" s="451"/>
      <c r="R392" s="451"/>
      <c r="S392" s="451"/>
      <c r="T392" s="451"/>
      <c r="U392" s="451"/>
      <c r="V392" s="451"/>
      <c r="W392" s="451"/>
      <c r="X392" s="451"/>
      <c r="Y392" s="451"/>
      <c r="Z392" s="451"/>
      <c r="AA392" s="451"/>
      <c r="AB392" s="451"/>
      <c r="AC392" s="451"/>
      <c r="AD392" s="344"/>
      <c r="AE392" s="345"/>
      <c r="AF392" s="346"/>
      <c r="AG392" s="131"/>
      <c r="AH392" s="132"/>
      <c r="AI392" s="144" t="str">
        <f t="shared" si="20"/>
        <v>未記入</v>
      </c>
      <c r="AJ392" s="133" t="str">
        <f t="shared" si="19"/>
        <v/>
      </c>
      <c r="AK392" s="135"/>
      <c r="AL392" s="134"/>
      <c r="AM392" s="138"/>
      <c r="AN392" s="138"/>
      <c r="AO392" s="138"/>
      <c r="AP392" s="138"/>
      <c r="AQ392" s="138"/>
      <c r="AR392" s="138"/>
      <c r="AS392" s="138"/>
      <c r="AT392" s="138"/>
      <c r="AU392" s="138"/>
      <c r="AV392" s="138"/>
      <c r="AW392" s="138"/>
      <c r="AX392" s="138"/>
      <c r="AY392" s="138"/>
      <c r="AZ392" s="138"/>
      <c r="BA392" s="138"/>
      <c r="BB392" s="138"/>
      <c r="BC392" s="138"/>
      <c r="BD392" s="138"/>
      <c r="BE392" s="138"/>
      <c r="BF392" s="138"/>
    </row>
    <row r="393" spans="1:58" ht="18.75" customHeight="1">
      <c r="A393" s="91"/>
      <c r="B393" s="343"/>
      <c r="C393" s="436" t="s">
        <v>606</v>
      </c>
      <c r="D393" s="436"/>
      <c r="E393" s="436"/>
      <c r="F393" s="436"/>
      <c r="G393" s="436"/>
      <c r="H393" s="451"/>
      <c r="I393" s="451"/>
      <c r="J393" s="451"/>
      <c r="K393" s="451"/>
      <c r="L393" s="451"/>
      <c r="M393" s="451"/>
      <c r="N393" s="451"/>
      <c r="O393" s="451"/>
      <c r="P393" s="451"/>
      <c r="Q393" s="451"/>
      <c r="R393" s="451"/>
      <c r="S393" s="451"/>
      <c r="T393" s="451"/>
      <c r="U393" s="451"/>
      <c r="V393" s="451"/>
      <c r="W393" s="451"/>
      <c r="X393" s="451"/>
      <c r="Y393" s="451"/>
      <c r="Z393" s="451"/>
      <c r="AA393" s="451"/>
      <c r="AB393" s="451"/>
      <c r="AC393" s="451"/>
      <c r="AD393" s="344"/>
      <c r="AE393" s="345"/>
      <c r="AF393" s="346"/>
      <c r="AG393" s="131"/>
      <c r="AH393" s="132"/>
      <c r="AI393" s="144" t="str">
        <f>IF(OR(H393="",S393=""),"未記入","")</f>
        <v>未記入</v>
      </c>
      <c r="AJ393" s="133" t="str">
        <f t="shared" si="19"/>
        <v/>
      </c>
      <c r="AK393" s="135"/>
      <c r="AL393" s="134"/>
      <c r="AM393" s="138"/>
      <c r="AN393" s="138"/>
      <c r="AO393" s="138"/>
      <c r="AP393" s="138"/>
      <c r="AQ393" s="138"/>
      <c r="AR393" s="138"/>
      <c r="AS393" s="138"/>
      <c r="AT393" s="138"/>
      <c r="AU393" s="138"/>
      <c r="AV393" s="138"/>
      <c r="AW393" s="138"/>
      <c r="AX393" s="138"/>
      <c r="AY393" s="138"/>
      <c r="AZ393" s="138"/>
      <c r="BA393" s="138"/>
      <c r="BB393" s="138"/>
      <c r="BC393" s="138"/>
      <c r="BD393" s="138"/>
      <c r="BE393" s="138"/>
      <c r="BF393" s="138"/>
    </row>
    <row r="394" spans="1:58" ht="18.75" customHeight="1">
      <c r="A394" s="91"/>
      <c r="B394" s="347"/>
      <c r="C394" s="348"/>
      <c r="D394" s="348"/>
      <c r="E394" s="348"/>
      <c r="F394" s="348"/>
      <c r="G394" s="348"/>
      <c r="H394" s="348"/>
      <c r="I394" s="348"/>
      <c r="J394" s="348"/>
      <c r="K394" s="348"/>
      <c r="L394" s="348"/>
      <c r="M394" s="348"/>
      <c r="N394" s="348"/>
      <c r="O394" s="348"/>
      <c r="P394" s="348"/>
      <c r="Q394" s="348"/>
      <c r="R394" s="348"/>
      <c r="S394" s="348"/>
      <c r="T394" s="348"/>
      <c r="U394" s="348"/>
      <c r="V394" s="348"/>
      <c r="W394" s="348"/>
      <c r="X394" s="348"/>
      <c r="Y394" s="348"/>
      <c r="Z394" s="348"/>
      <c r="AA394" s="348"/>
      <c r="AB394" s="348"/>
      <c r="AC394" s="348"/>
      <c r="AD394" s="348"/>
      <c r="AE394" s="348"/>
      <c r="AF394" s="349"/>
      <c r="AG394" s="131"/>
      <c r="AH394" s="132"/>
      <c r="AI394" s="133"/>
      <c r="AJ394" s="133" t="str">
        <f t="shared" si="19"/>
        <v/>
      </c>
      <c r="AK394" s="135"/>
      <c r="AL394" s="134"/>
      <c r="AM394" s="138"/>
      <c r="AN394" s="138"/>
      <c r="AO394" s="138"/>
      <c r="AP394" s="138"/>
      <c r="AQ394" s="138"/>
      <c r="AR394" s="138"/>
      <c r="AS394" s="138"/>
      <c r="AT394" s="138"/>
      <c r="AU394" s="138"/>
      <c r="AV394" s="138"/>
      <c r="AW394" s="138"/>
      <c r="AX394" s="138"/>
      <c r="AY394" s="138"/>
      <c r="AZ394" s="138"/>
      <c r="BA394" s="138"/>
      <c r="BB394" s="138"/>
      <c r="BC394" s="138"/>
      <c r="BD394" s="138"/>
      <c r="BE394" s="138"/>
      <c r="BF394" s="138"/>
    </row>
    <row r="395" spans="1:58" ht="18.75" customHeight="1">
      <c r="A395" s="91"/>
      <c r="B395" s="347"/>
      <c r="C395" s="436" t="s">
        <v>493</v>
      </c>
      <c r="D395" s="436"/>
      <c r="E395" s="436"/>
      <c r="F395" s="436"/>
      <c r="G395" s="436"/>
      <c r="H395" s="436"/>
      <c r="I395" s="436"/>
      <c r="J395" s="436"/>
      <c r="K395" s="436"/>
      <c r="L395" s="436"/>
      <c r="M395" s="436"/>
      <c r="N395" s="436"/>
      <c r="O395" s="436" t="s">
        <v>452</v>
      </c>
      <c r="P395" s="436"/>
      <c r="Q395" s="436"/>
      <c r="R395" s="436"/>
      <c r="S395" s="433" t="s">
        <v>349</v>
      </c>
      <c r="T395" s="434"/>
      <c r="U395" s="434"/>
      <c r="V395" s="434"/>
      <c r="W395" s="434"/>
      <c r="X395" s="434"/>
      <c r="Y395" s="434"/>
      <c r="Z395" s="434"/>
      <c r="AA395" s="434"/>
      <c r="AB395" s="434"/>
      <c r="AC395" s="435"/>
      <c r="AD395" s="348"/>
      <c r="AE395" s="348"/>
      <c r="AF395" s="349"/>
      <c r="AG395" s="131"/>
      <c r="AH395" s="132"/>
      <c r="AI395" s="133"/>
      <c r="AJ395" s="133" t="str">
        <f t="shared" si="19"/>
        <v/>
      </c>
      <c r="AK395" s="135"/>
      <c r="AL395" s="134"/>
      <c r="AM395" s="138"/>
      <c r="AN395" s="138"/>
      <c r="AO395" s="138"/>
      <c r="AP395" s="138"/>
      <c r="AQ395" s="138"/>
      <c r="AR395" s="138"/>
      <c r="AS395" s="138"/>
      <c r="AT395" s="138"/>
      <c r="AU395" s="138"/>
      <c r="AV395" s="138"/>
      <c r="AW395" s="138"/>
      <c r="AX395" s="138"/>
      <c r="AY395" s="138"/>
      <c r="AZ395" s="138"/>
      <c r="BA395" s="138"/>
      <c r="BB395" s="138"/>
      <c r="BC395" s="138"/>
      <c r="BD395" s="138"/>
      <c r="BE395" s="138"/>
      <c r="BF395" s="138"/>
    </row>
    <row r="396" spans="1:58" ht="18.75" customHeight="1">
      <c r="A396" s="91"/>
      <c r="B396" s="347"/>
      <c r="C396" s="432" t="s">
        <v>350</v>
      </c>
      <c r="D396" s="432"/>
      <c r="E396" s="432"/>
      <c r="F396" s="432"/>
      <c r="G396" s="432"/>
      <c r="H396" s="432"/>
      <c r="I396" s="432"/>
      <c r="J396" s="432"/>
      <c r="K396" s="432"/>
      <c r="L396" s="432"/>
      <c r="M396" s="432"/>
      <c r="N396" s="432"/>
      <c r="O396" s="436" t="str">
        <f t="shared" ref="O396:O401" si="21">IF(U248="","なし",U248)</f>
        <v>なし</v>
      </c>
      <c r="P396" s="436"/>
      <c r="Q396" s="436"/>
      <c r="R396" s="436"/>
      <c r="S396" s="436"/>
      <c r="T396" s="436"/>
      <c r="U396" s="436"/>
      <c r="V396" s="436"/>
      <c r="W396" s="436"/>
      <c r="X396" s="436"/>
      <c r="Y396" s="436"/>
      <c r="Z396" s="436"/>
      <c r="AA396" s="436"/>
      <c r="AB396" s="436"/>
      <c r="AC396" s="436"/>
      <c r="AD396" s="348"/>
      <c r="AE396" s="348"/>
      <c r="AF396" s="349"/>
      <c r="AG396" s="131"/>
      <c r="AH396" s="132"/>
      <c r="AI396" s="133"/>
      <c r="AJ396" s="133" t="str">
        <f t="shared" si="19"/>
        <v/>
      </c>
      <c r="AK396" s="135"/>
      <c r="AL396" s="134"/>
      <c r="AM396" s="138"/>
      <c r="AN396" s="138"/>
      <c r="AO396" s="138"/>
      <c r="AP396" s="138"/>
      <c r="AQ396" s="138"/>
      <c r="AR396" s="138"/>
      <c r="AS396" s="138"/>
      <c r="AT396" s="138"/>
      <c r="AU396" s="138"/>
      <c r="AV396" s="138"/>
      <c r="AW396" s="138"/>
      <c r="AX396" s="138"/>
      <c r="AY396" s="138"/>
      <c r="AZ396" s="138"/>
      <c r="BA396" s="138"/>
      <c r="BB396" s="138"/>
      <c r="BC396" s="138"/>
      <c r="BD396" s="138"/>
      <c r="BE396" s="138"/>
      <c r="BF396" s="138"/>
    </row>
    <row r="397" spans="1:58" ht="18.75" customHeight="1">
      <c r="A397" s="91"/>
      <c r="B397" s="347"/>
      <c r="C397" s="432" t="s">
        <v>351</v>
      </c>
      <c r="D397" s="432"/>
      <c r="E397" s="432"/>
      <c r="F397" s="432"/>
      <c r="G397" s="432"/>
      <c r="H397" s="432"/>
      <c r="I397" s="432"/>
      <c r="J397" s="432"/>
      <c r="K397" s="432"/>
      <c r="L397" s="432"/>
      <c r="M397" s="432"/>
      <c r="N397" s="432"/>
      <c r="O397" s="436" t="str">
        <f t="shared" si="21"/>
        <v>なし</v>
      </c>
      <c r="P397" s="436"/>
      <c r="Q397" s="436"/>
      <c r="R397" s="436"/>
      <c r="S397" s="436" t="s">
        <v>607</v>
      </c>
      <c r="T397" s="436"/>
      <c r="U397" s="436"/>
      <c r="V397" s="436"/>
      <c r="W397" s="436"/>
      <c r="X397" s="436"/>
      <c r="Y397" s="436"/>
      <c r="Z397" s="436"/>
      <c r="AA397" s="436"/>
      <c r="AB397" s="436"/>
      <c r="AC397" s="436"/>
      <c r="AD397" s="348"/>
      <c r="AE397" s="348"/>
      <c r="AF397" s="349"/>
      <c r="AG397" s="131"/>
      <c r="AH397" s="132"/>
      <c r="AI397" s="133"/>
      <c r="AJ397" s="133" t="str">
        <f t="shared" si="19"/>
        <v/>
      </c>
      <c r="AK397" s="135"/>
      <c r="AL397" s="134"/>
      <c r="AM397" s="138"/>
      <c r="AN397" s="138"/>
      <c r="AO397" s="138"/>
      <c r="AP397" s="138"/>
      <c r="AQ397" s="138"/>
      <c r="AR397" s="138"/>
      <c r="AS397" s="138"/>
      <c r="AT397" s="138"/>
      <c r="AU397" s="138"/>
      <c r="AV397" s="138"/>
      <c r="AW397" s="138"/>
      <c r="AX397" s="138"/>
      <c r="AY397" s="138"/>
      <c r="AZ397" s="138"/>
      <c r="BA397" s="138"/>
      <c r="BB397" s="138"/>
      <c r="BC397" s="138"/>
      <c r="BD397" s="138"/>
      <c r="BE397" s="138"/>
      <c r="BF397" s="138"/>
    </row>
    <row r="398" spans="1:58" ht="18.75" customHeight="1">
      <c r="A398" s="91"/>
      <c r="B398" s="347"/>
      <c r="C398" s="432" t="s">
        <v>209</v>
      </c>
      <c r="D398" s="432"/>
      <c r="E398" s="432"/>
      <c r="F398" s="432"/>
      <c r="G398" s="432"/>
      <c r="H398" s="432"/>
      <c r="I398" s="432"/>
      <c r="J398" s="432"/>
      <c r="K398" s="432"/>
      <c r="L398" s="432"/>
      <c r="M398" s="432"/>
      <c r="N398" s="432"/>
      <c r="O398" s="436" t="str">
        <f t="shared" si="21"/>
        <v>なし</v>
      </c>
      <c r="P398" s="436"/>
      <c r="Q398" s="436"/>
      <c r="R398" s="436"/>
      <c r="S398" s="433" t="s">
        <v>608</v>
      </c>
      <c r="T398" s="434"/>
      <c r="U398" s="434"/>
      <c r="V398" s="434"/>
      <c r="W398" s="434"/>
      <c r="X398" s="434"/>
      <c r="Y398" s="434"/>
      <c r="Z398" s="434"/>
      <c r="AA398" s="434"/>
      <c r="AB398" s="434"/>
      <c r="AC398" s="435"/>
      <c r="AD398" s="348"/>
      <c r="AE398" s="348"/>
      <c r="AF398" s="349"/>
      <c r="AG398" s="131"/>
      <c r="AH398" s="132"/>
      <c r="AI398" s="133"/>
      <c r="AJ398" s="133" t="str">
        <f t="shared" si="19"/>
        <v/>
      </c>
      <c r="AK398" s="135"/>
      <c r="AL398" s="134"/>
      <c r="AM398" s="138"/>
      <c r="AN398" s="138"/>
      <c r="AO398" s="138"/>
      <c r="AP398" s="138"/>
      <c r="AQ398" s="138"/>
      <c r="AR398" s="138"/>
      <c r="AS398" s="138"/>
      <c r="AT398" s="138"/>
      <c r="AU398" s="138"/>
      <c r="AV398" s="138"/>
      <c r="AW398" s="138"/>
      <c r="AX398" s="138"/>
      <c r="AY398" s="138"/>
      <c r="AZ398" s="138"/>
      <c r="BA398" s="138"/>
      <c r="BB398" s="138"/>
      <c r="BC398" s="138"/>
      <c r="BD398" s="138"/>
      <c r="BE398" s="138"/>
      <c r="BF398" s="138"/>
    </row>
    <row r="399" spans="1:58" ht="18.75" customHeight="1">
      <c r="A399" s="91"/>
      <c r="B399" s="347"/>
      <c r="C399" s="432" t="s">
        <v>640</v>
      </c>
      <c r="D399" s="432"/>
      <c r="E399" s="432"/>
      <c r="F399" s="432"/>
      <c r="G399" s="432"/>
      <c r="H399" s="432"/>
      <c r="I399" s="432"/>
      <c r="J399" s="432"/>
      <c r="K399" s="432"/>
      <c r="L399" s="432"/>
      <c r="M399" s="432"/>
      <c r="N399" s="432"/>
      <c r="O399" s="436" t="str">
        <f t="shared" si="21"/>
        <v>なし</v>
      </c>
      <c r="P399" s="436"/>
      <c r="Q399" s="436"/>
      <c r="R399" s="436"/>
      <c r="S399" s="433" t="s">
        <v>608</v>
      </c>
      <c r="T399" s="434"/>
      <c r="U399" s="434"/>
      <c r="V399" s="434"/>
      <c r="W399" s="434"/>
      <c r="X399" s="434"/>
      <c r="Y399" s="434"/>
      <c r="Z399" s="434"/>
      <c r="AA399" s="434"/>
      <c r="AB399" s="434"/>
      <c r="AC399" s="435"/>
      <c r="AD399" s="348"/>
      <c r="AE399" s="348"/>
      <c r="AF399" s="349"/>
      <c r="AG399" s="131"/>
      <c r="AH399" s="132"/>
      <c r="AI399" s="133"/>
      <c r="AJ399" s="133" t="str">
        <f t="shared" si="19"/>
        <v/>
      </c>
      <c r="AK399" s="135"/>
      <c r="AL399" s="134"/>
      <c r="AM399" s="138"/>
      <c r="AN399" s="138"/>
      <c r="AO399" s="138"/>
      <c r="AP399" s="138"/>
      <c r="AQ399" s="138"/>
      <c r="AR399" s="138"/>
      <c r="AS399" s="138"/>
      <c r="AT399" s="138"/>
      <c r="AU399" s="138"/>
      <c r="AV399" s="138"/>
      <c r="AW399" s="138"/>
      <c r="AX399" s="138"/>
      <c r="AY399" s="138"/>
      <c r="AZ399" s="138"/>
      <c r="BA399" s="138"/>
      <c r="BB399" s="138"/>
      <c r="BC399" s="138"/>
      <c r="BD399" s="138"/>
      <c r="BE399" s="138"/>
      <c r="BF399" s="138"/>
    </row>
    <row r="400" spans="1:58" ht="18.75" customHeight="1">
      <c r="A400" s="91"/>
      <c r="B400" s="347"/>
      <c r="C400" s="432" t="s">
        <v>492</v>
      </c>
      <c r="D400" s="432"/>
      <c r="E400" s="432"/>
      <c r="F400" s="432"/>
      <c r="G400" s="432"/>
      <c r="H400" s="432"/>
      <c r="I400" s="432"/>
      <c r="J400" s="432"/>
      <c r="K400" s="432"/>
      <c r="L400" s="432"/>
      <c r="M400" s="432"/>
      <c r="N400" s="432"/>
      <c r="O400" s="436" t="str">
        <f t="shared" si="21"/>
        <v>なし</v>
      </c>
      <c r="P400" s="436"/>
      <c r="Q400" s="436"/>
      <c r="R400" s="436"/>
      <c r="S400" s="436"/>
      <c r="T400" s="436"/>
      <c r="U400" s="436"/>
      <c r="V400" s="436"/>
      <c r="W400" s="436"/>
      <c r="X400" s="436"/>
      <c r="Y400" s="436"/>
      <c r="Z400" s="436"/>
      <c r="AA400" s="436"/>
      <c r="AB400" s="436"/>
      <c r="AC400" s="436"/>
      <c r="AD400" s="348"/>
      <c r="AE400" s="348"/>
      <c r="AF400" s="349"/>
      <c r="AG400" s="131"/>
      <c r="AH400" s="132"/>
      <c r="AI400" s="133"/>
      <c r="AJ400" s="133" t="str">
        <f t="shared" si="19"/>
        <v/>
      </c>
      <c r="AK400" s="135"/>
      <c r="AL400" s="134"/>
      <c r="AM400" s="138"/>
      <c r="AN400" s="138"/>
      <c r="AO400" s="138"/>
      <c r="AP400" s="138"/>
      <c r="AQ400" s="138"/>
      <c r="AR400" s="138"/>
      <c r="AS400" s="138"/>
      <c r="AT400" s="138"/>
      <c r="AU400" s="138"/>
      <c r="AV400" s="138"/>
      <c r="AW400" s="138"/>
      <c r="AX400" s="138"/>
      <c r="AY400" s="138"/>
      <c r="AZ400" s="138"/>
      <c r="BA400" s="138"/>
      <c r="BB400" s="138"/>
      <c r="BC400" s="138"/>
      <c r="BD400" s="138"/>
      <c r="BE400" s="138"/>
      <c r="BF400" s="138"/>
    </row>
    <row r="401" spans="1:58" ht="18.75" customHeight="1">
      <c r="A401" s="91"/>
      <c r="B401" s="347"/>
      <c r="C401" s="432" t="s">
        <v>491</v>
      </c>
      <c r="D401" s="432"/>
      <c r="E401" s="432"/>
      <c r="F401" s="432"/>
      <c r="G401" s="432"/>
      <c r="H401" s="432"/>
      <c r="I401" s="432"/>
      <c r="J401" s="432"/>
      <c r="K401" s="432"/>
      <c r="L401" s="432"/>
      <c r="M401" s="432"/>
      <c r="N401" s="432"/>
      <c r="O401" s="436" t="str">
        <f t="shared" si="21"/>
        <v>なし</v>
      </c>
      <c r="P401" s="436"/>
      <c r="Q401" s="436"/>
      <c r="R401" s="436"/>
      <c r="S401" s="436"/>
      <c r="T401" s="436"/>
      <c r="U401" s="436"/>
      <c r="V401" s="436"/>
      <c r="W401" s="436"/>
      <c r="X401" s="436"/>
      <c r="Y401" s="436"/>
      <c r="Z401" s="436"/>
      <c r="AA401" s="436"/>
      <c r="AB401" s="436"/>
      <c r="AC401" s="436"/>
      <c r="AD401" s="348"/>
      <c r="AE401" s="348"/>
      <c r="AF401" s="349"/>
      <c r="AG401" s="131"/>
      <c r="AH401" s="132"/>
      <c r="AI401" s="133"/>
      <c r="AJ401" s="133" t="str">
        <f t="shared" si="19"/>
        <v/>
      </c>
      <c r="AK401" s="135"/>
      <c r="AL401" s="134"/>
      <c r="AM401" s="138"/>
      <c r="AN401" s="138"/>
      <c r="AO401" s="138"/>
      <c r="AP401" s="138"/>
      <c r="AQ401" s="138"/>
      <c r="AR401" s="138"/>
      <c r="AS401" s="138"/>
      <c r="AT401" s="138"/>
      <c r="AU401" s="138"/>
      <c r="AV401" s="138"/>
      <c r="AW401" s="138"/>
      <c r="AX401" s="138"/>
      <c r="AY401" s="138"/>
      <c r="AZ401" s="138"/>
      <c r="BA401" s="138"/>
      <c r="BB401" s="138"/>
      <c r="BC401" s="138"/>
      <c r="BD401" s="138"/>
      <c r="BE401" s="138"/>
      <c r="BF401" s="138"/>
    </row>
    <row r="402" spans="1:58" ht="18.75" customHeight="1">
      <c r="A402" s="91"/>
      <c r="B402" s="347"/>
      <c r="C402" s="432" t="s">
        <v>589</v>
      </c>
      <c r="D402" s="432"/>
      <c r="E402" s="432"/>
      <c r="F402" s="432"/>
      <c r="G402" s="432"/>
      <c r="H402" s="432"/>
      <c r="I402" s="432"/>
      <c r="J402" s="432"/>
      <c r="K402" s="432"/>
      <c r="L402" s="432"/>
      <c r="M402" s="432"/>
      <c r="N402" s="432"/>
      <c r="O402" s="436" t="str">
        <f>IF(U255="","なし",U255)</f>
        <v>なし</v>
      </c>
      <c r="P402" s="436"/>
      <c r="Q402" s="436"/>
      <c r="R402" s="436"/>
      <c r="S402" s="436"/>
      <c r="T402" s="436"/>
      <c r="U402" s="436"/>
      <c r="V402" s="436"/>
      <c r="W402" s="436"/>
      <c r="X402" s="436"/>
      <c r="Y402" s="436"/>
      <c r="Z402" s="436"/>
      <c r="AA402" s="436"/>
      <c r="AB402" s="436"/>
      <c r="AC402" s="436"/>
      <c r="AD402" s="348"/>
      <c r="AE402" s="348"/>
      <c r="AF402" s="349"/>
      <c r="AG402" s="131"/>
      <c r="AH402" s="132"/>
      <c r="AI402" s="133"/>
      <c r="AJ402" s="133" t="str">
        <f t="shared" si="19"/>
        <v/>
      </c>
      <c r="AK402" s="135"/>
      <c r="AL402" s="134"/>
      <c r="AM402" s="138"/>
      <c r="AN402" s="138"/>
      <c r="AO402" s="138"/>
      <c r="AP402" s="138"/>
      <c r="AQ402" s="138"/>
      <c r="AR402" s="138"/>
      <c r="AS402" s="138"/>
      <c r="AT402" s="138"/>
      <c r="AU402" s="138"/>
      <c r="AV402" s="138"/>
      <c r="AW402" s="138"/>
      <c r="AX402" s="138"/>
      <c r="AY402" s="138"/>
      <c r="AZ402" s="138"/>
      <c r="BA402" s="138"/>
      <c r="BB402" s="138"/>
      <c r="BC402" s="138"/>
      <c r="BD402" s="138"/>
      <c r="BE402" s="138"/>
      <c r="BF402" s="138"/>
    </row>
    <row r="403" spans="1:58" ht="18.75" customHeight="1">
      <c r="A403" s="91"/>
      <c r="B403" s="347"/>
      <c r="C403" s="432" t="s">
        <v>590</v>
      </c>
      <c r="D403" s="432"/>
      <c r="E403" s="432"/>
      <c r="F403" s="432"/>
      <c r="G403" s="432"/>
      <c r="H403" s="432"/>
      <c r="I403" s="432"/>
      <c r="J403" s="432"/>
      <c r="K403" s="432"/>
      <c r="L403" s="432"/>
      <c r="M403" s="432"/>
      <c r="N403" s="432"/>
      <c r="O403" s="436" t="str">
        <f t="shared" ref="O403:O411" si="22">IF(U257="","なし",U257)</f>
        <v>なし</v>
      </c>
      <c r="P403" s="436"/>
      <c r="Q403" s="436"/>
      <c r="R403" s="436"/>
      <c r="S403" s="436"/>
      <c r="T403" s="436"/>
      <c r="U403" s="436"/>
      <c r="V403" s="436"/>
      <c r="W403" s="436"/>
      <c r="X403" s="436"/>
      <c r="Y403" s="436"/>
      <c r="Z403" s="436"/>
      <c r="AA403" s="436"/>
      <c r="AB403" s="436"/>
      <c r="AC403" s="436"/>
      <c r="AD403" s="348"/>
      <c r="AE403" s="348"/>
      <c r="AF403" s="349"/>
      <c r="AG403" s="131"/>
      <c r="AH403" s="132"/>
      <c r="AI403" s="133"/>
      <c r="AJ403" s="133" t="str">
        <f t="shared" si="19"/>
        <v/>
      </c>
      <c r="AK403" s="135"/>
      <c r="AL403" s="134"/>
      <c r="AM403" s="138"/>
      <c r="AN403" s="138"/>
      <c r="AO403" s="138"/>
      <c r="AP403" s="138"/>
      <c r="AQ403" s="138"/>
      <c r="AR403" s="138"/>
      <c r="AS403" s="138"/>
      <c r="AT403" s="138"/>
      <c r="AU403" s="138"/>
      <c r="AV403" s="138"/>
      <c r="AW403" s="138"/>
      <c r="AX403" s="138"/>
      <c r="AY403" s="138"/>
      <c r="AZ403" s="138"/>
      <c r="BA403" s="138"/>
      <c r="BB403" s="138"/>
      <c r="BC403" s="138"/>
      <c r="BD403" s="138"/>
      <c r="BE403" s="138"/>
      <c r="BF403" s="138"/>
    </row>
    <row r="404" spans="1:58" ht="18.75" customHeight="1">
      <c r="A404" s="91"/>
      <c r="B404" s="347"/>
      <c r="C404" s="432" t="s">
        <v>593</v>
      </c>
      <c r="D404" s="432"/>
      <c r="E404" s="432"/>
      <c r="F404" s="432"/>
      <c r="G404" s="432"/>
      <c r="H404" s="432"/>
      <c r="I404" s="432"/>
      <c r="J404" s="432"/>
      <c r="K404" s="432"/>
      <c r="L404" s="432"/>
      <c r="M404" s="432"/>
      <c r="N404" s="432"/>
      <c r="O404" s="436" t="str">
        <f t="shared" si="22"/>
        <v>なし</v>
      </c>
      <c r="P404" s="436"/>
      <c r="Q404" s="436"/>
      <c r="R404" s="436"/>
      <c r="S404" s="433" t="s">
        <v>608</v>
      </c>
      <c r="T404" s="434"/>
      <c r="U404" s="434"/>
      <c r="V404" s="434"/>
      <c r="W404" s="434"/>
      <c r="X404" s="434"/>
      <c r="Y404" s="434"/>
      <c r="Z404" s="434"/>
      <c r="AA404" s="434"/>
      <c r="AB404" s="434"/>
      <c r="AC404" s="435"/>
      <c r="AD404" s="348"/>
      <c r="AE404" s="348"/>
      <c r="AF404" s="349"/>
      <c r="AG404" s="131"/>
      <c r="AH404" s="132"/>
      <c r="AI404" s="133"/>
      <c r="AJ404" s="133" t="str">
        <f t="shared" si="19"/>
        <v/>
      </c>
      <c r="AK404" s="135"/>
      <c r="AL404" s="134"/>
      <c r="AM404" s="138"/>
      <c r="AN404" s="138"/>
      <c r="AO404" s="138"/>
      <c r="AP404" s="138"/>
      <c r="AQ404" s="138"/>
      <c r="AR404" s="138"/>
      <c r="AS404" s="138"/>
      <c r="AT404" s="138"/>
      <c r="AU404" s="138"/>
      <c r="AV404" s="138"/>
      <c r="AW404" s="138"/>
      <c r="AX404" s="138"/>
      <c r="AY404" s="138"/>
      <c r="AZ404" s="138"/>
      <c r="BA404" s="138"/>
      <c r="BB404" s="138"/>
      <c r="BC404" s="138"/>
      <c r="BD404" s="138"/>
      <c r="BE404" s="138"/>
      <c r="BF404" s="138"/>
    </row>
    <row r="405" spans="1:58" ht="18.75" customHeight="1">
      <c r="A405" s="91"/>
      <c r="B405" s="347"/>
      <c r="C405" s="432" t="s">
        <v>618</v>
      </c>
      <c r="D405" s="432"/>
      <c r="E405" s="432"/>
      <c r="F405" s="432"/>
      <c r="G405" s="432"/>
      <c r="H405" s="432"/>
      <c r="I405" s="432"/>
      <c r="J405" s="432"/>
      <c r="K405" s="432"/>
      <c r="L405" s="432"/>
      <c r="M405" s="432"/>
      <c r="N405" s="432"/>
      <c r="O405" s="436" t="str">
        <f t="shared" si="22"/>
        <v>なし</v>
      </c>
      <c r="P405" s="436"/>
      <c r="Q405" s="436"/>
      <c r="R405" s="436"/>
      <c r="S405" s="433"/>
      <c r="T405" s="434"/>
      <c r="U405" s="434"/>
      <c r="V405" s="434"/>
      <c r="W405" s="434"/>
      <c r="X405" s="434"/>
      <c r="Y405" s="434"/>
      <c r="Z405" s="434"/>
      <c r="AA405" s="434"/>
      <c r="AB405" s="434"/>
      <c r="AC405" s="435"/>
      <c r="AD405" s="348"/>
      <c r="AE405" s="348"/>
      <c r="AF405" s="349"/>
      <c r="AG405" s="131"/>
      <c r="AH405" s="132"/>
      <c r="AI405" s="133"/>
      <c r="AJ405" s="133"/>
      <c r="AK405" s="135"/>
      <c r="AL405" s="134"/>
      <c r="AM405" s="138"/>
      <c r="AN405" s="138"/>
      <c r="AO405" s="138"/>
      <c r="AP405" s="138"/>
      <c r="AQ405" s="138"/>
      <c r="AR405" s="138"/>
      <c r="AS405" s="138"/>
      <c r="AT405" s="138"/>
      <c r="AU405" s="138"/>
      <c r="AV405" s="138"/>
      <c r="AW405" s="138"/>
      <c r="AX405" s="138"/>
      <c r="AY405" s="138"/>
      <c r="AZ405" s="138"/>
      <c r="BA405" s="138"/>
      <c r="BB405" s="138"/>
      <c r="BC405" s="138"/>
      <c r="BD405" s="138"/>
      <c r="BE405" s="138"/>
      <c r="BF405" s="138"/>
    </row>
    <row r="406" spans="1:58" ht="18.75" customHeight="1">
      <c r="A406" s="91"/>
      <c r="B406" s="347"/>
      <c r="C406" s="432" t="s">
        <v>619</v>
      </c>
      <c r="D406" s="432"/>
      <c r="E406" s="432"/>
      <c r="F406" s="432"/>
      <c r="G406" s="432"/>
      <c r="H406" s="432"/>
      <c r="I406" s="432"/>
      <c r="J406" s="432"/>
      <c r="K406" s="432"/>
      <c r="L406" s="432"/>
      <c r="M406" s="432"/>
      <c r="N406" s="432"/>
      <c r="O406" s="436" t="str">
        <f t="shared" si="22"/>
        <v>なし</v>
      </c>
      <c r="P406" s="436"/>
      <c r="Q406" s="436"/>
      <c r="R406" s="436"/>
      <c r="S406" s="433"/>
      <c r="T406" s="434"/>
      <c r="U406" s="434"/>
      <c r="V406" s="434"/>
      <c r="W406" s="434"/>
      <c r="X406" s="434"/>
      <c r="Y406" s="434"/>
      <c r="Z406" s="434"/>
      <c r="AA406" s="434"/>
      <c r="AB406" s="434"/>
      <c r="AC406" s="435"/>
      <c r="AD406" s="348"/>
      <c r="AE406" s="348"/>
      <c r="AF406" s="349"/>
      <c r="AG406" s="131"/>
      <c r="AH406" s="132"/>
      <c r="AI406" s="133"/>
      <c r="AJ406" s="133"/>
      <c r="AK406" s="135"/>
      <c r="AL406" s="134"/>
      <c r="AM406" s="138"/>
      <c r="AN406" s="138"/>
      <c r="AO406" s="138"/>
      <c r="AP406" s="138"/>
      <c r="AQ406" s="138"/>
      <c r="AR406" s="138"/>
      <c r="AS406" s="138"/>
      <c r="AT406" s="138"/>
      <c r="AU406" s="138"/>
      <c r="AV406" s="138"/>
      <c r="AW406" s="138"/>
      <c r="AX406" s="138"/>
      <c r="AY406" s="138"/>
      <c r="AZ406" s="138"/>
      <c r="BA406" s="138"/>
      <c r="BB406" s="138"/>
      <c r="BC406" s="138"/>
      <c r="BD406" s="138"/>
      <c r="BE406" s="138"/>
      <c r="BF406" s="138"/>
    </row>
    <row r="407" spans="1:58" ht="18.75" customHeight="1">
      <c r="A407" s="91"/>
      <c r="B407" s="347"/>
      <c r="C407" s="432" t="s">
        <v>641</v>
      </c>
      <c r="D407" s="432"/>
      <c r="E407" s="432"/>
      <c r="F407" s="432"/>
      <c r="G407" s="432"/>
      <c r="H407" s="432"/>
      <c r="I407" s="432"/>
      <c r="J407" s="432"/>
      <c r="K407" s="432"/>
      <c r="L407" s="432"/>
      <c r="M407" s="432"/>
      <c r="N407" s="432"/>
      <c r="O407" s="436" t="str">
        <f t="shared" si="22"/>
        <v>なし</v>
      </c>
      <c r="P407" s="436"/>
      <c r="Q407" s="436"/>
      <c r="R407" s="436"/>
      <c r="S407" s="436"/>
      <c r="T407" s="436"/>
      <c r="U407" s="436"/>
      <c r="V407" s="436"/>
      <c r="W407" s="436"/>
      <c r="X407" s="436"/>
      <c r="Y407" s="436"/>
      <c r="Z407" s="436"/>
      <c r="AA407" s="436"/>
      <c r="AB407" s="436"/>
      <c r="AC407" s="436"/>
      <c r="AD407" s="348"/>
      <c r="AE407" s="348"/>
      <c r="AF407" s="349"/>
      <c r="AG407" s="131"/>
      <c r="AH407" s="132"/>
      <c r="AI407" s="133"/>
      <c r="AJ407" s="133" t="str">
        <f>IF(AND($AM$13="介護付でない",COUNTA(B407)&gt;0),"記入不要","")</f>
        <v/>
      </c>
      <c r="AK407" s="135"/>
      <c r="AL407" s="134"/>
      <c r="AM407" s="138"/>
      <c r="AN407" s="138"/>
      <c r="AO407" s="138"/>
      <c r="AP407" s="138"/>
      <c r="AQ407" s="138"/>
      <c r="AR407" s="138"/>
      <c r="AS407" s="138"/>
      <c r="AT407" s="138"/>
      <c r="AU407" s="138"/>
      <c r="AV407" s="138"/>
      <c r="AW407" s="138"/>
      <c r="AX407" s="138"/>
      <c r="AY407" s="138"/>
      <c r="AZ407" s="138"/>
      <c r="BA407" s="138"/>
      <c r="BB407" s="138"/>
      <c r="BC407" s="138"/>
      <c r="BD407" s="138"/>
      <c r="BE407" s="138"/>
      <c r="BF407" s="138"/>
    </row>
    <row r="408" spans="1:58" ht="18.75" customHeight="1">
      <c r="A408" s="91"/>
      <c r="B408" s="347"/>
      <c r="C408" s="432" t="s">
        <v>638</v>
      </c>
      <c r="D408" s="432"/>
      <c r="E408" s="432"/>
      <c r="F408" s="432"/>
      <c r="G408" s="432"/>
      <c r="H408" s="432"/>
      <c r="I408" s="432"/>
      <c r="J408" s="432"/>
      <c r="K408" s="432"/>
      <c r="L408" s="432"/>
      <c r="M408" s="432"/>
      <c r="N408" s="432"/>
      <c r="O408" s="436" t="str">
        <f t="shared" si="22"/>
        <v>なし</v>
      </c>
      <c r="P408" s="436"/>
      <c r="Q408" s="436"/>
      <c r="R408" s="436"/>
      <c r="S408" s="436"/>
      <c r="T408" s="436"/>
      <c r="U408" s="436"/>
      <c r="V408" s="436"/>
      <c r="W408" s="436"/>
      <c r="X408" s="436"/>
      <c r="Y408" s="436"/>
      <c r="Z408" s="436"/>
      <c r="AA408" s="436"/>
      <c r="AB408" s="436"/>
      <c r="AC408" s="436"/>
      <c r="AD408" s="348"/>
      <c r="AE408" s="348"/>
      <c r="AF408" s="349"/>
      <c r="AG408" s="131"/>
      <c r="AH408" s="132"/>
      <c r="AI408" s="133"/>
      <c r="AJ408" s="133" t="str">
        <f t="shared" ref="AJ408" si="23">IF(AND($AM$13="介護付でない",COUNTA(B408)&gt;0),"記入不要","")</f>
        <v/>
      </c>
      <c r="AK408" s="135"/>
      <c r="AL408" s="134"/>
      <c r="AM408" s="138"/>
      <c r="AN408" s="138"/>
      <c r="AO408" s="138"/>
      <c r="AP408" s="138"/>
      <c r="AQ408" s="138"/>
      <c r="AR408" s="138"/>
      <c r="AS408" s="138"/>
      <c r="AT408" s="138"/>
      <c r="AU408" s="138"/>
      <c r="AV408" s="138"/>
      <c r="AW408" s="138"/>
      <c r="AX408" s="138"/>
      <c r="AY408" s="138"/>
      <c r="AZ408" s="138"/>
      <c r="BA408" s="138"/>
      <c r="BB408" s="138"/>
      <c r="BC408" s="138"/>
      <c r="BD408" s="138"/>
      <c r="BE408" s="138"/>
      <c r="BF408" s="138"/>
    </row>
    <row r="409" spans="1:58" ht="18.75" customHeight="1">
      <c r="A409" s="91"/>
      <c r="B409" s="347"/>
      <c r="C409" s="432" t="s">
        <v>621</v>
      </c>
      <c r="D409" s="432"/>
      <c r="E409" s="432"/>
      <c r="F409" s="432"/>
      <c r="G409" s="432"/>
      <c r="H409" s="432"/>
      <c r="I409" s="432"/>
      <c r="J409" s="432"/>
      <c r="K409" s="432"/>
      <c r="L409" s="432"/>
      <c r="M409" s="432"/>
      <c r="N409" s="432"/>
      <c r="O409" s="436" t="str">
        <f t="shared" si="22"/>
        <v>なし</v>
      </c>
      <c r="P409" s="436"/>
      <c r="Q409" s="436"/>
      <c r="R409" s="436"/>
      <c r="S409" s="433" t="s">
        <v>608</v>
      </c>
      <c r="T409" s="434"/>
      <c r="U409" s="434"/>
      <c r="V409" s="434"/>
      <c r="W409" s="434"/>
      <c r="X409" s="434"/>
      <c r="Y409" s="434"/>
      <c r="Z409" s="434"/>
      <c r="AA409" s="434"/>
      <c r="AB409" s="434"/>
      <c r="AC409" s="435"/>
      <c r="AD409" s="348"/>
      <c r="AE409" s="348"/>
      <c r="AF409" s="349"/>
      <c r="AG409" s="131"/>
      <c r="AH409" s="132"/>
      <c r="AI409" s="133"/>
      <c r="AJ409" s="133" t="str">
        <f>IF(AND($AM$13="介護付でない",COUNTA(B409)&gt;0),"記入不要","")</f>
        <v/>
      </c>
      <c r="AK409" s="135"/>
      <c r="AL409" s="134"/>
      <c r="AM409" s="138"/>
      <c r="AN409" s="138"/>
      <c r="AO409" s="138"/>
      <c r="AP409" s="138"/>
      <c r="AQ409" s="138"/>
      <c r="AR409" s="138"/>
      <c r="AS409" s="138"/>
      <c r="AT409" s="138"/>
      <c r="AU409" s="138"/>
      <c r="AV409" s="138"/>
      <c r="AW409" s="138"/>
      <c r="AX409" s="138"/>
      <c r="AY409" s="138"/>
      <c r="AZ409" s="138"/>
      <c r="BA409" s="138"/>
      <c r="BB409" s="138"/>
      <c r="BC409" s="138"/>
      <c r="BD409" s="138"/>
      <c r="BE409" s="138"/>
      <c r="BF409" s="138"/>
    </row>
    <row r="410" spans="1:58" ht="18.75" customHeight="1">
      <c r="A410" s="91"/>
      <c r="B410" s="347"/>
      <c r="C410" s="432" t="s">
        <v>591</v>
      </c>
      <c r="D410" s="432"/>
      <c r="E410" s="432"/>
      <c r="F410" s="432"/>
      <c r="G410" s="432"/>
      <c r="H410" s="432"/>
      <c r="I410" s="432"/>
      <c r="J410" s="432"/>
      <c r="K410" s="432"/>
      <c r="L410" s="432"/>
      <c r="M410" s="432"/>
      <c r="N410" s="432"/>
      <c r="O410" s="436" t="str">
        <f t="shared" si="22"/>
        <v>なし</v>
      </c>
      <c r="P410" s="436"/>
      <c r="Q410" s="436"/>
      <c r="R410" s="436"/>
      <c r="S410" s="433" t="s">
        <v>608</v>
      </c>
      <c r="T410" s="434"/>
      <c r="U410" s="434"/>
      <c r="V410" s="434"/>
      <c r="W410" s="434"/>
      <c r="X410" s="434"/>
      <c r="Y410" s="434"/>
      <c r="Z410" s="434"/>
      <c r="AA410" s="434"/>
      <c r="AB410" s="434"/>
      <c r="AC410" s="435"/>
      <c r="AD410" s="348"/>
      <c r="AE410" s="348"/>
      <c r="AF410" s="349"/>
      <c r="AG410" s="131"/>
      <c r="AH410" s="132"/>
      <c r="AI410" s="133"/>
      <c r="AJ410" s="133" t="str">
        <f>IF(AND($AM$13="介護付でない",COUNTA(B410)&gt;0),"記入不要","")</f>
        <v/>
      </c>
      <c r="AK410" s="135"/>
      <c r="AL410" s="134"/>
      <c r="AM410" s="138"/>
      <c r="AN410" s="138"/>
      <c r="AO410" s="138"/>
      <c r="AP410" s="138"/>
      <c r="AQ410" s="138"/>
      <c r="AR410" s="138"/>
      <c r="AS410" s="138"/>
      <c r="AT410" s="138"/>
      <c r="AU410" s="138"/>
      <c r="AV410" s="138"/>
      <c r="AW410" s="138"/>
      <c r="AX410" s="138"/>
      <c r="AY410" s="138"/>
      <c r="AZ410" s="138"/>
      <c r="BA410" s="138"/>
      <c r="BB410" s="138"/>
      <c r="BC410" s="138"/>
      <c r="BD410" s="138"/>
      <c r="BE410" s="138"/>
      <c r="BF410" s="138"/>
    </row>
    <row r="411" spans="1:58" ht="18.75" customHeight="1">
      <c r="A411" s="91"/>
      <c r="B411" s="347"/>
      <c r="C411" s="432" t="s">
        <v>639</v>
      </c>
      <c r="D411" s="432"/>
      <c r="E411" s="432"/>
      <c r="F411" s="432"/>
      <c r="G411" s="432"/>
      <c r="H411" s="432"/>
      <c r="I411" s="432"/>
      <c r="J411" s="432"/>
      <c r="K411" s="432"/>
      <c r="L411" s="432"/>
      <c r="M411" s="432"/>
      <c r="N411" s="432"/>
      <c r="O411" s="436" t="str">
        <f t="shared" si="22"/>
        <v>なし</v>
      </c>
      <c r="P411" s="436"/>
      <c r="Q411" s="436"/>
      <c r="R411" s="436"/>
      <c r="S411" s="433" t="s">
        <v>608</v>
      </c>
      <c r="T411" s="434"/>
      <c r="U411" s="434"/>
      <c r="V411" s="434"/>
      <c r="W411" s="434"/>
      <c r="X411" s="434"/>
      <c r="Y411" s="434"/>
      <c r="Z411" s="434"/>
      <c r="AA411" s="434"/>
      <c r="AB411" s="434"/>
      <c r="AC411" s="435"/>
      <c r="AD411" s="348"/>
      <c r="AE411" s="348"/>
      <c r="AF411" s="349"/>
      <c r="AG411" s="131"/>
      <c r="AH411" s="132"/>
      <c r="AI411" s="133"/>
      <c r="AJ411" s="133" t="str">
        <f t="shared" ref="AJ411" si="24">IF(AND($AM$13="介護付でない",COUNTA(B411)&gt;0),"記入不要","")</f>
        <v/>
      </c>
      <c r="AK411" s="135"/>
      <c r="AL411" s="134"/>
      <c r="AM411" s="138"/>
      <c r="AN411" s="138"/>
      <c r="AO411" s="138"/>
      <c r="AP411" s="138"/>
      <c r="AQ411" s="138"/>
      <c r="AR411" s="138"/>
      <c r="AS411" s="138"/>
      <c r="AT411" s="138"/>
      <c r="AU411" s="138"/>
      <c r="AV411" s="138"/>
      <c r="AW411" s="138"/>
      <c r="AX411" s="138"/>
      <c r="AY411" s="138"/>
      <c r="AZ411" s="138"/>
      <c r="BA411" s="138"/>
      <c r="BB411" s="138"/>
      <c r="BC411" s="138"/>
      <c r="BD411" s="138"/>
      <c r="BE411" s="138"/>
      <c r="BF411" s="138"/>
    </row>
    <row r="412" spans="1:58" ht="18.75" customHeight="1">
      <c r="A412" s="91"/>
      <c r="B412" s="347"/>
      <c r="C412" s="432" t="s">
        <v>637</v>
      </c>
      <c r="D412" s="432"/>
      <c r="E412" s="432"/>
      <c r="F412" s="432"/>
      <c r="G412" s="432"/>
      <c r="H412" s="432"/>
      <c r="I412" s="432"/>
      <c r="J412" s="432"/>
      <c r="K412" s="432"/>
      <c r="L412" s="432"/>
      <c r="M412" s="432"/>
      <c r="N412" s="432"/>
      <c r="O412" s="436" t="str">
        <f>IF(U254="","なし",U254)</f>
        <v>なし</v>
      </c>
      <c r="P412" s="436"/>
      <c r="Q412" s="436"/>
      <c r="R412" s="436"/>
      <c r="S412" s="436"/>
      <c r="T412" s="436"/>
      <c r="U412" s="436"/>
      <c r="V412" s="436"/>
      <c r="W412" s="436"/>
      <c r="X412" s="436"/>
      <c r="Y412" s="436"/>
      <c r="Z412" s="436"/>
      <c r="AA412" s="436"/>
      <c r="AB412" s="436"/>
      <c r="AC412" s="436"/>
      <c r="AD412" s="348"/>
      <c r="AE412" s="348"/>
      <c r="AF412" s="349"/>
      <c r="AG412" s="131"/>
      <c r="AH412" s="132"/>
      <c r="AI412" s="133"/>
      <c r="AJ412" s="133" t="str">
        <f>IF(AND($AM$13="介護付でない",COUNTA(B412)&gt;0),"記入不要","")</f>
        <v/>
      </c>
      <c r="AK412" s="135"/>
      <c r="AL412" s="134"/>
      <c r="AM412" s="138"/>
      <c r="AN412" s="138"/>
      <c r="AO412" s="138"/>
      <c r="AP412" s="138"/>
      <c r="AQ412" s="138"/>
      <c r="AR412" s="138"/>
      <c r="AS412" s="138"/>
      <c r="AT412" s="138"/>
      <c r="AU412" s="138"/>
      <c r="AV412" s="138"/>
      <c r="AW412" s="138"/>
      <c r="AX412" s="138"/>
      <c r="AY412" s="138"/>
      <c r="AZ412" s="138"/>
      <c r="BA412" s="138"/>
      <c r="BB412" s="138"/>
      <c r="BC412" s="138"/>
      <c r="BD412" s="138"/>
      <c r="BE412" s="138"/>
      <c r="BF412" s="138"/>
    </row>
    <row r="413" spans="1:58" ht="18.75" customHeight="1">
      <c r="A413" s="236"/>
      <c r="B413" s="350"/>
      <c r="C413" s="351"/>
      <c r="D413" s="351"/>
      <c r="E413" s="351"/>
      <c r="F413" s="351"/>
      <c r="G413" s="351"/>
      <c r="H413" s="351"/>
      <c r="I413" s="351"/>
      <c r="J413" s="351"/>
      <c r="K413" s="351"/>
      <c r="L413" s="351"/>
      <c r="M413" s="351"/>
      <c r="N413" s="351"/>
      <c r="O413" s="351"/>
      <c r="P413" s="351"/>
      <c r="Q413" s="351"/>
      <c r="R413" s="351"/>
      <c r="S413" s="351"/>
      <c r="T413" s="351"/>
      <c r="U413" s="351"/>
      <c r="V413" s="351"/>
      <c r="W413" s="351"/>
      <c r="X413" s="351"/>
      <c r="Y413" s="351"/>
      <c r="Z413" s="351"/>
      <c r="AA413" s="351"/>
      <c r="AB413" s="351"/>
      <c r="AC413" s="351"/>
      <c r="AD413" s="351"/>
      <c r="AE413" s="351"/>
      <c r="AF413" s="352"/>
      <c r="AG413" s="131"/>
      <c r="AH413" s="132"/>
      <c r="AI413" s="133"/>
      <c r="AJ413" s="133" t="str">
        <f>IF(AND($AM$13="介護付でない",COUNTA(B413)&gt;0),"記入不要","")</f>
        <v/>
      </c>
      <c r="AK413" s="135"/>
      <c r="AL413" s="134"/>
      <c r="AM413" s="138"/>
      <c r="AN413" s="138"/>
      <c r="AO413" s="138"/>
      <c r="AP413" s="138"/>
      <c r="AQ413" s="138"/>
      <c r="AR413" s="138"/>
      <c r="AS413" s="138"/>
      <c r="AT413" s="138"/>
      <c r="AU413" s="138"/>
      <c r="AV413" s="138"/>
      <c r="AW413" s="138"/>
      <c r="AX413" s="138"/>
      <c r="AY413" s="138"/>
      <c r="AZ413" s="138"/>
      <c r="BA413" s="138"/>
      <c r="BB413" s="138"/>
      <c r="BC413" s="138"/>
      <c r="BD413" s="138"/>
      <c r="BE413" s="138"/>
      <c r="BF413" s="138"/>
    </row>
    <row r="414" spans="1:58" ht="18.75" customHeight="1">
      <c r="A414" s="500" t="s">
        <v>325</v>
      </c>
      <c r="B414" s="501"/>
      <c r="C414" s="501"/>
      <c r="D414" s="501"/>
      <c r="E414" s="501"/>
      <c r="F414" s="501"/>
      <c r="G414" s="501"/>
      <c r="H414" s="501"/>
      <c r="I414" s="501"/>
      <c r="J414" s="501"/>
      <c r="K414" s="501"/>
      <c r="L414" s="501"/>
      <c r="M414" s="501"/>
      <c r="N414" s="501"/>
      <c r="O414" s="501"/>
      <c r="P414" s="501"/>
      <c r="Q414" s="501"/>
      <c r="R414" s="502"/>
      <c r="S414" s="539"/>
      <c r="T414" s="540"/>
      <c r="U414" s="540"/>
      <c r="V414" s="540"/>
      <c r="W414" s="540"/>
      <c r="X414" s="540"/>
      <c r="Y414" s="540"/>
      <c r="Z414" s="540"/>
      <c r="AA414" s="540"/>
      <c r="AB414" s="540"/>
      <c r="AC414" s="540"/>
      <c r="AD414" s="540"/>
      <c r="AE414" s="540"/>
      <c r="AF414" s="541"/>
      <c r="AG414" s="131"/>
      <c r="AH414" s="132"/>
      <c r="AI414" s="133" t="str">
        <f>IF(S414="","未記入","")</f>
        <v>未記入</v>
      </c>
      <c r="AJ414" s="134"/>
      <c r="AK414" s="135"/>
      <c r="AL414" s="134"/>
      <c r="AM414" s="138"/>
      <c r="AN414" s="138"/>
      <c r="AO414" s="138"/>
      <c r="AP414" s="138"/>
      <c r="AQ414" s="138"/>
      <c r="AR414" s="138"/>
      <c r="AS414" s="138"/>
      <c r="AT414" s="138"/>
      <c r="AU414" s="138"/>
      <c r="AV414" s="138"/>
      <c r="AW414" s="138"/>
      <c r="AX414" s="138"/>
      <c r="AY414" s="138"/>
      <c r="AZ414" s="138"/>
      <c r="BA414" s="138"/>
      <c r="BB414" s="138"/>
      <c r="BC414" s="138"/>
      <c r="BD414" s="138"/>
      <c r="BE414" s="138"/>
      <c r="BF414" s="138"/>
    </row>
    <row r="415" spans="1:58" ht="18.75" customHeight="1">
      <c r="A415" s="84" t="s">
        <v>326</v>
      </c>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83"/>
      <c r="AG415" s="131"/>
      <c r="AH415" s="132"/>
      <c r="AI415" s="133"/>
      <c r="AJ415" s="134"/>
      <c r="AK415" s="135"/>
      <c r="AL415" s="134"/>
      <c r="AM415" s="138"/>
      <c r="AN415" s="138"/>
      <c r="AO415" s="138"/>
      <c r="AP415" s="138"/>
      <c r="AQ415" s="138"/>
      <c r="AR415" s="138"/>
      <c r="AS415" s="138"/>
      <c r="AT415" s="138"/>
      <c r="AU415" s="138"/>
      <c r="AV415" s="138"/>
      <c r="AW415" s="138"/>
      <c r="AX415" s="138"/>
      <c r="AY415" s="138"/>
      <c r="AZ415" s="138"/>
      <c r="BA415" s="138"/>
      <c r="BB415" s="138"/>
      <c r="BC415" s="138"/>
      <c r="BD415" s="138"/>
      <c r="BE415" s="138"/>
      <c r="BF415" s="138"/>
    </row>
    <row r="416" spans="1:58" ht="45.75" customHeight="1">
      <c r="A416" s="92"/>
      <c r="B416" s="457"/>
      <c r="C416" s="458"/>
      <c r="D416" s="458"/>
      <c r="E416" s="458"/>
      <c r="F416" s="458"/>
      <c r="G416" s="458"/>
      <c r="H416" s="458"/>
      <c r="I416" s="458"/>
      <c r="J416" s="458"/>
      <c r="K416" s="458"/>
      <c r="L416" s="458"/>
      <c r="M416" s="458"/>
      <c r="N416" s="458"/>
      <c r="O416" s="458"/>
      <c r="P416" s="458"/>
      <c r="Q416" s="458"/>
      <c r="R416" s="458"/>
      <c r="S416" s="458"/>
      <c r="T416" s="458"/>
      <c r="U416" s="458"/>
      <c r="V416" s="458"/>
      <c r="W416" s="458"/>
      <c r="X416" s="458"/>
      <c r="Y416" s="458"/>
      <c r="Z416" s="458"/>
      <c r="AA416" s="458"/>
      <c r="AB416" s="458"/>
      <c r="AC416" s="458"/>
      <c r="AD416" s="458"/>
      <c r="AE416" s="458"/>
      <c r="AF416" s="459"/>
      <c r="AG416" s="131"/>
      <c r="AH416" s="132"/>
      <c r="AI416" s="133" t="str">
        <f>IF(B416="","未記入","")</f>
        <v>未記入</v>
      </c>
      <c r="AJ416" s="134"/>
      <c r="AK416" s="135"/>
      <c r="AL416" s="134"/>
      <c r="AM416" s="138"/>
      <c r="AN416" s="138"/>
      <c r="AO416" s="138"/>
      <c r="AP416" s="138"/>
      <c r="AQ416" s="138"/>
      <c r="AR416" s="138"/>
      <c r="AS416" s="138"/>
      <c r="AT416" s="138"/>
      <c r="AU416" s="138"/>
      <c r="AV416" s="138"/>
      <c r="AW416" s="138"/>
      <c r="AX416" s="138"/>
      <c r="AY416" s="138"/>
      <c r="AZ416" s="138"/>
      <c r="BA416" s="138"/>
      <c r="BB416" s="138"/>
      <c r="BC416" s="138"/>
      <c r="BD416" s="138"/>
      <c r="BE416" s="138"/>
      <c r="BF416" s="138"/>
    </row>
    <row r="417" spans="1:58" ht="8.25" customHeight="1">
      <c r="A417" s="97"/>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c r="AA417" s="97"/>
      <c r="AB417" s="97"/>
      <c r="AC417" s="97"/>
      <c r="AD417" s="97"/>
      <c r="AE417" s="97"/>
      <c r="AF417" s="97"/>
      <c r="AG417" s="131"/>
      <c r="AH417" s="132"/>
      <c r="AI417" s="133"/>
      <c r="AJ417" s="134"/>
      <c r="AK417" s="135"/>
      <c r="AL417" s="134"/>
      <c r="AM417" s="138"/>
      <c r="AN417" s="138"/>
      <c r="AO417" s="138"/>
      <c r="AP417" s="138"/>
      <c r="AQ417" s="138"/>
      <c r="AR417" s="138"/>
      <c r="AS417" s="138"/>
      <c r="AT417" s="138"/>
      <c r="AU417" s="138"/>
      <c r="AV417" s="138"/>
      <c r="AW417" s="138"/>
      <c r="AX417" s="138"/>
      <c r="AY417" s="138"/>
      <c r="AZ417" s="138"/>
      <c r="BA417" s="138"/>
      <c r="BB417" s="138"/>
      <c r="BC417" s="138"/>
      <c r="BD417" s="138"/>
      <c r="BE417" s="138"/>
      <c r="BF417" s="138"/>
    </row>
    <row r="418" spans="1:58" s="5" customFormat="1" ht="18.75" customHeight="1" thickBot="1">
      <c r="A418" s="98" t="s">
        <v>327</v>
      </c>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c r="AA418" s="98"/>
      <c r="AB418" s="98"/>
      <c r="AC418" s="98"/>
      <c r="AD418" s="98"/>
      <c r="AE418" s="98"/>
      <c r="AF418" s="241" t="s">
        <v>328</v>
      </c>
      <c r="AG418" s="166"/>
      <c r="AH418" s="167"/>
      <c r="AI418" s="133"/>
      <c r="AJ418" s="134"/>
      <c r="AK418" s="135"/>
      <c r="AL418" s="134"/>
      <c r="AM418" s="168"/>
      <c r="AN418" s="168"/>
      <c r="AO418" s="168"/>
      <c r="AP418" s="168"/>
      <c r="AQ418" s="168"/>
      <c r="AR418" s="168"/>
      <c r="AS418" s="168"/>
      <c r="AT418" s="168"/>
      <c r="AU418" s="168"/>
      <c r="AV418" s="168"/>
      <c r="AW418" s="168"/>
      <c r="AX418" s="168"/>
      <c r="AY418" s="168"/>
      <c r="AZ418" s="168"/>
      <c r="BA418" s="168"/>
      <c r="BB418" s="168"/>
      <c r="BC418" s="168"/>
      <c r="BD418" s="168"/>
      <c r="BE418" s="168"/>
      <c r="BF418" s="168"/>
    </row>
    <row r="419" spans="1:58" s="5" customFormat="1" ht="18.75" customHeight="1">
      <c r="A419" s="677" t="s">
        <v>303</v>
      </c>
      <c r="B419" s="678"/>
      <c r="C419" s="678"/>
      <c r="D419" s="678"/>
      <c r="E419" s="678"/>
      <c r="F419" s="664"/>
      <c r="G419" s="665"/>
      <c r="H419" s="665"/>
      <c r="I419" s="665"/>
      <c r="J419" s="665"/>
      <c r="K419" s="665"/>
      <c r="L419" s="665"/>
      <c r="M419" s="665"/>
      <c r="N419" s="665"/>
      <c r="O419" s="665"/>
      <c r="P419" s="665"/>
      <c r="Q419" s="665"/>
      <c r="R419" s="665"/>
      <c r="S419" s="665"/>
      <c r="T419" s="665"/>
      <c r="U419" s="665"/>
      <c r="V419" s="665"/>
      <c r="W419" s="665"/>
      <c r="X419" s="665"/>
      <c r="Y419" s="665"/>
      <c r="Z419" s="665"/>
      <c r="AA419" s="665"/>
      <c r="AB419" s="665"/>
      <c r="AC419" s="665"/>
      <c r="AD419" s="665"/>
      <c r="AE419" s="665"/>
      <c r="AF419" s="666"/>
      <c r="AG419" s="166"/>
      <c r="AH419" s="167"/>
      <c r="AI419" s="133" t="str">
        <f>IF(F419="","未記入","")</f>
        <v>未記入</v>
      </c>
      <c r="AJ419" s="134"/>
      <c r="AK419" s="135"/>
      <c r="AL419" s="134"/>
      <c r="AM419" s="168"/>
      <c r="AN419" s="168"/>
      <c r="AO419" s="168"/>
      <c r="AP419" s="168"/>
      <c r="AQ419" s="168"/>
      <c r="AR419" s="168"/>
      <c r="AS419" s="168"/>
      <c r="AT419" s="168"/>
      <c r="AU419" s="168"/>
      <c r="AV419" s="168"/>
      <c r="AW419" s="168"/>
      <c r="AX419" s="168"/>
      <c r="AY419" s="168"/>
      <c r="AZ419" s="168"/>
      <c r="BA419" s="168"/>
      <c r="BB419" s="168"/>
      <c r="BC419" s="168"/>
      <c r="BD419" s="168"/>
      <c r="BE419" s="168"/>
      <c r="BF419" s="168"/>
    </row>
    <row r="420" spans="1:58" s="5" customFormat="1" ht="17.25" customHeight="1">
      <c r="A420" s="99"/>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1" t="s">
        <v>330</v>
      </c>
      <c r="AF420" s="102"/>
      <c r="AG420" s="166"/>
      <c r="AH420" s="167"/>
      <c r="AI420" s="133"/>
      <c r="AJ420" s="134"/>
      <c r="AK420" s="135"/>
      <c r="AL420" s="134"/>
      <c r="AM420" s="168"/>
      <c r="AN420" s="168"/>
      <c r="AO420" s="168"/>
      <c r="AP420" s="168"/>
      <c r="AQ420" s="168"/>
      <c r="AR420" s="168"/>
      <c r="AS420" s="168"/>
      <c r="AT420" s="168"/>
      <c r="AU420" s="168"/>
      <c r="AV420" s="168"/>
      <c r="AW420" s="168"/>
      <c r="AX420" s="168"/>
      <c r="AY420" s="168"/>
      <c r="AZ420" s="168"/>
      <c r="BA420" s="168"/>
      <c r="BB420" s="168"/>
      <c r="BC420" s="168"/>
      <c r="BD420" s="168"/>
      <c r="BE420" s="168"/>
      <c r="BF420" s="168"/>
    </row>
    <row r="421" spans="1:58" s="5" customFormat="1" ht="18.75" customHeight="1">
      <c r="A421" s="99"/>
      <c r="B421" s="660" t="s">
        <v>290</v>
      </c>
      <c r="C421" s="660"/>
      <c r="D421" s="660"/>
      <c r="E421" s="660"/>
      <c r="F421" s="660"/>
      <c r="G421" s="660"/>
      <c r="H421" s="660"/>
      <c r="I421" s="661" t="s">
        <v>478</v>
      </c>
      <c r="J421" s="662"/>
      <c r="K421" s="662"/>
      <c r="L421" s="662"/>
      <c r="M421" s="662"/>
      <c r="N421" s="662"/>
      <c r="O421" s="663"/>
      <c r="P421" s="660" t="s">
        <v>297</v>
      </c>
      <c r="Q421" s="660"/>
      <c r="R421" s="660"/>
      <c r="S421" s="660"/>
      <c r="T421" s="660"/>
      <c r="U421" s="660"/>
      <c r="V421" s="660"/>
      <c r="W421" s="660"/>
      <c r="X421" s="660"/>
      <c r="Y421" s="660" t="s">
        <v>298</v>
      </c>
      <c r="Z421" s="660"/>
      <c r="AA421" s="660"/>
      <c r="AB421" s="660"/>
      <c r="AC421" s="660"/>
      <c r="AD421" s="660"/>
      <c r="AE421" s="660"/>
      <c r="AF421" s="103"/>
      <c r="AG421" s="169"/>
      <c r="AH421" s="170"/>
      <c r="AI421" s="144"/>
      <c r="AJ421" s="146"/>
      <c r="AK421" s="147"/>
      <c r="AL421" s="146"/>
      <c r="AM421" s="171"/>
      <c r="AN421" s="171"/>
      <c r="AO421" s="171"/>
      <c r="AP421" s="171"/>
      <c r="AQ421" s="171"/>
      <c r="AR421" s="171"/>
      <c r="AS421" s="171"/>
      <c r="AT421" s="171"/>
      <c r="AU421" s="171"/>
      <c r="AV421" s="168"/>
      <c r="AW421" s="168"/>
      <c r="AX421" s="168"/>
      <c r="AY421" s="168"/>
      <c r="AZ421" s="168"/>
      <c r="BA421" s="168"/>
      <c r="BB421" s="168"/>
      <c r="BC421" s="168"/>
      <c r="BD421" s="168"/>
      <c r="BE421" s="168"/>
      <c r="BF421" s="168"/>
    </row>
    <row r="422" spans="1:58" s="5" customFormat="1" ht="18.75" customHeight="1">
      <c r="A422" s="99"/>
      <c r="B422" s="538"/>
      <c r="C422" s="538"/>
      <c r="D422" s="538"/>
      <c r="E422" s="538"/>
      <c r="F422" s="538"/>
      <c r="G422" s="538"/>
      <c r="H422" s="538"/>
      <c r="I422" s="529"/>
      <c r="J422" s="530"/>
      <c r="K422" s="530"/>
      <c r="L422" s="530"/>
      <c r="M422" s="530"/>
      <c r="N422" s="530"/>
      <c r="O422" s="531"/>
      <c r="P422" s="538"/>
      <c r="Q422" s="538"/>
      <c r="R422" s="538"/>
      <c r="S422" s="538"/>
      <c r="T422" s="538"/>
      <c r="U422" s="538"/>
      <c r="V422" s="538"/>
      <c r="W422" s="538"/>
      <c r="X422" s="538"/>
      <c r="Y422" s="538"/>
      <c r="Z422" s="538"/>
      <c r="AA422" s="538"/>
      <c r="AB422" s="538"/>
      <c r="AC422" s="538"/>
      <c r="AD422" s="538"/>
      <c r="AE422" s="538"/>
      <c r="AF422" s="103"/>
      <c r="AG422" s="169"/>
      <c r="AH422" s="141"/>
      <c r="AI422" s="144" t="str">
        <f>IF(OR(B422="",I422="",P422="",Y422=""),"未記入","")</f>
        <v>未記入</v>
      </c>
      <c r="AJ422" s="146"/>
      <c r="AK422" s="147"/>
      <c r="AL422" s="146"/>
      <c r="AM422" s="171"/>
      <c r="AN422" s="171"/>
      <c r="AO422" s="171"/>
      <c r="AP422" s="171"/>
      <c r="AQ422" s="171"/>
      <c r="AR422" s="171"/>
      <c r="AS422" s="171"/>
      <c r="AT422" s="171"/>
      <c r="AU422" s="171"/>
      <c r="AV422" s="168"/>
      <c r="AW422" s="168"/>
      <c r="AX422" s="168"/>
      <c r="AY422" s="168"/>
      <c r="AZ422" s="168"/>
      <c r="BA422" s="168"/>
      <c r="BB422" s="168"/>
      <c r="BC422" s="168"/>
      <c r="BD422" s="168"/>
      <c r="BE422" s="168"/>
      <c r="BF422" s="168"/>
    </row>
    <row r="423" spans="1:58" s="5" customFormat="1" ht="18.75" customHeight="1" thickBot="1">
      <c r="A423" s="104"/>
      <c r="B423" s="658" t="s">
        <v>329</v>
      </c>
      <c r="C423" s="658"/>
      <c r="D423" s="658"/>
      <c r="E423" s="658"/>
      <c r="F423" s="658"/>
      <c r="G423" s="658"/>
      <c r="H423" s="658"/>
      <c r="I423" s="658"/>
      <c r="J423" s="658"/>
      <c r="K423" s="658"/>
      <c r="L423" s="658"/>
      <c r="M423" s="658"/>
      <c r="N423" s="658"/>
      <c r="O423" s="658"/>
      <c r="P423" s="658"/>
      <c r="Q423" s="658"/>
      <c r="R423" s="658"/>
      <c r="S423" s="658"/>
      <c r="T423" s="658"/>
      <c r="U423" s="658"/>
      <c r="V423" s="658"/>
      <c r="W423" s="658"/>
      <c r="X423" s="658"/>
      <c r="Y423" s="658"/>
      <c r="Z423" s="658"/>
      <c r="AA423" s="658"/>
      <c r="AB423" s="658"/>
      <c r="AC423" s="658"/>
      <c r="AD423" s="658"/>
      <c r="AE423" s="658"/>
      <c r="AF423" s="659"/>
      <c r="AG423" s="166"/>
      <c r="AH423" s="167"/>
      <c r="AI423" s="133"/>
      <c r="AJ423" s="134"/>
      <c r="AK423" s="135"/>
      <c r="AL423" s="134"/>
      <c r="AM423" s="168"/>
      <c r="AN423" s="168"/>
      <c r="AO423" s="168"/>
      <c r="AP423" s="168"/>
      <c r="AQ423" s="168"/>
      <c r="AR423" s="168"/>
      <c r="AS423" s="168"/>
      <c r="AT423" s="168"/>
      <c r="AU423" s="168"/>
      <c r="AV423" s="168"/>
      <c r="AW423" s="168"/>
      <c r="AX423" s="168"/>
      <c r="AY423" s="168"/>
      <c r="AZ423" s="168"/>
      <c r="BA423" s="168"/>
      <c r="BB423" s="168"/>
      <c r="BC423" s="168"/>
      <c r="BD423" s="168"/>
      <c r="BE423" s="168"/>
      <c r="BF423" s="168"/>
    </row>
    <row r="424" spans="1:58" ht="18.75" customHeight="1">
      <c r="A424" s="97"/>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131"/>
      <c r="AH424" s="132"/>
      <c r="AI424" s="133"/>
      <c r="AJ424" s="134"/>
      <c r="AK424" s="135"/>
      <c r="AL424" s="134"/>
      <c r="AM424" s="138"/>
      <c r="AN424" s="138"/>
      <c r="AO424" s="138"/>
      <c r="AP424" s="138"/>
      <c r="AQ424" s="138"/>
      <c r="AR424" s="138"/>
      <c r="AS424" s="138"/>
      <c r="AT424" s="138"/>
      <c r="AU424" s="138"/>
      <c r="AV424" s="138"/>
      <c r="AW424" s="138"/>
      <c r="AX424" s="138"/>
      <c r="AY424" s="138"/>
      <c r="AZ424" s="138"/>
      <c r="BA424" s="138"/>
      <c r="BB424" s="138"/>
      <c r="BC424" s="138"/>
      <c r="BD424" s="138"/>
      <c r="BE424" s="138"/>
      <c r="BF424" s="138"/>
    </row>
    <row r="425" spans="1:58" ht="18.75" customHeight="1">
      <c r="A425" s="263" t="s">
        <v>486</v>
      </c>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c r="AA425" s="97"/>
      <c r="AB425" s="97"/>
      <c r="AC425" s="97"/>
      <c r="AD425" s="97"/>
      <c r="AE425" s="97"/>
      <c r="AF425" s="97"/>
      <c r="AG425" s="131"/>
      <c r="AH425" s="132"/>
      <c r="AI425" s="133"/>
      <c r="AJ425" s="134"/>
      <c r="AK425" s="135"/>
      <c r="AL425" s="134"/>
      <c r="AM425" s="138"/>
      <c r="AN425" s="138"/>
      <c r="AO425" s="138"/>
      <c r="AP425" s="138"/>
      <c r="AQ425" s="138"/>
      <c r="AR425" s="138"/>
      <c r="AS425" s="138"/>
      <c r="AT425" s="138"/>
      <c r="AU425" s="138"/>
      <c r="AV425" s="138"/>
      <c r="AW425" s="138"/>
      <c r="AX425" s="138"/>
      <c r="AY425" s="138"/>
      <c r="AZ425" s="138"/>
      <c r="BA425" s="138"/>
      <c r="BB425" s="138"/>
      <c r="BC425" s="138"/>
      <c r="BD425" s="138"/>
      <c r="BE425" s="138"/>
      <c r="BF425" s="138"/>
    </row>
    <row r="426" spans="1:58" ht="18.75" customHeight="1">
      <c r="A426" s="491" t="s">
        <v>480</v>
      </c>
      <c r="B426" s="492"/>
      <c r="C426" s="492"/>
      <c r="D426" s="492"/>
      <c r="E426" s="492"/>
      <c r="F426" s="492"/>
      <c r="G426" s="492"/>
      <c r="H426" s="492"/>
      <c r="I426" s="63"/>
      <c r="J426" s="403"/>
      <c r="K426" s="403"/>
      <c r="L426" s="403"/>
      <c r="M426" s="523"/>
      <c r="N426" s="523"/>
      <c r="O426" s="523"/>
      <c r="P426" s="64"/>
      <c r="Q426" s="491" t="s">
        <v>483</v>
      </c>
      <c r="R426" s="492"/>
      <c r="S426" s="492"/>
      <c r="T426" s="492"/>
      <c r="U426" s="492"/>
      <c r="V426" s="492"/>
      <c r="W426" s="492"/>
      <c r="X426" s="493"/>
      <c r="Y426" s="63"/>
      <c r="Z426" s="403"/>
      <c r="AA426" s="403"/>
      <c r="AB426" s="403"/>
      <c r="AC426" s="523"/>
      <c r="AD426" s="523"/>
      <c r="AE426" s="523"/>
      <c r="AF426" s="64"/>
      <c r="AG426" s="131"/>
      <c r="AH426" s="132"/>
      <c r="AI426" s="133" t="str">
        <f>IF(OR(J426="",Z426=""),"未記入","")</f>
        <v>未記入</v>
      </c>
      <c r="AJ426" s="134"/>
      <c r="AK426" s="135"/>
      <c r="AL426" s="134"/>
      <c r="AM426" s="138"/>
      <c r="AN426" s="138"/>
      <c r="AO426" s="138"/>
      <c r="AP426" s="138"/>
      <c r="AQ426" s="138"/>
      <c r="AR426" s="138"/>
      <c r="AS426" s="138"/>
      <c r="AT426" s="138"/>
      <c r="AU426" s="138"/>
      <c r="AV426" s="138"/>
      <c r="AW426" s="138"/>
      <c r="AX426" s="138"/>
      <c r="AY426" s="138"/>
      <c r="AZ426" s="138"/>
      <c r="BA426" s="138"/>
      <c r="BB426" s="138"/>
      <c r="BC426" s="138"/>
      <c r="BD426" s="138"/>
      <c r="BE426" s="138"/>
      <c r="BF426" s="138"/>
    </row>
    <row r="427" spans="1:58" ht="18.75" customHeight="1">
      <c r="A427" s="491" t="s">
        <v>481</v>
      </c>
      <c r="B427" s="492"/>
      <c r="C427" s="492"/>
      <c r="D427" s="492"/>
      <c r="E427" s="492"/>
      <c r="F427" s="492"/>
      <c r="G427" s="492"/>
      <c r="H427" s="493"/>
      <c r="I427" s="63"/>
      <c r="J427" s="403"/>
      <c r="K427" s="403"/>
      <c r="L427" s="403"/>
      <c r="M427" s="523"/>
      <c r="N427" s="523"/>
      <c r="O427" s="523"/>
      <c r="P427" s="64"/>
      <c r="Q427" s="491" t="s">
        <v>484</v>
      </c>
      <c r="R427" s="492"/>
      <c r="S427" s="492"/>
      <c r="T427" s="492"/>
      <c r="U427" s="492"/>
      <c r="V427" s="492"/>
      <c r="W427" s="492"/>
      <c r="X427" s="493"/>
      <c r="Y427" s="63"/>
      <c r="Z427" s="403"/>
      <c r="AA427" s="403"/>
      <c r="AB427" s="403"/>
      <c r="AC427" s="523"/>
      <c r="AD427" s="523"/>
      <c r="AE427" s="523"/>
      <c r="AF427" s="64"/>
      <c r="AG427" s="131"/>
      <c r="AH427" s="132"/>
      <c r="AI427" s="133" t="str">
        <f>IF(OR(J427="",Z427=""),"未記入","")</f>
        <v>未記入</v>
      </c>
      <c r="AJ427" s="134"/>
      <c r="AK427" s="135"/>
      <c r="AL427" s="134"/>
      <c r="AM427" s="138"/>
      <c r="AN427" s="138"/>
      <c r="AO427" s="138"/>
      <c r="AP427" s="138"/>
      <c r="AQ427" s="138"/>
      <c r="AR427" s="138"/>
      <c r="AS427" s="138"/>
      <c r="AT427" s="138"/>
      <c r="AU427" s="138"/>
      <c r="AV427" s="138"/>
      <c r="AW427" s="138"/>
      <c r="AX427" s="138"/>
      <c r="AY427" s="138"/>
      <c r="AZ427" s="138"/>
      <c r="BA427" s="138"/>
      <c r="BB427" s="138"/>
      <c r="BC427" s="138"/>
      <c r="BD427" s="138"/>
      <c r="BE427" s="138"/>
      <c r="BF427" s="138"/>
    </row>
    <row r="428" spans="1:58" ht="18.75" customHeight="1">
      <c r="A428" s="491" t="s">
        <v>482</v>
      </c>
      <c r="B428" s="492"/>
      <c r="C428" s="492"/>
      <c r="D428" s="492"/>
      <c r="E428" s="492"/>
      <c r="F428" s="492"/>
      <c r="G428" s="492"/>
      <c r="H428" s="493"/>
      <c r="I428" s="63"/>
      <c r="J428" s="403"/>
      <c r="K428" s="403"/>
      <c r="L428" s="403"/>
      <c r="M428" s="523"/>
      <c r="N428" s="523"/>
      <c r="O428" s="523"/>
      <c r="P428" s="64"/>
      <c r="Q428" s="491" t="s">
        <v>485</v>
      </c>
      <c r="R428" s="492"/>
      <c r="S428" s="492"/>
      <c r="T428" s="492"/>
      <c r="U428" s="492"/>
      <c r="V428" s="492"/>
      <c r="W428" s="492"/>
      <c r="X428" s="493"/>
      <c r="Y428" s="524"/>
      <c r="Z428" s="525"/>
      <c r="AA428" s="525"/>
      <c r="AB428" s="526"/>
      <c r="AC428" s="526"/>
      <c r="AD428" s="526"/>
      <c r="AE428" s="526"/>
      <c r="AF428" s="527"/>
      <c r="AG428" s="131"/>
      <c r="AH428" s="132"/>
      <c r="AI428" s="133" t="str">
        <f>IF(OR(J428="",Y428=""),"未記入","")</f>
        <v>未記入</v>
      </c>
      <c r="AJ428" s="134"/>
      <c r="AK428" s="135"/>
      <c r="AL428" s="134"/>
      <c r="AM428" s="138"/>
      <c r="AN428" s="138"/>
      <c r="AO428" s="138"/>
      <c r="AP428" s="138"/>
      <c r="AQ428" s="138"/>
      <c r="AR428" s="138"/>
      <c r="AS428" s="138"/>
      <c r="AT428" s="138"/>
      <c r="AU428" s="138"/>
      <c r="AV428" s="138"/>
      <c r="AW428" s="138"/>
      <c r="AX428" s="138"/>
      <c r="AY428" s="138"/>
      <c r="AZ428" s="138"/>
      <c r="BA428" s="138"/>
      <c r="BB428" s="138"/>
      <c r="BC428" s="138"/>
      <c r="BD428" s="138"/>
      <c r="BE428" s="138"/>
      <c r="BF428" s="138"/>
    </row>
    <row r="429" spans="1:58" ht="18.75" customHeight="1">
      <c r="A429" s="97"/>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131"/>
      <c r="AH429" s="132"/>
      <c r="AI429" s="133"/>
      <c r="AJ429" s="134"/>
      <c r="AK429" s="135"/>
      <c r="AL429" s="134"/>
      <c r="AM429" s="138"/>
      <c r="AN429" s="138"/>
      <c r="AO429" s="138"/>
      <c r="AP429" s="138"/>
      <c r="AQ429" s="138"/>
      <c r="AR429" s="138"/>
      <c r="AS429" s="138"/>
      <c r="AT429" s="138"/>
      <c r="AU429" s="138"/>
      <c r="AV429" s="138"/>
      <c r="AW429" s="138"/>
      <c r="AX429" s="138"/>
      <c r="AY429" s="138"/>
      <c r="AZ429" s="138"/>
      <c r="BA429" s="138"/>
      <c r="BB429" s="138"/>
      <c r="BC429" s="138"/>
      <c r="BD429" s="138"/>
      <c r="BE429" s="138"/>
      <c r="BF429" s="138"/>
    </row>
    <row r="430" spans="1:58" ht="18.75" customHeight="1">
      <c r="A430" s="97"/>
      <c r="B430" s="97" t="s">
        <v>331</v>
      </c>
      <c r="C430" s="97"/>
      <c r="D430" s="97"/>
      <c r="E430" s="97"/>
      <c r="F430" s="97" t="s">
        <v>332</v>
      </c>
      <c r="G430" s="97"/>
      <c r="H430" s="97"/>
      <c r="I430" s="97"/>
      <c r="J430" s="97"/>
      <c r="K430" s="97"/>
      <c r="L430" s="97"/>
      <c r="M430" s="97"/>
      <c r="N430" s="97"/>
      <c r="O430" s="97"/>
      <c r="P430" s="97"/>
      <c r="Q430" s="97"/>
      <c r="R430" s="97"/>
      <c r="S430" s="97"/>
      <c r="T430" s="97"/>
      <c r="U430" s="97"/>
      <c r="V430" s="97"/>
      <c r="W430" s="97"/>
      <c r="X430" s="97"/>
      <c r="Y430" s="97"/>
      <c r="Z430" s="97"/>
      <c r="AA430" s="97"/>
      <c r="AB430" s="97"/>
      <c r="AC430" s="97"/>
      <c r="AD430" s="97"/>
      <c r="AE430" s="97"/>
      <c r="AF430" s="97"/>
      <c r="AG430" s="131"/>
      <c r="AH430" s="132"/>
      <c r="AI430" s="133"/>
      <c r="AJ430" s="134"/>
      <c r="AK430" s="135"/>
      <c r="AL430" s="134"/>
      <c r="AM430" s="138"/>
      <c r="AN430" s="138"/>
      <c r="AO430" s="138"/>
      <c r="AP430" s="138"/>
      <c r="AQ430" s="138"/>
      <c r="AR430" s="138"/>
      <c r="AS430" s="138"/>
      <c r="AT430" s="138"/>
      <c r="AU430" s="138"/>
      <c r="AV430" s="138"/>
      <c r="AW430" s="138"/>
      <c r="AX430" s="138"/>
      <c r="AY430" s="138"/>
      <c r="AZ430" s="138"/>
      <c r="BA430" s="138"/>
      <c r="BB430" s="138"/>
      <c r="BC430" s="138"/>
      <c r="BD430" s="138"/>
      <c r="BE430" s="138"/>
      <c r="BF430" s="138"/>
    </row>
    <row r="431" spans="1:58" ht="18.75" customHeight="1">
      <c r="A431" s="97"/>
      <c r="B431" s="97"/>
      <c r="C431" s="97"/>
      <c r="D431" s="97"/>
      <c r="E431" s="97"/>
      <c r="F431" s="97" t="s">
        <v>333</v>
      </c>
      <c r="G431" s="97"/>
      <c r="H431" s="97"/>
      <c r="I431" s="97"/>
      <c r="J431" s="97"/>
      <c r="K431" s="97"/>
      <c r="L431" s="97"/>
      <c r="M431" s="97"/>
      <c r="N431" s="97"/>
      <c r="O431" s="97"/>
      <c r="P431" s="97"/>
      <c r="Q431" s="97"/>
      <c r="R431" s="97"/>
      <c r="S431" s="97"/>
      <c r="T431" s="97"/>
      <c r="U431" s="97"/>
      <c r="V431" s="97"/>
      <c r="W431" s="97"/>
      <c r="X431" s="97"/>
      <c r="Y431" s="97"/>
      <c r="Z431" s="97"/>
      <c r="AA431" s="97"/>
      <c r="AB431" s="97"/>
      <c r="AC431" s="97"/>
      <c r="AD431" s="97"/>
      <c r="AE431" s="97"/>
      <c r="AF431" s="97"/>
      <c r="AG431" s="131"/>
      <c r="AH431" s="132"/>
      <c r="AI431" s="133"/>
      <c r="AJ431" s="134"/>
      <c r="AK431" s="135"/>
      <c r="AL431" s="134"/>
      <c r="AM431" s="138"/>
      <c r="AN431" s="138"/>
      <c r="AO431" s="138"/>
      <c r="AP431" s="138"/>
      <c r="AQ431" s="138"/>
      <c r="AR431" s="138"/>
      <c r="AS431" s="138"/>
      <c r="AT431" s="138"/>
      <c r="AU431" s="138"/>
      <c r="AV431" s="138"/>
      <c r="AW431" s="138"/>
      <c r="AX431" s="138"/>
      <c r="AY431" s="138"/>
      <c r="AZ431" s="138"/>
      <c r="BA431" s="138"/>
      <c r="BB431" s="138"/>
      <c r="BC431" s="138"/>
      <c r="BD431" s="138"/>
      <c r="BE431" s="138"/>
      <c r="BF431" s="138"/>
    </row>
    <row r="432" spans="1:58" ht="18.75" customHeight="1">
      <c r="A432" s="97"/>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c r="AA432" s="97"/>
      <c r="AB432" s="97"/>
      <c r="AC432" s="97"/>
      <c r="AD432" s="97"/>
      <c r="AE432" s="97"/>
      <c r="AF432" s="97"/>
      <c r="AG432" s="131"/>
      <c r="AH432" s="132"/>
      <c r="AI432" s="133"/>
      <c r="AJ432" s="134"/>
      <c r="AK432" s="135"/>
      <c r="AL432" s="134"/>
      <c r="AM432" s="138"/>
      <c r="AN432" s="138"/>
      <c r="AO432" s="138"/>
      <c r="AP432" s="138"/>
      <c r="AQ432" s="138"/>
      <c r="AR432" s="138"/>
      <c r="AS432" s="138"/>
      <c r="AT432" s="138"/>
      <c r="AU432" s="138"/>
      <c r="AV432" s="138"/>
      <c r="AW432" s="138"/>
      <c r="AX432" s="138"/>
      <c r="AY432" s="138"/>
      <c r="AZ432" s="138"/>
      <c r="BA432" s="138"/>
      <c r="BB432" s="138"/>
      <c r="BC432" s="138"/>
      <c r="BD432" s="138"/>
      <c r="BE432" s="138"/>
      <c r="BF432" s="138"/>
    </row>
    <row r="433" spans="1:58" ht="18.75" customHeight="1">
      <c r="A433" s="97"/>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c r="AA433" s="97"/>
      <c r="AB433" s="97"/>
      <c r="AC433" s="97"/>
      <c r="AD433" s="97"/>
      <c r="AE433" s="97"/>
      <c r="AF433" s="97"/>
      <c r="AG433" s="131"/>
      <c r="AH433" s="132"/>
      <c r="AI433" s="133"/>
      <c r="AJ433" s="134"/>
      <c r="AK433" s="135"/>
      <c r="AL433" s="134"/>
      <c r="AM433" s="138"/>
      <c r="AN433" s="138"/>
      <c r="AO433" s="138"/>
      <c r="AP433" s="138"/>
      <c r="AQ433" s="138"/>
      <c r="AR433" s="138"/>
      <c r="AS433" s="138"/>
      <c r="AT433" s="138"/>
      <c r="AU433" s="138"/>
      <c r="AV433" s="138"/>
      <c r="AW433" s="138"/>
      <c r="AX433" s="138"/>
      <c r="AY433" s="138"/>
      <c r="AZ433" s="138"/>
      <c r="BA433" s="138"/>
      <c r="BB433" s="138"/>
      <c r="BC433" s="138"/>
      <c r="BD433" s="138"/>
      <c r="BE433" s="138"/>
      <c r="BF433" s="138"/>
    </row>
    <row r="434" spans="1:58" ht="15" customHeight="1">
      <c r="A434" s="11"/>
      <c r="B434" s="9"/>
      <c r="C434" s="9"/>
      <c r="D434" s="9"/>
      <c r="E434" s="9"/>
      <c r="F434" s="9"/>
      <c r="G434" s="9"/>
      <c r="H434" s="9"/>
      <c r="I434" s="9"/>
      <c r="J434" s="9"/>
      <c r="K434" s="9"/>
      <c r="L434" s="9"/>
      <c r="M434" s="9"/>
      <c r="N434" s="9"/>
      <c r="O434" s="9"/>
      <c r="P434" s="9"/>
      <c r="Q434" s="10"/>
      <c r="R434" s="274"/>
      <c r="S434" s="275"/>
      <c r="T434" s="276" t="s">
        <v>503</v>
      </c>
      <c r="U434" s="277"/>
      <c r="V434" s="277"/>
      <c r="W434" s="277"/>
      <c r="X434" s="277"/>
      <c r="Y434" s="277"/>
      <c r="Z434" s="277"/>
      <c r="AA434" s="277"/>
      <c r="AB434" s="277"/>
      <c r="AC434" s="277"/>
      <c r="AD434" s="277"/>
      <c r="AE434" s="277"/>
      <c r="AF434" s="278"/>
      <c r="AG434" s="131"/>
      <c r="AH434" s="132"/>
      <c r="AI434" s="133"/>
      <c r="AJ434" s="134"/>
      <c r="AK434" s="135"/>
      <c r="AL434" s="134"/>
      <c r="AM434" s="138"/>
      <c r="AN434" s="138"/>
      <c r="AO434" s="138"/>
      <c r="AP434" s="138"/>
      <c r="AQ434" s="138"/>
      <c r="AR434" s="138"/>
      <c r="AS434" s="138"/>
      <c r="AT434" s="138"/>
      <c r="AU434" s="138"/>
      <c r="AV434" s="138"/>
      <c r="AW434" s="138"/>
      <c r="AX434" s="138"/>
      <c r="AY434" s="138"/>
      <c r="AZ434" s="138"/>
      <c r="BA434" s="138"/>
      <c r="BB434" s="138"/>
      <c r="BC434" s="138"/>
      <c r="BD434" s="138"/>
      <c r="BE434" s="138"/>
      <c r="BF434" s="138"/>
    </row>
    <row r="435" spans="1:58" ht="19.5" customHeight="1">
      <c r="A435" s="12"/>
      <c r="B435" s="499" t="s">
        <v>502</v>
      </c>
      <c r="C435" s="499"/>
      <c r="D435" s="499"/>
      <c r="E435" s="499"/>
      <c r="F435" s="499"/>
      <c r="G435" s="499"/>
      <c r="H435" s="499"/>
      <c r="I435" s="499"/>
      <c r="J435" s="499"/>
      <c r="K435" s="499"/>
      <c r="L435" s="499"/>
      <c r="M435" s="499"/>
      <c r="N435" s="499"/>
      <c r="O435" s="499"/>
      <c r="P435" s="499"/>
      <c r="Q435" s="14"/>
      <c r="R435" s="274"/>
      <c r="S435" s="279"/>
      <c r="T435" s="280"/>
      <c r="U435" s="280"/>
      <c r="V435" s="498"/>
      <c r="W435" s="498"/>
      <c r="X435" s="498"/>
      <c r="Y435" s="273" t="s">
        <v>499</v>
      </c>
      <c r="Z435" s="498"/>
      <c r="AA435" s="498"/>
      <c r="AB435" s="273" t="s">
        <v>500</v>
      </c>
      <c r="AC435" s="498"/>
      <c r="AD435" s="498"/>
      <c r="AE435" s="273" t="s">
        <v>501</v>
      </c>
      <c r="AF435" s="281"/>
      <c r="AG435" s="131"/>
      <c r="AH435" s="132"/>
      <c r="AI435" s="133"/>
      <c r="AJ435" s="134"/>
      <c r="AK435" s="135"/>
      <c r="AL435" s="134"/>
      <c r="AM435" s="138"/>
      <c r="AN435" s="138"/>
      <c r="AO435" s="138"/>
      <c r="AP435" s="138"/>
      <c r="AQ435" s="138"/>
      <c r="AR435" s="138"/>
      <c r="AS435" s="138"/>
      <c r="AT435" s="138"/>
      <c r="AU435" s="138"/>
      <c r="AV435" s="138"/>
      <c r="AW435" s="138"/>
      <c r="AX435" s="138"/>
      <c r="AY435" s="138"/>
      <c r="AZ435" s="138"/>
      <c r="BA435" s="138"/>
      <c r="BB435" s="138"/>
      <c r="BC435" s="138"/>
      <c r="BD435" s="138"/>
      <c r="BE435" s="138"/>
      <c r="BF435" s="138"/>
    </row>
    <row r="436" spans="1:58" ht="9" customHeight="1">
      <c r="A436" s="12"/>
      <c r="B436" s="499"/>
      <c r="C436" s="499"/>
      <c r="D436" s="499"/>
      <c r="E436" s="499"/>
      <c r="F436" s="499"/>
      <c r="G436" s="499"/>
      <c r="H436" s="499"/>
      <c r="I436" s="499"/>
      <c r="J436" s="499"/>
      <c r="K436" s="499"/>
      <c r="L436" s="499"/>
      <c r="M436" s="499"/>
      <c r="N436" s="499"/>
      <c r="O436" s="499"/>
      <c r="P436" s="499"/>
      <c r="Q436" s="14"/>
      <c r="R436" s="274"/>
      <c r="S436" s="279"/>
      <c r="T436" s="280"/>
      <c r="U436" s="280"/>
      <c r="V436" s="282"/>
      <c r="W436" s="282"/>
      <c r="X436" s="282"/>
      <c r="Y436" s="280"/>
      <c r="Z436" s="282"/>
      <c r="AA436" s="282"/>
      <c r="AB436" s="280"/>
      <c r="AC436" s="282"/>
      <c r="AD436" s="282"/>
      <c r="AE436" s="280"/>
      <c r="AF436" s="281"/>
      <c r="AG436" s="131"/>
      <c r="AH436" s="132"/>
      <c r="AI436" s="133"/>
      <c r="AJ436" s="134"/>
      <c r="AK436" s="135"/>
      <c r="AL436" s="134"/>
      <c r="AM436" s="138"/>
      <c r="AN436" s="138"/>
      <c r="AO436" s="138"/>
      <c r="AP436" s="138"/>
      <c r="AQ436" s="138"/>
      <c r="AR436" s="138"/>
      <c r="AS436" s="138"/>
      <c r="AT436" s="138"/>
      <c r="AU436" s="138"/>
      <c r="AV436" s="138"/>
      <c r="AW436" s="138"/>
      <c r="AX436" s="138"/>
      <c r="AY436" s="138"/>
      <c r="AZ436" s="138"/>
      <c r="BA436" s="138"/>
      <c r="BB436" s="138"/>
      <c r="BC436" s="138"/>
      <c r="BD436" s="138"/>
      <c r="BE436" s="138"/>
      <c r="BF436" s="138"/>
    </row>
    <row r="437" spans="1:58" ht="18.75" customHeight="1">
      <c r="A437" s="12"/>
      <c r="B437" s="499"/>
      <c r="C437" s="499"/>
      <c r="D437" s="499"/>
      <c r="E437" s="499"/>
      <c r="F437" s="499"/>
      <c r="G437" s="499"/>
      <c r="H437" s="499"/>
      <c r="I437" s="499"/>
      <c r="J437" s="499"/>
      <c r="K437" s="499"/>
      <c r="L437" s="499"/>
      <c r="M437" s="499"/>
      <c r="N437" s="499"/>
      <c r="O437" s="499"/>
      <c r="P437" s="499"/>
      <c r="Q437" s="14"/>
      <c r="R437" s="274"/>
      <c r="S437" s="279"/>
      <c r="T437" s="280" t="s">
        <v>497</v>
      </c>
      <c r="U437" s="280"/>
      <c r="V437" s="280"/>
      <c r="W437" s="280"/>
      <c r="X437" s="280"/>
      <c r="Y437" s="280"/>
      <c r="Z437" s="280"/>
      <c r="AA437" s="280"/>
      <c r="AB437" s="280"/>
      <c r="AC437" s="280"/>
      <c r="AD437" s="280"/>
      <c r="AE437" s="280"/>
      <c r="AF437" s="281"/>
      <c r="AG437" s="131"/>
      <c r="AH437" s="132"/>
      <c r="AI437" s="133"/>
      <c r="AJ437" s="134"/>
      <c r="AK437" s="135"/>
      <c r="AL437" s="134"/>
      <c r="AM437" s="138"/>
      <c r="AN437" s="138"/>
      <c r="AO437" s="138"/>
      <c r="AP437" s="138"/>
      <c r="AQ437" s="138"/>
      <c r="AR437" s="138"/>
      <c r="AS437" s="138"/>
      <c r="AT437" s="138"/>
      <c r="AU437" s="138"/>
      <c r="AV437" s="138"/>
      <c r="AW437" s="138"/>
      <c r="AX437" s="138"/>
      <c r="AY437" s="138"/>
      <c r="AZ437" s="138"/>
      <c r="BA437" s="138"/>
      <c r="BB437" s="138"/>
      <c r="BC437" s="138"/>
      <c r="BD437" s="138"/>
      <c r="BE437" s="138"/>
      <c r="BF437" s="138"/>
    </row>
    <row r="438" spans="1:58" ht="13.5" customHeight="1">
      <c r="A438" s="12"/>
      <c r="B438" s="396"/>
      <c r="C438" s="396"/>
      <c r="D438" s="396"/>
      <c r="E438" s="396"/>
      <c r="F438" s="396"/>
      <c r="G438" s="396"/>
      <c r="H438" s="396"/>
      <c r="I438" s="396"/>
      <c r="J438" s="396"/>
      <c r="K438" s="396"/>
      <c r="L438" s="396"/>
      <c r="M438" s="396"/>
      <c r="N438" s="396"/>
      <c r="O438" s="396"/>
      <c r="P438" s="396"/>
      <c r="Q438" s="14"/>
      <c r="R438" s="274"/>
      <c r="S438" s="283"/>
      <c r="T438" s="280"/>
      <c r="U438" s="452"/>
      <c r="V438" s="452"/>
      <c r="W438" s="452"/>
      <c r="X438" s="452"/>
      <c r="Y438" s="452"/>
      <c r="Z438" s="452"/>
      <c r="AA438" s="452"/>
      <c r="AB438" s="452"/>
      <c r="AC438" s="452"/>
      <c r="AD438" s="452"/>
      <c r="AE438" s="452"/>
      <c r="AF438" s="281"/>
      <c r="AG438" s="131"/>
      <c r="AH438" s="132"/>
      <c r="AI438" s="133"/>
      <c r="AJ438" s="134"/>
      <c r="AK438" s="135"/>
      <c r="AL438" s="134"/>
      <c r="AM438" s="138"/>
      <c r="AN438" s="138"/>
      <c r="AO438" s="138"/>
      <c r="AP438" s="138"/>
      <c r="AQ438" s="138"/>
      <c r="AR438" s="138"/>
      <c r="AS438" s="138"/>
      <c r="AT438" s="138"/>
      <c r="AU438" s="138"/>
      <c r="AV438" s="138"/>
      <c r="AW438" s="138"/>
      <c r="AX438" s="138"/>
      <c r="AY438" s="138"/>
      <c r="AZ438" s="138"/>
      <c r="BA438" s="138"/>
      <c r="BB438" s="138"/>
      <c r="BC438" s="138"/>
      <c r="BD438" s="138"/>
      <c r="BE438" s="138"/>
      <c r="BF438" s="138"/>
    </row>
    <row r="439" spans="1:58" ht="18.75" customHeight="1">
      <c r="A439" s="12"/>
      <c r="B439" s="13"/>
      <c r="C439" s="13"/>
      <c r="D439" s="13"/>
      <c r="E439" s="13"/>
      <c r="F439" s="652"/>
      <c r="G439" s="652"/>
      <c r="H439" s="652"/>
      <c r="I439" s="652"/>
      <c r="J439" s="17" t="s">
        <v>1</v>
      </c>
      <c r="K439" s="653"/>
      <c r="L439" s="653"/>
      <c r="M439" s="17" t="s">
        <v>0</v>
      </c>
      <c r="N439" s="653"/>
      <c r="O439" s="653"/>
      <c r="P439" s="17" t="s">
        <v>81</v>
      </c>
      <c r="Q439" s="14"/>
      <c r="R439" s="274"/>
      <c r="S439" s="279"/>
      <c r="T439" s="287" t="s">
        <v>498</v>
      </c>
      <c r="U439" s="453"/>
      <c r="V439" s="453"/>
      <c r="W439" s="453"/>
      <c r="X439" s="453"/>
      <c r="Y439" s="453"/>
      <c r="Z439" s="453"/>
      <c r="AA439" s="453"/>
      <c r="AB439" s="453"/>
      <c r="AC439" s="453"/>
      <c r="AD439" s="453"/>
      <c r="AE439" s="453"/>
      <c r="AF439" s="281"/>
      <c r="AG439" s="131"/>
      <c r="AH439" s="132"/>
      <c r="AI439" s="133"/>
      <c r="AJ439" s="134"/>
      <c r="AK439" s="135"/>
      <c r="AL439" s="134"/>
      <c r="AM439" s="138"/>
      <c r="AN439" s="138"/>
      <c r="AO439" s="138"/>
      <c r="AP439" s="138"/>
      <c r="AQ439" s="138"/>
      <c r="AR439" s="138"/>
      <c r="AS439" s="138"/>
      <c r="AT439" s="138"/>
      <c r="AU439" s="138"/>
      <c r="AV439" s="138"/>
      <c r="AW439" s="138"/>
      <c r="AX439" s="138"/>
      <c r="AY439" s="138"/>
      <c r="AZ439" s="138"/>
      <c r="BA439" s="138"/>
      <c r="BB439" s="138"/>
      <c r="BC439" s="138"/>
      <c r="BD439" s="138"/>
      <c r="BE439" s="138"/>
      <c r="BF439" s="138"/>
    </row>
    <row r="440" spans="1:58" ht="37.5" customHeight="1">
      <c r="A440" s="12"/>
      <c r="B440" s="355" t="s">
        <v>335</v>
      </c>
      <c r="C440" s="355"/>
      <c r="D440" s="355"/>
      <c r="E440" s="355"/>
      <c r="F440" s="355"/>
      <c r="G440" s="355"/>
      <c r="H440" s="355"/>
      <c r="I440" s="355"/>
      <c r="J440" s="355"/>
      <c r="K440" s="355"/>
      <c r="L440" s="355"/>
      <c r="M440" s="355"/>
      <c r="N440" s="355"/>
      <c r="O440" s="355"/>
      <c r="P440" s="355"/>
      <c r="Q440" s="14"/>
      <c r="R440" s="274"/>
      <c r="S440" s="279"/>
      <c r="T440" s="983" t="s">
        <v>335</v>
      </c>
      <c r="U440" s="983"/>
      <c r="V440" s="984"/>
      <c r="W440" s="984"/>
      <c r="X440" s="984"/>
      <c r="Y440" s="984"/>
      <c r="Z440" s="984"/>
      <c r="AA440" s="984"/>
      <c r="AB440" s="984"/>
      <c r="AC440" s="984"/>
      <c r="AD440" s="984"/>
      <c r="AE440" s="356"/>
      <c r="AF440" s="281"/>
      <c r="AG440" s="131"/>
      <c r="AH440" s="357"/>
      <c r="AI440" s="358"/>
      <c r="AJ440" s="134"/>
      <c r="AK440" s="135"/>
      <c r="AL440" s="134"/>
      <c r="AM440" s="138"/>
      <c r="AN440" s="138"/>
      <c r="AO440" s="138"/>
      <c r="AP440" s="138"/>
      <c r="AQ440" s="138"/>
      <c r="AR440" s="138"/>
      <c r="AS440" s="138"/>
      <c r="AT440" s="138"/>
      <c r="AU440" s="138"/>
      <c r="AV440" s="138"/>
      <c r="AW440" s="138"/>
      <c r="AX440" s="138"/>
      <c r="AY440" s="138"/>
      <c r="AZ440" s="138"/>
      <c r="BA440" s="138"/>
      <c r="BB440" s="138"/>
      <c r="BC440" s="138"/>
      <c r="BD440" s="138"/>
      <c r="BE440" s="138"/>
      <c r="BF440" s="138"/>
    </row>
    <row r="441" spans="1:58" ht="9.75" customHeight="1">
      <c r="A441" s="15"/>
      <c r="B441" s="17"/>
      <c r="C441" s="17"/>
      <c r="D441" s="17"/>
      <c r="E441" s="17"/>
      <c r="F441" s="17"/>
      <c r="G441" s="17"/>
      <c r="H441" s="17"/>
      <c r="I441" s="17"/>
      <c r="J441" s="17"/>
      <c r="K441" s="17"/>
      <c r="L441" s="17"/>
      <c r="M441" s="17"/>
      <c r="N441" s="17"/>
      <c r="O441" s="17"/>
      <c r="P441" s="17"/>
      <c r="Q441" s="18"/>
      <c r="R441" s="274"/>
      <c r="S441" s="284"/>
      <c r="T441" s="285"/>
      <c r="U441" s="285"/>
      <c r="V441" s="285"/>
      <c r="W441" s="285"/>
      <c r="X441" s="285"/>
      <c r="Y441" s="285"/>
      <c r="Z441" s="285"/>
      <c r="AA441" s="285"/>
      <c r="AB441" s="285"/>
      <c r="AC441" s="285"/>
      <c r="AD441" s="285"/>
      <c r="AE441" s="285"/>
      <c r="AF441" s="286"/>
      <c r="AG441" s="131"/>
      <c r="AH441" s="132"/>
      <c r="AI441" s="133"/>
      <c r="AJ441" s="134"/>
      <c r="AK441" s="135"/>
      <c r="AL441" s="134"/>
      <c r="AM441" s="138"/>
      <c r="AN441" s="138"/>
      <c r="AO441" s="138"/>
      <c r="AP441" s="138"/>
      <c r="AQ441" s="138"/>
      <c r="AR441" s="138"/>
      <c r="AS441" s="138"/>
      <c r="AT441" s="138"/>
      <c r="AU441" s="138"/>
      <c r="AV441" s="138"/>
      <c r="AW441" s="138"/>
      <c r="AX441" s="138"/>
      <c r="AY441" s="138"/>
      <c r="AZ441" s="138"/>
      <c r="BA441" s="138"/>
      <c r="BB441" s="138"/>
      <c r="BC441" s="138"/>
      <c r="BD441" s="138"/>
      <c r="BE441" s="138"/>
      <c r="BF441" s="138"/>
    </row>
    <row r="442" spans="1:58" s="138" customFormat="1">
      <c r="AG442" s="131"/>
      <c r="AH442" s="132"/>
      <c r="AI442" s="134"/>
      <c r="AJ442" s="134"/>
      <c r="AK442" s="135"/>
      <c r="AL442" s="134"/>
    </row>
    <row r="443" spans="1:58" s="138" customFormat="1">
      <c r="AG443" s="131"/>
      <c r="AH443" s="132"/>
      <c r="AI443" s="134"/>
      <c r="AJ443" s="134"/>
      <c r="AK443" s="135"/>
      <c r="AL443" s="134"/>
    </row>
    <row r="444" spans="1:58" s="138" customFormat="1">
      <c r="AG444" s="131"/>
      <c r="AH444" s="132"/>
      <c r="AI444" s="134"/>
      <c r="AJ444" s="134"/>
      <c r="AK444" s="135"/>
      <c r="AL444" s="134"/>
    </row>
    <row r="445" spans="1:58" s="138" customFormat="1">
      <c r="AG445" s="131"/>
      <c r="AH445" s="132"/>
      <c r="AI445" s="134"/>
      <c r="AJ445" s="134"/>
      <c r="AK445" s="135"/>
      <c r="AL445" s="134"/>
    </row>
  </sheetData>
  <sheetProtection password="D356" sheet="1" formatCells="0" formatRows="0" insertColumns="0" insertRows="0" deleteRows="0"/>
  <mergeCells count="1446">
    <mergeCell ref="C408:N408"/>
    <mergeCell ref="O408:R408"/>
    <mergeCell ref="S408:AC408"/>
    <mergeCell ref="C407:N407"/>
    <mergeCell ref="O407:R407"/>
    <mergeCell ref="S407:AC407"/>
    <mergeCell ref="C411:N411"/>
    <mergeCell ref="O411:R411"/>
    <mergeCell ref="S411:AC411"/>
    <mergeCell ref="I240:L240"/>
    <mergeCell ref="X248:AF248"/>
    <mergeCell ref="X251:AF251"/>
    <mergeCell ref="O322:Q322"/>
    <mergeCell ref="Y314:AF314"/>
    <mergeCell ref="J327:L327"/>
    <mergeCell ref="X256:AF256"/>
    <mergeCell ref="X257:AF257"/>
    <mergeCell ref="C257:S257"/>
    <mergeCell ref="X254:AF254"/>
    <mergeCell ref="X255:AF255"/>
    <mergeCell ref="X263:AF263"/>
    <mergeCell ref="J328:L328"/>
    <mergeCell ref="J326:L326"/>
    <mergeCell ref="M326:O326"/>
    <mergeCell ref="P326:R326"/>
    <mergeCell ref="U254:W254"/>
    <mergeCell ref="C253:S253"/>
    <mergeCell ref="B332:I332"/>
    <mergeCell ref="B333:I333"/>
    <mergeCell ref="Z334:AF334"/>
    <mergeCell ref="R333:Y333"/>
    <mergeCell ref="Y327:AA327"/>
    <mergeCell ref="B313:U313"/>
    <mergeCell ref="R322:T322"/>
    <mergeCell ref="AA322:AC322"/>
    <mergeCell ref="Z318:AB318"/>
    <mergeCell ref="R314:T314"/>
    <mergeCell ref="I306:AF306"/>
    <mergeCell ref="I297:AF297"/>
    <mergeCell ref="AA321:AC321"/>
    <mergeCell ref="C298:H298"/>
    <mergeCell ref="R334:Y334"/>
    <mergeCell ref="Y326:AA326"/>
    <mergeCell ref="S326:U326"/>
    <mergeCell ref="R329:T329"/>
    <mergeCell ref="O321:Q321"/>
    <mergeCell ref="B368:E368"/>
    <mergeCell ref="J368:M368"/>
    <mergeCell ref="S368:AF368"/>
    <mergeCell ref="P368:R368"/>
    <mergeCell ref="U258:W258"/>
    <mergeCell ref="U259:W259"/>
    <mergeCell ref="U260:W260"/>
    <mergeCell ref="X258:AF258"/>
    <mergeCell ref="X259:AF259"/>
    <mergeCell ref="X260:AF260"/>
    <mergeCell ref="C259:S259"/>
    <mergeCell ref="C260:S260"/>
    <mergeCell ref="X264:AF264"/>
    <mergeCell ref="U255:W255"/>
    <mergeCell ref="U264:W264"/>
    <mergeCell ref="C251:S251"/>
    <mergeCell ref="S328:U328"/>
    <mergeCell ref="P327:R327"/>
    <mergeCell ref="M327:O327"/>
    <mergeCell ref="V328:X328"/>
    <mergeCell ref="AB327:AF327"/>
    <mergeCell ref="V326:X326"/>
    <mergeCell ref="U347:W347"/>
    <mergeCell ref="A339:F339"/>
    <mergeCell ref="AB326:AF326"/>
    <mergeCell ref="S327:U327"/>
    <mergeCell ref="V327:X327"/>
    <mergeCell ref="Z335:AF335"/>
    <mergeCell ref="Z336:AF336"/>
    <mergeCell ref="R332:Y332"/>
    <mergeCell ref="L322:N322"/>
    <mergeCell ref="L339:P339"/>
    <mergeCell ref="T440:U440"/>
    <mergeCell ref="V440:AD440"/>
    <mergeCell ref="B170:H170"/>
    <mergeCell ref="I170:K170"/>
    <mergeCell ref="L170:N170"/>
    <mergeCell ref="I163:K163"/>
    <mergeCell ref="B52:J52"/>
    <mergeCell ref="K52:M52"/>
    <mergeCell ref="N52:W52"/>
    <mergeCell ref="X52:AF52"/>
    <mergeCell ref="AL208:AM208"/>
    <mergeCell ref="J14:AE14"/>
    <mergeCell ref="B79:J79"/>
    <mergeCell ref="K79:M79"/>
    <mergeCell ref="N79:W79"/>
    <mergeCell ref="X79:AF79"/>
    <mergeCell ref="X252:AF252"/>
    <mergeCell ref="X253:AF253"/>
    <mergeCell ref="B233:F233"/>
    <mergeCell ref="C235:H238"/>
    <mergeCell ref="C249:S249"/>
    <mergeCell ref="M238:AF238"/>
    <mergeCell ref="Z115:AB115"/>
    <mergeCell ref="R116:T116"/>
    <mergeCell ref="I131:L131"/>
    <mergeCell ref="M131:O131"/>
    <mergeCell ref="I132:N132"/>
    <mergeCell ref="A131:H132"/>
    <mergeCell ref="B230:S230"/>
    <mergeCell ref="U253:W253"/>
    <mergeCell ref="U256:W256"/>
    <mergeCell ref="U257:W257"/>
    <mergeCell ref="R172:T172"/>
    <mergeCell ref="R173:T173"/>
    <mergeCell ref="B171:H171"/>
    <mergeCell ref="L171:N171"/>
    <mergeCell ref="I169:K169"/>
    <mergeCell ref="U229:W229"/>
    <mergeCell ref="U228:W228"/>
    <mergeCell ref="U223:W223"/>
    <mergeCell ref="W184:Z184"/>
    <mergeCell ref="V179:W179"/>
    <mergeCell ref="W185:Z185"/>
    <mergeCell ref="B227:S227"/>
    <mergeCell ref="O174:Q174"/>
    <mergeCell ref="R174:T174"/>
    <mergeCell ref="O188:Q188"/>
    <mergeCell ref="O175:Q175"/>
    <mergeCell ref="O171:Q171"/>
    <mergeCell ref="D182:F183"/>
    <mergeCell ref="I183:K183"/>
    <mergeCell ref="L183:N183"/>
    <mergeCell ref="O172:Q172"/>
    <mergeCell ref="L169:N169"/>
    <mergeCell ref="B175:H175"/>
    <mergeCell ref="B173:H173"/>
    <mergeCell ref="O173:Q173"/>
    <mergeCell ref="G168:H169"/>
    <mergeCell ref="O179:P179"/>
    <mergeCell ref="L173:N173"/>
    <mergeCell ref="O185:Q185"/>
    <mergeCell ref="R170:T170"/>
    <mergeCell ref="I174:K174"/>
    <mergeCell ref="I175:K175"/>
    <mergeCell ref="AA154:AF154"/>
    <mergeCell ref="U146:V146"/>
    <mergeCell ref="O150:Q150"/>
    <mergeCell ref="W135:X135"/>
    <mergeCell ref="U145:V145"/>
    <mergeCell ref="V156:X156"/>
    <mergeCell ref="L153:N153"/>
    <mergeCell ref="I155:K155"/>
    <mergeCell ref="W154:Z154"/>
    <mergeCell ref="B155:H155"/>
    <mergeCell ref="B154:H154"/>
    <mergeCell ref="R162:T162"/>
    <mergeCell ref="R161:T161"/>
    <mergeCell ref="O161:Q161"/>
    <mergeCell ref="R159:T159"/>
    <mergeCell ref="O158:T158"/>
    <mergeCell ref="O160:Q160"/>
    <mergeCell ref="O154:Q154"/>
    <mergeCell ref="AA136:AC136"/>
    <mergeCell ref="B150:H150"/>
    <mergeCell ref="I135:O135"/>
    <mergeCell ref="O145:Q145"/>
    <mergeCell ref="L152:N152"/>
    <mergeCell ref="I148:K148"/>
    <mergeCell ref="L148:N148"/>
    <mergeCell ref="B162:H162"/>
    <mergeCell ref="U154:V154"/>
    <mergeCell ref="R149:T149"/>
    <mergeCell ref="B143:H144"/>
    <mergeCell ref="I143:K144"/>
    <mergeCell ref="L143:N144"/>
    <mergeCell ref="O143:Q144"/>
    <mergeCell ref="W150:Z150"/>
    <mergeCell ref="L164:N164"/>
    <mergeCell ref="I160:K160"/>
    <mergeCell ref="B160:H160"/>
    <mergeCell ref="I147:K147"/>
    <mergeCell ref="B146:H146"/>
    <mergeCell ref="B190:C191"/>
    <mergeCell ref="I191:K191"/>
    <mergeCell ref="L192:N192"/>
    <mergeCell ref="L185:N185"/>
    <mergeCell ref="O187:Q187"/>
    <mergeCell ref="O192:Q192"/>
    <mergeCell ref="I154:K154"/>
    <mergeCell ref="O153:Q153"/>
    <mergeCell ref="B166:H166"/>
    <mergeCell ref="L166:N166"/>
    <mergeCell ref="O168:T168"/>
    <mergeCell ref="R153:T153"/>
    <mergeCell ref="I166:K166"/>
    <mergeCell ref="B167:AF167"/>
    <mergeCell ref="I165:K165"/>
    <mergeCell ref="L172:N172"/>
    <mergeCell ref="B168:C169"/>
    <mergeCell ref="D168:F169"/>
    <mergeCell ref="B177:N177"/>
    <mergeCell ref="N180:Q180"/>
    <mergeCell ref="R183:T183"/>
    <mergeCell ref="B156:T156"/>
    <mergeCell ref="R155:T155"/>
    <mergeCell ref="AC180:AF180"/>
    <mergeCell ref="AA150:AF150"/>
    <mergeCell ref="B151:H151"/>
    <mergeCell ref="O183:Q183"/>
    <mergeCell ref="L184:N184"/>
    <mergeCell ref="R184:T184"/>
    <mergeCell ref="T179:U179"/>
    <mergeCell ref="T180:V180"/>
    <mergeCell ref="U184:V184"/>
    <mergeCell ref="L175:N175"/>
    <mergeCell ref="R176:T176"/>
    <mergeCell ref="B176:H176"/>
    <mergeCell ref="U168:AF176"/>
    <mergeCell ref="AA184:AF184"/>
    <mergeCell ref="AA182:AF183"/>
    <mergeCell ref="B172:H172"/>
    <mergeCell ref="B184:H184"/>
    <mergeCell ref="W145:Z145"/>
    <mergeCell ref="O162:Q162"/>
    <mergeCell ref="Y179:Z179"/>
    <mergeCell ref="W180:Z180"/>
    <mergeCell ref="I182:N182"/>
    <mergeCell ref="W182:Z183"/>
    <mergeCell ref="U182:V183"/>
    <mergeCell ref="O182:T182"/>
    <mergeCell ref="L174:N174"/>
    <mergeCell ref="B161:H161"/>
    <mergeCell ref="I161:K161"/>
    <mergeCell ref="L160:N160"/>
    <mergeCell ref="B145:H145"/>
    <mergeCell ref="I145:K145"/>
    <mergeCell ref="L145:N145"/>
    <mergeCell ref="I184:K184"/>
    <mergeCell ref="R164:T164"/>
    <mergeCell ref="B165:H165"/>
    <mergeCell ref="R163:T163"/>
    <mergeCell ref="O155:Q155"/>
    <mergeCell ref="W155:Z155"/>
    <mergeCell ref="AA148:AF149"/>
    <mergeCell ref="AA152:AF152"/>
    <mergeCell ref="I153:K153"/>
    <mergeCell ref="R117:T117"/>
    <mergeCell ref="U150:V150"/>
    <mergeCell ref="A133:H133"/>
    <mergeCell ref="I172:K172"/>
    <mergeCell ref="I149:K149"/>
    <mergeCell ref="L149:N149"/>
    <mergeCell ref="M114:N114"/>
    <mergeCell ref="M134:N134"/>
    <mergeCell ref="R169:T169"/>
    <mergeCell ref="I168:N168"/>
    <mergeCell ref="AA145:AF145"/>
    <mergeCell ref="I142:K142"/>
    <mergeCell ref="L142:N142"/>
    <mergeCell ref="O142:Q142"/>
    <mergeCell ref="B140:AF140"/>
    <mergeCell ref="O164:Q164"/>
    <mergeCell ref="O151:Q151"/>
    <mergeCell ref="O152:Q152"/>
    <mergeCell ref="O163:Q163"/>
    <mergeCell ref="O159:Q159"/>
    <mergeCell ref="I159:K159"/>
    <mergeCell ref="L159:N159"/>
    <mergeCell ref="B158:C159"/>
    <mergeCell ref="I119:J119"/>
    <mergeCell ref="L128:M128"/>
    <mergeCell ref="B149:H149"/>
    <mergeCell ref="AL209:AM209"/>
    <mergeCell ref="R165:T165"/>
    <mergeCell ref="B147:H147"/>
    <mergeCell ref="B216:H216"/>
    <mergeCell ref="L165:N165"/>
    <mergeCell ref="O177:AF177"/>
    <mergeCell ref="R175:T175"/>
    <mergeCell ref="I173:K173"/>
    <mergeCell ref="W5:Y5"/>
    <mergeCell ref="O87:AF87"/>
    <mergeCell ref="J19:AE19"/>
    <mergeCell ref="M103:P103"/>
    <mergeCell ref="Q103:S103"/>
    <mergeCell ref="Z5:AD5"/>
    <mergeCell ref="S92:Z92"/>
    <mergeCell ref="S93:Z93"/>
    <mergeCell ref="A93:H93"/>
    <mergeCell ref="A110:H111"/>
    <mergeCell ref="B178:M178"/>
    <mergeCell ref="N178:AF178"/>
    <mergeCell ref="R131:AE131"/>
    <mergeCell ref="S130:AE130"/>
    <mergeCell ref="O132:Q132"/>
    <mergeCell ref="K117:L117"/>
    <mergeCell ref="A136:H136"/>
    <mergeCell ref="L161:N161"/>
    <mergeCell ref="B163:H163"/>
    <mergeCell ref="O166:Q166"/>
    <mergeCell ref="L150:N150"/>
    <mergeCell ref="A129:H130"/>
    <mergeCell ref="O130:Q130"/>
    <mergeCell ref="M115:N115"/>
    <mergeCell ref="AO146:AO147"/>
    <mergeCell ref="AO148:AO149"/>
    <mergeCell ref="AL180:AM180"/>
    <mergeCell ref="AL179:AM179"/>
    <mergeCell ref="AN148:AN149"/>
    <mergeCell ref="B225:S225"/>
    <mergeCell ref="AN146:AN147"/>
    <mergeCell ref="I197:K197"/>
    <mergeCell ref="L197:N197"/>
    <mergeCell ref="O197:Q197"/>
    <mergeCell ref="R197:T197"/>
    <mergeCell ref="B196:H196"/>
    <mergeCell ref="I196:K196"/>
    <mergeCell ref="L196:N196"/>
    <mergeCell ref="O196:Q196"/>
    <mergeCell ref="R196:T196"/>
    <mergeCell ref="B164:H164"/>
    <mergeCell ref="AA153:AF153"/>
    <mergeCell ref="AA155:AF155"/>
    <mergeCell ref="U155:V155"/>
    <mergeCell ref="R152:T152"/>
    <mergeCell ref="I150:K150"/>
    <mergeCell ref="Y156:Z156"/>
    <mergeCell ref="L154:N154"/>
    <mergeCell ref="U158:AF166"/>
    <mergeCell ref="L163:N163"/>
    <mergeCell ref="G158:H159"/>
    <mergeCell ref="L191:N191"/>
    <mergeCell ref="B192:H192"/>
    <mergeCell ref="G182:H183"/>
    <mergeCell ref="O184:Q184"/>
    <mergeCell ref="B182:C183"/>
    <mergeCell ref="G339:I339"/>
    <mergeCell ref="B335:I335"/>
    <mergeCell ref="B336:I336"/>
    <mergeCell ref="B326:I326"/>
    <mergeCell ref="B327:I327"/>
    <mergeCell ref="M328:O328"/>
    <mergeCell ref="A328:I328"/>
    <mergeCell ref="R336:Y336"/>
    <mergeCell ref="J331:Q331"/>
    <mergeCell ref="Z331:AF331"/>
    <mergeCell ref="J332:Q332"/>
    <mergeCell ref="J333:Q333"/>
    <mergeCell ref="J334:Q334"/>
    <mergeCell ref="AA151:AF151"/>
    <mergeCell ref="I158:N158"/>
    <mergeCell ref="B157:AF157"/>
    <mergeCell ref="R154:T154"/>
    <mergeCell ref="U324:W324"/>
    <mergeCell ref="X322:Z322"/>
    <mergeCell ref="R179:S179"/>
    <mergeCell ref="B180:M180"/>
    <mergeCell ref="R180:S180"/>
    <mergeCell ref="B179:M179"/>
    <mergeCell ref="B186:H186"/>
    <mergeCell ref="I188:K188"/>
    <mergeCell ref="L188:N188"/>
    <mergeCell ref="R191:T191"/>
    <mergeCell ref="L187:N187"/>
    <mergeCell ref="R186:T186"/>
    <mergeCell ref="R185:T185"/>
    <mergeCell ref="O186:Q186"/>
    <mergeCell ref="R188:T188"/>
    <mergeCell ref="B379:F379"/>
    <mergeCell ref="G379:AF379"/>
    <mergeCell ref="B378:F378"/>
    <mergeCell ref="G378:I378"/>
    <mergeCell ref="B375:F376"/>
    <mergeCell ref="G376:AF376"/>
    <mergeCell ref="N378:AE378"/>
    <mergeCell ref="G344:N344"/>
    <mergeCell ref="D340:AF340"/>
    <mergeCell ref="B331:I331"/>
    <mergeCell ref="F367:AF367"/>
    <mergeCell ref="G372:I372"/>
    <mergeCell ref="K372:AF372"/>
    <mergeCell ref="N362:P362"/>
    <mergeCell ref="K362:M362"/>
    <mergeCell ref="C357:E358"/>
    <mergeCell ref="F361:AF361"/>
    <mergeCell ref="F360:AF360"/>
    <mergeCell ref="C360:E361"/>
    <mergeCell ref="J363:M363"/>
    <mergeCell ref="AA347:AC347"/>
    <mergeCell ref="B350:H350"/>
    <mergeCell ref="AD347:AF347"/>
    <mergeCell ref="F366:AF366"/>
    <mergeCell ref="X348:Z348"/>
    <mergeCell ref="R350:T350"/>
    <mergeCell ref="X350:Z350"/>
    <mergeCell ref="U350:W350"/>
    <mergeCell ref="R335:Y335"/>
    <mergeCell ref="B370:F370"/>
    <mergeCell ref="B372:F373"/>
    <mergeCell ref="G373:J373"/>
    <mergeCell ref="B382:F382"/>
    <mergeCell ref="G382:AF382"/>
    <mergeCell ref="B381:F381"/>
    <mergeCell ref="G381:AF381"/>
    <mergeCell ref="B377:F377"/>
    <mergeCell ref="Z104:AB104"/>
    <mergeCell ref="T103:V103"/>
    <mergeCell ref="I300:AF300"/>
    <mergeCell ref="B153:H153"/>
    <mergeCell ref="M102:O102"/>
    <mergeCell ref="U323:W323"/>
    <mergeCell ref="AA323:AC323"/>
    <mergeCell ref="U322:W322"/>
    <mergeCell ref="AD324:AF324"/>
    <mergeCell ref="AA324:AC324"/>
    <mergeCell ref="U147:V147"/>
    <mergeCell ref="O149:Q149"/>
    <mergeCell ref="AE135:AF135"/>
    <mergeCell ref="I310:K310"/>
    <mergeCell ref="U136:W136"/>
    <mergeCell ref="O136:Q136"/>
    <mergeCell ref="R160:T160"/>
    <mergeCell ref="I164:K164"/>
    <mergeCell ref="U225:W225"/>
    <mergeCell ref="B217:H217"/>
    <mergeCell ref="U230:W230"/>
    <mergeCell ref="B229:S229"/>
    <mergeCell ref="J335:Q335"/>
    <mergeCell ref="J336:Q336"/>
    <mergeCell ref="Z332:AF332"/>
    <mergeCell ref="Z333:AF333"/>
    <mergeCell ref="U148:V148"/>
    <mergeCell ref="U149:V149"/>
    <mergeCell ref="I120:J120"/>
    <mergeCell ref="J128:K128"/>
    <mergeCell ref="A112:H117"/>
    <mergeCell ref="M112:N112"/>
    <mergeCell ref="O112:AF112"/>
    <mergeCell ref="Z116:AB116"/>
    <mergeCell ref="T122:AE122"/>
    <mergeCell ref="I123:N123"/>
    <mergeCell ref="O123:R123"/>
    <mergeCell ref="T123:AE123"/>
    <mergeCell ref="I124:N124"/>
    <mergeCell ref="O124:R124"/>
    <mergeCell ref="T124:AE124"/>
    <mergeCell ref="I125:N125"/>
    <mergeCell ref="AA146:AF147"/>
    <mergeCell ref="S132:AE132"/>
    <mergeCell ref="R115:T115"/>
    <mergeCell ref="X136:Z136"/>
    <mergeCell ref="I114:J114"/>
    <mergeCell ref="A134:H134"/>
    <mergeCell ref="R143:T144"/>
    <mergeCell ref="U143:V144"/>
    <mergeCell ref="W143:Z144"/>
    <mergeCell ref="AA144:AF144"/>
    <mergeCell ref="O147:Q147"/>
    <mergeCell ref="R142:T142"/>
    <mergeCell ref="W141:Z142"/>
    <mergeCell ref="R120:T120"/>
    <mergeCell ref="AA141:AF142"/>
    <mergeCell ref="A118:H120"/>
    <mergeCell ref="Z129:AB129"/>
    <mergeCell ref="AC129:AE129"/>
    <mergeCell ref="A121:H127"/>
    <mergeCell ref="I121:N121"/>
    <mergeCell ref="O146:Q146"/>
    <mergeCell ref="Q110:V110"/>
    <mergeCell ref="P135:Q135"/>
    <mergeCell ref="R135:V135"/>
    <mergeCell ref="O125:R125"/>
    <mergeCell ref="T125:AE125"/>
    <mergeCell ref="I126:N126"/>
    <mergeCell ref="O126:R126"/>
    <mergeCell ref="T126:AE126"/>
    <mergeCell ref="I127:N127"/>
    <mergeCell ref="O127:R127"/>
    <mergeCell ref="T127:AE127"/>
    <mergeCell ref="K112:L112"/>
    <mergeCell ref="Z117:AB117"/>
    <mergeCell ref="I141:N141"/>
    <mergeCell ref="O141:T141"/>
    <mergeCell ref="P111:R111"/>
    <mergeCell ref="S95:Z95"/>
    <mergeCell ref="AA107:AB107"/>
    <mergeCell ref="I99:AF99"/>
    <mergeCell ref="A101:H102"/>
    <mergeCell ref="N77:W77"/>
    <mergeCell ref="X78:AF78"/>
    <mergeCell ref="K73:M73"/>
    <mergeCell ref="I118:J118"/>
    <mergeCell ref="K118:L118"/>
    <mergeCell ref="A85:H86"/>
    <mergeCell ref="I102:L102"/>
    <mergeCell ref="M101:P101"/>
    <mergeCell ref="I101:L101"/>
    <mergeCell ref="I115:J115"/>
    <mergeCell ref="S97:Z97"/>
    <mergeCell ref="S98:Z98"/>
    <mergeCell ref="AB96:AC96"/>
    <mergeCell ref="T101:V101"/>
    <mergeCell ref="I116:J116"/>
    <mergeCell ref="K116:L116"/>
    <mergeCell ref="V107:X107"/>
    <mergeCell ref="T91:V91"/>
    <mergeCell ref="W91:AF91"/>
    <mergeCell ref="A92:H92"/>
    <mergeCell ref="S96:Z96"/>
    <mergeCell ref="A94:H94"/>
    <mergeCell ref="A99:H99"/>
    <mergeCell ref="A95:H96"/>
    <mergeCell ref="X77:AF77"/>
    <mergeCell ref="A90:H90"/>
    <mergeCell ref="I90:AF90"/>
    <mergeCell ref="X80:AF80"/>
    <mergeCell ref="R109:AE109"/>
    <mergeCell ref="Z102:AB102"/>
    <mergeCell ref="A135:H135"/>
    <mergeCell ref="L110:O110"/>
    <mergeCell ref="R119:T119"/>
    <mergeCell ref="O118:AF118"/>
    <mergeCell ref="O121:R121"/>
    <mergeCell ref="T121:AE121"/>
    <mergeCell ref="I122:N122"/>
    <mergeCell ref="O122:R122"/>
    <mergeCell ref="AA143:AF143"/>
    <mergeCell ref="I113:J113"/>
    <mergeCell ref="U141:V142"/>
    <mergeCell ref="Y135:AD135"/>
    <mergeCell ref="J129:L129"/>
    <mergeCell ref="M129:O129"/>
    <mergeCell ref="U129:W129"/>
    <mergeCell ref="W108:AF108"/>
    <mergeCell ref="X128:AE128"/>
    <mergeCell ref="M117:N117"/>
    <mergeCell ref="Z119:AB119"/>
    <mergeCell ref="AD136:AF136"/>
    <mergeCell ref="AA106:AB106"/>
    <mergeCell ref="AC106:AD106"/>
    <mergeCell ref="I105:L105"/>
    <mergeCell ref="S105:Z105"/>
    <mergeCell ref="M107:S107"/>
    <mergeCell ref="AC107:AD107"/>
    <mergeCell ref="V106:X106"/>
    <mergeCell ref="Z110:AE110"/>
    <mergeCell ref="Z113:AB113"/>
    <mergeCell ref="Z114:AB114"/>
    <mergeCell ref="A91:H91"/>
    <mergeCell ref="I91:K91"/>
    <mergeCell ref="K78:M78"/>
    <mergeCell ref="Q101:S101"/>
    <mergeCell ref="I136:K136"/>
    <mergeCell ref="R129:T129"/>
    <mergeCell ref="K119:L119"/>
    <mergeCell ref="K114:L114"/>
    <mergeCell ref="K120:L120"/>
    <mergeCell ref="M120:N120"/>
    <mergeCell ref="L84:AF84"/>
    <mergeCell ref="K108:P108"/>
    <mergeCell ref="I109:L109"/>
    <mergeCell ref="A103:H109"/>
    <mergeCell ref="I103:L103"/>
    <mergeCell ref="I108:J108"/>
    <mergeCell ref="I104:L104"/>
    <mergeCell ref="K113:L113"/>
    <mergeCell ref="I134:K134"/>
    <mergeCell ref="L136:N136"/>
    <mergeCell ref="R136:T136"/>
    <mergeCell ref="Z120:AB120"/>
    <mergeCell ref="A128:H128"/>
    <mergeCell ref="M118:N118"/>
    <mergeCell ref="AB98:AC98"/>
    <mergeCell ref="M116:N116"/>
    <mergeCell ref="I106:L107"/>
    <mergeCell ref="Q108:V108"/>
    <mergeCell ref="M113:N113"/>
    <mergeCell ref="L111:O111"/>
    <mergeCell ref="O128:Q128"/>
    <mergeCell ref="K115:L115"/>
    <mergeCell ref="A100:AF100"/>
    <mergeCell ref="A87:H88"/>
    <mergeCell ref="I87:N87"/>
    <mergeCell ref="I88:N88"/>
    <mergeCell ref="I130:N130"/>
    <mergeCell ref="I84:K84"/>
    <mergeCell ref="B64:J64"/>
    <mergeCell ref="B65:J65"/>
    <mergeCell ref="B66:J66"/>
    <mergeCell ref="I96:R96"/>
    <mergeCell ref="I97:R97"/>
    <mergeCell ref="I98:R98"/>
    <mergeCell ref="R113:T113"/>
    <mergeCell ref="T107:U107"/>
    <mergeCell ref="T106:U106"/>
    <mergeCell ref="R104:Y104"/>
    <mergeCell ref="M104:O104"/>
    <mergeCell ref="B67:J67"/>
    <mergeCell ref="X74:AF74"/>
    <mergeCell ref="K77:M77"/>
    <mergeCell ref="I86:AF86"/>
    <mergeCell ref="K64:M64"/>
    <mergeCell ref="N73:W73"/>
    <mergeCell ref="X73:AF73"/>
    <mergeCell ref="M109:O109"/>
    <mergeCell ref="B68:J68"/>
    <mergeCell ref="B69:J69"/>
    <mergeCell ref="B70:J70"/>
    <mergeCell ref="B73:J73"/>
    <mergeCell ref="A75:J75"/>
    <mergeCell ref="B74:J74"/>
    <mergeCell ref="A97:H98"/>
    <mergeCell ref="S94:Z94"/>
    <mergeCell ref="I95:R95"/>
    <mergeCell ref="I110:K111"/>
    <mergeCell ref="I112:J112"/>
    <mergeCell ref="B63:J63"/>
    <mergeCell ref="B50:J50"/>
    <mergeCell ref="B46:J46"/>
    <mergeCell ref="N57:W57"/>
    <mergeCell ref="X61:AF61"/>
    <mergeCell ref="B61:J61"/>
    <mergeCell ref="A59:J59"/>
    <mergeCell ref="K59:M59"/>
    <mergeCell ref="N59:W59"/>
    <mergeCell ref="X59:AF59"/>
    <mergeCell ref="N51:W51"/>
    <mergeCell ref="A72:A74"/>
    <mergeCell ref="L91:S91"/>
    <mergeCell ref="X64:AF64"/>
    <mergeCell ref="K65:M65"/>
    <mergeCell ref="N65:W65"/>
    <mergeCell ref="K80:M80"/>
    <mergeCell ref="B78:J78"/>
    <mergeCell ref="O88:AF88"/>
    <mergeCell ref="A89:H89"/>
    <mergeCell ref="I89:AF89"/>
    <mergeCell ref="B72:J72"/>
    <mergeCell ref="K61:M61"/>
    <mergeCell ref="N61:W61"/>
    <mergeCell ref="K62:M62"/>
    <mergeCell ref="N62:W62"/>
    <mergeCell ref="N68:W68"/>
    <mergeCell ref="N48:W48"/>
    <mergeCell ref="X62:AF62"/>
    <mergeCell ref="K63:M63"/>
    <mergeCell ref="N63:W63"/>
    <mergeCell ref="X47:AF47"/>
    <mergeCell ref="B41:J41"/>
    <mergeCell ref="K72:M72"/>
    <mergeCell ref="N72:W72"/>
    <mergeCell ref="B77:J77"/>
    <mergeCell ref="K46:M46"/>
    <mergeCell ref="K47:M47"/>
    <mergeCell ref="K48:M48"/>
    <mergeCell ref="N74:W74"/>
    <mergeCell ref="B47:J47"/>
    <mergeCell ref="B48:J48"/>
    <mergeCell ref="K55:M55"/>
    <mergeCell ref="N55:W55"/>
    <mergeCell ref="X55:AF55"/>
    <mergeCell ref="B56:J56"/>
    <mergeCell ref="K56:M56"/>
    <mergeCell ref="N56:W56"/>
    <mergeCell ref="X56:AF56"/>
    <mergeCell ref="B55:J55"/>
    <mergeCell ref="B58:J58"/>
    <mergeCell ref="X65:AF65"/>
    <mergeCell ref="B62:J62"/>
    <mergeCell ref="X67:AF67"/>
    <mergeCell ref="K68:M68"/>
    <mergeCell ref="I24:K24"/>
    <mergeCell ref="I25:K25"/>
    <mergeCell ref="L24:AF24"/>
    <mergeCell ref="L25:AF25"/>
    <mergeCell ref="I23:N23"/>
    <mergeCell ref="O29:AF29"/>
    <mergeCell ref="N35:W35"/>
    <mergeCell ref="B37:J37"/>
    <mergeCell ref="A26:H27"/>
    <mergeCell ref="A32:H32"/>
    <mergeCell ref="A33:H33"/>
    <mergeCell ref="I32:AF32"/>
    <mergeCell ref="I33:AF33"/>
    <mergeCell ref="A31:H31"/>
    <mergeCell ref="K38:M38"/>
    <mergeCell ref="K39:M39"/>
    <mergeCell ref="A28:H29"/>
    <mergeCell ref="X39:AF39"/>
    <mergeCell ref="I30:AF30"/>
    <mergeCell ref="A35:J35"/>
    <mergeCell ref="N37:W37"/>
    <mergeCell ref="K37:M37"/>
    <mergeCell ref="K35:M35"/>
    <mergeCell ref="B38:J38"/>
    <mergeCell ref="N39:W39"/>
    <mergeCell ref="L31:S31"/>
    <mergeCell ref="T31:V31"/>
    <mergeCell ref="W31:AF31"/>
    <mergeCell ref="A7:AF7"/>
    <mergeCell ref="R10:S10"/>
    <mergeCell ref="L10:M10"/>
    <mergeCell ref="A9:D9"/>
    <mergeCell ref="A10:D10"/>
    <mergeCell ref="E9:AF9"/>
    <mergeCell ref="B39:J39"/>
    <mergeCell ref="B40:J40"/>
    <mergeCell ref="A20:H20"/>
    <mergeCell ref="J18:AE18"/>
    <mergeCell ref="J20:AE20"/>
    <mergeCell ref="A18:H18"/>
    <mergeCell ref="A19:H19"/>
    <mergeCell ref="A30:H30"/>
    <mergeCell ref="J26:O26"/>
    <mergeCell ref="I27:AF27"/>
    <mergeCell ref="A13:H13"/>
    <mergeCell ref="A15:H15"/>
    <mergeCell ref="A16:H16"/>
    <mergeCell ref="A17:H17"/>
    <mergeCell ref="J13:AE13"/>
    <mergeCell ref="J15:AE15"/>
    <mergeCell ref="J16:AE16"/>
    <mergeCell ref="J17:AE17"/>
    <mergeCell ref="P23:AE23"/>
    <mergeCell ref="I28:N28"/>
    <mergeCell ref="I29:N29"/>
    <mergeCell ref="O28:AF28"/>
    <mergeCell ref="I31:K31"/>
    <mergeCell ref="X37:AF37"/>
    <mergeCell ref="N38:W38"/>
    <mergeCell ref="X38:AF38"/>
    <mergeCell ref="A14:H14"/>
    <mergeCell ref="K53:M53"/>
    <mergeCell ref="N53:W53"/>
    <mergeCell ref="B53:J53"/>
    <mergeCell ref="K66:M66"/>
    <mergeCell ref="N66:W66"/>
    <mergeCell ref="K51:M51"/>
    <mergeCell ref="K58:M58"/>
    <mergeCell ref="N58:W58"/>
    <mergeCell ref="X58:AF58"/>
    <mergeCell ref="R171:T171"/>
    <mergeCell ref="I171:K171"/>
    <mergeCell ref="D158:F159"/>
    <mergeCell ref="L151:N151"/>
    <mergeCell ref="B152:H152"/>
    <mergeCell ref="I152:K152"/>
    <mergeCell ref="R150:T150"/>
    <mergeCell ref="R151:T151"/>
    <mergeCell ref="U151:V151"/>
    <mergeCell ref="W151:Z151"/>
    <mergeCell ref="I151:K151"/>
    <mergeCell ref="L155:N155"/>
    <mergeCell ref="W153:Z153"/>
    <mergeCell ref="U153:V153"/>
    <mergeCell ref="W152:Z152"/>
    <mergeCell ref="U152:V152"/>
    <mergeCell ref="O165:Q165"/>
    <mergeCell ref="L162:N162"/>
    <mergeCell ref="R166:T166"/>
    <mergeCell ref="I162:K162"/>
    <mergeCell ref="X35:AF35"/>
    <mergeCell ref="A23:H25"/>
    <mergeCell ref="K40:M40"/>
    <mergeCell ref="X72:AF72"/>
    <mergeCell ref="K43:M43"/>
    <mergeCell ref="K44:M44"/>
    <mergeCell ref="K45:M45"/>
    <mergeCell ref="N42:W42"/>
    <mergeCell ref="X42:AF42"/>
    <mergeCell ref="N40:W40"/>
    <mergeCell ref="X40:AF40"/>
    <mergeCell ref="N41:W41"/>
    <mergeCell ref="X41:AF41"/>
    <mergeCell ref="X43:AF43"/>
    <mergeCell ref="N44:W44"/>
    <mergeCell ref="X44:AF44"/>
    <mergeCell ref="N45:W45"/>
    <mergeCell ref="X45:AF45"/>
    <mergeCell ref="K41:M41"/>
    <mergeCell ref="X63:AF63"/>
    <mergeCell ref="K42:M42"/>
    <mergeCell ref="N54:W54"/>
    <mergeCell ref="X68:AF68"/>
    <mergeCell ref="K69:M69"/>
    <mergeCell ref="N69:W69"/>
    <mergeCell ref="X69:AF69"/>
    <mergeCell ref="K70:M70"/>
    <mergeCell ref="N70:W70"/>
    <mergeCell ref="X70:AF70"/>
    <mergeCell ref="N46:W46"/>
    <mergeCell ref="X46:AF46"/>
    <mergeCell ref="X48:AF48"/>
    <mergeCell ref="K50:M50"/>
    <mergeCell ref="N50:W50"/>
    <mergeCell ref="I192:K192"/>
    <mergeCell ref="L195:N195"/>
    <mergeCell ref="G190:H191"/>
    <mergeCell ref="B42:J42"/>
    <mergeCell ref="B43:J43"/>
    <mergeCell ref="B44:J44"/>
    <mergeCell ref="N47:W47"/>
    <mergeCell ref="B45:J45"/>
    <mergeCell ref="B148:H148"/>
    <mergeCell ref="O148:Q148"/>
    <mergeCell ref="I133:K133"/>
    <mergeCell ref="N133:AE133"/>
    <mergeCell ref="M119:N119"/>
    <mergeCell ref="I117:J117"/>
    <mergeCell ref="N80:W80"/>
    <mergeCell ref="A83:H84"/>
    <mergeCell ref="I83:K83"/>
    <mergeCell ref="L83:AF83"/>
    <mergeCell ref="J85:O85"/>
    <mergeCell ref="B80:J80"/>
    <mergeCell ref="N78:W78"/>
    <mergeCell ref="N43:W43"/>
    <mergeCell ref="X75:AF75"/>
    <mergeCell ref="K74:M74"/>
    <mergeCell ref="K75:M75"/>
    <mergeCell ref="N75:W75"/>
    <mergeCell ref="N64:W64"/>
    <mergeCell ref="K67:M67"/>
    <mergeCell ref="N67:W67"/>
    <mergeCell ref="X50:AF50"/>
    <mergeCell ref="X66:AF66"/>
    <mergeCell ref="AA185:AF185"/>
    <mergeCell ref="D190:F191"/>
    <mergeCell ref="B185:H185"/>
    <mergeCell ref="W186:Z186"/>
    <mergeCell ref="U185:V185"/>
    <mergeCell ref="M217:N217"/>
    <mergeCell ref="O217:P217"/>
    <mergeCell ref="X215:Z215"/>
    <mergeCell ref="AA215:AC215"/>
    <mergeCell ref="U217:W217"/>
    <mergeCell ref="AD216:AF216"/>
    <mergeCell ref="AD217:AF217"/>
    <mergeCell ref="O191:Q191"/>
    <mergeCell ref="B187:H187"/>
    <mergeCell ref="AD213:AF213"/>
    <mergeCell ref="X213:Z213"/>
    <mergeCell ref="AA211:AF211"/>
    <mergeCell ref="AA213:AC213"/>
    <mergeCell ref="B209:Z209"/>
    <mergeCell ref="M213:N213"/>
    <mergeCell ref="S213:T213"/>
    <mergeCell ref="K213:L213"/>
    <mergeCell ref="O204:Q204"/>
    <mergeCell ref="O203:Q203"/>
    <mergeCell ref="L206:N206"/>
    <mergeCell ref="U211:Z211"/>
    <mergeCell ref="L207:N207"/>
    <mergeCell ref="R202:T202"/>
    <mergeCell ref="I206:K206"/>
    <mergeCell ref="I205:K205"/>
    <mergeCell ref="G211:H212"/>
    <mergeCell ref="R206:T206"/>
    <mergeCell ref="I186:K186"/>
    <mergeCell ref="L186:N186"/>
    <mergeCell ref="AA186:AF186"/>
    <mergeCell ref="U188:V188"/>
    <mergeCell ref="W188:Z188"/>
    <mergeCell ref="O212:P212"/>
    <mergeCell ref="S212:T212"/>
    <mergeCell ref="U213:W213"/>
    <mergeCell ref="B199:P199"/>
    <mergeCell ref="G200:H201"/>
    <mergeCell ref="B204:H204"/>
    <mergeCell ref="Q211:T211"/>
    <mergeCell ref="M212:N212"/>
    <mergeCell ref="K212:L212"/>
    <mergeCell ref="B193:H193"/>
    <mergeCell ref="B213:H213"/>
    <mergeCell ref="I212:J212"/>
    <mergeCell ref="R204:T204"/>
    <mergeCell ref="O202:Q202"/>
    <mergeCell ref="I204:K204"/>
    <mergeCell ref="L205:N205"/>
    <mergeCell ref="M211:P211"/>
    <mergeCell ref="I211:L211"/>
    <mergeCell ref="B194:H194"/>
    <mergeCell ref="I193:K193"/>
    <mergeCell ref="O213:P213"/>
    <mergeCell ref="AA188:AF188"/>
    <mergeCell ref="W187:Z187"/>
    <mergeCell ref="U187:V187"/>
    <mergeCell ref="B188:H188"/>
    <mergeCell ref="B189:P189"/>
    <mergeCell ref="U212:W212"/>
    <mergeCell ref="U186:V186"/>
    <mergeCell ref="I185:K185"/>
    <mergeCell ref="C289:H289"/>
    <mergeCell ref="C290:H290"/>
    <mergeCell ref="C287:H287"/>
    <mergeCell ref="N296:AF296"/>
    <mergeCell ref="L320:N320"/>
    <mergeCell ref="J319:K319"/>
    <mergeCell ref="C300:H300"/>
    <mergeCell ref="L321:N321"/>
    <mergeCell ref="J321:K321"/>
    <mergeCell ref="I299:AF299"/>
    <mergeCell ref="I290:AF290"/>
    <mergeCell ref="C303:H303"/>
    <mergeCell ref="R311:AF311"/>
    <mergeCell ref="M311:Q311"/>
    <mergeCell ref="B305:H305"/>
    <mergeCell ref="J291:L291"/>
    <mergeCell ref="C297:H297"/>
    <mergeCell ref="I295:AF295"/>
    <mergeCell ref="C288:H288"/>
    <mergeCell ref="C294:H294"/>
    <mergeCell ref="Q307:Y307"/>
    <mergeCell ref="I282:AF282"/>
    <mergeCell ref="I275:L275"/>
    <mergeCell ref="C299:H299"/>
    <mergeCell ref="C310:H310"/>
    <mergeCell ref="C307:H307"/>
    <mergeCell ref="B308:H308"/>
    <mergeCell ref="I202:K202"/>
    <mergeCell ref="O201:Q201"/>
    <mergeCell ref="O198:Q198"/>
    <mergeCell ref="I194:K194"/>
    <mergeCell ref="I346:M347"/>
    <mergeCell ref="U321:W321"/>
    <mergeCell ref="J320:K320"/>
    <mergeCell ref="B320:I320"/>
    <mergeCell ref="B321:I321"/>
    <mergeCell ref="B322:I322"/>
    <mergeCell ref="I303:AF303"/>
    <mergeCell ref="I302:AF302"/>
    <mergeCell ref="M307:O307"/>
    <mergeCell ref="X320:Z320"/>
    <mergeCell ref="AA320:AC320"/>
    <mergeCell ref="B314:Q314"/>
    <mergeCell ref="AD322:AF322"/>
    <mergeCell ref="J323:K323"/>
    <mergeCell ref="L323:N323"/>
    <mergeCell ref="AD323:AF323"/>
    <mergeCell ref="X323:Z323"/>
    <mergeCell ref="O323:Q323"/>
    <mergeCell ref="R323:T323"/>
    <mergeCell ref="AD320:AF320"/>
    <mergeCell ref="AD321:AF321"/>
    <mergeCell ref="U320:W320"/>
    <mergeCell ref="R320:T320"/>
    <mergeCell ref="R321:T321"/>
    <mergeCell ref="AD319:AF319"/>
    <mergeCell ref="J322:K322"/>
    <mergeCell ref="X319:Z319"/>
    <mergeCell ref="X321:Z321"/>
    <mergeCell ref="R315:T315"/>
    <mergeCell ref="O320:Q320"/>
    <mergeCell ref="B323:I323"/>
    <mergeCell ref="B302:H302"/>
    <mergeCell ref="U349:W349"/>
    <mergeCell ref="A325:AF325"/>
    <mergeCell ref="B340:C340"/>
    <mergeCell ref="A330:AF330"/>
    <mergeCell ref="X324:Z324"/>
    <mergeCell ref="R324:T324"/>
    <mergeCell ref="L324:N324"/>
    <mergeCell ref="O324:Q324"/>
    <mergeCell ref="J324:K324"/>
    <mergeCell ref="R331:Y331"/>
    <mergeCell ref="C362:E366"/>
    <mergeCell ref="C367:E367"/>
    <mergeCell ref="F359:AF359"/>
    <mergeCell ref="C359:E359"/>
    <mergeCell ref="F357:AF358"/>
    <mergeCell ref="F353:AF353"/>
    <mergeCell ref="I351:M351"/>
    <mergeCell ref="T362:V362"/>
    <mergeCell ref="R351:T351"/>
    <mergeCell ref="C352:E356"/>
    <mergeCell ref="B342:G342"/>
    <mergeCell ref="H341:AF341"/>
    <mergeCell ref="B324:I324"/>
    <mergeCell ref="H342:AF342"/>
    <mergeCell ref="B346:H347"/>
    <mergeCell ref="R346:AF346"/>
    <mergeCell ref="B341:G341"/>
    <mergeCell ref="A343:F343"/>
    <mergeCell ref="G343:I343"/>
    <mergeCell ref="B344:F344"/>
    <mergeCell ref="P344:AF344"/>
    <mergeCell ref="AA348:AC348"/>
    <mergeCell ref="F439:I439"/>
    <mergeCell ref="K439:L439"/>
    <mergeCell ref="N439:O439"/>
    <mergeCell ref="P377:R377"/>
    <mergeCell ref="F352:AF352"/>
    <mergeCell ref="B423:AF423"/>
    <mergeCell ref="P421:X421"/>
    <mergeCell ref="Y421:AE421"/>
    <mergeCell ref="I421:O421"/>
    <mergeCell ref="B421:H421"/>
    <mergeCell ref="B422:H422"/>
    <mergeCell ref="F419:AF419"/>
    <mergeCell ref="R347:T347"/>
    <mergeCell ref="X347:Z347"/>
    <mergeCell ref="F356:AF356"/>
    <mergeCell ref="A426:H426"/>
    <mergeCell ref="A427:H427"/>
    <mergeCell ref="K373:AF373"/>
    <mergeCell ref="F364:AF364"/>
    <mergeCell ref="Q362:S362"/>
    <mergeCell ref="A419:E419"/>
    <mergeCell ref="G371:AF371"/>
    <mergeCell ref="N350:Q350"/>
    <mergeCell ref="AA351:AC351"/>
    <mergeCell ref="AD351:AF351"/>
    <mergeCell ref="N348:Q348"/>
    <mergeCell ref="R348:T348"/>
    <mergeCell ref="B351:H351"/>
    <mergeCell ref="F355:AF355"/>
    <mergeCell ref="G370:AF370"/>
    <mergeCell ref="I348:M348"/>
    <mergeCell ref="N346:Q347"/>
    <mergeCell ref="I283:AF283"/>
    <mergeCell ref="T270:AF270"/>
    <mergeCell ref="C270:S270"/>
    <mergeCell ref="B282:H282"/>
    <mergeCell ref="B214:H214"/>
    <mergeCell ref="B207:H207"/>
    <mergeCell ref="K214:L214"/>
    <mergeCell ref="U214:W214"/>
    <mergeCell ref="O216:P216"/>
    <mergeCell ref="B291:I291"/>
    <mergeCell ref="C295:H295"/>
    <mergeCell ref="I294:AF294"/>
    <mergeCell ref="I292:AF292"/>
    <mergeCell ref="I293:AF293"/>
    <mergeCell ref="L201:N201"/>
    <mergeCell ref="U215:W215"/>
    <mergeCell ref="K218:L218"/>
    <mergeCell ref="M218:N218"/>
    <mergeCell ref="O218:P218"/>
    <mergeCell ref="M216:N216"/>
    <mergeCell ref="G232:AF232"/>
    <mergeCell ref="B232:F232"/>
    <mergeCell ref="M244:AF244"/>
    <mergeCell ref="B247:AF247"/>
    <mergeCell ref="U222:W222"/>
    <mergeCell ref="B222:S222"/>
    <mergeCell ref="I213:J213"/>
    <mergeCell ref="Q215:R215"/>
    <mergeCell ref="L202:N202"/>
    <mergeCell ref="L204:N204"/>
    <mergeCell ref="D200:F201"/>
    <mergeCell ref="I203:K203"/>
    <mergeCell ref="B224:S224"/>
    <mergeCell ref="U224:W224"/>
    <mergeCell ref="B223:S223"/>
    <mergeCell ref="X250:AF250"/>
    <mergeCell ref="U271:W271"/>
    <mergeCell ref="A272:S272"/>
    <mergeCell ref="AA269:AB269"/>
    <mergeCell ref="B278:H278"/>
    <mergeCell ref="I274:L274"/>
    <mergeCell ref="M279:AF279"/>
    <mergeCell ref="Q214:R214"/>
    <mergeCell ref="R189:AE189"/>
    <mergeCell ref="I243:L243"/>
    <mergeCell ref="I242:L242"/>
    <mergeCell ref="I235:L235"/>
    <mergeCell ref="I236:L236"/>
    <mergeCell ref="I238:L238"/>
    <mergeCell ref="O190:T190"/>
    <mergeCell ref="U190:AF198"/>
    <mergeCell ref="I190:N190"/>
    <mergeCell ref="M214:N214"/>
    <mergeCell ref="O195:Q195"/>
    <mergeCell ref="R198:T198"/>
    <mergeCell ref="R199:AE199"/>
    <mergeCell ref="R207:T207"/>
    <mergeCell ref="R205:T205"/>
    <mergeCell ref="AA218:AC218"/>
    <mergeCell ref="K216:L216"/>
    <mergeCell ref="Q218:R218"/>
    <mergeCell ref="C255:S255"/>
    <mergeCell ref="C256:S256"/>
    <mergeCell ref="I195:K195"/>
    <mergeCell ref="Q216:R216"/>
    <mergeCell ref="S218:T218"/>
    <mergeCell ref="B218:H218"/>
    <mergeCell ref="B206:H206"/>
    <mergeCell ref="D211:F212"/>
    <mergeCell ref="L203:N203"/>
    <mergeCell ref="L193:N193"/>
    <mergeCell ref="U218:W218"/>
    <mergeCell ref="AA216:AC216"/>
    <mergeCell ref="I218:J218"/>
    <mergeCell ref="I208:K208"/>
    <mergeCell ref="L208:N208"/>
    <mergeCell ref="O208:Q208"/>
    <mergeCell ref="R208:T208"/>
    <mergeCell ref="B208:H208"/>
    <mergeCell ref="U200:AF208"/>
    <mergeCell ref="K217:L217"/>
    <mergeCell ref="I217:J217"/>
    <mergeCell ref="R193:T193"/>
    <mergeCell ref="K215:L215"/>
    <mergeCell ref="M215:N215"/>
    <mergeCell ref="O215:P215"/>
    <mergeCell ref="B197:H197"/>
    <mergeCell ref="AD218:AF218"/>
    <mergeCell ref="X217:Z217"/>
    <mergeCell ref="O206:Q206"/>
    <mergeCell ref="O205:Q205"/>
    <mergeCell ref="B215:H215"/>
    <mergeCell ref="S214:T214"/>
    <mergeCell ref="O214:P214"/>
    <mergeCell ref="I216:J216"/>
    <mergeCell ref="AM148:AM149"/>
    <mergeCell ref="AL146:AL147"/>
    <mergeCell ref="AM146:AM147"/>
    <mergeCell ref="AL148:AL149"/>
    <mergeCell ref="R147:T147"/>
    <mergeCell ref="R146:T146"/>
    <mergeCell ref="R148:T148"/>
    <mergeCell ref="W146:Z147"/>
    <mergeCell ref="M280:AF280"/>
    <mergeCell ref="I273:L273"/>
    <mergeCell ref="I278:AF278"/>
    <mergeCell ref="M243:AF243"/>
    <mergeCell ref="I244:L244"/>
    <mergeCell ref="C254:S254"/>
    <mergeCell ref="M246:AF246"/>
    <mergeCell ref="U249:W249"/>
    <mergeCell ref="U248:W248"/>
    <mergeCell ref="C248:S248"/>
    <mergeCell ref="U250:W250"/>
    <mergeCell ref="C250:S250"/>
    <mergeCell ref="M239:AF239"/>
    <mergeCell ref="Y222:AE222"/>
    <mergeCell ref="AA212:AC212"/>
    <mergeCell ref="AD212:AF212"/>
    <mergeCell ref="X216:Z216"/>
    <mergeCell ref="U216:W216"/>
    <mergeCell ref="AA217:AC217"/>
    <mergeCell ref="X214:Z214"/>
    <mergeCell ref="AD215:AF215"/>
    <mergeCell ref="AA214:AC214"/>
    <mergeCell ref="AD214:AF214"/>
    <mergeCell ref="X212:Z212"/>
    <mergeCell ref="J286:L286"/>
    <mergeCell ref="B231:S231"/>
    <mergeCell ref="C264:S264"/>
    <mergeCell ref="B273:H277"/>
    <mergeCell ref="M277:AF277"/>
    <mergeCell ref="M276:AF276"/>
    <mergeCell ref="I277:L277"/>
    <mergeCell ref="X218:Z218"/>
    <mergeCell ref="O207:Q207"/>
    <mergeCell ref="M273:AF273"/>
    <mergeCell ref="I288:AF288"/>
    <mergeCell ref="I284:AF284"/>
    <mergeCell ref="I289:AF289"/>
    <mergeCell ref="I279:L279"/>
    <mergeCell ref="B284:H284"/>
    <mergeCell ref="B286:I286"/>
    <mergeCell ref="M242:AF242"/>
    <mergeCell ref="C243:H246"/>
    <mergeCell ref="C263:S263"/>
    <mergeCell ref="U251:W251"/>
    <mergeCell ref="U252:W252"/>
    <mergeCell ref="U263:W263"/>
    <mergeCell ref="X249:AF249"/>
    <mergeCell ref="M281:AF281"/>
    <mergeCell ref="I276:L276"/>
    <mergeCell ref="M274:AF274"/>
    <mergeCell ref="I280:L280"/>
    <mergeCell ref="I281:L281"/>
    <mergeCell ref="B279:H281"/>
    <mergeCell ref="M275:AF275"/>
    <mergeCell ref="U269:W269"/>
    <mergeCell ref="C266:S266"/>
    <mergeCell ref="J2:AF2"/>
    <mergeCell ref="I146:K146"/>
    <mergeCell ref="L146:N146"/>
    <mergeCell ref="X57:AF57"/>
    <mergeCell ref="R145:T145"/>
    <mergeCell ref="X54:AF54"/>
    <mergeCell ref="B51:J51"/>
    <mergeCell ref="AE5:AF5"/>
    <mergeCell ref="B57:J57"/>
    <mergeCell ref="B141:C142"/>
    <mergeCell ref="D141:F142"/>
    <mergeCell ref="G141:H142"/>
    <mergeCell ref="T111:AF111"/>
    <mergeCell ref="L147:N147"/>
    <mergeCell ref="K57:M57"/>
    <mergeCell ref="R201:T201"/>
    <mergeCell ref="I187:K187"/>
    <mergeCell ref="O194:Q194"/>
    <mergeCell ref="O193:Q193"/>
    <mergeCell ref="L198:N198"/>
    <mergeCell ref="O200:T200"/>
    <mergeCell ref="I198:K198"/>
    <mergeCell ref="L194:N194"/>
    <mergeCell ref="X51:AF51"/>
    <mergeCell ref="X53:AF53"/>
    <mergeCell ref="B54:J54"/>
    <mergeCell ref="K54:M54"/>
    <mergeCell ref="R187:T187"/>
    <mergeCell ref="O169:Q169"/>
    <mergeCell ref="O170:Q170"/>
    <mergeCell ref="R181:AE181"/>
    <mergeCell ref="O176:Q176"/>
    <mergeCell ref="U268:W268"/>
    <mergeCell ref="C267:S267"/>
    <mergeCell ref="U267:W267"/>
    <mergeCell ref="B181:P181"/>
    <mergeCell ref="B174:H174"/>
    <mergeCell ref="R192:T192"/>
    <mergeCell ref="R194:T194"/>
    <mergeCell ref="R195:T195"/>
    <mergeCell ref="I214:J214"/>
    <mergeCell ref="S215:T215"/>
    <mergeCell ref="Q213:R213"/>
    <mergeCell ref="AA180:AB180"/>
    <mergeCell ref="I200:N200"/>
    <mergeCell ref="I207:K207"/>
    <mergeCell ref="U266:W266"/>
    <mergeCell ref="AA187:AF187"/>
    <mergeCell ref="AA209:AC209"/>
    <mergeCell ref="Q212:R212"/>
    <mergeCell ref="B200:C201"/>
    <mergeCell ref="I201:K201"/>
    <mergeCell ref="R203:T203"/>
    <mergeCell ref="I215:J215"/>
    <mergeCell ref="S216:T216"/>
    <mergeCell ref="Q217:R217"/>
    <mergeCell ref="S217:T217"/>
    <mergeCell ref="B198:H198"/>
    <mergeCell ref="B195:H195"/>
    <mergeCell ref="AC245:AF245"/>
    <mergeCell ref="C261:S261"/>
    <mergeCell ref="U261:W261"/>
    <mergeCell ref="X261:AF261"/>
    <mergeCell ref="C262:S262"/>
    <mergeCell ref="S414:AF414"/>
    <mergeCell ref="B416:AF416"/>
    <mergeCell ref="Q310:Y310"/>
    <mergeCell ref="G319:I319"/>
    <mergeCell ref="C309:H309"/>
    <mergeCell ref="I311:K311"/>
    <mergeCell ref="B315:Q315"/>
    <mergeCell ref="D319:F319"/>
    <mergeCell ref="C304:H304"/>
    <mergeCell ref="I307:K307"/>
    <mergeCell ref="A311:H311"/>
    <mergeCell ref="C306:H306"/>
    <mergeCell ref="C396:N396"/>
    <mergeCell ref="O396:R396"/>
    <mergeCell ref="S396:AC396"/>
    <mergeCell ref="C397:N397"/>
    <mergeCell ref="O397:R397"/>
    <mergeCell ref="S397:AC397"/>
    <mergeCell ref="U314:X314"/>
    <mergeCell ref="L319:N319"/>
    <mergeCell ref="B319:C319"/>
    <mergeCell ref="R319:T319"/>
    <mergeCell ref="AA319:AC319"/>
    <mergeCell ref="B371:F371"/>
    <mergeCell ref="M310:O310"/>
    <mergeCell ref="B334:I334"/>
    <mergeCell ref="K343:AF343"/>
    <mergeCell ref="AA362:AC362"/>
    <mergeCell ref="C393:G393"/>
    <mergeCell ref="H393:R393"/>
    <mergeCell ref="S393:AC393"/>
    <mergeCell ref="C395:N395"/>
    <mergeCell ref="O395:R395"/>
    <mergeCell ref="S395:AC395"/>
    <mergeCell ref="Q428:X428"/>
    <mergeCell ref="J426:O426"/>
    <mergeCell ref="J427:O427"/>
    <mergeCell ref="J428:O428"/>
    <mergeCell ref="Z426:AE426"/>
    <mergeCell ref="Z427:AE427"/>
    <mergeCell ref="Y428:AF428"/>
    <mergeCell ref="I305:AF305"/>
    <mergeCell ref="V329:AF329"/>
    <mergeCell ref="A329:Q329"/>
    <mergeCell ref="B296:I296"/>
    <mergeCell ref="J296:L296"/>
    <mergeCell ref="I422:O422"/>
    <mergeCell ref="U348:W348"/>
    <mergeCell ref="N349:Q349"/>
    <mergeCell ref="F365:AF365"/>
    <mergeCell ref="H362:J362"/>
    <mergeCell ref="AA349:AC349"/>
    <mergeCell ref="AA350:AC350"/>
    <mergeCell ref="AD350:AF350"/>
    <mergeCell ref="U351:W351"/>
    <mergeCell ref="N351:Q351"/>
    <mergeCell ref="X351:Z351"/>
    <mergeCell ref="AD349:AF349"/>
    <mergeCell ref="I350:M350"/>
    <mergeCell ref="X349:Z349"/>
    <mergeCell ref="Q426:X426"/>
    <mergeCell ref="Q427:X427"/>
    <mergeCell ref="P422:X422"/>
    <mergeCell ref="Y422:AE422"/>
    <mergeCell ref="H390:R390"/>
    <mergeCell ref="F354:AF354"/>
    <mergeCell ref="I304:K304"/>
    <mergeCell ref="Z435:AA435"/>
    <mergeCell ref="AC435:AD435"/>
    <mergeCell ref="V435:X435"/>
    <mergeCell ref="B435:P437"/>
    <mergeCell ref="A414:R414"/>
    <mergeCell ref="I308:AF308"/>
    <mergeCell ref="U315:X315"/>
    <mergeCell ref="U318:Y318"/>
    <mergeCell ref="K318:N318"/>
    <mergeCell ref="O318:Q318"/>
    <mergeCell ref="V313:X313"/>
    <mergeCell ref="B352:B367"/>
    <mergeCell ref="AD348:AF348"/>
    <mergeCell ref="B348:H348"/>
    <mergeCell ref="I349:M349"/>
    <mergeCell ref="B349:H349"/>
    <mergeCell ref="R349:T349"/>
    <mergeCell ref="M377:O377"/>
    <mergeCell ref="G375:N375"/>
    <mergeCell ref="G377:L377"/>
    <mergeCell ref="B374:F374"/>
    <mergeCell ref="G374:AF374"/>
    <mergeCell ref="S390:AC390"/>
    <mergeCell ref="C391:G391"/>
    <mergeCell ref="H391:R391"/>
    <mergeCell ref="S391:AC391"/>
    <mergeCell ref="O405:R405"/>
    <mergeCell ref="O406:R406"/>
    <mergeCell ref="S405:AC405"/>
    <mergeCell ref="S392:AC392"/>
    <mergeCell ref="C412:N412"/>
    <mergeCell ref="O412:R412"/>
    <mergeCell ref="U438:AE439"/>
    <mergeCell ref="R114:T114"/>
    <mergeCell ref="A318:J318"/>
    <mergeCell ref="I298:AF298"/>
    <mergeCell ref="O319:Q319"/>
    <mergeCell ref="Y315:AF315"/>
    <mergeCell ref="U319:W319"/>
    <mergeCell ref="W148:Z149"/>
    <mergeCell ref="B211:C212"/>
    <mergeCell ref="B202:H202"/>
    <mergeCell ref="B203:H203"/>
    <mergeCell ref="B205:H205"/>
    <mergeCell ref="C292:H292"/>
    <mergeCell ref="C293:H293"/>
    <mergeCell ref="B283:H283"/>
    <mergeCell ref="B271:S271"/>
    <mergeCell ref="B268:S268"/>
    <mergeCell ref="B269:S269"/>
    <mergeCell ref="M304:O304"/>
    <mergeCell ref="Q304:Y304"/>
    <mergeCell ref="I309:AF309"/>
    <mergeCell ref="I287:AF287"/>
    <mergeCell ref="I176:K176"/>
    <mergeCell ref="L176:N176"/>
    <mergeCell ref="A428:H428"/>
    <mergeCell ref="H389:R389"/>
    <mergeCell ref="S389:AC389"/>
    <mergeCell ref="C390:G390"/>
    <mergeCell ref="O398:R398"/>
    <mergeCell ref="S398:AC398"/>
    <mergeCell ref="C399:N399"/>
    <mergeCell ref="O399:R399"/>
    <mergeCell ref="S399:AC399"/>
    <mergeCell ref="C400:N400"/>
    <mergeCell ref="O400:R400"/>
    <mergeCell ref="S400:AC400"/>
    <mergeCell ref="C401:N401"/>
    <mergeCell ref="O401:R401"/>
    <mergeCell ref="S401:AC401"/>
    <mergeCell ref="C402:N402"/>
    <mergeCell ref="O402:R402"/>
    <mergeCell ref="S402:AC402"/>
    <mergeCell ref="C403:N403"/>
    <mergeCell ref="O403:R403"/>
    <mergeCell ref="S403:AC403"/>
    <mergeCell ref="C404:N404"/>
    <mergeCell ref="O404:R404"/>
    <mergeCell ref="S404:AC404"/>
    <mergeCell ref="C405:N405"/>
    <mergeCell ref="C406:N406"/>
    <mergeCell ref="S406:AC406"/>
    <mergeCell ref="S412:AC412"/>
    <mergeCell ref="AL29:AN29"/>
    <mergeCell ref="AL30:AN30"/>
    <mergeCell ref="AL31:AN31"/>
    <mergeCell ref="AL32:AN32"/>
    <mergeCell ref="AK26:AN28"/>
    <mergeCell ref="AK25:AL25"/>
    <mergeCell ref="C409:N409"/>
    <mergeCell ref="O409:R409"/>
    <mergeCell ref="S409:AC409"/>
    <mergeCell ref="C410:N410"/>
    <mergeCell ref="O410:R410"/>
    <mergeCell ref="S410:AC410"/>
    <mergeCell ref="C385:G386"/>
    <mergeCell ref="H385:R386"/>
    <mergeCell ref="S385:AC386"/>
    <mergeCell ref="C387:G387"/>
    <mergeCell ref="H387:R387"/>
    <mergeCell ref="S387:AC387"/>
    <mergeCell ref="C388:G388"/>
    <mergeCell ref="H388:R388"/>
    <mergeCell ref="S388:AC388"/>
    <mergeCell ref="C389:G389"/>
    <mergeCell ref="C392:G392"/>
    <mergeCell ref="H392:R392"/>
    <mergeCell ref="C398:N398"/>
    <mergeCell ref="I245:P245"/>
    <mergeCell ref="Q245:T245"/>
    <mergeCell ref="U245:AB245"/>
    <mergeCell ref="U262:W262"/>
    <mergeCell ref="X262:AF262"/>
    <mergeCell ref="C265:S265"/>
    <mergeCell ref="U265:W265"/>
    <mergeCell ref="X265:AF265"/>
    <mergeCell ref="U226:W226"/>
    <mergeCell ref="B226:S226"/>
    <mergeCell ref="I237:P237"/>
    <mergeCell ref="Q237:T237"/>
    <mergeCell ref="U237:AB237"/>
    <mergeCell ref="AC237:AF237"/>
    <mergeCell ref="I241:P241"/>
    <mergeCell ref="Q241:T241"/>
    <mergeCell ref="U241:AB241"/>
    <mergeCell ref="AC241:AF241"/>
    <mergeCell ref="I246:L246"/>
    <mergeCell ref="I239:L239"/>
    <mergeCell ref="M240:AF240"/>
    <mergeCell ref="M236:AF236"/>
    <mergeCell ref="M235:AF235"/>
    <mergeCell ref="C252:S252"/>
    <mergeCell ref="U227:W227"/>
    <mergeCell ref="B228:S228"/>
    <mergeCell ref="U231:W231"/>
    <mergeCell ref="C239:H242"/>
    <mergeCell ref="G233:AF233"/>
    <mergeCell ref="B234:AF234"/>
  </mergeCells>
  <phoneticPr fontId="2"/>
  <dataValidations count="46">
    <dataValidation type="list" allowBlank="1" showInputMessage="1" showErrorMessage="1" sqref="S414">
      <formula1>"無料,一部有料（サービスごとの料金は一覧表のとおり）"</formula1>
    </dataValidation>
    <dataValidation type="list" allowBlank="1" showInputMessage="1" showErrorMessage="1" sqref="G339:I339 V313:X313 P135 G372:I372 O130:Q130 M109:O109 M131:O131 I133:K134 W135 AE135 P111:R111 G378:I378 G343:I343 O132:Q132 U271:W271 I311:K311 J296:L296 J291:L291 J286:L286 AC245:AF245 R314:T315 U256:W256 U251:W251 U258:U260 U248:W248 U268:W269 U222:W231 Q237:T237 AC237:AF237 Q241:T241 AC241:AF241 Q245:T245 U263:W266">
      <formula1>"あり,なし"</formula1>
    </dataValidation>
    <dataValidation type="list" allowBlank="1" showInputMessage="1" showErrorMessage="1" sqref="R199:AE199">
      <formula1>"③－２と同じのため記入省略,"</formula1>
    </dataValidation>
    <dataValidation type="list" allowBlank="1" showInputMessage="1" sqref="Y222:AE222">
      <formula1>"直営,委託,配食サービス"</formula1>
    </dataValidation>
    <dataValidation type="list" allowBlank="1" showInputMessage="1" showErrorMessage="1" sqref="U267:W267">
      <formula1>"可,不可"</formula1>
    </dataValidation>
    <dataValidation type="list" allowBlank="1" showInputMessage="1" showErrorMessage="1" sqref="K373:AF373">
      <formula1>"想定居住期間内に退去した場合、想定居住期間を超えて入居継続した入居者の家賃等に充当"</formula1>
    </dataValidation>
    <dataValidation type="list" allowBlank="1" showInputMessage="1" showErrorMessage="1" sqref="R189:AE189">
      <formula1>"③－１と同じのため記入省略,"</formula1>
    </dataValidation>
    <dataValidation type="list" allowBlank="1" showInputMessage="1" showErrorMessage="1" sqref="R181:AE181">
      <formula1>"①と同じのため記入省略,"</formula1>
    </dataValidation>
    <dataValidation type="list" allowBlank="1" showInputMessage="1" showErrorMessage="1" sqref="X136:Z136 AD136 U137:X137 AB137:AE137 L136:N137 O137 R136:T136">
      <formula1>"あり,一部あり,なし"</formula1>
    </dataValidation>
    <dataValidation type="list" allowBlank="1" showInputMessage="1" sqref="M103:P103">
      <formula1>"賃貸借,所有"</formula1>
    </dataValidation>
    <dataValidation imeMode="halfKatakana" allowBlank="1" showInputMessage="1" showErrorMessage="1" sqref="L83:AF83 L24:AF24"/>
    <dataValidation type="list" allowBlank="1" showInputMessage="1" sqref="J13:AE13">
      <formula1>"介護付（一般型）,介護付（外部サービス利用型）,住宅型,健康型"</formula1>
    </dataValidation>
    <dataValidation type="list" allowBlank="1" showInputMessage="1" sqref="J15:AE15">
      <formula1>"利用権方式,建物賃貸借方式,終身建物賃貸借方式"</formula1>
    </dataValidation>
    <dataValidation type="list" allowBlank="1" showInputMessage="1" sqref="J16:AE16">
      <formula1>"前払金方式,月払い方式,選択方式"</formula1>
    </dataValidation>
    <dataValidation type="list" allowBlank="1" showInputMessage="1" sqref="J17:AE17">
      <formula1>"自立のみ,専用型（要介護のみ）,混合型（自立除く）,混合型（自立含む）"</formula1>
    </dataValidation>
    <dataValidation type="list" allowBlank="1" showInputMessage="1" sqref="J18:AE18">
      <formula1>"特定施設入居者生活介護（一般型）,特定施設入居者生活介護（外部サービス利用型）,居宅サービス利用可"</formula1>
    </dataValidation>
    <dataValidation type="list" allowBlank="1" showInputMessage="1" showErrorMessage="1" sqref="P23:AE23">
      <formula1>"社会福祉法人,医療法人,ＮＰＯ法人,宗教法人,営利法人,公設,地方住宅供給公社法に基づき東京都が設立した特別法人,その他の法人"</formula1>
    </dataValidation>
    <dataValidation type="list" allowBlank="1" showInputMessage="1" sqref="K108:P108">
      <formula1>"耐火建築物,準耐火建築物,一部耐火・一部準耐火建築物,その他"</formula1>
    </dataValidation>
    <dataValidation type="list" allowBlank="1" showInputMessage="1" sqref="I110:K111">
      <formula1>"土地,建物"</formula1>
    </dataValidation>
    <dataValidation type="list" errorStyle="warning" allowBlank="1" showInputMessage="1" sqref="N128">
      <formula1>"全室設置,一部設置,設置なし"</formula1>
    </dataValidation>
    <dataValidation type="list" allowBlank="1" showInputMessage="1" sqref="X128:AE128">
      <formula1>"男女別,男女共用,一部男女共用"</formula1>
    </dataValidation>
    <dataValidation type="list" allowBlank="1" showInputMessage="1" sqref="J19:AE19">
      <formula1>"定員１人,定員１～２人（親族のみ対象）,定員１～２人（親族及び東京都パートナーシップ宣誓制度等利用者を対象）,相部屋あり"</formula1>
    </dataValidation>
    <dataValidation type="list" allowBlank="1" showInputMessage="1" sqref="M101:P101">
      <formula1>"賃貸借,所有,地上権,－"</formula1>
    </dataValidation>
    <dataValidation type="list" allowBlank="1" showInputMessage="1" sqref="Y315:AF315">
      <formula1>"事業所ホームページ,事業所内閲覧,その他,なし"</formula1>
    </dataValidation>
    <dataValidation type="list" allowBlank="1" showInputMessage="1" sqref="Y314:AF314">
      <formula1>"とうきょう福祉ナビゲーション,事業所ホームページ,事業所内閲覧,その他,なし"</formula1>
    </dataValidation>
    <dataValidation imeMode="off" allowBlank="1" showInputMessage="1" showErrorMessage="1" sqref="L10:M10 R10:S10 AA362:AC362 I30:AF30 I89:AF89 O87:AF88 O28:AF29 J363:M363 W184:Z188 Z5:AD5 M102:O102 Z104:AB104 S94:Z98 V106:V107 Q110 J368:M368 I184:T188 I170:T176 I213:AF217 I192:T198 R113:T117 Z113:AB117 Z119:AB120 AA269:AB269 M104:O104 O179:P179 V179:W179 Y179:Z179 R179:S180 AA180:AB180 I32:AF32 B422:AE422 S121:S127 T362:V362 Z332:Z336 O318:Q318 J320:AF323 J327:AA327 M328:O328 V328:X328 Y428:AA428 L339:P339 G344:N344 AC106:AC107 Z110 I348:M351 H362:J362 N362:P362 I304:K304 M304:O304 I307:K307 M307:O307 I310:K310 M310:O310 T270 I160:T166 J332:J336 I202:T208 R119:T120 I143 L143 O143 I145:T155 R143 W143 W145:Z155"/>
    <dataValidation type="list" errorStyle="information" allowBlank="1" showInputMessage="1" sqref="K37:M48 K77:M80 K72:M75 K61:M70 K50:M59">
      <formula1>"なし,1,2,3,4,5,6,7,8,9,10,11,12,13,14,15,16,17,18,19,20,21,22,23,24,25,26,27,28,29,30"</formula1>
    </dataValidation>
    <dataValidation type="date" imeMode="off" operator="greaterThanOrEqual" allowBlank="1" showInputMessage="1" sqref="S92:Z93">
      <formula1>19725</formula1>
    </dataValidation>
    <dataValidation imeMode="on" allowBlank="1" showInputMessage="1" showErrorMessage="1" sqref="B348:H351"/>
    <dataValidation type="list" allowBlank="1" showInputMessage="1" showErrorMessage="1" sqref="P377:R377">
      <formula1>"日以内,月以内"</formula1>
    </dataValidation>
    <dataValidation imeMode="off" operator="equal" allowBlank="1" showInputMessage="1" showErrorMessage="1" error="13から始まる10桁の番号を入力してください。" sqref="I90:AF90"/>
    <dataValidation imeMode="off" operator="lessThanOrEqual" allowBlank="1" showInputMessage="1" showErrorMessage="1" error="40以下の数値を入力してください。" sqref="V156:X156"/>
    <dataValidation type="list" allowBlank="1" showInputMessage="1" sqref="J20:AE20">
      <formula1>"1.5：1以上,2：1以上,2.5：1以上,3：1以上,3：0.9以上（人員基準特例）"</formula1>
    </dataValidation>
    <dataValidation imeMode="off" operator="equal" allowBlank="1" showInputMessage="1" showErrorMessage="1" error="桁数が正しくありません。再度確認してください。" sqref="J85:O85 J26:O26"/>
    <dataValidation imeMode="off" operator="greaterThanOrEqual" allowBlank="1" showInputMessage="1" showErrorMessage="1" sqref="S105:Z105"/>
    <dataValidation type="list" imeMode="off" allowBlank="1" showInputMessage="1" sqref="M134:N134">
      <formula1>"1,2,3,4,5"</formula1>
    </dataValidation>
    <dataValidation type="list" allowBlank="1" showInputMessage="1" sqref="T101:V101 T103:V103">
      <formula1>"あり,なし"</formula1>
    </dataValidation>
    <dataValidation errorStyle="warning" allowBlank="1" showInputMessage="1" showErrorMessage="1" sqref="K113:L117 K119:L120"/>
    <dataValidation type="list" allowBlank="1" showInputMessage="1" showErrorMessage="1" sqref="J426:O428 Z426:AE427">
      <formula1>"入居希望者に公開,入居希望者に交付,公開していない"</formula1>
    </dataValidation>
    <dataValidation type="list" allowBlank="1" showInputMessage="1" showErrorMessage="1" sqref="U252:W252 U255:W255 U257:W257 U249:W250 U262:W262">
      <formula1>"あり(Ⅰ),あり(Ⅱ),なし"</formula1>
    </dataValidation>
    <dataValidation type="list" allowBlank="1" showInputMessage="1" showErrorMessage="1" sqref="U253:W253">
      <formula1>"あり(Ⅰ),あり(Ⅱ),あり(Ⅲ),なし"</formula1>
    </dataValidation>
    <dataValidation type="list" allowBlank="1" showInputMessage="1" showErrorMessage="1" sqref="U254:W254">
      <formula1>"あり(Ⅰ),あり(Ⅱ),あり(Ⅲ),あり(Ⅳ),あり(Ⅴ),なし"</formula1>
    </dataValidation>
    <dataValidation type="list" allowBlank="1" showInputMessage="1" sqref="J14:AE14">
      <formula1>"無,有"</formula1>
    </dataValidation>
    <dataValidation type="list" allowBlank="1" showInputMessage="1" showErrorMessage="1" sqref="O121:O127">
      <formula1>"全室あり,一部あり,なし"</formula1>
    </dataValidation>
    <dataValidation type="list" allowBlank="1" showInputMessage="1" showErrorMessage="1" sqref="AA144:AF144">
      <formula1>"敷地外兼務あり"</formula1>
    </dataValidation>
    <dataValidation type="list" allowBlank="1" showInputMessage="1" showErrorMessage="1" sqref="U261:W261">
      <formula1>"あり(Ⅰ),あり(Ⅱ),あり(Ⅰ)(Ⅱ),なし"</formula1>
    </dataValidation>
  </dataValidations>
  <printOptions horizontalCentered="1"/>
  <pageMargins left="0.59055118110236227" right="0.59055118110236227" top="0.9055118110236221" bottom="0.27559055118110237" header="0.70866141732283472" footer="0.19685039370078741"/>
  <pageSetup paperSize="9" scale="79" orientation="portrait" blackAndWhite="1" r:id="rId1"/>
  <headerFooter alignWithMargins="0">
    <oddFooter>&amp;P / &amp;N ページ</oddFooter>
  </headerFooter>
  <rowBreaks count="9" manualBreakCount="9">
    <brk id="58" max="31" man="1"/>
    <brk id="109" max="31" man="1"/>
    <brk id="156" max="31" man="1"/>
    <brk id="198" max="31" man="1"/>
    <brk id="246" max="31" man="1"/>
    <brk id="284" max="31" man="1"/>
    <brk id="329" max="31" man="1"/>
    <brk id="368" max="31" man="1"/>
    <brk id="413" max="31" man="1"/>
  </rowBreaks>
  <ignoredErrors>
    <ignoredError sqref="AI147:AI148 AI149"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62"/>
  <sheetViews>
    <sheetView view="pageBreakPreview" zoomScaleNormal="100" zoomScaleSheetLayoutView="100" workbookViewId="0">
      <selection activeCell="B24" sqref="B24"/>
    </sheetView>
  </sheetViews>
  <sheetFormatPr defaultRowHeight="12"/>
  <cols>
    <col min="1" max="1" width="3.6640625" style="303" customWidth="1"/>
    <col min="2" max="2" width="22.109375" style="303" customWidth="1"/>
    <col min="3" max="5" width="17.21875" style="303" customWidth="1"/>
    <col min="6" max="6" width="19.88671875" style="303" customWidth="1"/>
    <col min="7" max="257" width="9" style="303"/>
    <col min="258" max="258" width="22.109375" style="303" customWidth="1"/>
    <col min="259" max="261" width="17.21875" style="303" customWidth="1"/>
    <col min="262" max="262" width="19.88671875" style="303" customWidth="1"/>
    <col min="263" max="513" width="9" style="303"/>
    <col min="514" max="514" width="22.109375" style="303" customWidth="1"/>
    <col min="515" max="517" width="17.21875" style="303" customWidth="1"/>
    <col min="518" max="518" width="19.88671875" style="303" customWidth="1"/>
    <col min="519" max="769" width="9" style="303"/>
    <col min="770" max="770" width="22.109375" style="303" customWidth="1"/>
    <col min="771" max="773" width="17.21875" style="303" customWidth="1"/>
    <col min="774" max="774" width="19.88671875" style="303" customWidth="1"/>
    <col min="775" max="1025" width="9" style="303"/>
    <col min="1026" max="1026" width="22.109375" style="303" customWidth="1"/>
    <col min="1027" max="1029" width="17.21875" style="303" customWidth="1"/>
    <col min="1030" max="1030" width="19.88671875" style="303" customWidth="1"/>
    <col min="1031" max="1281" width="9" style="303"/>
    <col min="1282" max="1282" width="22.109375" style="303" customWidth="1"/>
    <col min="1283" max="1285" width="17.21875" style="303" customWidth="1"/>
    <col min="1286" max="1286" width="19.88671875" style="303" customWidth="1"/>
    <col min="1287" max="1537" width="9" style="303"/>
    <col min="1538" max="1538" width="22.109375" style="303" customWidth="1"/>
    <col min="1539" max="1541" width="17.21875" style="303" customWidth="1"/>
    <col min="1542" max="1542" width="19.88671875" style="303" customWidth="1"/>
    <col min="1543" max="1793" width="9" style="303"/>
    <col min="1794" max="1794" width="22.109375" style="303" customWidth="1"/>
    <col min="1795" max="1797" width="17.21875" style="303" customWidth="1"/>
    <col min="1798" max="1798" width="19.88671875" style="303" customWidth="1"/>
    <col min="1799" max="2049" width="9" style="303"/>
    <col min="2050" max="2050" width="22.109375" style="303" customWidth="1"/>
    <col min="2051" max="2053" width="17.21875" style="303" customWidth="1"/>
    <col min="2054" max="2054" width="19.88671875" style="303" customWidth="1"/>
    <col min="2055" max="2305" width="9" style="303"/>
    <col min="2306" max="2306" width="22.109375" style="303" customWidth="1"/>
    <col min="2307" max="2309" width="17.21875" style="303" customWidth="1"/>
    <col min="2310" max="2310" width="19.88671875" style="303" customWidth="1"/>
    <col min="2311" max="2561" width="9" style="303"/>
    <col min="2562" max="2562" width="22.109375" style="303" customWidth="1"/>
    <col min="2563" max="2565" width="17.21875" style="303" customWidth="1"/>
    <col min="2566" max="2566" width="19.88671875" style="303" customWidth="1"/>
    <col min="2567" max="2817" width="9" style="303"/>
    <col min="2818" max="2818" width="22.109375" style="303" customWidth="1"/>
    <col min="2819" max="2821" width="17.21875" style="303" customWidth="1"/>
    <col min="2822" max="2822" width="19.88671875" style="303" customWidth="1"/>
    <col min="2823" max="3073" width="9" style="303"/>
    <col min="3074" max="3074" width="22.109375" style="303" customWidth="1"/>
    <col min="3075" max="3077" width="17.21875" style="303" customWidth="1"/>
    <col min="3078" max="3078" width="19.88671875" style="303" customWidth="1"/>
    <col min="3079" max="3329" width="9" style="303"/>
    <col min="3330" max="3330" width="22.109375" style="303" customWidth="1"/>
    <col min="3331" max="3333" width="17.21875" style="303" customWidth="1"/>
    <col min="3334" max="3334" width="19.88671875" style="303" customWidth="1"/>
    <col min="3335" max="3585" width="9" style="303"/>
    <col min="3586" max="3586" width="22.109375" style="303" customWidth="1"/>
    <col min="3587" max="3589" width="17.21875" style="303" customWidth="1"/>
    <col min="3590" max="3590" width="19.88671875" style="303" customWidth="1"/>
    <col min="3591" max="3841" width="9" style="303"/>
    <col min="3842" max="3842" width="22.109375" style="303" customWidth="1"/>
    <col min="3843" max="3845" width="17.21875" style="303" customWidth="1"/>
    <col min="3846" max="3846" width="19.88671875" style="303" customWidth="1"/>
    <col min="3847" max="4097" width="9" style="303"/>
    <col min="4098" max="4098" width="22.109375" style="303" customWidth="1"/>
    <col min="4099" max="4101" width="17.21875" style="303" customWidth="1"/>
    <col min="4102" max="4102" width="19.88671875" style="303" customWidth="1"/>
    <col min="4103" max="4353" width="9" style="303"/>
    <col min="4354" max="4354" width="22.109375" style="303" customWidth="1"/>
    <col min="4355" max="4357" width="17.21875" style="303" customWidth="1"/>
    <col min="4358" max="4358" width="19.88671875" style="303" customWidth="1"/>
    <col min="4359" max="4609" width="9" style="303"/>
    <col min="4610" max="4610" width="22.109375" style="303" customWidth="1"/>
    <col min="4611" max="4613" width="17.21875" style="303" customWidth="1"/>
    <col min="4614" max="4614" width="19.88671875" style="303" customWidth="1"/>
    <col min="4615" max="4865" width="9" style="303"/>
    <col min="4866" max="4866" width="22.109375" style="303" customWidth="1"/>
    <col min="4867" max="4869" width="17.21875" style="303" customWidth="1"/>
    <col min="4870" max="4870" width="19.88671875" style="303" customWidth="1"/>
    <col min="4871" max="5121" width="9" style="303"/>
    <col min="5122" max="5122" width="22.109375" style="303" customWidth="1"/>
    <col min="5123" max="5125" width="17.21875" style="303" customWidth="1"/>
    <col min="5126" max="5126" width="19.88671875" style="303" customWidth="1"/>
    <col min="5127" max="5377" width="9" style="303"/>
    <col min="5378" max="5378" width="22.109375" style="303" customWidth="1"/>
    <col min="5379" max="5381" width="17.21875" style="303" customWidth="1"/>
    <col min="5382" max="5382" width="19.88671875" style="303" customWidth="1"/>
    <col min="5383" max="5633" width="9" style="303"/>
    <col min="5634" max="5634" width="22.109375" style="303" customWidth="1"/>
    <col min="5635" max="5637" width="17.21875" style="303" customWidth="1"/>
    <col min="5638" max="5638" width="19.88671875" style="303" customWidth="1"/>
    <col min="5639" max="5889" width="9" style="303"/>
    <col min="5890" max="5890" width="22.109375" style="303" customWidth="1"/>
    <col min="5891" max="5893" width="17.21875" style="303" customWidth="1"/>
    <col min="5894" max="5894" width="19.88671875" style="303" customWidth="1"/>
    <col min="5895" max="6145" width="9" style="303"/>
    <col min="6146" max="6146" width="22.109375" style="303" customWidth="1"/>
    <col min="6147" max="6149" width="17.21875" style="303" customWidth="1"/>
    <col min="6150" max="6150" width="19.88671875" style="303" customWidth="1"/>
    <col min="6151" max="6401" width="9" style="303"/>
    <col min="6402" max="6402" width="22.109375" style="303" customWidth="1"/>
    <col min="6403" max="6405" width="17.21875" style="303" customWidth="1"/>
    <col min="6406" max="6406" width="19.88671875" style="303" customWidth="1"/>
    <col min="6407" max="6657" width="9" style="303"/>
    <col min="6658" max="6658" width="22.109375" style="303" customWidth="1"/>
    <col min="6659" max="6661" width="17.21875" style="303" customWidth="1"/>
    <col min="6662" max="6662" width="19.88671875" style="303" customWidth="1"/>
    <col min="6663" max="6913" width="9" style="303"/>
    <col min="6914" max="6914" width="22.109375" style="303" customWidth="1"/>
    <col min="6915" max="6917" width="17.21875" style="303" customWidth="1"/>
    <col min="6918" max="6918" width="19.88671875" style="303" customWidth="1"/>
    <col min="6919" max="7169" width="9" style="303"/>
    <col min="7170" max="7170" width="22.109375" style="303" customWidth="1"/>
    <col min="7171" max="7173" width="17.21875" style="303" customWidth="1"/>
    <col min="7174" max="7174" width="19.88671875" style="303" customWidth="1"/>
    <col min="7175" max="7425" width="9" style="303"/>
    <col min="7426" max="7426" width="22.109375" style="303" customWidth="1"/>
    <col min="7427" max="7429" width="17.21875" style="303" customWidth="1"/>
    <col min="7430" max="7430" width="19.88671875" style="303" customWidth="1"/>
    <col min="7431" max="7681" width="9" style="303"/>
    <col min="7682" max="7682" width="22.109375" style="303" customWidth="1"/>
    <col min="7683" max="7685" width="17.21875" style="303" customWidth="1"/>
    <col min="7686" max="7686" width="19.88671875" style="303" customWidth="1"/>
    <col min="7687" max="7937" width="9" style="303"/>
    <col min="7938" max="7938" width="22.109375" style="303" customWidth="1"/>
    <col min="7939" max="7941" width="17.21875" style="303" customWidth="1"/>
    <col min="7942" max="7942" width="19.88671875" style="303" customWidth="1"/>
    <col min="7943" max="8193" width="9" style="303"/>
    <col min="8194" max="8194" width="22.109375" style="303" customWidth="1"/>
    <col min="8195" max="8197" width="17.21875" style="303" customWidth="1"/>
    <col min="8198" max="8198" width="19.88671875" style="303" customWidth="1"/>
    <col min="8199" max="8449" width="9" style="303"/>
    <col min="8450" max="8450" width="22.109375" style="303" customWidth="1"/>
    <col min="8451" max="8453" width="17.21875" style="303" customWidth="1"/>
    <col min="8454" max="8454" width="19.88671875" style="303" customWidth="1"/>
    <col min="8455" max="8705" width="9" style="303"/>
    <col min="8706" max="8706" width="22.109375" style="303" customWidth="1"/>
    <col min="8707" max="8709" width="17.21875" style="303" customWidth="1"/>
    <col min="8710" max="8710" width="19.88671875" style="303" customWidth="1"/>
    <col min="8711" max="8961" width="9" style="303"/>
    <col min="8962" max="8962" width="22.109375" style="303" customWidth="1"/>
    <col min="8963" max="8965" width="17.21875" style="303" customWidth="1"/>
    <col min="8966" max="8966" width="19.88671875" style="303" customWidth="1"/>
    <col min="8967" max="9217" width="9" style="303"/>
    <col min="9218" max="9218" width="22.109375" style="303" customWidth="1"/>
    <col min="9219" max="9221" width="17.21875" style="303" customWidth="1"/>
    <col min="9222" max="9222" width="19.88671875" style="303" customWidth="1"/>
    <col min="9223" max="9473" width="9" style="303"/>
    <col min="9474" max="9474" width="22.109375" style="303" customWidth="1"/>
    <col min="9475" max="9477" width="17.21875" style="303" customWidth="1"/>
    <col min="9478" max="9478" width="19.88671875" style="303" customWidth="1"/>
    <col min="9479" max="9729" width="9" style="303"/>
    <col min="9730" max="9730" width="22.109375" style="303" customWidth="1"/>
    <col min="9731" max="9733" width="17.21875" style="303" customWidth="1"/>
    <col min="9734" max="9734" width="19.88671875" style="303" customWidth="1"/>
    <col min="9735" max="9985" width="9" style="303"/>
    <col min="9986" max="9986" width="22.109375" style="303" customWidth="1"/>
    <col min="9987" max="9989" width="17.21875" style="303" customWidth="1"/>
    <col min="9990" max="9990" width="19.88671875" style="303" customWidth="1"/>
    <col min="9991" max="10241" width="9" style="303"/>
    <col min="10242" max="10242" width="22.109375" style="303" customWidth="1"/>
    <col min="10243" max="10245" width="17.21875" style="303" customWidth="1"/>
    <col min="10246" max="10246" width="19.88671875" style="303" customWidth="1"/>
    <col min="10247" max="10497" width="9" style="303"/>
    <col min="10498" max="10498" width="22.109375" style="303" customWidth="1"/>
    <col min="10499" max="10501" width="17.21875" style="303" customWidth="1"/>
    <col min="10502" max="10502" width="19.88671875" style="303" customWidth="1"/>
    <col min="10503" max="10753" width="9" style="303"/>
    <col min="10754" max="10754" width="22.109375" style="303" customWidth="1"/>
    <col min="10755" max="10757" width="17.21875" style="303" customWidth="1"/>
    <col min="10758" max="10758" width="19.88671875" style="303" customWidth="1"/>
    <col min="10759" max="11009" width="9" style="303"/>
    <col min="11010" max="11010" width="22.109375" style="303" customWidth="1"/>
    <col min="11011" max="11013" width="17.21875" style="303" customWidth="1"/>
    <col min="11014" max="11014" width="19.88671875" style="303" customWidth="1"/>
    <col min="11015" max="11265" width="9" style="303"/>
    <col min="11266" max="11266" width="22.109375" style="303" customWidth="1"/>
    <col min="11267" max="11269" width="17.21875" style="303" customWidth="1"/>
    <col min="11270" max="11270" width="19.88671875" style="303" customWidth="1"/>
    <col min="11271" max="11521" width="9" style="303"/>
    <col min="11522" max="11522" width="22.109375" style="303" customWidth="1"/>
    <col min="11523" max="11525" width="17.21875" style="303" customWidth="1"/>
    <col min="11526" max="11526" width="19.88671875" style="303" customWidth="1"/>
    <col min="11527" max="11777" width="9" style="303"/>
    <col min="11778" max="11778" width="22.109375" style="303" customWidth="1"/>
    <col min="11779" max="11781" width="17.21875" style="303" customWidth="1"/>
    <col min="11782" max="11782" width="19.88671875" style="303" customWidth="1"/>
    <col min="11783" max="12033" width="9" style="303"/>
    <col min="12034" max="12034" width="22.109375" style="303" customWidth="1"/>
    <col min="12035" max="12037" width="17.21875" style="303" customWidth="1"/>
    <col min="12038" max="12038" width="19.88671875" style="303" customWidth="1"/>
    <col min="12039" max="12289" width="9" style="303"/>
    <col min="12290" max="12290" width="22.109375" style="303" customWidth="1"/>
    <col min="12291" max="12293" width="17.21875" style="303" customWidth="1"/>
    <col min="12294" max="12294" width="19.88671875" style="303" customWidth="1"/>
    <col min="12295" max="12545" width="9" style="303"/>
    <col min="12546" max="12546" width="22.109375" style="303" customWidth="1"/>
    <col min="12547" max="12549" width="17.21875" style="303" customWidth="1"/>
    <col min="12550" max="12550" width="19.88671875" style="303" customWidth="1"/>
    <col min="12551" max="12801" width="9" style="303"/>
    <col min="12802" max="12802" width="22.109375" style="303" customWidth="1"/>
    <col min="12803" max="12805" width="17.21875" style="303" customWidth="1"/>
    <col min="12806" max="12806" width="19.88671875" style="303" customWidth="1"/>
    <col min="12807" max="13057" width="9" style="303"/>
    <col min="13058" max="13058" width="22.109375" style="303" customWidth="1"/>
    <col min="13059" max="13061" width="17.21875" style="303" customWidth="1"/>
    <col min="13062" max="13062" width="19.88671875" style="303" customWidth="1"/>
    <col min="13063" max="13313" width="9" style="303"/>
    <col min="13314" max="13314" width="22.109375" style="303" customWidth="1"/>
    <col min="13315" max="13317" width="17.21875" style="303" customWidth="1"/>
    <col min="13318" max="13318" width="19.88671875" style="303" customWidth="1"/>
    <col min="13319" max="13569" width="9" style="303"/>
    <col min="13570" max="13570" width="22.109375" style="303" customWidth="1"/>
    <col min="13571" max="13573" width="17.21875" style="303" customWidth="1"/>
    <col min="13574" max="13574" width="19.88671875" style="303" customWidth="1"/>
    <col min="13575" max="13825" width="9" style="303"/>
    <col min="13826" max="13826" width="22.109375" style="303" customWidth="1"/>
    <col min="13827" max="13829" width="17.21875" style="303" customWidth="1"/>
    <col min="13830" max="13830" width="19.88671875" style="303" customWidth="1"/>
    <col min="13831" max="14081" width="9" style="303"/>
    <col min="14082" max="14082" width="22.109375" style="303" customWidth="1"/>
    <col min="14083" max="14085" width="17.21875" style="303" customWidth="1"/>
    <col min="14086" max="14086" width="19.88671875" style="303" customWidth="1"/>
    <col min="14087" max="14337" width="9" style="303"/>
    <col min="14338" max="14338" width="22.109375" style="303" customWidth="1"/>
    <col min="14339" max="14341" width="17.21875" style="303" customWidth="1"/>
    <col min="14342" max="14342" width="19.88671875" style="303" customWidth="1"/>
    <col min="14343" max="14593" width="9" style="303"/>
    <col min="14594" max="14594" width="22.109375" style="303" customWidth="1"/>
    <col min="14595" max="14597" width="17.21875" style="303" customWidth="1"/>
    <col min="14598" max="14598" width="19.88671875" style="303" customWidth="1"/>
    <col min="14599" max="14849" width="9" style="303"/>
    <col min="14850" max="14850" width="22.109375" style="303" customWidth="1"/>
    <col min="14851" max="14853" width="17.21875" style="303" customWidth="1"/>
    <col min="14854" max="14854" width="19.88671875" style="303" customWidth="1"/>
    <col min="14855" max="15105" width="9" style="303"/>
    <col min="15106" max="15106" width="22.109375" style="303" customWidth="1"/>
    <col min="15107" max="15109" width="17.21875" style="303" customWidth="1"/>
    <col min="15110" max="15110" width="19.88671875" style="303" customWidth="1"/>
    <col min="15111" max="15361" width="9" style="303"/>
    <col min="15362" max="15362" width="22.109375" style="303" customWidth="1"/>
    <col min="15363" max="15365" width="17.21875" style="303" customWidth="1"/>
    <col min="15366" max="15366" width="19.88671875" style="303" customWidth="1"/>
    <col min="15367" max="15617" width="9" style="303"/>
    <col min="15618" max="15618" width="22.109375" style="303" customWidth="1"/>
    <col min="15619" max="15621" width="17.21875" style="303" customWidth="1"/>
    <col min="15622" max="15622" width="19.88671875" style="303" customWidth="1"/>
    <col min="15623" max="15873" width="9" style="303"/>
    <col min="15874" max="15874" width="22.109375" style="303" customWidth="1"/>
    <col min="15875" max="15877" width="17.21875" style="303" customWidth="1"/>
    <col min="15878" max="15878" width="19.88671875" style="303" customWidth="1"/>
    <col min="15879" max="16129" width="9" style="303"/>
    <col min="16130" max="16130" width="22.109375" style="303" customWidth="1"/>
    <col min="16131" max="16133" width="17.21875" style="303" customWidth="1"/>
    <col min="16134" max="16134" width="19.88671875" style="303" customWidth="1"/>
    <col min="16135" max="16384" width="9" style="303"/>
  </cols>
  <sheetData>
    <row r="1" spans="1:7">
      <c r="F1" s="304" t="s">
        <v>513</v>
      </c>
    </row>
    <row r="2" spans="1:7">
      <c r="B2" s="1011" t="s">
        <v>514</v>
      </c>
      <c r="C2" s="1011"/>
      <c r="D2" s="1011"/>
      <c r="E2" s="1011"/>
      <c r="F2" s="1011"/>
      <c r="G2" s="305"/>
    </row>
    <row r="3" spans="1:7" ht="6" customHeight="1">
      <c r="B3" s="306"/>
      <c r="C3" s="306"/>
      <c r="D3" s="306"/>
      <c r="E3" s="306"/>
      <c r="F3" s="306"/>
      <c r="G3" s="305"/>
    </row>
    <row r="4" spans="1:7" ht="31.5" customHeight="1">
      <c r="B4" s="307" t="s">
        <v>515</v>
      </c>
      <c r="C4" s="1012" t="s">
        <v>516</v>
      </c>
      <c r="D4" s="1013"/>
      <c r="E4" s="1012" t="s">
        <v>517</v>
      </c>
      <c r="F4" s="1013"/>
    </row>
    <row r="5" spans="1:7" ht="26.25" customHeight="1">
      <c r="A5" s="373"/>
      <c r="B5" s="308"/>
      <c r="C5" s="1014" t="s">
        <v>518</v>
      </c>
      <c r="D5" s="1017" t="s">
        <v>519</v>
      </c>
      <c r="E5" s="1020" t="s">
        <v>520</v>
      </c>
      <c r="F5" s="1023" t="s">
        <v>521</v>
      </c>
    </row>
    <row r="6" spans="1:7">
      <c r="A6" s="373"/>
      <c r="B6" s="308"/>
      <c r="C6" s="1015"/>
      <c r="D6" s="1018"/>
      <c r="E6" s="1021"/>
      <c r="F6" s="1024"/>
    </row>
    <row r="7" spans="1:7" ht="18" customHeight="1">
      <c r="A7" s="373"/>
      <c r="B7" s="308"/>
      <c r="C7" s="1015"/>
      <c r="D7" s="1018"/>
      <c r="E7" s="1021"/>
      <c r="F7" s="1024"/>
    </row>
    <row r="8" spans="1:7" ht="45" customHeight="1">
      <c r="A8" s="373"/>
      <c r="B8" s="309" t="s">
        <v>522</v>
      </c>
      <c r="C8" s="1016"/>
      <c r="D8" s="1019"/>
      <c r="E8" s="1022"/>
      <c r="F8" s="1025"/>
    </row>
    <row r="9" spans="1:7" s="313" customFormat="1" ht="24" customHeight="1">
      <c r="A9" s="374"/>
      <c r="B9" s="310" t="s">
        <v>523</v>
      </c>
      <c r="C9" s="311"/>
      <c r="D9" s="312"/>
      <c r="E9" s="311"/>
      <c r="F9" s="312"/>
    </row>
    <row r="10" spans="1:7" s="313" customFormat="1" ht="24" customHeight="1">
      <c r="A10" s="374"/>
      <c r="B10" s="314" t="s">
        <v>524</v>
      </c>
      <c r="C10" s="315"/>
      <c r="D10" s="316"/>
      <c r="E10" s="315"/>
      <c r="F10" s="316"/>
    </row>
    <row r="11" spans="1:7" s="313" customFormat="1" ht="24" customHeight="1">
      <c r="A11" s="374"/>
      <c r="B11" s="314" t="s">
        <v>525</v>
      </c>
      <c r="C11" s="315"/>
      <c r="D11" s="316"/>
      <c r="E11" s="315"/>
      <c r="F11" s="316"/>
    </row>
    <row r="12" spans="1:7" s="313" customFormat="1" ht="24" customHeight="1">
      <c r="A12" s="374"/>
      <c r="B12" s="314" t="s">
        <v>526</v>
      </c>
      <c r="C12" s="315"/>
      <c r="D12" s="316"/>
      <c r="E12" s="315"/>
      <c r="F12" s="316"/>
    </row>
    <row r="13" spans="1:7" s="313" customFormat="1" ht="24" customHeight="1">
      <c r="A13" s="374"/>
      <c r="B13" s="314" t="s">
        <v>527</v>
      </c>
      <c r="C13" s="315"/>
      <c r="D13" s="316"/>
      <c r="E13" s="315"/>
      <c r="F13" s="316"/>
    </row>
    <row r="14" spans="1:7" s="313" customFormat="1" ht="24" customHeight="1">
      <c r="A14" s="374"/>
      <c r="B14" s="314" t="s">
        <v>528</v>
      </c>
      <c r="C14" s="315"/>
      <c r="D14" s="316"/>
      <c r="E14" s="315"/>
      <c r="F14" s="316"/>
    </row>
    <row r="15" spans="1:7" s="313" customFormat="1" ht="24" customHeight="1">
      <c r="A15" s="374"/>
      <c r="B15" s="314" t="s">
        <v>529</v>
      </c>
      <c r="C15" s="315"/>
      <c r="D15" s="316"/>
      <c r="E15" s="315"/>
      <c r="F15" s="316"/>
    </row>
    <row r="16" spans="1:7" s="313" customFormat="1" ht="24" customHeight="1">
      <c r="A16" s="374"/>
      <c r="B16" s="314" t="s">
        <v>530</v>
      </c>
      <c r="C16" s="315"/>
      <c r="D16" s="316"/>
      <c r="E16" s="315"/>
      <c r="F16" s="316"/>
    </row>
    <row r="17" spans="1:6" s="313" customFormat="1" ht="24" customHeight="1">
      <c r="A17" s="374"/>
      <c r="B17" s="314" t="s">
        <v>531</v>
      </c>
      <c r="C17" s="315"/>
      <c r="D17" s="316"/>
      <c r="E17" s="315"/>
      <c r="F17" s="316"/>
    </row>
    <row r="18" spans="1:6" s="313" customFormat="1" ht="24" customHeight="1">
      <c r="A18" s="374"/>
      <c r="B18" s="314" t="s">
        <v>532</v>
      </c>
      <c r="C18" s="315"/>
      <c r="D18" s="316"/>
      <c r="E18" s="315"/>
      <c r="F18" s="316"/>
    </row>
    <row r="19" spans="1:6" s="313" customFormat="1" ht="24" customHeight="1">
      <c r="A19" s="374"/>
      <c r="B19" s="314" t="s">
        <v>533</v>
      </c>
      <c r="C19" s="315"/>
      <c r="D19" s="316"/>
      <c r="E19" s="315"/>
      <c r="F19" s="316"/>
    </row>
    <row r="20" spans="1:6" s="313" customFormat="1" ht="24" customHeight="1">
      <c r="A20" s="374"/>
      <c r="B20" s="314" t="s">
        <v>534</v>
      </c>
      <c r="C20" s="315"/>
      <c r="D20" s="316"/>
      <c r="E20" s="315"/>
      <c r="F20" s="316"/>
    </row>
    <row r="21" spans="1:6" s="313" customFormat="1" ht="24" customHeight="1">
      <c r="A21" s="374"/>
      <c r="B21" s="314" t="s">
        <v>535</v>
      </c>
      <c r="C21" s="315"/>
      <c r="D21" s="316"/>
      <c r="E21" s="315"/>
      <c r="F21" s="316"/>
    </row>
    <row r="22" spans="1:6" s="313" customFormat="1" ht="24" customHeight="1">
      <c r="A22" s="374"/>
      <c r="B22" s="314" t="s">
        <v>536</v>
      </c>
      <c r="C22" s="315"/>
      <c r="D22" s="316"/>
      <c r="E22" s="315"/>
      <c r="F22" s="316"/>
    </row>
    <row r="23" spans="1:6" s="313" customFormat="1" ht="24" customHeight="1">
      <c r="A23" s="374"/>
      <c r="B23" s="314" t="s">
        <v>537</v>
      </c>
      <c r="C23" s="315"/>
      <c r="D23" s="316"/>
      <c r="E23" s="315"/>
      <c r="F23" s="316"/>
    </row>
    <row r="24" spans="1:6" s="313" customFormat="1" ht="24" customHeight="1">
      <c r="A24" s="371"/>
      <c r="B24" s="372" t="s">
        <v>642</v>
      </c>
      <c r="C24" s="315"/>
      <c r="D24" s="316"/>
      <c r="E24" s="315"/>
      <c r="F24" s="316"/>
    </row>
    <row r="25" spans="1:6" s="313" customFormat="1" ht="24" customHeight="1">
      <c r="A25" s="374"/>
      <c r="B25" s="314" t="s">
        <v>538</v>
      </c>
      <c r="C25" s="315"/>
      <c r="D25" s="316"/>
      <c r="E25" s="315"/>
      <c r="F25" s="316"/>
    </row>
    <row r="26" spans="1:6" s="313" customFormat="1" ht="24" customHeight="1">
      <c r="B26" s="314" t="s">
        <v>539</v>
      </c>
      <c r="C26" s="315"/>
      <c r="D26" s="316"/>
      <c r="E26" s="315"/>
      <c r="F26" s="316"/>
    </row>
    <row r="27" spans="1:6" s="313" customFormat="1" ht="24" customHeight="1">
      <c r="B27" s="314" t="s">
        <v>540</v>
      </c>
      <c r="C27" s="315"/>
      <c r="D27" s="316"/>
      <c r="E27" s="315"/>
      <c r="F27" s="316"/>
    </row>
    <row r="28" spans="1:6" s="313" customFormat="1" ht="24" customHeight="1">
      <c r="A28" s="374"/>
      <c r="B28" s="375" t="s">
        <v>541</v>
      </c>
      <c r="C28" s="315"/>
      <c r="D28" s="316"/>
      <c r="E28" s="315"/>
      <c r="F28" s="316"/>
    </row>
    <row r="29" spans="1:6" s="313" customFormat="1" ht="24" customHeight="1">
      <c r="A29" s="374"/>
      <c r="B29" s="376" t="s">
        <v>542</v>
      </c>
      <c r="C29" s="318"/>
      <c r="D29" s="319"/>
      <c r="E29" s="318"/>
      <c r="F29" s="319"/>
    </row>
    <row r="30" spans="1:6" s="313" customFormat="1" ht="24" customHeight="1">
      <c r="A30" s="374"/>
      <c r="B30" s="322" t="s">
        <v>543</v>
      </c>
      <c r="C30" s="311"/>
      <c r="D30" s="312"/>
      <c r="E30" s="311"/>
      <c r="F30" s="312"/>
    </row>
    <row r="31" spans="1:6" s="313" customFormat="1" ht="24" customHeight="1">
      <c r="A31" s="374"/>
      <c r="B31" s="323" t="s">
        <v>544</v>
      </c>
      <c r="C31" s="315"/>
      <c r="D31" s="316"/>
      <c r="E31" s="315"/>
      <c r="F31" s="316"/>
    </row>
    <row r="32" spans="1:6" s="313" customFormat="1" ht="24" customHeight="1">
      <c r="A32" s="374"/>
      <c r="B32" s="323" t="s">
        <v>545</v>
      </c>
      <c r="C32" s="315"/>
      <c r="D32" s="316"/>
      <c r="E32" s="315"/>
      <c r="F32" s="316"/>
    </row>
    <row r="33" spans="1:6" s="313" customFormat="1" ht="24" customHeight="1">
      <c r="A33" s="374"/>
      <c r="B33" s="323" t="s">
        <v>546</v>
      </c>
      <c r="C33" s="315"/>
      <c r="D33" s="316"/>
      <c r="E33" s="315"/>
      <c r="F33" s="316"/>
    </row>
    <row r="34" spans="1:6" s="313" customFormat="1" ht="24" customHeight="1">
      <c r="B34" s="320" t="s">
        <v>547</v>
      </c>
      <c r="C34" s="315"/>
      <c r="D34" s="316"/>
      <c r="E34" s="315"/>
      <c r="F34" s="316"/>
    </row>
    <row r="35" spans="1:6" s="313" customFormat="1" ht="24" customHeight="1">
      <c r="B35" s="320" t="s">
        <v>548</v>
      </c>
      <c r="C35" s="315"/>
      <c r="D35" s="316"/>
      <c r="E35" s="315"/>
      <c r="F35" s="316"/>
    </row>
    <row r="36" spans="1:6" s="313" customFormat="1" ht="24" customHeight="1">
      <c r="B36" s="320" t="s">
        <v>549</v>
      </c>
      <c r="C36" s="315"/>
      <c r="D36" s="316"/>
      <c r="E36" s="315"/>
      <c r="F36" s="316"/>
    </row>
    <row r="37" spans="1:6" s="313" customFormat="1" ht="24" customHeight="1">
      <c r="B37" s="320" t="s">
        <v>550</v>
      </c>
      <c r="C37" s="315"/>
      <c r="D37" s="316"/>
      <c r="E37" s="315"/>
      <c r="F37" s="316"/>
    </row>
    <row r="38" spans="1:6" s="313" customFormat="1" ht="24" customHeight="1">
      <c r="B38" s="320" t="s">
        <v>551</v>
      </c>
      <c r="C38" s="315"/>
      <c r="D38" s="316"/>
      <c r="E38" s="315"/>
      <c r="F38" s="316"/>
    </row>
    <row r="39" spans="1:6" s="313" customFormat="1" ht="24" customHeight="1">
      <c r="B39" s="320" t="s">
        <v>552</v>
      </c>
      <c r="C39" s="315"/>
      <c r="D39" s="316"/>
      <c r="E39" s="315"/>
      <c r="F39" s="316"/>
    </row>
    <row r="40" spans="1:6" s="313" customFormat="1" ht="24" customHeight="1">
      <c r="B40" s="320" t="s">
        <v>553</v>
      </c>
      <c r="C40" s="315"/>
      <c r="D40" s="316"/>
      <c r="E40" s="315"/>
      <c r="F40" s="316"/>
    </row>
    <row r="41" spans="1:6" s="313" customFormat="1" ht="24" customHeight="1">
      <c r="B41" s="321" t="s">
        <v>554</v>
      </c>
      <c r="C41" s="318"/>
      <c r="D41" s="319"/>
      <c r="E41" s="318"/>
      <c r="F41" s="319"/>
    </row>
    <row r="42" spans="1:6" s="313" customFormat="1" ht="24" customHeight="1">
      <c r="A42" s="374"/>
      <c r="B42" s="322" t="s">
        <v>555</v>
      </c>
      <c r="C42" s="311"/>
      <c r="D42" s="312"/>
      <c r="E42" s="311"/>
      <c r="F42" s="312"/>
    </row>
    <row r="43" spans="1:6" s="313" customFormat="1" ht="24" customHeight="1">
      <c r="A43" s="374"/>
      <c r="B43" s="323" t="s">
        <v>556</v>
      </c>
      <c r="C43" s="315"/>
      <c r="D43" s="316"/>
      <c r="E43" s="315"/>
      <c r="F43" s="316"/>
    </row>
    <row r="44" spans="1:6" s="313" customFormat="1" ht="24" customHeight="1">
      <c r="A44" s="374"/>
      <c r="B44" s="323" t="s">
        <v>557</v>
      </c>
      <c r="C44" s="315"/>
      <c r="D44" s="316"/>
      <c r="E44" s="315"/>
      <c r="F44" s="316"/>
    </row>
    <row r="45" spans="1:6" s="313" customFormat="1" ht="24" customHeight="1">
      <c r="A45" s="374"/>
      <c r="B45" s="323" t="s">
        <v>558</v>
      </c>
      <c r="C45" s="315"/>
      <c r="D45" s="316"/>
      <c r="E45" s="315"/>
      <c r="F45" s="316"/>
    </row>
    <row r="46" spans="1:6" s="313" customFormat="1" ht="24" customHeight="1">
      <c r="A46" s="374"/>
      <c r="B46" s="323" t="s">
        <v>559</v>
      </c>
      <c r="C46" s="315"/>
      <c r="D46" s="316"/>
      <c r="E46" s="315"/>
      <c r="F46" s="316"/>
    </row>
    <row r="47" spans="1:6" s="313" customFormat="1" ht="24" customHeight="1">
      <c r="A47" s="374"/>
      <c r="B47" s="323" t="s">
        <v>560</v>
      </c>
      <c r="C47" s="315"/>
      <c r="D47" s="316"/>
      <c r="E47" s="315"/>
      <c r="F47" s="316"/>
    </row>
    <row r="48" spans="1:6" s="313" customFormat="1" ht="24" customHeight="1">
      <c r="A48" s="374"/>
      <c r="B48" s="323" t="s">
        <v>561</v>
      </c>
      <c r="C48" s="324"/>
      <c r="D48" s="325"/>
      <c r="E48" s="324"/>
      <c r="F48" s="325"/>
    </row>
    <row r="49" spans="1:6" s="313" customFormat="1" ht="24" customHeight="1">
      <c r="A49" s="374"/>
      <c r="B49" s="326" t="s">
        <v>562</v>
      </c>
      <c r="C49" s="318"/>
      <c r="D49" s="319"/>
      <c r="E49" s="318"/>
      <c r="F49" s="319"/>
    </row>
    <row r="50" spans="1:6" s="313" customFormat="1" ht="24" customHeight="1">
      <c r="B50" s="314" t="s">
        <v>563</v>
      </c>
      <c r="C50" s="315"/>
      <c r="D50" s="316"/>
      <c r="E50" s="315"/>
      <c r="F50" s="316"/>
    </row>
    <row r="51" spans="1:6" s="313" customFormat="1" ht="24" customHeight="1">
      <c r="B51" s="314" t="s">
        <v>564</v>
      </c>
      <c r="C51" s="315"/>
      <c r="D51" s="316"/>
      <c r="E51" s="315"/>
      <c r="F51" s="316"/>
    </row>
    <row r="52" spans="1:6" s="313" customFormat="1" ht="24" customHeight="1">
      <c r="B52" s="314" t="s">
        <v>565</v>
      </c>
      <c r="C52" s="315"/>
      <c r="D52" s="316"/>
      <c r="E52" s="315"/>
      <c r="F52" s="316"/>
    </row>
    <row r="53" spans="1:6" s="313" customFormat="1" ht="24" customHeight="1">
      <c r="B53" s="314" t="s">
        <v>566</v>
      </c>
      <c r="C53" s="315"/>
      <c r="D53" s="316"/>
      <c r="E53" s="315"/>
      <c r="F53" s="316"/>
    </row>
    <row r="54" spans="1:6" s="313" customFormat="1" ht="24" customHeight="1">
      <c r="B54" s="314" t="s">
        <v>567</v>
      </c>
      <c r="C54" s="315"/>
      <c r="D54" s="316"/>
      <c r="E54" s="315"/>
      <c r="F54" s="316"/>
    </row>
    <row r="55" spans="1:6" s="313" customFormat="1" ht="24" customHeight="1">
      <c r="B55" s="317" t="s">
        <v>568</v>
      </c>
      <c r="C55" s="318"/>
      <c r="D55" s="319"/>
      <c r="E55" s="318"/>
      <c r="F55" s="319"/>
    </row>
    <row r="56" spans="1:6" s="313" customFormat="1" ht="24" customHeight="1">
      <c r="B56" s="327" t="s">
        <v>569</v>
      </c>
      <c r="C56" s="328"/>
      <c r="D56" s="329"/>
      <c r="E56" s="328"/>
      <c r="F56" s="330"/>
    </row>
    <row r="57" spans="1:6">
      <c r="B57" s="331"/>
      <c r="C57" s="332"/>
      <c r="D57" s="332"/>
      <c r="E57" s="332"/>
      <c r="F57" s="332"/>
    </row>
    <row r="58" spans="1:6" s="333" customFormat="1" ht="25.5" customHeight="1">
      <c r="B58" s="1026" t="s">
        <v>570</v>
      </c>
      <c r="C58" s="1026"/>
      <c r="D58" s="1026"/>
      <c r="E58" s="1026"/>
      <c r="F58" s="1026"/>
    </row>
    <row r="59" spans="1:6" ht="61.5" customHeight="1">
      <c r="B59" s="334" t="s">
        <v>571</v>
      </c>
      <c r="C59" s="1018" t="s">
        <v>572</v>
      </c>
      <c r="D59" s="1018"/>
      <c r="E59" s="1018"/>
      <c r="F59" s="1018"/>
    </row>
    <row r="60" spans="1:6" ht="50.25" customHeight="1">
      <c r="B60" s="334" t="s">
        <v>573</v>
      </c>
      <c r="C60" s="1018" t="s">
        <v>574</v>
      </c>
      <c r="D60" s="1018"/>
      <c r="E60" s="1018"/>
      <c r="F60" s="1018"/>
    </row>
    <row r="61" spans="1:6" ht="18" customHeight="1">
      <c r="B61" s="334" t="s">
        <v>575</v>
      </c>
      <c r="C61" s="1018" t="s">
        <v>576</v>
      </c>
      <c r="D61" s="1018"/>
      <c r="E61" s="1018"/>
      <c r="F61" s="1018"/>
    </row>
    <row r="62" spans="1:6" ht="22.5" customHeight="1">
      <c r="B62" s="334" t="s">
        <v>577</v>
      </c>
      <c r="C62" s="1018" t="s">
        <v>578</v>
      </c>
      <c r="D62" s="1018"/>
      <c r="E62" s="1018"/>
      <c r="F62" s="1018"/>
    </row>
  </sheetData>
  <mergeCells count="12">
    <mergeCell ref="B58:F58"/>
    <mergeCell ref="C59:F59"/>
    <mergeCell ref="C60:F60"/>
    <mergeCell ref="C61:F61"/>
    <mergeCell ref="C62:F62"/>
    <mergeCell ref="B2:F2"/>
    <mergeCell ref="C4:D4"/>
    <mergeCell ref="E4:F4"/>
    <mergeCell ref="C5:C8"/>
    <mergeCell ref="D5:D8"/>
    <mergeCell ref="E5:E8"/>
    <mergeCell ref="F5:F8"/>
  </mergeCells>
  <phoneticPr fontId="2"/>
  <printOptions horizontalCentered="1"/>
  <pageMargins left="0.59055118110236227" right="0.59055118110236227" top="1.1023622047244095" bottom="0.27559055118110237" header="0.70866141732283472" footer="0.19685039370078741"/>
  <pageSetup paperSize="9" scale="80" orientation="portrait" horizontalDpi="300" verticalDpi="300" r:id="rId1"/>
  <headerFooter alignWithMargins="0"/>
  <rowBreaks count="1" manualBreakCount="1">
    <brk id="4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5"/>
  <sheetViews>
    <sheetView showGridLines="0" zoomScaleNormal="100" zoomScaleSheetLayoutView="100" workbookViewId="0">
      <selection activeCell="H2" sqref="H2"/>
    </sheetView>
  </sheetViews>
  <sheetFormatPr defaultColWidth="9" defaultRowHeight="13.2"/>
  <cols>
    <col min="1" max="1" width="2.33203125" style="34" customWidth="1"/>
    <col min="2" max="2" width="44.21875" style="253" customWidth="1"/>
    <col min="3" max="3" width="4" style="32" customWidth="1"/>
    <col min="4" max="4" width="2.33203125" style="33" bestFit="1" customWidth="1"/>
    <col min="5" max="5" width="4.21875" style="32" customWidth="1"/>
    <col min="6" max="6" width="2.6640625" style="32" bestFit="1" customWidth="1"/>
    <col min="7" max="7" width="4" style="32" customWidth="1"/>
    <col min="8" max="8" width="38.109375" style="34" customWidth="1"/>
    <col min="9" max="9" width="9" style="34"/>
    <col min="10" max="11" width="9" style="56"/>
    <col min="12" max="16384" width="9" style="34"/>
  </cols>
  <sheetData>
    <row r="1" spans="1:11" ht="9" customHeight="1">
      <c r="A1" s="31"/>
      <c r="B1" s="31"/>
      <c r="H1" s="31"/>
    </row>
    <row r="2" spans="1:11">
      <c r="H2" s="35" t="str">
        <f>"基準日："&amp;TEXT(重要事項説明書!Z5,"gggge年m月d日")</f>
        <v>基準日：明治33年1月0日</v>
      </c>
    </row>
    <row r="3" spans="1:11" ht="18" customHeight="1">
      <c r="B3" s="36" t="str">
        <f>"施設名："&amp;重要事項説明書!E9</f>
        <v>施設名：</v>
      </c>
      <c r="H3" s="35"/>
    </row>
    <row r="4" spans="1:11" ht="5.25" customHeight="1" thickBot="1">
      <c r="B4" s="37"/>
      <c r="C4" s="38"/>
      <c r="D4" s="38"/>
      <c r="E4" s="38"/>
      <c r="F4" s="38"/>
      <c r="G4" s="38"/>
      <c r="H4" s="35"/>
    </row>
    <row r="5" spans="1:11" s="39" customFormat="1" ht="24.75" customHeight="1" thickTop="1" thickBot="1">
      <c r="A5" s="1027" t="s">
        <v>333</v>
      </c>
      <c r="B5" s="1027"/>
      <c r="C5" s="1027"/>
      <c r="D5" s="1027"/>
      <c r="E5" s="1027"/>
      <c r="F5" s="1027"/>
      <c r="G5" s="1027"/>
      <c r="H5" s="1027"/>
      <c r="J5" s="214" t="str">
        <f>IF(COUNTIF(J8:J41,"未記入")+COUNTIF(J8:J41,"○は１つ")&gt;0,"要確認","")</f>
        <v>要確認</v>
      </c>
      <c r="K5" s="215" t="str">
        <f>IF(COUNTIF(K8:K41,"未記入")&gt;0,"未記入あり","")</f>
        <v/>
      </c>
    </row>
    <row r="6" spans="1:11" s="39" customFormat="1" ht="11.25" customHeight="1" thickTop="1">
      <c r="B6" s="40"/>
      <c r="C6" s="32"/>
      <c r="D6" s="33"/>
      <c r="E6" s="32"/>
      <c r="F6" s="32"/>
      <c r="G6" s="32"/>
      <c r="H6" s="41"/>
      <c r="J6" s="216"/>
      <c r="K6" s="216"/>
    </row>
    <row r="7" spans="1:11" s="43" customFormat="1" ht="15.75" customHeight="1">
      <c r="A7" s="1028" t="s">
        <v>375</v>
      </c>
      <c r="B7" s="1029"/>
      <c r="C7" s="1030" t="s">
        <v>376</v>
      </c>
      <c r="D7" s="1031"/>
      <c r="E7" s="1031"/>
      <c r="F7" s="1031"/>
      <c r="G7" s="1032"/>
      <c r="H7" s="42" t="s">
        <v>349</v>
      </c>
      <c r="J7" s="217" t="s">
        <v>402</v>
      </c>
      <c r="K7" s="217" t="s">
        <v>403</v>
      </c>
    </row>
    <row r="8" spans="1:11" s="45" customFormat="1" ht="20.25" customHeight="1">
      <c r="A8" s="1052" t="s">
        <v>377</v>
      </c>
      <c r="B8" s="1053"/>
      <c r="C8" s="264"/>
      <c r="D8" s="265"/>
      <c r="E8" s="264"/>
      <c r="F8" s="264"/>
      <c r="G8" s="264"/>
      <c r="H8" s="44"/>
      <c r="J8" s="218"/>
      <c r="K8" s="218"/>
    </row>
    <row r="9" spans="1:11" s="51" customFormat="1" ht="15" customHeight="1">
      <c r="A9" s="1034">
        <v>1</v>
      </c>
      <c r="B9" s="1036" t="s">
        <v>378</v>
      </c>
      <c r="C9" s="227"/>
      <c r="D9" s="224"/>
      <c r="E9" s="225"/>
      <c r="F9" s="225"/>
      <c r="G9" s="228"/>
      <c r="H9" s="1038"/>
      <c r="J9" s="219" t="str">
        <f>IF(COUNTIF(C9:G9,"○")=0,"未記入",IF(COUNTIF(C9:G9,"○")=1,"ok","○は１つ"))</f>
        <v>未記入</v>
      </c>
      <c r="K9" s="219"/>
    </row>
    <row r="10" spans="1:11" s="46" customFormat="1" ht="36" customHeight="1">
      <c r="A10" s="1035"/>
      <c r="B10" s="1037"/>
      <c r="C10" s="52" t="s">
        <v>379</v>
      </c>
      <c r="D10" s="53"/>
      <c r="E10" s="52" t="s">
        <v>380</v>
      </c>
      <c r="F10" s="52"/>
      <c r="G10" s="54" t="s">
        <v>381</v>
      </c>
      <c r="H10" s="1039"/>
      <c r="J10" s="220"/>
      <c r="K10" s="221" t="str">
        <f>IF(AND(G9="○",H9=""),"未記入","")</f>
        <v/>
      </c>
    </row>
    <row r="11" spans="1:11" s="51" customFormat="1" ht="15" customHeight="1">
      <c r="A11" s="1034">
        <v>2</v>
      </c>
      <c r="B11" s="1036" t="s">
        <v>510</v>
      </c>
      <c r="C11" s="227"/>
      <c r="D11" s="224"/>
      <c r="E11" s="229"/>
      <c r="F11" s="225"/>
      <c r="G11" s="228"/>
      <c r="H11" s="1040"/>
      <c r="J11" s="219" t="str">
        <f>IF(COUNTIF(C11:G11,"○")=0,"未記入",IF(COUNTIF(C11:G11,"○")=1,"ok","○は１つ"))</f>
        <v>未記入</v>
      </c>
      <c r="K11" s="219"/>
    </row>
    <row r="12" spans="1:11" s="46" customFormat="1" ht="36" customHeight="1">
      <c r="A12" s="1035"/>
      <c r="B12" s="1037"/>
      <c r="C12" s="55" t="s">
        <v>379</v>
      </c>
      <c r="D12" s="53" t="s">
        <v>380</v>
      </c>
      <c r="E12" s="52" t="s">
        <v>382</v>
      </c>
      <c r="F12" s="52" t="s">
        <v>380</v>
      </c>
      <c r="G12" s="54" t="s">
        <v>383</v>
      </c>
      <c r="H12" s="1041"/>
      <c r="J12" s="220"/>
      <c r="K12" s="221" t="str">
        <f>IF(AND(E11="○",H11=""),"未記入","")</f>
        <v/>
      </c>
    </row>
    <row r="13" spans="1:11" s="45" customFormat="1" ht="20.25" customHeight="1">
      <c r="A13" s="1052" t="s">
        <v>384</v>
      </c>
      <c r="B13" s="1053"/>
      <c r="C13" s="47"/>
      <c r="D13" s="48"/>
      <c r="E13" s="47"/>
      <c r="F13" s="47"/>
      <c r="G13" s="47"/>
      <c r="H13" s="49"/>
      <c r="J13" s="218"/>
      <c r="K13" s="219"/>
    </row>
    <row r="14" spans="1:11" s="51" customFormat="1" ht="15" customHeight="1">
      <c r="A14" s="1044">
        <v>3</v>
      </c>
      <c r="B14" s="1042" t="s">
        <v>385</v>
      </c>
      <c r="C14" s="227"/>
      <c r="D14" s="224"/>
      <c r="E14" s="225"/>
      <c r="F14" s="225"/>
      <c r="G14" s="228"/>
      <c r="H14" s="1046"/>
      <c r="J14" s="219" t="str">
        <f>IF(COUNTIF(C14:G14,"○")=0,"未記入",IF(COUNTIF(C14:G14,"○")=1,"ok","○は１つ"))</f>
        <v>未記入</v>
      </c>
      <c r="K14" s="219"/>
    </row>
    <row r="15" spans="1:11" s="45" customFormat="1" ht="36" customHeight="1">
      <c r="A15" s="1045"/>
      <c r="B15" s="1043"/>
      <c r="C15" s="55" t="s">
        <v>379</v>
      </c>
      <c r="D15" s="53"/>
      <c r="E15" s="52" t="s">
        <v>380</v>
      </c>
      <c r="F15" s="52"/>
      <c r="G15" s="54" t="s">
        <v>381</v>
      </c>
      <c r="H15" s="1047"/>
      <c r="J15" s="218"/>
      <c r="K15" s="221" t="str">
        <f>IF(AND(G14="○",H14=""),"未記入","")</f>
        <v/>
      </c>
    </row>
    <row r="16" spans="1:11" s="51" customFormat="1" ht="15" customHeight="1">
      <c r="A16" s="1044">
        <v>4</v>
      </c>
      <c r="B16" s="1042" t="s">
        <v>386</v>
      </c>
      <c r="C16" s="223" t="str">
        <f>IF(重要事項説明書!K108="その他","",IF(重要事項説明書!K108="","","○"))</f>
        <v/>
      </c>
      <c r="D16" s="224"/>
      <c r="E16" s="225"/>
      <c r="F16" s="225"/>
      <c r="G16" s="226" t="str">
        <f>IF(重要事項説明書!K108="その他","○","")</f>
        <v/>
      </c>
      <c r="H16" s="1046"/>
      <c r="J16" s="219" t="str">
        <f>IF(COUNTIF(C16:G16,"○")=0,"未記入",IF(COUNTIF(C16:G16,"○")=1,"ok","○は１つ"))</f>
        <v>未記入</v>
      </c>
      <c r="K16" s="219"/>
    </row>
    <row r="17" spans="1:11" s="45" customFormat="1" ht="36" customHeight="1">
      <c r="A17" s="1045"/>
      <c r="B17" s="1043"/>
      <c r="C17" s="55" t="s">
        <v>379</v>
      </c>
      <c r="D17" s="53"/>
      <c r="E17" s="52" t="s">
        <v>380</v>
      </c>
      <c r="F17" s="52"/>
      <c r="G17" s="54" t="s">
        <v>381</v>
      </c>
      <c r="H17" s="1047"/>
      <c r="J17" s="218"/>
      <c r="K17" s="221" t="str">
        <f>IF(AND(G16="○",H16=""),"未記入","")</f>
        <v/>
      </c>
    </row>
    <row r="18" spans="1:11" s="51" customFormat="1" ht="15" customHeight="1">
      <c r="A18" s="1044">
        <v>5</v>
      </c>
      <c r="B18" s="1042" t="s">
        <v>387</v>
      </c>
      <c r="C18" s="223" t="str">
        <f>IF(AND(重要事項説明書!L136="あり",重要事項説明書!R136="あり",重要事項説明書!X136="あり",重要事項説明書!AD136="あり"),"○","")</f>
        <v/>
      </c>
      <c r="D18" s="224"/>
      <c r="E18" s="225"/>
      <c r="F18" s="225"/>
      <c r="G18" s="226" t="str">
        <f>IF(AND(重要事項説明書!L136="あり",重要事項説明書!R136="あり",重要事項説明書!X136="あり",重要事項説明書!AD136="あり"),"",IF(重要事項説明書!AI136="未記入","","○"))</f>
        <v/>
      </c>
      <c r="H18" s="1046"/>
      <c r="J18" s="219" t="str">
        <f>IF(COUNTIF(C18:G18,"○")=0,"未記入",IF(COUNTIF(C18:G18,"○")=1,"ok","○は１つ"))</f>
        <v>未記入</v>
      </c>
      <c r="K18" s="219"/>
    </row>
    <row r="19" spans="1:11" s="45" customFormat="1" ht="36" customHeight="1">
      <c r="A19" s="1045"/>
      <c r="B19" s="1043"/>
      <c r="C19" s="55" t="s">
        <v>379</v>
      </c>
      <c r="D19" s="53"/>
      <c r="E19" s="52" t="s">
        <v>380</v>
      </c>
      <c r="F19" s="52"/>
      <c r="G19" s="54" t="s">
        <v>381</v>
      </c>
      <c r="H19" s="1047"/>
      <c r="J19" s="218"/>
      <c r="K19" s="221" t="str">
        <f>IF(AND(G18="○",H18=""),"未記入","")</f>
        <v/>
      </c>
    </row>
    <row r="20" spans="1:11" s="51" customFormat="1" ht="15" customHeight="1">
      <c r="A20" s="1044">
        <v>6</v>
      </c>
      <c r="B20" s="1042" t="s">
        <v>388</v>
      </c>
      <c r="C20" s="227"/>
      <c r="D20" s="224"/>
      <c r="E20" s="229"/>
      <c r="F20" s="225"/>
      <c r="G20" s="228"/>
      <c r="H20" s="1046"/>
      <c r="J20" s="219" t="str">
        <f>IF(COUNTIF(C20:G20,"○")=0,"未記入",IF(COUNTIF(C20:G20,"○")=1,"ok","○は１つ"))</f>
        <v>未記入</v>
      </c>
      <c r="K20" s="219"/>
    </row>
    <row r="21" spans="1:11" s="45" customFormat="1" ht="36" customHeight="1">
      <c r="A21" s="1045"/>
      <c r="B21" s="1043"/>
      <c r="C21" s="55" t="s">
        <v>379</v>
      </c>
      <c r="D21" s="53" t="s">
        <v>380</v>
      </c>
      <c r="E21" s="52" t="s">
        <v>382</v>
      </c>
      <c r="F21" s="52" t="s">
        <v>380</v>
      </c>
      <c r="G21" s="54" t="s">
        <v>383</v>
      </c>
      <c r="H21" s="1047"/>
      <c r="J21" s="218"/>
      <c r="K21" s="221" t="str">
        <f>IF(AND(E20="○",H20=""),"未記入","")</f>
        <v/>
      </c>
    </row>
    <row r="22" spans="1:11" s="51" customFormat="1" ht="15" customHeight="1">
      <c r="A22" s="1044">
        <v>7</v>
      </c>
      <c r="B22" s="1042" t="s">
        <v>511</v>
      </c>
      <c r="C22" s="227"/>
      <c r="D22" s="224"/>
      <c r="E22" s="225"/>
      <c r="F22" s="225"/>
      <c r="G22" s="228"/>
      <c r="H22" s="1046"/>
      <c r="J22" s="219" t="str">
        <f>IF(COUNTIF(C22:G22,"○")=0,"未記入",IF(COUNTIF(C22:G22,"○")=1,"ok","○は１つ"))</f>
        <v>未記入</v>
      </c>
      <c r="K22" s="219"/>
    </row>
    <row r="23" spans="1:11" s="45" customFormat="1" ht="36" customHeight="1">
      <c r="A23" s="1045"/>
      <c r="B23" s="1043"/>
      <c r="C23" s="55" t="s">
        <v>379</v>
      </c>
      <c r="D23" s="53"/>
      <c r="E23" s="52" t="s">
        <v>380</v>
      </c>
      <c r="F23" s="52"/>
      <c r="G23" s="54" t="s">
        <v>381</v>
      </c>
      <c r="H23" s="1047"/>
      <c r="J23" s="218"/>
      <c r="K23" s="221" t="str">
        <f>IF(AND(G22="○",H22=""),"未記入","")</f>
        <v/>
      </c>
    </row>
    <row r="24" spans="1:11" s="45" customFormat="1" ht="20.25" customHeight="1">
      <c r="A24" s="1052" t="s">
        <v>389</v>
      </c>
      <c r="B24" s="1053"/>
      <c r="C24" s="47"/>
      <c r="D24" s="48"/>
      <c r="E24" s="47"/>
      <c r="F24" s="47"/>
      <c r="G24" s="47"/>
      <c r="H24" s="49"/>
      <c r="J24" s="218"/>
      <c r="K24" s="219"/>
    </row>
    <row r="25" spans="1:11" s="51" customFormat="1" ht="15" customHeight="1">
      <c r="A25" s="1050">
        <v>8</v>
      </c>
      <c r="B25" s="1048" t="s">
        <v>390</v>
      </c>
      <c r="C25" s="227"/>
      <c r="D25" s="224"/>
      <c r="E25" s="225"/>
      <c r="F25" s="225"/>
      <c r="G25" s="228"/>
      <c r="H25" s="1046"/>
      <c r="J25" s="219" t="str">
        <f>IF(COUNTIF(C25:G25,"○")=0,"未記入",IF(COUNTIF(C25:G25,"○")=1,"ok","○は１つ"))</f>
        <v>未記入</v>
      </c>
      <c r="K25" s="219"/>
    </row>
    <row r="26" spans="1:11" s="45" customFormat="1" ht="36" customHeight="1">
      <c r="A26" s="1051"/>
      <c r="B26" s="1049"/>
      <c r="C26" s="55" t="s">
        <v>379</v>
      </c>
      <c r="D26" s="53"/>
      <c r="E26" s="52" t="s">
        <v>380</v>
      </c>
      <c r="F26" s="52"/>
      <c r="G26" s="54" t="s">
        <v>381</v>
      </c>
      <c r="H26" s="1047"/>
      <c r="J26" s="218"/>
      <c r="K26" s="221" t="str">
        <f>IF(AND(G25="○",H25=""),"未記入","")</f>
        <v/>
      </c>
    </row>
    <row r="27" spans="1:11" s="51" customFormat="1" ht="15" customHeight="1">
      <c r="A27" s="1050">
        <v>9</v>
      </c>
      <c r="B27" s="1048" t="s">
        <v>391</v>
      </c>
      <c r="C27" s="227"/>
      <c r="D27" s="224"/>
      <c r="E27" s="225"/>
      <c r="F27" s="225"/>
      <c r="G27" s="228"/>
      <c r="H27" s="1046"/>
      <c r="J27" s="219" t="str">
        <f>IF(COUNTIF(C27:G27,"○")=0,"未記入",IF(COUNTIF(C27:G27,"○")=1,"ok","○は１つ"))</f>
        <v>未記入</v>
      </c>
      <c r="K27" s="219"/>
    </row>
    <row r="28" spans="1:11" s="45" customFormat="1" ht="36" customHeight="1">
      <c r="A28" s="1051"/>
      <c r="B28" s="1049"/>
      <c r="C28" s="55" t="s">
        <v>379</v>
      </c>
      <c r="D28" s="53"/>
      <c r="E28" s="52" t="s">
        <v>380</v>
      </c>
      <c r="F28" s="52"/>
      <c r="G28" s="54" t="s">
        <v>381</v>
      </c>
      <c r="H28" s="1047"/>
      <c r="J28" s="218"/>
      <c r="K28" s="221" t="str">
        <f>IF(AND(G27="○",H27=""),"未記入","")</f>
        <v/>
      </c>
    </row>
    <row r="29" spans="1:11" s="51" customFormat="1" ht="15" customHeight="1">
      <c r="A29" s="1050">
        <v>10</v>
      </c>
      <c r="B29" s="1048" t="s">
        <v>392</v>
      </c>
      <c r="C29" s="223" t="str">
        <f>IF(重要事項説明書!J19="相部屋あり","",IF(重要事項説明書!J19="","","○"))</f>
        <v/>
      </c>
      <c r="D29" s="224"/>
      <c r="E29" s="225"/>
      <c r="F29" s="225"/>
      <c r="G29" s="226" t="str">
        <f>IF(重要事項説明書!J19="相部屋あり","○","")</f>
        <v/>
      </c>
      <c r="H29" s="1046"/>
      <c r="J29" s="219" t="str">
        <f>IF(COUNTIF(C29:G29,"○")=0,"未記入",IF(COUNTIF(C29:G29,"○")=1,"ok","○は１つ"))</f>
        <v>未記入</v>
      </c>
      <c r="K29" s="219"/>
    </row>
    <row r="30" spans="1:11" s="45" customFormat="1" ht="36" customHeight="1">
      <c r="A30" s="1051"/>
      <c r="B30" s="1049"/>
      <c r="C30" s="55" t="s">
        <v>379</v>
      </c>
      <c r="D30" s="53"/>
      <c r="E30" s="52" t="s">
        <v>380</v>
      </c>
      <c r="F30" s="52"/>
      <c r="G30" s="54" t="s">
        <v>381</v>
      </c>
      <c r="H30" s="1047"/>
      <c r="J30" s="218"/>
      <c r="K30" s="221" t="str">
        <f>IF(AND(G29="○",H29=""),"未記入","")</f>
        <v/>
      </c>
    </row>
    <row r="31" spans="1:11" s="51" customFormat="1" ht="15" customHeight="1">
      <c r="A31" s="1050">
        <v>11</v>
      </c>
      <c r="B31" s="1048" t="s">
        <v>512</v>
      </c>
      <c r="C31" s="227"/>
      <c r="D31" s="224"/>
      <c r="E31" s="225"/>
      <c r="F31" s="225"/>
      <c r="G31" s="228"/>
      <c r="H31" s="1046"/>
      <c r="J31" s="219" t="str">
        <f>IF(COUNTIF(C31:G31,"○")=0,"未記入",IF(COUNTIF(C31:G31,"○")=1,"ok","○は１つ"))</f>
        <v>未記入</v>
      </c>
      <c r="K31" s="219"/>
    </row>
    <row r="32" spans="1:11" s="45" customFormat="1" ht="36" customHeight="1">
      <c r="A32" s="1051"/>
      <c r="B32" s="1049"/>
      <c r="C32" s="55" t="s">
        <v>379</v>
      </c>
      <c r="D32" s="53"/>
      <c r="E32" s="52" t="s">
        <v>380</v>
      </c>
      <c r="F32" s="52"/>
      <c r="G32" s="54" t="s">
        <v>381</v>
      </c>
      <c r="H32" s="1047"/>
      <c r="J32" s="218"/>
      <c r="K32" s="221" t="str">
        <f>IF(AND(G31="○",H31=""),"未記入","")</f>
        <v/>
      </c>
    </row>
    <row r="33" spans="1:11" s="51" customFormat="1" ht="15" customHeight="1">
      <c r="A33" s="1050">
        <v>12</v>
      </c>
      <c r="B33" s="1048" t="s">
        <v>393</v>
      </c>
      <c r="C33" s="227"/>
      <c r="D33" s="224"/>
      <c r="E33" s="225"/>
      <c r="F33" s="225"/>
      <c r="G33" s="228"/>
      <c r="H33" s="1046"/>
      <c r="J33" s="219" t="str">
        <f>IF(COUNTIF(C33:G33,"○")=0,"未記入",IF(COUNTIF(C33:G33,"○")=1,"ok","○は１つ"))</f>
        <v>未記入</v>
      </c>
      <c r="K33" s="219"/>
    </row>
    <row r="34" spans="1:11" s="45" customFormat="1" ht="36" customHeight="1">
      <c r="A34" s="1051"/>
      <c r="B34" s="1049"/>
      <c r="C34" s="55" t="s">
        <v>379</v>
      </c>
      <c r="D34" s="53"/>
      <c r="E34" s="52" t="s">
        <v>380</v>
      </c>
      <c r="F34" s="52"/>
      <c r="G34" s="54" t="s">
        <v>381</v>
      </c>
      <c r="H34" s="1047"/>
      <c r="J34" s="218"/>
      <c r="K34" s="221" t="str">
        <f>IF(AND(G33="○",H33=""),"未記入","")</f>
        <v/>
      </c>
    </row>
    <row r="35" spans="1:11" s="45" customFormat="1" ht="20.25" customHeight="1">
      <c r="A35" s="1052" t="s">
        <v>394</v>
      </c>
      <c r="B35" s="1053"/>
      <c r="C35" s="47"/>
      <c r="D35" s="48"/>
      <c r="E35" s="47"/>
      <c r="F35" s="47"/>
      <c r="G35" s="47"/>
      <c r="H35" s="49"/>
      <c r="J35" s="218"/>
      <c r="K35" s="219"/>
    </row>
    <row r="36" spans="1:11" s="51" customFormat="1" ht="15" customHeight="1">
      <c r="A36" s="1050">
        <v>13</v>
      </c>
      <c r="B36" s="1042" t="s">
        <v>395</v>
      </c>
      <c r="C36" s="223" t="str">
        <f>IF(AND(重要事項説明書!$AM$16="前払金あり",重要事項説明書!$G$378="あり"),"○","")</f>
        <v/>
      </c>
      <c r="D36" s="224"/>
      <c r="E36" s="230" t="str">
        <f>IF(AND(重要事項説明書!$AM$16="前払金あり",重要事項説明書!$G$378="なし"),"○","")</f>
        <v/>
      </c>
      <c r="F36" s="225"/>
      <c r="G36" s="226" t="str">
        <f>IF(重要事項説明書!$AM$16="前払金なし","○","")</f>
        <v/>
      </c>
      <c r="H36" s="122" t="str">
        <f>"保全先："&amp;重要事項説明書!N378</f>
        <v>保全先：</v>
      </c>
      <c r="J36" s="219" t="str">
        <f>IF(COUNTIF(C36:G36,"○")=0,"未記入",IF(COUNTIF(C36:G36,"○")=1,"ok","○は１つ"))</f>
        <v>未記入</v>
      </c>
      <c r="K36" s="219"/>
    </row>
    <row r="37" spans="1:11" s="45" customFormat="1" ht="36" customHeight="1">
      <c r="A37" s="1051"/>
      <c r="B37" s="1043"/>
      <c r="C37" s="55" t="s">
        <v>379</v>
      </c>
      <c r="D37" s="53" t="s">
        <v>380</v>
      </c>
      <c r="E37" s="52" t="s">
        <v>382</v>
      </c>
      <c r="F37" s="52" t="s">
        <v>380</v>
      </c>
      <c r="G37" s="54" t="s">
        <v>383</v>
      </c>
      <c r="H37" s="57" t="s">
        <v>401</v>
      </c>
      <c r="J37" s="218"/>
      <c r="K37" s="221" t="str">
        <f>IF(AND(E36="○",H37=""),"未記入","")</f>
        <v/>
      </c>
    </row>
    <row r="38" spans="1:11" s="51" customFormat="1" ht="15" customHeight="1">
      <c r="A38" s="1050">
        <v>14</v>
      </c>
      <c r="B38" s="1042" t="s">
        <v>396</v>
      </c>
      <c r="C38" s="223" t="str">
        <f>IF(AND(重要事項説明書!$AM$16="前払金あり",重要事項説明書!$G$372="なし"),"○","")</f>
        <v/>
      </c>
      <c r="D38" s="224"/>
      <c r="E38" s="230" t="str">
        <f>IF(AND(重要事項説明書!$AM$16="前払金あり",重要事項説明書!$G$372="あり"),"○","")</f>
        <v/>
      </c>
      <c r="F38" s="225"/>
      <c r="G38" s="226" t="str">
        <f>IF(重要事項説明書!$AM$16="前払金なし","○","")</f>
        <v/>
      </c>
      <c r="H38" s="254" t="s">
        <v>400</v>
      </c>
      <c r="J38" s="219" t="str">
        <f>IF(COUNTIF(C38:G38,"○")=0,"未記入",IF(COUNTIF(C38:G38,"○")=1,"ok","○は１つ"))</f>
        <v>未記入</v>
      </c>
      <c r="K38" s="219"/>
    </row>
    <row r="39" spans="1:11" s="45" customFormat="1" ht="36" customHeight="1">
      <c r="A39" s="1051"/>
      <c r="B39" s="1043"/>
      <c r="C39" s="55" t="s">
        <v>379</v>
      </c>
      <c r="D39" s="53" t="s">
        <v>380</v>
      </c>
      <c r="E39" s="52" t="s">
        <v>382</v>
      </c>
      <c r="F39" s="52" t="s">
        <v>380</v>
      </c>
      <c r="G39" s="54" t="s">
        <v>383</v>
      </c>
      <c r="H39" s="57" t="s">
        <v>401</v>
      </c>
      <c r="J39" s="218"/>
      <c r="K39" s="221" t="str">
        <f>IF(AND(E38="○",H39=""),"未記入","")</f>
        <v/>
      </c>
    </row>
    <row r="40" spans="1:11" s="51" customFormat="1" ht="15" customHeight="1">
      <c r="A40" s="1050">
        <v>15</v>
      </c>
      <c r="B40" s="1056" t="s">
        <v>397</v>
      </c>
      <c r="C40" s="227"/>
      <c r="D40" s="224"/>
      <c r="E40" s="229"/>
      <c r="F40" s="225"/>
      <c r="G40" s="226" t="str">
        <f>IF(重要事項説明書!$AM$16="前払金なし","○","")</f>
        <v/>
      </c>
      <c r="H40" s="1054"/>
      <c r="J40" s="219" t="str">
        <f>IF(COUNTIF(C40:G40,"○")=0,"未記入",IF(COUNTIF(C40:G40,"○")=1,"ok","○は１つ"))</f>
        <v>未記入</v>
      </c>
      <c r="K40" s="219"/>
    </row>
    <row r="41" spans="1:11" s="45" customFormat="1" ht="36" customHeight="1">
      <c r="A41" s="1051"/>
      <c r="B41" s="1057"/>
      <c r="C41" s="55" t="s">
        <v>379</v>
      </c>
      <c r="D41" s="53" t="s">
        <v>380</v>
      </c>
      <c r="E41" s="52" t="s">
        <v>382</v>
      </c>
      <c r="F41" s="52" t="s">
        <v>380</v>
      </c>
      <c r="G41" s="54" t="s">
        <v>383</v>
      </c>
      <c r="H41" s="1055"/>
      <c r="J41" s="218"/>
      <c r="K41" s="221" t="str">
        <f>IF(AND(E40="○",H40=""),"未記入","")</f>
        <v/>
      </c>
    </row>
    <row r="42" spans="1:11" ht="3.75" customHeight="1">
      <c r="H42" s="50"/>
    </row>
    <row r="43" spans="1:11">
      <c r="A43" s="34" t="s">
        <v>398</v>
      </c>
    </row>
    <row r="44" spans="1:11">
      <c r="A44" s="1033" t="s">
        <v>399</v>
      </c>
      <c r="B44" s="1033"/>
      <c r="C44" s="1033"/>
      <c r="D44" s="1033"/>
      <c r="E44" s="1033"/>
      <c r="F44" s="1033"/>
      <c r="G44" s="1033"/>
      <c r="H44" s="1033"/>
    </row>
    <row r="45" spans="1:11">
      <c r="A45" s="1033"/>
      <c r="B45" s="1033"/>
      <c r="C45" s="1033"/>
      <c r="D45" s="1033"/>
      <c r="E45" s="1033"/>
      <c r="F45" s="1033"/>
      <c r="G45" s="1033"/>
      <c r="H45" s="1033"/>
    </row>
  </sheetData>
  <sheetProtection algorithmName="SHA-512" hashValue="XWnzbXqLcBHSltdjteATmRfO83R38uZjG2WxDlheGvTkT46qiAminYcy/hPdsGMNB5QedomuPYUOjsney9XVKg==" saltValue="p1syBJMnof3teds4PRpyvg==" spinCount="100000" sheet="1" formatCells="0" formatRows="0"/>
  <mergeCells count="51">
    <mergeCell ref="A8:B8"/>
    <mergeCell ref="A13:B13"/>
    <mergeCell ref="A24:B24"/>
    <mergeCell ref="A35:B35"/>
    <mergeCell ref="H40:H41"/>
    <mergeCell ref="B36:B37"/>
    <mergeCell ref="A36:A37"/>
    <mergeCell ref="B38:B39"/>
    <mergeCell ref="A38:A39"/>
    <mergeCell ref="B40:B41"/>
    <mergeCell ref="A40:A41"/>
    <mergeCell ref="B31:B32"/>
    <mergeCell ref="A31:A32"/>
    <mergeCell ref="H31:H32"/>
    <mergeCell ref="B33:B34"/>
    <mergeCell ref="A33:A34"/>
    <mergeCell ref="H33:H34"/>
    <mergeCell ref="B27:B28"/>
    <mergeCell ref="A27:A28"/>
    <mergeCell ref="H27:H28"/>
    <mergeCell ref="B29:B30"/>
    <mergeCell ref="A29:A30"/>
    <mergeCell ref="H29:H30"/>
    <mergeCell ref="B22:B23"/>
    <mergeCell ref="A22:A23"/>
    <mergeCell ref="H22:H23"/>
    <mergeCell ref="B25:B26"/>
    <mergeCell ref="A25:A26"/>
    <mergeCell ref="H25:H26"/>
    <mergeCell ref="B18:B19"/>
    <mergeCell ref="A18:A19"/>
    <mergeCell ref="H18:H19"/>
    <mergeCell ref="B20:B21"/>
    <mergeCell ref="A20:A21"/>
    <mergeCell ref="H20:H21"/>
    <mergeCell ref="A5:H5"/>
    <mergeCell ref="A7:B7"/>
    <mergeCell ref="C7:G7"/>
    <mergeCell ref="A44:H45"/>
    <mergeCell ref="A9:A10"/>
    <mergeCell ref="B9:B10"/>
    <mergeCell ref="H9:H10"/>
    <mergeCell ref="B11:B12"/>
    <mergeCell ref="A11:A12"/>
    <mergeCell ref="H11:H12"/>
    <mergeCell ref="B14:B15"/>
    <mergeCell ref="A14:A15"/>
    <mergeCell ref="H14:H15"/>
    <mergeCell ref="B16:B17"/>
    <mergeCell ref="A16:A17"/>
    <mergeCell ref="H16:H17"/>
  </mergeCells>
  <phoneticPr fontId="2"/>
  <dataValidations count="1">
    <dataValidation type="list" allowBlank="1" showInputMessage="1" showErrorMessage="1" sqref="G9 C9 C31 G33 C11 E11 C40 E40 G20 C20 G22 C22 G25 C25 G27 C27 C33 E20 G31 G14 C14 G11">
      <formula1>"○"</formula1>
    </dataValidation>
  </dataValidations>
  <printOptions horizontalCentered="1"/>
  <pageMargins left="0.43307086614173229" right="0.39370078740157483" top="0.9055118110236221" bottom="0.27559055118110237" header="0.70866141732283472" footer="0.19685039370078741"/>
  <pageSetup paperSize="9" scale="7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★作成にあたって</vt:lpstr>
      <vt:lpstr>重要事項説明書</vt:lpstr>
      <vt:lpstr>介護サービス一覧表</vt:lpstr>
      <vt:lpstr>適合表</vt:lpstr>
      <vt:lpstr>★作成にあたって!Print_Area</vt:lpstr>
      <vt:lpstr>介護サービス一覧表!Print_Area</vt:lpstr>
      <vt:lpstr>重要事項説明書!Print_Area</vt:lpstr>
      <vt:lpstr>適合表!Print_Area</vt:lpstr>
      <vt:lpstr>介護サービス一覧表!Print_Titles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2016-02-26T05:46:46Z</dcterms:created>
  <dcterms:modified xsi:type="dcterms:W3CDTF">2024-05-17T02:17:51Z</dcterms:modified>
</cp:coreProperties>
</file>