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別紙22　中重度ケア体制加算" sheetId="22" r:id="rId1"/>
    <sheet name="別紙22－2　中重度者ケア体制加算" sheetId="23" r:id="rId2"/>
    <sheet name="別紙24　移行支援加算" sheetId="24" r:id="rId3"/>
    <sheet name="別紙14－3　サービス提供体制強化加算" sheetId="25" r:id="rId4"/>
    <sheet name="参考計算書Ａ（有資格者の割合）" sheetId="12" r:id="rId5"/>
    <sheet name="参考計算書B（勤続年数）" sheetId="13" r:id="rId6"/>
    <sheet name="記入方法" sheetId="19" r:id="rId7"/>
    <sheet name="通所リハ（1枚版）" sheetId="20" r:id="rId8"/>
    <sheet name="シフト記号表（勤務時間帯）" sheetId="21" r:id="rId9"/>
    <sheet name="プルダウン・リスト" sheetId="18" state="hidden" r:id="rId10"/>
  </sheets>
  <externalReferences>
    <externalReference r:id="rId11"/>
    <externalReference r:id="rId12"/>
    <externalReference r:id="rId13"/>
    <externalReference r:id="rId14"/>
  </externalReferences>
  <definedNames>
    <definedName name="【記載例】シフト記号" localSheetId="8">'シフト記号表（勤務時間帯）'!$C$6:$C$35</definedName>
    <definedName name="ｋ">#N/A</definedName>
    <definedName name="_xlnm.Print_Area" localSheetId="6">記入方法!$B$1:$P$83</definedName>
    <definedName name="_xlnm.Print_Area" localSheetId="4">'参考計算書Ａ（有資格者の割合）'!$A$1:$Q$52</definedName>
    <definedName name="_xlnm.Print_Area" localSheetId="5">'参考計算書B（勤続年数）'!$A$1:$Q$52</definedName>
    <definedName name="_xlnm.Print_Area" localSheetId="7">'通所リハ（1枚版）'!$A$1:$BF$70</definedName>
    <definedName name="_xlnm.Print_Area" localSheetId="3">'別紙14－3　サービス提供体制強化加算'!$A$1:$AD$49</definedName>
    <definedName name="_xlnm.Print_Area" localSheetId="0">'別紙22　中重度ケア体制加算'!$A$1:$Y$32</definedName>
    <definedName name="_xlnm.Print_Area" localSheetId="1">'別紙22－2　中重度者ケア体制加算'!$A$1:$W$48</definedName>
    <definedName name="_xlnm.Print_Area" localSheetId="2">'別紙24　移行支援加算'!$A$1:$AD$27</definedName>
    <definedName name="_xlnm.Print_Area">#REF!</definedName>
    <definedName name="_xlnm.Print_Titles" localSheetId="7">'通所リハ（1枚版）'!$1:$21</definedName>
    <definedName name="saass">#REF!</definedName>
    <definedName name="sssa">#REF!</definedName>
    <definedName name="サービス種別">[2]サービス種類一覧!$B$4:$B$20</definedName>
    <definedName name="サービス種類">[3]サービス種類一覧!$C$4:$C$20</definedName>
    <definedName name="サービス名">#N/A</definedName>
    <definedName name="サービス名称">#N/A</definedName>
    <definedName name="シフト記号表">'シフト記号表（勤務時間帯）'!$C$6:$C$35</definedName>
    <definedName name="だだ">#N/A</definedName>
    <definedName name="っっｋ">#N/A</definedName>
    <definedName name="っっっっｌ">#N/A</definedName>
    <definedName name="医師">プルダウン・リスト!$C$17:$C$29</definedName>
    <definedName name="介護職員">プルダウン・リスト!$H$17:$H$29</definedName>
    <definedName name="確認">#N/A</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種類">[4]サービス種類一覧!$A$4:$A$20</definedName>
    <definedName name="職種">プルダウン・リスト!$C$16:$L$16</definedName>
    <definedName name="他のリハビリテーション提供者">プルダウン・リスト!$J$17:$J$29</definedName>
    <definedName name="理学療法士">プルダウン・リスト!$D$17:$D$29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23" l="1"/>
  <c r="M37" i="23" s="1"/>
  <c r="F36" i="23"/>
  <c r="F37" i="23" s="1"/>
  <c r="U37" i="23" s="1"/>
  <c r="M28" i="23"/>
  <c r="M29" i="23" s="1"/>
  <c r="F28" i="23"/>
  <c r="F29" i="23" s="1"/>
  <c r="U29" i="23" s="1"/>
  <c r="S25" i="21" l="1"/>
  <c r="U25" i="21" s="1"/>
  <c r="Q25" i="21"/>
  <c r="K25" i="21"/>
  <c r="S24" i="21"/>
  <c r="U24" i="21" s="1"/>
  <c r="Q24" i="21"/>
  <c r="K24" i="21"/>
  <c r="S23" i="21"/>
  <c r="U23" i="21" s="1"/>
  <c r="Q23" i="21"/>
  <c r="K23" i="21"/>
  <c r="S22" i="21"/>
  <c r="U22" i="21" s="1"/>
  <c r="Q22" i="21"/>
  <c r="K22" i="21"/>
  <c r="S21" i="21"/>
  <c r="U21" i="21" s="1"/>
  <c r="Q21" i="21"/>
  <c r="K21" i="21"/>
  <c r="S20" i="21"/>
  <c r="U20" i="21" s="1"/>
  <c r="Q20" i="21"/>
  <c r="K20" i="21"/>
  <c r="S19" i="21"/>
  <c r="U19" i="21" s="1"/>
  <c r="Q19" i="21"/>
  <c r="K19" i="21"/>
  <c r="S18" i="21"/>
  <c r="U18" i="21" s="1"/>
  <c r="Q18" i="21"/>
  <c r="K18" i="21"/>
  <c r="S17" i="21"/>
  <c r="U17" i="21" s="1"/>
  <c r="Q17" i="21"/>
  <c r="K17" i="21"/>
  <c r="S16" i="21"/>
  <c r="U16" i="21" s="1"/>
  <c r="Q16" i="21"/>
  <c r="K16" i="21"/>
  <c r="S15" i="21"/>
  <c r="U15" i="21" s="1"/>
  <c r="Q15" i="21"/>
  <c r="K15" i="21"/>
  <c r="S14" i="21"/>
  <c r="U14" i="21" s="1"/>
  <c r="Q14" i="21"/>
  <c r="K14" i="21"/>
  <c r="S13" i="21"/>
  <c r="U13" i="21" s="1"/>
  <c r="Q13" i="21"/>
  <c r="K13" i="21"/>
  <c r="S12" i="21"/>
  <c r="U12" i="21" s="1"/>
  <c r="Q12" i="21"/>
  <c r="K12" i="21"/>
  <c r="S11" i="21"/>
  <c r="U11" i="21" s="1"/>
  <c r="Q11" i="21"/>
  <c r="K11" i="21"/>
  <c r="S10" i="21"/>
  <c r="U10" i="21" s="1"/>
  <c r="Q10" i="21"/>
  <c r="K10" i="21"/>
  <c r="S9" i="21"/>
  <c r="U9" i="21" s="1"/>
  <c r="Q9" i="21"/>
  <c r="K9" i="21"/>
  <c r="S8" i="21"/>
  <c r="U8" i="21" s="1"/>
  <c r="Q8" i="21"/>
  <c r="K8" i="21"/>
  <c r="S7" i="21"/>
  <c r="U7" i="21" s="1"/>
  <c r="Q7" i="21"/>
  <c r="K7" i="21"/>
  <c r="S6" i="21"/>
  <c r="U6" i="21" s="1"/>
  <c r="Q6" i="21"/>
  <c r="K6" i="21"/>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V60" i="20"/>
  <c r="U60" i="20"/>
  <c r="T60" i="20"/>
  <c r="S60" i="20"/>
  <c r="F60" i="20"/>
  <c r="AW59" i="20"/>
  <c r="AV59" i="20"/>
  <c r="AU59" i="20"/>
  <c r="AT59" i="20"/>
  <c r="AS59" i="20"/>
  <c r="AR59" i="20"/>
  <c r="AQ59" i="20"/>
  <c r="AP59" i="20"/>
  <c r="AO59" i="20"/>
  <c r="AN59" i="20"/>
  <c r="AM59" i="20"/>
  <c r="AL59" i="20"/>
  <c r="AK59" i="20"/>
  <c r="AJ59" i="20"/>
  <c r="AI59" i="20"/>
  <c r="AH59" i="20"/>
  <c r="AG59" i="20"/>
  <c r="AF59" i="20"/>
  <c r="AE59" i="20"/>
  <c r="AD59" i="20"/>
  <c r="AC59" i="20"/>
  <c r="AB59" i="20"/>
  <c r="AA59" i="20"/>
  <c r="Z59" i="20"/>
  <c r="Y59" i="20"/>
  <c r="X59" i="20"/>
  <c r="W59" i="20"/>
  <c r="V59" i="20"/>
  <c r="U59" i="20"/>
  <c r="T59" i="20"/>
  <c r="S59" i="20"/>
  <c r="AW57" i="20"/>
  <c r="AV57" i="20"/>
  <c r="AU57" i="20"/>
  <c r="AT57" i="20"/>
  <c r="AS57" i="20"/>
  <c r="AR57" i="20"/>
  <c r="AQ57" i="20"/>
  <c r="AP57" i="20"/>
  <c r="AO57" i="20"/>
  <c r="AN57" i="20"/>
  <c r="AM57" i="20"/>
  <c r="AL57" i="20"/>
  <c r="AK57" i="20"/>
  <c r="AJ57" i="20"/>
  <c r="AI57" i="20"/>
  <c r="AH57" i="20"/>
  <c r="AG57" i="20"/>
  <c r="AF57" i="20"/>
  <c r="AE57" i="20"/>
  <c r="AD57" i="20"/>
  <c r="AC57" i="20"/>
  <c r="AB57" i="20"/>
  <c r="AA57" i="20"/>
  <c r="Z57" i="20"/>
  <c r="Y57" i="20"/>
  <c r="X57" i="20"/>
  <c r="W57" i="20"/>
  <c r="V57" i="20"/>
  <c r="U57" i="20"/>
  <c r="T57" i="20"/>
  <c r="S57" i="20"/>
  <c r="AX57" i="20" s="1"/>
  <c r="AZ57" i="20" s="1"/>
  <c r="F57"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V56" i="20"/>
  <c r="U56" i="20"/>
  <c r="T56" i="20"/>
  <c r="S56" i="20"/>
  <c r="AX56" i="20" s="1"/>
  <c r="AZ56" i="20" s="1"/>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V54" i="20"/>
  <c r="U54" i="20"/>
  <c r="T54" i="20"/>
  <c r="S54" i="20"/>
  <c r="F54" i="20"/>
  <c r="AW53" i="20"/>
  <c r="AV53" i="20"/>
  <c r="AU53" i="20"/>
  <c r="AT53" i="20"/>
  <c r="AS53" i="20"/>
  <c r="AR53" i="20"/>
  <c r="AQ53" i="20"/>
  <c r="AP53" i="20"/>
  <c r="AO53" i="20"/>
  <c r="AN53" i="20"/>
  <c r="AM53" i="20"/>
  <c r="AL53" i="20"/>
  <c r="AK53" i="20"/>
  <c r="AJ53" i="20"/>
  <c r="AI53" i="20"/>
  <c r="AH53" i="20"/>
  <c r="AG53" i="20"/>
  <c r="AF53" i="20"/>
  <c r="AE53" i="20"/>
  <c r="AD53" i="20"/>
  <c r="AC53" i="20"/>
  <c r="AB53" i="20"/>
  <c r="AA53" i="20"/>
  <c r="Z53" i="20"/>
  <c r="Y53" i="20"/>
  <c r="X53" i="20"/>
  <c r="W53" i="20"/>
  <c r="V53" i="20"/>
  <c r="U53" i="20"/>
  <c r="T53" i="20"/>
  <c r="S53" i="20"/>
  <c r="AW51" i="20"/>
  <c r="AV51" i="20"/>
  <c r="AU51" i="20"/>
  <c r="AT51" i="20"/>
  <c r="AS51" i="20"/>
  <c r="AR51" i="20"/>
  <c r="AQ51" i="20"/>
  <c r="AP51" i="20"/>
  <c r="AO51" i="20"/>
  <c r="AN51" i="20"/>
  <c r="AM51" i="20"/>
  <c r="AL51" i="20"/>
  <c r="AK51" i="20"/>
  <c r="AJ51" i="20"/>
  <c r="AI51" i="20"/>
  <c r="AH51" i="20"/>
  <c r="AG51" i="20"/>
  <c r="AF51" i="20"/>
  <c r="AE51" i="20"/>
  <c r="AD51" i="20"/>
  <c r="AC51" i="20"/>
  <c r="AB51" i="20"/>
  <c r="AA51" i="20"/>
  <c r="Z51" i="20"/>
  <c r="Y51" i="20"/>
  <c r="X51" i="20"/>
  <c r="W51" i="20"/>
  <c r="V51" i="20"/>
  <c r="U51" i="20"/>
  <c r="T51" i="20"/>
  <c r="S51" i="20"/>
  <c r="F51"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V50" i="20"/>
  <c r="U50" i="20"/>
  <c r="T50" i="20"/>
  <c r="S50" i="20"/>
  <c r="AX50" i="20" s="1"/>
  <c r="AZ50" i="20" s="1"/>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V48" i="20"/>
  <c r="U48" i="20"/>
  <c r="T48" i="20"/>
  <c r="S48" i="20"/>
  <c r="F48" i="20"/>
  <c r="AW47" i="20"/>
  <c r="AV47" i="20"/>
  <c r="AU47" i="20"/>
  <c r="AT47" i="20"/>
  <c r="AS47" i="20"/>
  <c r="AR47" i="20"/>
  <c r="AQ47" i="20"/>
  <c r="AP47" i="20"/>
  <c r="AO47" i="20"/>
  <c r="AN47" i="20"/>
  <c r="AM47" i="20"/>
  <c r="AL47" i="20"/>
  <c r="AK47" i="20"/>
  <c r="AJ47" i="20"/>
  <c r="AI47" i="20"/>
  <c r="AH47" i="20"/>
  <c r="AG47" i="20"/>
  <c r="AF47" i="20"/>
  <c r="AE47" i="20"/>
  <c r="AD47" i="20"/>
  <c r="AC47" i="20"/>
  <c r="AB47" i="20"/>
  <c r="AA47" i="20"/>
  <c r="Z47" i="20"/>
  <c r="Y47" i="20"/>
  <c r="X47" i="20"/>
  <c r="W47" i="20"/>
  <c r="V47" i="20"/>
  <c r="U47" i="20"/>
  <c r="T47" i="20"/>
  <c r="S47" i="20"/>
  <c r="AW45" i="20"/>
  <c r="AV45" i="20"/>
  <c r="AU45" i="20"/>
  <c r="AT45" i="20"/>
  <c r="AS45" i="20"/>
  <c r="AR45" i="20"/>
  <c r="AQ45" i="20"/>
  <c r="AP45" i="20"/>
  <c r="AO45" i="20"/>
  <c r="AN45" i="20"/>
  <c r="AM45" i="20"/>
  <c r="AL45" i="20"/>
  <c r="AK45" i="20"/>
  <c r="AJ45" i="20"/>
  <c r="AI45" i="20"/>
  <c r="AH45" i="20"/>
  <c r="AG45" i="20"/>
  <c r="AF45" i="20"/>
  <c r="AE45" i="20"/>
  <c r="AD45" i="20"/>
  <c r="AC45" i="20"/>
  <c r="AB45" i="20"/>
  <c r="AA45" i="20"/>
  <c r="Z45" i="20"/>
  <c r="Y45" i="20"/>
  <c r="X45" i="20"/>
  <c r="W45" i="20"/>
  <c r="V45" i="20"/>
  <c r="U45" i="20"/>
  <c r="T45" i="20"/>
  <c r="S45" i="20"/>
  <c r="AX45" i="20" s="1"/>
  <c r="AZ45" i="20" s="1"/>
  <c r="F45"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V44" i="20"/>
  <c r="U44" i="20"/>
  <c r="T44" i="20"/>
  <c r="S44" i="20"/>
  <c r="AX44" i="20" s="1"/>
  <c r="AZ44" i="20" s="1"/>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V42" i="20"/>
  <c r="U42" i="20"/>
  <c r="T42" i="20"/>
  <c r="S42" i="20"/>
  <c r="F42" i="20"/>
  <c r="AW41" i="20"/>
  <c r="AV41" i="20"/>
  <c r="AU41" i="20"/>
  <c r="AT41" i="20"/>
  <c r="AS41" i="20"/>
  <c r="AR41" i="20"/>
  <c r="AQ41" i="20"/>
  <c r="AP41" i="20"/>
  <c r="AO41" i="20"/>
  <c r="AN41" i="20"/>
  <c r="AM41" i="20"/>
  <c r="AL41" i="20"/>
  <c r="AK41" i="20"/>
  <c r="AJ41" i="20"/>
  <c r="AI41" i="20"/>
  <c r="AH41" i="20"/>
  <c r="AG41" i="20"/>
  <c r="AF41" i="20"/>
  <c r="AE41" i="20"/>
  <c r="AD41" i="20"/>
  <c r="AC41" i="20"/>
  <c r="AB41" i="20"/>
  <c r="AA41" i="20"/>
  <c r="Z41" i="20"/>
  <c r="Y41" i="20"/>
  <c r="X41" i="20"/>
  <c r="W41" i="20"/>
  <c r="V41" i="20"/>
  <c r="U41" i="20"/>
  <c r="T41" i="20"/>
  <c r="S41" i="20"/>
  <c r="AW39" i="20"/>
  <c r="AV39" i="20"/>
  <c r="AU39" i="20"/>
  <c r="AT39" i="20"/>
  <c r="AS39" i="20"/>
  <c r="AR39" i="20"/>
  <c r="AQ39" i="20"/>
  <c r="AP39" i="20"/>
  <c r="AO39" i="20"/>
  <c r="AN39" i="20"/>
  <c r="AM39" i="20"/>
  <c r="AL39" i="20"/>
  <c r="AK39" i="20"/>
  <c r="AJ39" i="20"/>
  <c r="AI39" i="20"/>
  <c r="AH39" i="20"/>
  <c r="AG39" i="20"/>
  <c r="AF39" i="20"/>
  <c r="AE39" i="20"/>
  <c r="AD39" i="20"/>
  <c r="AC39" i="20"/>
  <c r="AB39" i="20"/>
  <c r="AA39" i="20"/>
  <c r="Z39" i="20"/>
  <c r="Y39" i="20"/>
  <c r="X39" i="20"/>
  <c r="W39" i="20"/>
  <c r="V39" i="20"/>
  <c r="U39" i="20"/>
  <c r="T39" i="20"/>
  <c r="S39" i="20"/>
  <c r="AX39" i="20" s="1"/>
  <c r="AZ39" i="20" s="1"/>
  <c r="F39"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V38" i="20"/>
  <c r="U38" i="20"/>
  <c r="T38" i="20"/>
  <c r="S38" i="20"/>
  <c r="AX38" i="20" s="1"/>
  <c r="AZ38" i="20" s="1"/>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V36" i="20"/>
  <c r="U36" i="20"/>
  <c r="T36" i="20"/>
  <c r="S36" i="20"/>
  <c r="F36" i="20"/>
  <c r="AW35" i="20"/>
  <c r="AV35" i="20"/>
  <c r="AU35" i="20"/>
  <c r="AT35" i="20"/>
  <c r="AS35" i="20"/>
  <c r="AR35" i="20"/>
  <c r="AQ35" i="20"/>
  <c r="AP35" i="20"/>
  <c r="AO35" i="20"/>
  <c r="AN35" i="20"/>
  <c r="AM35" i="20"/>
  <c r="AL35" i="20"/>
  <c r="AK35" i="20"/>
  <c r="AJ35" i="20"/>
  <c r="AI35" i="20"/>
  <c r="AH35" i="20"/>
  <c r="AG35" i="20"/>
  <c r="AF35" i="20"/>
  <c r="AE35" i="20"/>
  <c r="AD35" i="20"/>
  <c r="AC35" i="20"/>
  <c r="AB35" i="20"/>
  <c r="AA35" i="20"/>
  <c r="Z35" i="20"/>
  <c r="Y35" i="20"/>
  <c r="X35" i="20"/>
  <c r="W35" i="20"/>
  <c r="V35" i="20"/>
  <c r="U35" i="20"/>
  <c r="T35" i="20"/>
  <c r="S35" i="20"/>
  <c r="AW33" i="20"/>
  <c r="AV33" i="20"/>
  <c r="AU33" i="20"/>
  <c r="AT33" i="20"/>
  <c r="AS33" i="20"/>
  <c r="AR33" i="20"/>
  <c r="AQ33" i="20"/>
  <c r="AP33" i="20"/>
  <c r="AO33" i="20"/>
  <c r="AN33" i="20"/>
  <c r="AM33" i="20"/>
  <c r="AL33" i="20"/>
  <c r="AK33" i="20"/>
  <c r="AJ33" i="20"/>
  <c r="AI33" i="20"/>
  <c r="AH33" i="20"/>
  <c r="AG33" i="20"/>
  <c r="AF33" i="20"/>
  <c r="AE33" i="20"/>
  <c r="AD33" i="20"/>
  <c r="AC33" i="20"/>
  <c r="AB33" i="20"/>
  <c r="AA33" i="20"/>
  <c r="Z33" i="20"/>
  <c r="Y33" i="20"/>
  <c r="X33" i="20"/>
  <c r="W33" i="20"/>
  <c r="V33" i="20"/>
  <c r="U33" i="20"/>
  <c r="T33" i="20"/>
  <c r="S33" i="20"/>
  <c r="AX33" i="20" s="1"/>
  <c r="AZ33" i="20" s="1"/>
  <c r="F33"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V32" i="20"/>
  <c r="U32" i="20"/>
  <c r="T32" i="20"/>
  <c r="S32" i="20"/>
  <c r="AX32" i="20" s="1"/>
  <c r="AZ32" i="20" s="1"/>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V30" i="20"/>
  <c r="U30" i="20"/>
  <c r="T30" i="20"/>
  <c r="S30" i="20"/>
  <c r="F30" i="20"/>
  <c r="AW29" i="20"/>
  <c r="AV29" i="20"/>
  <c r="AU29" i="20"/>
  <c r="AT29" i="20"/>
  <c r="AS29" i="20"/>
  <c r="AR29" i="20"/>
  <c r="AQ29" i="20"/>
  <c r="AP29" i="20"/>
  <c r="AO29" i="20"/>
  <c r="AN29" i="20"/>
  <c r="AM29" i="20"/>
  <c r="AL29" i="20"/>
  <c r="AK29" i="20"/>
  <c r="AJ29" i="20"/>
  <c r="AI29" i="20"/>
  <c r="AH29" i="20"/>
  <c r="AG29" i="20"/>
  <c r="AF29" i="20"/>
  <c r="AE29" i="20"/>
  <c r="AD29" i="20"/>
  <c r="AC29" i="20"/>
  <c r="AB29" i="20"/>
  <c r="AA29" i="20"/>
  <c r="Z29" i="20"/>
  <c r="Y29" i="20"/>
  <c r="X29" i="20"/>
  <c r="W29" i="20"/>
  <c r="V29" i="20"/>
  <c r="U29" i="20"/>
  <c r="T29" i="20"/>
  <c r="S29" i="20"/>
  <c r="AW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V27" i="20"/>
  <c r="U27" i="20"/>
  <c r="T27" i="20"/>
  <c r="S27" i="20"/>
  <c r="AX27" i="20" s="1"/>
  <c r="AZ27" i="20" s="1"/>
  <c r="F27"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V26" i="20"/>
  <c r="U26" i="20"/>
  <c r="T26" i="20"/>
  <c r="S26" i="20"/>
  <c r="AX26" i="20" s="1"/>
  <c r="AZ26" i="20" s="1"/>
  <c r="B25" i="20"/>
  <c r="B28" i="20" s="1"/>
  <c r="B31" i="20" s="1"/>
  <c r="B34" i="20" s="1"/>
  <c r="B37" i="20" s="1"/>
  <c r="B40" i="20" s="1"/>
  <c r="B43" i="20" s="1"/>
  <c r="B46" i="20" s="1"/>
  <c r="B49" i="20" s="1"/>
  <c r="B52" i="20" s="1"/>
  <c r="B55" i="20" s="1"/>
  <c r="B58" i="20" s="1"/>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V24" i="20"/>
  <c r="U24" i="20"/>
  <c r="T24" i="20"/>
  <c r="S24" i="20"/>
  <c r="AX24" i="20" s="1"/>
  <c r="AZ24" i="20" s="1"/>
  <c r="F24" i="20"/>
  <c r="AW23" i="20"/>
  <c r="AV23" i="20"/>
  <c r="AU23" i="20"/>
  <c r="AT23" i="20"/>
  <c r="AS23" i="20"/>
  <c r="AR23" i="20"/>
  <c r="AQ23" i="20"/>
  <c r="AP23" i="20"/>
  <c r="AO23" i="20"/>
  <c r="AN23" i="20"/>
  <c r="AM23" i="20"/>
  <c r="AL23" i="20"/>
  <c r="AK23" i="20"/>
  <c r="AJ23" i="20"/>
  <c r="AI23" i="20"/>
  <c r="AH23" i="20"/>
  <c r="AG23" i="20"/>
  <c r="AF23" i="20"/>
  <c r="AE23" i="20"/>
  <c r="AD23" i="20"/>
  <c r="AC23" i="20"/>
  <c r="AB23" i="20"/>
  <c r="AA23" i="20"/>
  <c r="Z23" i="20"/>
  <c r="Y23" i="20"/>
  <c r="X23" i="20"/>
  <c r="W23" i="20"/>
  <c r="V23" i="20"/>
  <c r="U23" i="20"/>
  <c r="T23" i="20"/>
  <c r="S23" i="20"/>
  <c r="AX23" i="20" s="1"/>
  <c r="AZ23" i="20" s="1"/>
  <c r="AW20" i="20"/>
  <c r="AW21" i="20" s="1"/>
  <c r="AU20" i="20"/>
  <c r="AU21" i="20" s="1"/>
  <c r="AS20" i="20"/>
  <c r="AS21" i="20" s="1"/>
  <c r="AQ20" i="20"/>
  <c r="AQ21" i="20" s="1"/>
  <c r="AO20" i="20"/>
  <c r="AO21" i="20" s="1"/>
  <c r="AM20" i="20"/>
  <c r="AM21" i="20" s="1"/>
  <c r="AK20" i="20"/>
  <c r="AK21" i="20" s="1"/>
  <c r="AI20" i="20"/>
  <c r="AI21" i="20" s="1"/>
  <c r="AG20" i="20"/>
  <c r="AG21" i="20" s="1"/>
  <c r="AE20" i="20"/>
  <c r="AE21" i="20" s="1"/>
  <c r="AC20" i="20"/>
  <c r="AC21" i="20" s="1"/>
  <c r="AA20" i="20"/>
  <c r="AA21" i="20" s="1"/>
  <c r="Y20" i="20"/>
  <c r="Y21" i="20" s="1"/>
  <c r="W20" i="20"/>
  <c r="W21" i="20" s="1"/>
  <c r="U20" i="20"/>
  <c r="U21" i="20" s="1"/>
  <c r="S20" i="20"/>
  <c r="S21" i="20" s="1"/>
  <c r="AW19" i="20"/>
  <c r="AV19" i="20"/>
  <c r="AV20" i="20" s="1"/>
  <c r="AV21" i="20" s="1"/>
  <c r="AU19" i="20"/>
  <c r="AX17" i="20"/>
  <c r="BC14" i="20"/>
  <c r="BB8" i="20"/>
  <c r="AC2" i="20"/>
  <c r="AT20" i="20" s="1"/>
  <c r="AT21" i="20" s="1"/>
  <c r="AX51" i="20" l="1"/>
  <c r="AZ51" i="20" s="1"/>
  <c r="AX29" i="20"/>
  <c r="AZ29" i="20" s="1"/>
  <c r="AX30" i="20"/>
  <c r="AZ30" i="20" s="1"/>
  <c r="AX35" i="20"/>
  <c r="AZ35" i="20" s="1"/>
  <c r="AX36" i="20"/>
  <c r="AZ36" i="20" s="1"/>
  <c r="AX41" i="20"/>
  <c r="AZ41" i="20" s="1"/>
  <c r="AX42" i="20"/>
  <c r="AZ42" i="20" s="1"/>
  <c r="AX47" i="20"/>
  <c r="AZ47" i="20" s="1"/>
  <c r="AX48" i="20"/>
  <c r="AZ48" i="20" s="1"/>
  <c r="AX53" i="20"/>
  <c r="AZ53" i="20" s="1"/>
  <c r="AX54" i="20"/>
  <c r="AZ54" i="20" s="1"/>
  <c r="AX59" i="20"/>
  <c r="AZ59" i="20" s="1"/>
  <c r="AX60" i="20"/>
  <c r="AZ60" i="20" s="1"/>
  <c r="T20" i="20"/>
  <c r="T21" i="20" s="1"/>
  <c r="V20" i="20"/>
  <c r="V21" i="20" s="1"/>
  <c r="X20" i="20"/>
  <c r="X21" i="20" s="1"/>
  <c r="Z20" i="20"/>
  <c r="Z21" i="20" s="1"/>
  <c r="AB20" i="20"/>
  <c r="AB21" i="20" s="1"/>
  <c r="AD20" i="20"/>
  <c r="AD21" i="20" s="1"/>
  <c r="AF20" i="20"/>
  <c r="AF21" i="20" s="1"/>
  <c r="AH20" i="20"/>
  <c r="AH21" i="20" s="1"/>
  <c r="AJ20" i="20"/>
  <c r="AJ21" i="20" s="1"/>
  <c r="AL20" i="20"/>
  <c r="AL21" i="20" s="1"/>
  <c r="AN20" i="20"/>
  <c r="AN21" i="20" s="1"/>
  <c r="AP20" i="20"/>
  <c r="AP21" i="20" s="1"/>
  <c r="AR20" i="20"/>
  <c r="AR21" i="20" s="1"/>
  <c r="AW68" i="20"/>
  <c r="AU68" i="20"/>
  <c r="AS68" i="20"/>
  <c r="AQ68" i="20"/>
  <c r="AO68" i="20"/>
  <c r="AM68" i="20"/>
  <c r="AK68" i="20"/>
  <c r="AI68" i="20"/>
  <c r="AG68" i="20"/>
  <c r="AE68" i="20"/>
  <c r="AC68" i="20"/>
  <c r="AA68" i="20"/>
  <c r="Y68" i="20"/>
  <c r="W68" i="20"/>
  <c r="U68" i="20"/>
  <c r="S68" i="20"/>
  <c r="AX67" i="20"/>
  <c r="AZ67" i="20" s="1"/>
  <c r="AV67" i="20"/>
  <c r="AT67" i="20"/>
  <c r="AR67" i="20"/>
  <c r="AP67" i="20"/>
  <c r="AN67" i="20"/>
  <c r="AL67" i="20"/>
  <c r="AJ67" i="20"/>
  <c r="AH67" i="20"/>
  <c r="AF67" i="20"/>
  <c r="AD67" i="20"/>
  <c r="AB67" i="20"/>
  <c r="Z67" i="20"/>
  <c r="X67" i="20"/>
  <c r="V67" i="20"/>
  <c r="T67" i="20"/>
  <c r="AW66" i="20"/>
  <c r="AU66" i="20"/>
  <c r="AS66" i="20"/>
  <c r="AQ66" i="20"/>
  <c r="AO66" i="20"/>
  <c r="AM66" i="20"/>
  <c r="AK66" i="20"/>
  <c r="AI66" i="20"/>
  <c r="AG66" i="20"/>
  <c r="AE66" i="20"/>
  <c r="AC66" i="20"/>
  <c r="AA66" i="20"/>
  <c r="Y66" i="20"/>
  <c r="W66" i="20"/>
  <c r="U66" i="20"/>
  <c r="S66" i="20"/>
  <c r="AX65" i="20"/>
  <c r="AZ65" i="20" s="1"/>
  <c r="AV65" i="20"/>
  <c r="AT65" i="20"/>
  <c r="AR65" i="20"/>
  <c r="AP65" i="20"/>
  <c r="AN65" i="20"/>
  <c r="AL65" i="20"/>
  <c r="AJ65" i="20"/>
  <c r="AH65" i="20"/>
  <c r="AF65" i="20"/>
  <c r="AD65" i="20"/>
  <c r="AB65" i="20"/>
  <c r="Z65" i="20"/>
  <c r="X65" i="20"/>
  <c r="V65" i="20"/>
  <c r="AX68" i="20"/>
  <c r="AZ68" i="20" s="1"/>
  <c r="AT68" i="20"/>
  <c r="AP68" i="20"/>
  <c r="AL68" i="20"/>
  <c r="AH68" i="20"/>
  <c r="AD68" i="20"/>
  <c r="Z68" i="20"/>
  <c r="V68" i="20"/>
  <c r="AU67" i="20"/>
  <c r="AQ67" i="20"/>
  <c r="AM67" i="20"/>
  <c r="AI67" i="20"/>
  <c r="AE67" i="20"/>
  <c r="AA67" i="20"/>
  <c r="W67" i="20"/>
  <c r="S67" i="20"/>
  <c r="AV66" i="20"/>
  <c r="AR66" i="20"/>
  <c r="AN66" i="20"/>
  <c r="AJ66" i="20"/>
  <c r="AF66" i="20"/>
  <c r="AB66" i="20"/>
  <c r="X66" i="20"/>
  <c r="T66" i="20"/>
  <c r="AW65" i="20"/>
  <c r="AS65" i="20"/>
  <c r="AO65" i="20"/>
  <c r="AK65" i="20"/>
  <c r="AG65" i="20"/>
  <c r="AC65" i="20"/>
  <c r="Y65" i="20"/>
  <c r="U65" i="20"/>
  <c r="S65" i="20"/>
  <c r="AX64" i="20"/>
  <c r="AZ64" i="20" s="1"/>
  <c r="AV64" i="20"/>
  <c r="AT64" i="20"/>
  <c r="AR64" i="20"/>
  <c r="AP64" i="20"/>
  <c r="AN64" i="20"/>
  <c r="AL64" i="20"/>
  <c r="AJ64" i="20"/>
  <c r="AH64" i="20"/>
  <c r="AF64" i="20"/>
  <c r="AD64" i="20"/>
  <c r="AB64" i="20"/>
  <c r="Z64" i="20"/>
  <c r="X64" i="20"/>
  <c r="V64" i="20"/>
  <c r="T64" i="20"/>
  <c r="AW63" i="20"/>
  <c r="AU63" i="20"/>
  <c r="AS63" i="20"/>
  <c r="AQ63" i="20"/>
  <c r="AO63" i="20"/>
  <c r="AM63" i="20"/>
  <c r="AK63" i="20"/>
  <c r="AI63" i="20"/>
  <c r="AG63" i="20"/>
  <c r="AE63" i="20"/>
  <c r="AC63" i="20"/>
  <c r="AA63" i="20"/>
  <c r="Y63" i="20"/>
  <c r="W63" i="20"/>
  <c r="U63" i="20"/>
  <c r="S63" i="20"/>
  <c r="AX62" i="20"/>
  <c r="AZ62" i="20" s="1"/>
  <c r="AV62" i="20"/>
  <c r="AT62" i="20"/>
  <c r="AR62" i="20"/>
  <c r="AP62" i="20"/>
  <c r="AN62" i="20"/>
  <c r="AL62" i="20"/>
  <c r="AJ62" i="20"/>
  <c r="AH62" i="20"/>
  <c r="AF62" i="20"/>
  <c r="AD62" i="20"/>
  <c r="AB62" i="20"/>
  <c r="Z62" i="20"/>
  <c r="X62" i="20"/>
  <c r="V62" i="20"/>
  <c r="T62" i="20"/>
  <c r="AV68" i="20"/>
  <c r="AR68" i="20"/>
  <c r="AN68" i="20"/>
  <c r="AJ68" i="20"/>
  <c r="AF68" i="20"/>
  <c r="AB68" i="20"/>
  <c r="X68" i="20"/>
  <c r="T68" i="20"/>
  <c r="AW67" i="20"/>
  <c r="AS67" i="20"/>
  <c r="AO67" i="20"/>
  <c r="AK67" i="20"/>
  <c r="AG67" i="20"/>
  <c r="AC67" i="20"/>
  <c r="Y67" i="20"/>
  <c r="U67" i="20"/>
  <c r="AX66" i="20"/>
  <c r="AZ66" i="20" s="1"/>
  <c r="AT66" i="20"/>
  <c r="AP66" i="20"/>
  <c r="AL66" i="20"/>
  <c r="AH66" i="20"/>
  <c r="AD66" i="20"/>
  <c r="Z66" i="20"/>
  <c r="V66" i="20"/>
  <c r="AU65" i="20"/>
  <c r="AQ65" i="20"/>
  <c r="AM65" i="20"/>
  <c r="AI65" i="20"/>
  <c r="AE65" i="20"/>
  <c r="AA65" i="20"/>
  <c r="W65" i="20"/>
  <c r="T65" i="20"/>
  <c r="AW64" i="20"/>
  <c r="AU64" i="20"/>
  <c r="AS64" i="20"/>
  <c r="AQ64" i="20"/>
  <c r="AO64" i="20"/>
  <c r="AM64" i="20"/>
  <c r="AK64" i="20"/>
  <c r="AI64" i="20"/>
  <c r="AG64" i="20"/>
  <c r="AE64" i="20"/>
  <c r="AC64" i="20"/>
  <c r="AA64" i="20"/>
  <c r="Y64" i="20"/>
  <c r="W64" i="20"/>
  <c r="U64" i="20"/>
  <c r="S64" i="20"/>
  <c r="AX63" i="20"/>
  <c r="AZ63" i="20" s="1"/>
  <c r="AV63" i="20"/>
  <c r="AT63" i="20"/>
  <c r="AR63" i="20"/>
  <c r="AP63" i="20"/>
  <c r="AN63" i="20"/>
  <c r="AL63" i="20"/>
  <c r="AJ63" i="20"/>
  <c r="AH63" i="20"/>
  <c r="AF63" i="20"/>
  <c r="AD63" i="20"/>
  <c r="AB63" i="20"/>
  <c r="Z63" i="20"/>
  <c r="X63" i="20"/>
  <c r="V63" i="20"/>
  <c r="T63" i="20"/>
  <c r="AW62" i="20"/>
  <c r="AU62" i="20"/>
  <c r="AS62" i="20"/>
  <c r="AQ62" i="20"/>
  <c r="AO62" i="20"/>
  <c r="AM62" i="20"/>
  <c r="AK62" i="20"/>
  <c r="AI62" i="20"/>
  <c r="AG62" i="20"/>
  <c r="AE62" i="20"/>
  <c r="AC62" i="20"/>
  <c r="AA62" i="20"/>
  <c r="Y62" i="20"/>
  <c r="W62" i="20"/>
  <c r="U62" i="20"/>
  <c r="S62" i="20"/>
  <c r="H52" i="13" l="1"/>
  <c r="H50" i="13"/>
  <c r="N21" i="13" s="1"/>
  <c r="H48" i="13"/>
  <c r="H46" i="13"/>
  <c r="N20" i="13" s="1"/>
  <c r="H44" i="13"/>
  <c r="H42" i="13"/>
  <c r="H40" i="13"/>
  <c r="H38" i="13"/>
  <c r="H36" i="13"/>
  <c r="L34" i="13"/>
  <c r="H34" i="13"/>
  <c r="P33" i="13"/>
  <c r="L32" i="13"/>
  <c r="H32" i="13"/>
  <c r="H30" i="13"/>
  <c r="H28" i="13"/>
  <c r="P15" i="13" s="1"/>
  <c r="H26" i="13"/>
  <c r="H24" i="13"/>
  <c r="P14" i="13" s="1"/>
  <c r="H22" i="13"/>
  <c r="P21" i="13"/>
  <c r="P20" i="13"/>
  <c r="H20" i="13"/>
  <c r="P19" i="13"/>
  <c r="N19" i="13"/>
  <c r="P18" i="13"/>
  <c r="N18" i="13"/>
  <c r="H18" i="13"/>
  <c r="P17" i="13"/>
  <c r="N17" i="13"/>
  <c r="P16" i="13"/>
  <c r="N16" i="13"/>
  <c r="H16" i="13"/>
  <c r="N15" i="13"/>
  <c r="N14" i="13"/>
  <c r="H14" i="13"/>
  <c r="P13" i="13"/>
  <c r="N13" i="13"/>
  <c r="P12" i="13"/>
  <c r="N12" i="13"/>
  <c r="H12" i="13"/>
  <c r="P11" i="13" s="1"/>
  <c r="P22" i="13" s="1"/>
  <c r="H10" i="13"/>
  <c r="N11" i="13" s="1"/>
  <c r="H52" i="12"/>
  <c r="P21" i="12" s="1"/>
  <c r="H50" i="12"/>
  <c r="H48" i="12"/>
  <c r="P20" i="12" s="1"/>
  <c r="H46" i="12"/>
  <c r="H44" i="12"/>
  <c r="H42" i="12"/>
  <c r="H40" i="12"/>
  <c r="H38" i="12"/>
  <c r="H36" i="12"/>
  <c r="P17" i="12" s="1"/>
  <c r="L34" i="12"/>
  <c r="H34" i="12"/>
  <c r="L32" i="12"/>
  <c r="P33" i="12" s="1"/>
  <c r="H32" i="12"/>
  <c r="H30" i="12"/>
  <c r="H28" i="12"/>
  <c r="H26" i="12"/>
  <c r="N15" i="12" s="1"/>
  <c r="H24" i="12"/>
  <c r="H22" i="12"/>
  <c r="N14" i="12" s="1"/>
  <c r="N21" i="12"/>
  <c r="N20" i="12"/>
  <c r="H20" i="12"/>
  <c r="P19" i="12"/>
  <c r="N19" i="12"/>
  <c r="P18" i="12"/>
  <c r="N18" i="12"/>
  <c r="H18" i="12"/>
  <c r="N17" i="12"/>
  <c r="P16" i="12"/>
  <c r="N16" i="12"/>
  <c r="H16" i="12"/>
  <c r="P15" i="12"/>
  <c r="P14" i="12"/>
  <c r="H14" i="12"/>
  <c r="P13" i="12"/>
  <c r="N13" i="12"/>
  <c r="P12" i="12"/>
  <c r="N12" i="12"/>
  <c r="H12" i="12"/>
  <c r="P11" i="12"/>
  <c r="P22" i="12" s="1"/>
  <c r="H10" i="12"/>
  <c r="N11" i="12" s="1"/>
  <c r="N22" i="12" s="1"/>
  <c r="N22" i="13" l="1"/>
</calcChain>
</file>

<file path=xl/sharedStrings.xml><?xml version="1.0" encoding="utf-8"?>
<sst xmlns="http://schemas.openxmlformats.org/spreadsheetml/2006/main" count="1426" uniqueCount="401">
  <si>
    <t>事業所名</t>
    <rPh sb="0" eb="3">
      <t>ジギョウショ</t>
    </rPh>
    <rPh sb="3" eb="4">
      <t>メイ</t>
    </rPh>
    <phoneticPr fontId="13"/>
  </si>
  <si>
    <t>①</t>
    <phoneticPr fontId="13"/>
  </si>
  <si>
    <t>人</t>
    <rPh sb="0" eb="1">
      <t>ニン</t>
    </rPh>
    <phoneticPr fontId="13"/>
  </si>
  <si>
    <t>②</t>
    <phoneticPr fontId="13"/>
  </si>
  <si>
    <t>③</t>
    <phoneticPr fontId="13"/>
  </si>
  <si>
    <t>％</t>
    <phoneticPr fontId="13"/>
  </si>
  <si>
    <t>月</t>
    <rPh sb="0" eb="1">
      <t>ツキ</t>
    </rPh>
    <phoneticPr fontId="13"/>
  </si>
  <si>
    <t>④</t>
    <phoneticPr fontId="13"/>
  </si>
  <si>
    <t>４月</t>
    <rPh sb="1" eb="2">
      <t>ガツ</t>
    </rPh>
    <phoneticPr fontId="13"/>
  </si>
  <si>
    <t>⇒</t>
    <phoneticPr fontId="13"/>
  </si>
  <si>
    <t>（ァ）</t>
    <phoneticPr fontId="13"/>
  </si>
  <si>
    <t>時間</t>
    <rPh sb="0" eb="2">
      <t>ジカン</t>
    </rPh>
    <phoneticPr fontId="13"/>
  </si>
  <si>
    <t>常勤換算人数</t>
    <rPh sb="0" eb="2">
      <t>ジョウキン</t>
    </rPh>
    <rPh sb="2" eb="4">
      <t>カンサン</t>
    </rPh>
    <rPh sb="4" eb="6">
      <t>ニンズウ</t>
    </rPh>
    <phoneticPr fontId="13"/>
  </si>
  <si>
    <t>（常勤換算人数の計算）</t>
    <rPh sb="1" eb="3">
      <t>ジョウキン</t>
    </rPh>
    <rPh sb="3" eb="5">
      <t>カンサン</t>
    </rPh>
    <rPh sb="5" eb="7">
      <t>ニンズウ</t>
    </rPh>
    <rPh sb="8" eb="10">
      <t>ケイサン</t>
    </rPh>
    <phoneticPr fontId="13"/>
  </si>
  <si>
    <t>(ァ)÷【A】　＝</t>
    <phoneticPr fontId="13"/>
  </si>
  <si>
    <t>1)</t>
    <phoneticPr fontId="13"/>
  </si>
  <si>
    <t>介護職員</t>
    <rPh sb="0" eb="2">
      <t>カイゴ</t>
    </rPh>
    <rPh sb="2" eb="4">
      <t>ショクイン</t>
    </rPh>
    <phoneticPr fontId="13"/>
  </si>
  <si>
    <t>介護福祉士</t>
    <rPh sb="0" eb="2">
      <t>カイゴ</t>
    </rPh>
    <rPh sb="2" eb="4">
      <t>フクシ</t>
    </rPh>
    <rPh sb="4" eb="5">
      <t>シ</t>
    </rPh>
    <phoneticPr fontId="13"/>
  </si>
  <si>
    <t>時間</t>
    <rPh sb="0" eb="2">
      <t>ジカン</t>
    </rPh>
    <phoneticPr fontId="11"/>
  </si>
  <si>
    <t>介護福祉士の総勤務時間数</t>
    <rPh sb="6" eb="7">
      <t>ソウ</t>
    </rPh>
    <rPh sb="7" eb="9">
      <t>キンム</t>
    </rPh>
    <rPh sb="9" eb="11">
      <t>ジカン</t>
    </rPh>
    <rPh sb="11" eb="12">
      <t>スウ</t>
    </rPh>
    <phoneticPr fontId="13"/>
  </si>
  <si>
    <t>（イ）</t>
    <phoneticPr fontId="13"/>
  </si>
  <si>
    <t>４月</t>
    <rPh sb="1" eb="2">
      <t>ガツ</t>
    </rPh>
    <phoneticPr fontId="11"/>
  </si>
  <si>
    <t>2)</t>
    <phoneticPr fontId="13"/>
  </si>
  <si>
    <t>(イ)÷【A】　＝</t>
    <phoneticPr fontId="13"/>
  </si>
  <si>
    <t>５月</t>
    <rPh sb="1" eb="2">
      <t>ガツ</t>
    </rPh>
    <phoneticPr fontId="11"/>
  </si>
  <si>
    <t>3)</t>
    <phoneticPr fontId="13"/>
  </si>
  <si>
    <t>4)</t>
    <phoneticPr fontId="13"/>
  </si>
  <si>
    <t>５月</t>
    <rPh sb="1" eb="2">
      <t>ガツ</t>
    </rPh>
    <phoneticPr fontId="13"/>
  </si>
  <si>
    <t>介護職員の総勤務時間数</t>
    <rPh sb="0" eb="2">
      <t>カイゴ</t>
    </rPh>
    <rPh sb="2" eb="4">
      <t>ショクイン</t>
    </rPh>
    <rPh sb="5" eb="6">
      <t>ソウ</t>
    </rPh>
    <rPh sb="6" eb="8">
      <t>キンム</t>
    </rPh>
    <rPh sb="8" eb="10">
      <t>ジカン</t>
    </rPh>
    <rPh sb="10" eb="11">
      <t>スウ</t>
    </rPh>
    <phoneticPr fontId="13"/>
  </si>
  <si>
    <t>（ア）</t>
    <phoneticPr fontId="13"/>
  </si>
  <si>
    <t>６月</t>
    <rPh sb="1" eb="2">
      <t>ガツ</t>
    </rPh>
    <phoneticPr fontId="11"/>
  </si>
  <si>
    <t>5)</t>
    <phoneticPr fontId="13"/>
  </si>
  <si>
    <t>6)</t>
    <phoneticPr fontId="13"/>
  </si>
  <si>
    <t>（ア）÷【Ａ】　＝</t>
  </si>
  <si>
    <t>７月</t>
  </si>
  <si>
    <t>7)</t>
    <phoneticPr fontId="13"/>
  </si>
  <si>
    <t>8)</t>
    <phoneticPr fontId="13"/>
  </si>
  <si>
    <t>８月</t>
  </si>
  <si>
    <t>9)</t>
    <phoneticPr fontId="13"/>
  </si>
  <si>
    <t>10)</t>
    <phoneticPr fontId="13"/>
  </si>
  <si>
    <t>（イ）÷【Ａ】　＝</t>
  </si>
  <si>
    <t>９月</t>
  </si>
  <si>
    <t>11)</t>
    <phoneticPr fontId="13"/>
  </si>
  <si>
    <t>12)</t>
    <phoneticPr fontId="13"/>
  </si>
  <si>
    <t>１０月</t>
  </si>
  <si>
    <t>13)</t>
    <phoneticPr fontId="13"/>
  </si>
  <si>
    <t>14)</t>
    <phoneticPr fontId="13"/>
  </si>
  <si>
    <t>１１月</t>
  </si>
  <si>
    <t>15)</t>
    <phoneticPr fontId="13"/>
  </si>
  <si>
    <t>16)</t>
    <phoneticPr fontId="13"/>
  </si>
  <si>
    <t>１２月</t>
  </si>
  <si>
    <t>17)</t>
    <phoneticPr fontId="13"/>
  </si>
  <si>
    <t>18)</t>
    <phoneticPr fontId="13"/>
  </si>
  <si>
    <t>１月</t>
  </si>
  <si>
    <t>19)</t>
    <phoneticPr fontId="13"/>
  </si>
  <si>
    <t>20)</t>
    <phoneticPr fontId="13"/>
  </si>
  <si>
    <t>７月</t>
    <rPh sb="1" eb="2">
      <t>ガツ</t>
    </rPh>
    <phoneticPr fontId="11"/>
  </si>
  <si>
    <t>２月</t>
  </si>
  <si>
    <t>21)</t>
    <phoneticPr fontId="13"/>
  </si>
  <si>
    <t>22)</t>
    <phoneticPr fontId="13"/>
  </si>
  <si>
    <t>合計</t>
    <rPh sb="0" eb="2">
      <t>ゴウケイ</t>
    </rPh>
    <phoneticPr fontId="13"/>
  </si>
  <si>
    <t>（【B】÷実績月数）</t>
    <rPh sb="5" eb="7">
      <t>ジッセキ</t>
    </rPh>
    <rPh sb="7" eb="8">
      <t>ツキ</t>
    </rPh>
    <rPh sb="8" eb="9">
      <t>スウ</t>
    </rPh>
    <phoneticPr fontId="13"/>
  </si>
  <si>
    <t>（【C】÷実績月数）</t>
    <rPh sb="5" eb="7">
      <t>ジッセキ</t>
    </rPh>
    <rPh sb="7" eb="9">
      <t>ツキスウ</t>
    </rPh>
    <phoneticPr fontId="13"/>
  </si>
  <si>
    <t>８月</t>
    <rPh sb="1" eb="2">
      <t>ガツ</t>
    </rPh>
    <phoneticPr fontId="11"/>
  </si>
  <si>
    <t>１月当たりの平均値</t>
    <rPh sb="1" eb="2">
      <t>ツキ</t>
    </rPh>
    <rPh sb="2" eb="3">
      <t>ア</t>
    </rPh>
    <rPh sb="6" eb="9">
      <t>ヘイキンチ</t>
    </rPh>
    <phoneticPr fontId="13"/>
  </si>
  <si>
    <t>９月</t>
    <rPh sb="1" eb="2">
      <t>ガツ</t>
    </rPh>
    <phoneticPr fontId="11"/>
  </si>
  <si>
    <t>【E】</t>
    <phoneticPr fontId="13"/>
  </si>
  <si>
    <t>×100%＝</t>
    <phoneticPr fontId="13"/>
  </si>
  <si>
    <t>％【F】</t>
    <phoneticPr fontId="13"/>
  </si>
  <si>
    <t>【D】</t>
    <phoneticPr fontId="13"/>
  </si>
  <si>
    <t>10月</t>
    <rPh sb="2" eb="3">
      <t>ガツ</t>
    </rPh>
    <phoneticPr fontId="11"/>
  </si>
  <si>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13"/>
  </si>
  <si>
    <t>11月</t>
    <rPh sb="2" eb="3">
      <t>ガツ</t>
    </rPh>
    <phoneticPr fontId="11"/>
  </si>
  <si>
    <t>12月</t>
    <rPh sb="2" eb="3">
      <t>ガツ</t>
    </rPh>
    <phoneticPr fontId="11"/>
  </si>
  <si>
    <t>１月</t>
    <rPh sb="1" eb="2">
      <t>ガツ</t>
    </rPh>
    <phoneticPr fontId="11"/>
  </si>
  <si>
    <t>２月</t>
    <rPh sb="1" eb="2">
      <t>ガツ</t>
    </rPh>
    <phoneticPr fontId="13"/>
  </si>
  <si>
    <t>直接提供職員の総勤務時間数</t>
    <rPh sb="0" eb="2">
      <t>チョクセツ</t>
    </rPh>
    <rPh sb="2" eb="4">
      <t>テイキョウ</t>
    </rPh>
    <rPh sb="4" eb="6">
      <t>ショクイン</t>
    </rPh>
    <rPh sb="7" eb="8">
      <t>ソウ</t>
    </rPh>
    <rPh sb="8" eb="10">
      <t>キンム</t>
    </rPh>
    <rPh sb="10" eb="12">
      <t>ジカン</t>
    </rPh>
    <rPh sb="12" eb="13">
      <t>スウ</t>
    </rPh>
    <phoneticPr fontId="13"/>
  </si>
  <si>
    <t>直接提供職員</t>
    <rPh sb="0" eb="2">
      <t>チョクセツ</t>
    </rPh>
    <rPh sb="2" eb="4">
      <t>テイキョウ</t>
    </rPh>
    <rPh sb="4" eb="6">
      <t>ショクイン</t>
    </rPh>
    <phoneticPr fontId="13"/>
  </si>
  <si>
    <t>常勤職員の
勤務時間
【Ａ】</t>
    <rPh sb="0" eb="2">
      <t>ジョウキン</t>
    </rPh>
    <rPh sb="2" eb="4">
      <t>ショクイン</t>
    </rPh>
    <rPh sb="6" eb="8">
      <t>キンム</t>
    </rPh>
    <rPh sb="8" eb="10">
      <t>ジカン</t>
    </rPh>
    <phoneticPr fontId="11"/>
  </si>
  <si>
    <t>【以下は自動計算】</t>
    <rPh sb="1" eb="3">
      <t>イカ</t>
    </rPh>
    <rPh sb="4" eb="6">
      <t>ジドウ</t>
    </rPh>
    <rPh sb="6" eb="8">
      <t>ケイサン</t>
    </rPh>
    <phoneticPr fontId="11"/>
  </si>
  <si>
    <t>参考計算書（Ａ）
有資格者の割合の計算用</t>
    <rPh sb="0" eb="2">
      <t>サンコウ</t>
    </rPh>
    <rPh sb="2" eb="4">
      <t>ケイサン</t>
    </rPh>
    <rPh sb="4" eb="5">
      <t>ショ</t>
    </rPh>
    <rPh sb="9" eb="13">
      <t>ユウシカクシャ</t>
    </rPh>
    <rPh sb="14" eb="16">
      <t>ワリアイ</t>
    </rPh>
    <rPh sb="17" eb="19">
      <t>ケイサン</t>
    </rPh>
    <rPh sb="19" eb="20">
      <t>ヨウ</t>
    </rPh>
    <phoneticPr fontId="13"/>
  </si>
  <si>
    <t>事業所名</t>
    <rPh sb="0" eb="3">
      <t>ジギョウショ</t>
    </rPh>
    <rPh sb="3" eb="4">
      <t>メイ</t>
    </rPh>
    <phoneticPr fontId="11"/>
  </si>
  <si>
    <t>事業所番号</t>
    <rPh sb="0" eb="3">
      <t>ジギョウショ</t>
    </rPh>
    <rPh sb="3" eb="5">
      <t>バンゴウ</t>
    </rPh>
    <phoneticPr fontId="11"/>
  </si>
  <si>
    <r>
      <t>　「介護福祉士の割合の算出」について、常勤換算方法により算出した前年度（３月を除く）の平均を用いて計算します。
　</t>
    </r>
    <r>
      <rPr>
        <b/>
        <u/>
        <sz val="9"/>
        <rFont val="ＭＳ Ｐ明朝"/>
        <family val="1"/>
        <charset val="128"/>
      </rPr>
      <t>勤続年数１０年以上の介護福祉士の状況の計算の際は、表中「介護福祉士」を「勤続年数１０年以上の介護福祉士」と読み替えてご使用ください。</t>
    </r>
    <r>
      <rPr>
        <sz val="9"/>
        <rFont val="ＭＳ Ｐ明朝"/>
        <family val="1"/>
        <charset val="128"/>
      </rPr>
      <t xml:space="preserve">
　（例）令和３年度については、令和２年4月から令和３年2月までの常勤換算により算出した毎月の数値の平均をもって判断します。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2" eb="4">
      <t>カイゴ</t>
    </rPh>
    <rPh sb="4" eb="7">
      <t>フクシシ</t>
    </rPh>
    <rPh sb="8" eb="10">
      <t>ワリアイ</t>
    </rPh>
    <rPh sb="11" eb="13">
      <t>サンシュツ</t>
    </rPh>
    <rPh sb="19" eb="21">
      <t>ジョウキン</t>
    </rPh>
    <rPh sb="21" eb="23">
      <t>カンサン</t>
    </rPh>
    <rPh sb="23" eb="25">
      <t>ホウホウ</t>
    </rPh>
    <rPh sb="28" eb="30">
      <t>サンシュツ</t>
    </rPh>
    <rPh sb="32" eb="35">
      <t>ゼンネンド</t>
    </rPh>
    <rPh sb="37" eb="38">
      <t>ガツ</t>
    </rPh>
    <rPh sb="39" eb="40">
      <t>ノゾ</t>
    </rPh>
    <rPh sb="43" eb="45">
      <t>ヘイキン</t>
    </rPh>
    <rPh sb="46" eb="47">
      <t>モチ</t>
    </rPh>
    <rPh sb="49" eb="51">
      <t>ケイサン</t>
    </rPh>
    <rPh sb="126" eb="127">
      <t>レイ</t>
    </rPh>
    <rPh sb="131" eb="133">
      <t>ネンド</t>
    </rPh>
    <rPh sb="139" eb="141">
      <t>レイ</t>
    </rPh>
    <rPh sb="142" eb="143">
      <t>ネン</t>
    </rPh>
    <rPh sb="144" eb="145">
      <t>ガツ</t>
    </rPh>
    <rPh sb="147" eb="149">
      <t>レイ</t>
    </rPh>
    <rPh sb="150" eb="151">
      <t>ネン</t>
    </rPh>
    <rPh sb="152" eb="153">
      <t>ガツ</t>
    </rPh>
    <rPh sb="156" eb="158">
      <t>ジョウキン</t>
    </rPh>
    <rPh sb="158" eb="160">
      <t>カンサン</t>
    </rPh>
    <rPh sb="163" eb="165">
      <t>サンシュツ</t>
    </rPh>
    <rPh sb="167" eb="169">
      <t>マイツキ</t>
    </rPh>
    <rPh sb="170" eb="172">
      <t>スウチ</t>
    </rPh>
    <rPh sb="173" eb="175">
      <t>ヘイキン</t>
    </rPh>
    <rPh sb="179" eb="181">
      <t>ハンダン</t>
    </rPh>
    <phoneticPr fontId="13"/>
  </si>
  <si>
    <t>１　各月ごとに、実績数を元に常勤換算方法により、人数を計算してください。
　　※常勤換算人数は自動計算</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rPh sb="40" eb="42">
      <t>ジョウキン</t>
    </rPh>
    <rPh sb="42" eb="44">
      <t>カンサン</t>
    </rPh>
    <rPh sb="44" eb="46">
      <t>ニンズウ</t>
    </rPh>
    <rPh sb="47" eb="49">
      <t>ジドウ</t>
    </rPh>
    <rPh sb="49" eb="51">
      <t>ケイサン</t>
    </rPh>
    <phoneticPr fontId="13"/>
  </si>
  <si>
    <t>２　常勤換算後の人数（自動転記）の合計を実績月数で割って平均を計算し、【Ｄ】【Ｅ】に入力してください。
　※小数点２位以下切り捨て</t>
    <rPh sb="2" eb="4">
      <t>ジョウキン</t>
    </rPh>
    <rPh sb="4" eb="6">
      <t>カンサン</t>
    </rPh>
    <rPh sb="6" eb="7">
      <t>ゴ</t>
    </rPh>
    <rPh sb="8" eb="10">
      <t>ニンズウ</t>
    </rPh>
    <rPh sb="11" eb="13">
      <t>ジドウ</t>
    </rPh>
    <rPh sb="13" eb="15">
      <t>テンキ</t>
    </rPh>
    <rPh sb="17" eb="19">
      <t>ゴウケイ</t>
    </rPh>
    <rPh sb="20" eb="22">
      <t>ジッセキ</t>
    </rPh>
    <rPh sb="22" eb="24">
      <t>ツキスウ</t>
    </rPh>
    <rPh sb="25" eb="26">
      <t>ワ</t>
    </rPh>
    <rPh sb="28" eb="30">
      <t>ヘイキン</t>
    </rPh>
    <rPh sb="31" eb="33">
      <t>ケイサン</t>
    </rPh>
    <rPh sb="42" eb="44">
      <t>ニュウリョク</t>
    </rPh>
    <rPh sb="54" eb="57">
      <t>ショウスウテン</t>
    </rPh>
    <rPh sb="58" eb="59">
      <t>イ</t>
    </rPh>
    <rPh sb="59" eb="61">
      <t>イカ</t>
    </rPh>
    <rPh sb="61" eb="62">
      <t>キ</t>
    </rPh>
    <rPh sb="63" eb="64">
      <t>ス</t>
    </rPh>
    <phoneticPr fontId="13"/>
  </si>
  <si>
    <t>【B】</t>
    <phoneticPr fontId="11"/>
  </si>
  <si>
    <t>【C】</t>
    <phoneticPr fontId="11"/>
  </si>
  <si>
    <t>【D】</t>
    <phoneticPr fontId="11"/>
  </si>
  <si>
    <t>【E】</t>
    <phoneticPr fontId="11"/>
  </si>
  <si>
    <t>参考計算書（Ｂ）
勤続７年以上職員の割合の計算用</t>
    <rPh sb="0" eb="2">
      <t>サンコウ</t>
    </rPh>
    <rPh sb="2" eb="4">
      <t>ケイサン</t>
    </rPh>
    <rPh sb="4" eb="5">
      <t>ショ</t>
    </rPh>
    <rPh sb="9" eb="11">
      <t>キンゾク</t>
    </rPh>
    <rPh sb="12" eb="13">
      <t>ネン</t>
    </rPh>
    <rPh sb="13" eb="15">
      <t>イジョウ</t>
    </rPh>
    <rPh sb="15" eb="17">
      <t>ショクイン</t>
    </rPh>
    <rPh sb="18" eb="20">
      <t>ワリアイ</t>
    </rPh>
    <rPh sb="21" eb="23">
      <t>ケイサン</t>
    </rPh>
    <rPh sb="23" eb="24">
      <t>ヨウ</t>
    </rPh>
    <phoneticPr fontId="13"/>
  </si>
  <si>
    <r>
      <t xml:space="preserve">　「勤続７年以上職員の割合の算出」について、常勤換算方法により算出した前年度（３月を除く）の平均を用いて計算します。
　（例）令和３年度については、令和２年4月から令和３年2月までの常勤換算により算出した毎月の数値の平均をもって判断します。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61" eb="62">
      <t>レイ</t>
    </rPh>
    <phoneticPr fontId="13"/>
  </si>
  <si>
    <t>(ァ)÷【Ａ】　＝</t>
    <phoneticPr fontId="13"/>
  </si>
  <si>
    <t>１　各月ごとに、実績数を元に常勤換算方法により、人数を計算してください。
　　※常勤換算人数は自動計算
　　※直接提供職員とは、『ＰＴ、ＯＴ、ＳＴ、看護職員、介護職員（１～２時間の通リハの場合は柔道整復師・
　　あん摩マッサージ指圧師を含む。）』を指します。</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rPh sb="40" eb="42">
      <t>ジョウキン</t>
    </rPh>
    <rPh sb="42" eb="44">
      <t>カンサン</t>
    </rPh>
    <rPh sb="44" eb="46">
      <t>ニンズウ</t>
    </rPh>
    <rPh sb="47" eb="49">
      <t>ジドウ</t>
    </rPh>
    <rPh sb="49" eb="51">
      <t>ケイサン</t>
    </rPh>
    <phoneticPr fontId="13"/>
  </si>
  <si>
    <t>勤続７年以上</t>
    <rPh sb="0" eb="2">
      <t>キンゾク</t>
    </rPh>
    <rPh sb="3" eb="4">
      <t>ネン</t>
    </rPh>
    <rPh sb="4" eb="6">
      <t>イジョウ</t>
    </rPh>
    <phoneticPr fontId="13"/>
  </si>
  <si>
    <t>勤続７年以上直接提供職員の総勤務時間数</t>
    <rPh sb="0" eb="2">
      <t>キンゾク</t>
    </rPh>
    <rPh sb="3" eb="6">
      <t>ネンイジョウ</t>
    </rPh>
    <rPh sb="6" eb="8">
      <t>チョクセツ</t>
    </rPh>
    <rPh sb="8" eb="10">
      <t>テイキョウ</t>
    </rPh>
    <rPh sb="10" eb="12">
      <t>ショクイン</t>
    </rPh>
    <rPh sb="13" eb="14">
      <t>ソウ</t>
    </rPh>
    <rPh sb="14" eb="16">
      <t>キンム</t>
    </rPh>
    <rPh sb="16" eb="18">
      <t>ジカン</t>
    </rPh>
    <rPh sb="18" eb="19">
      <t>スウ</t>
    </rPh>
    <phoneticPr fontId="13"/>
  </si>
  <si>
    <t>通所リハビリテーション</t>
    <rPh sb="0" eb="2">
      <t>ツウショ</t>
    </rPh>
    <phoneticPr fontId="11"/>
  </si>
  <si>
    <t>令和</t>
    <rPh sb="0" eb="2">
      <t>レイワ</t>
    </rPh>
    <phoneticPr fontId="11"/>
  </si>
  <si>
    <t>年</t>
    <rPh sb="0" eb="1">
      <t>ネン</t>
    </rPh>
    <phoneticPr fontId="11"/>
  </si>
  <si>
    <t>月</t>
    <rPh sb="0" eb="1">
      <t>ゲツ</t>
    </rPh>
    <phoneticPr fontId="11"/>
  </si>
  <si>
    <t>日</t>
    <rPh sb="0" eb="1">
      <t>ニチ</t>
    </rPh>
    <phoneticPr fontId="11"/>
  </si>
  <si>
    <t>No</t>
    <phoneticPr fontId="11"/>
  </si>
  <si>
    <t>理学療法士</t>
    <rPh sb="0" eb="2">
      <t>リガク</t>
    </rPh>
    <rPh sb="2" eb="5">
      <t>リョウホウシ</t>
    </rPh>
    <phoneticPr fontId="11"/>
  </si>
  <si>
    <t>作業療法士</t>
    <rPh sb="0" eb="2">
      <t>サギョウ</t>
    </rPh>
    <rPh sb="2" eb="5">
      <t>リョウホウシ</t>
    </rPh>
    <phoneticPr fontId="11"/>
  </si>
  <si>
    <t>言語聴覚士</t>
    <rPh sb="0" eb="2">
      <t>ゲンゴ</t>
    </rPh>
    <rPh sb="2" eb="5">
      <t>チョウカクシ</t>
    </rPh>
    <phoneticPr fontId="11"/>
  </si>
  <si>
    <t>看護職員</t>
    <rPh sb="0" eb="2">
      <t>カンゴ</t>
    </rPh>
    <rPh sb="2" eb="4">
      <t>ショクイン</t>
    </rPh>
    <phoneticPr fontId="11"/>
  </si>
  <si>
    <t>介護職員</t>
    <rPh sb="0" eb="2">
      <t>カイゴ</t>
    </rPh>
    <rPh sb="2" eb="4">
      <t>ショクイン</t>
    </rPh>
    <phoneticPr fontId="11"/>
  </si>
  <si>
    <t>経験を有する看護師</t>
    <rPh sb="0" eb="2">
      <t>ケイケン</t>
    </rPh>
    <rPh sb="3" eb="4">
      <t>ユウ</t>
    </rPh>
    <rPh sb="6" eb="9">
      <t>カンゴシ</t>
    </rPh>
    <phoneticPr fontId="11"/>
  </si>
  <si>
    <t>他のリハビリテーション提供者</t>
    <rPh sb="0" eb="1">
      <t>タ</t>
    </rPh>
    <rPh sb="11" eb="14">
      <t>テイキョウシャ</t>
    </rPh>
    <phoneticPr fontId="11"/>
  </si>
  <si>
    <t>事 業 所 名</t>
  </si>
  <si>
    <t>異動等区分</t>
    <phoneticPr fontId="13"/>
  </si>
  <si>
    <t>□</t>
  </si>
  <si>
    <t>1　新規</t>
    <phoneticPr fontId="13"/>
  </si>
  <si>
    <t>2　変更</t>
    <phoneticPr fontId="13"/>
  </si>
  <si>
    <t>3　終了</t>
    <phoneticPr fontId="1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</si>
  <si>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3"/>
  </si>
  <si>
    <t>有</t>
    <rPh sb="0" eb="1">
      <t>ア</t>
    </rPh>
    <phoneticPr fontId="13"/>
  </si>
  <si>
    <t>・</t>
    <phoneticPr fontId="13"/>
  </si>
  <si>
    <t>無</t>
    <rPh sb="0" eb="1">
      <t>ナ</t>
    </rPh>
    <phoneticPr fontId="13"/>
  </si>
  <si>
    <t>通所
リハビリ
テーション</t>
    <rPh sb="0" eb="2">
      <t>ツウショ</t>
    </rPh>
    <phoneticPr fontId="1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</si>
  <si>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</si>
  <si>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3"/>
  </si>
  <si>
    <t>指定通所リハビリテーションを行う時間帯を通じて専ら当該指定通所リハビリテーションの提供に当たる看護職員を１名以上配置している。</t>
    <rPh sb="2" eb="4">
      <t>ツウショ</t>
    </rPh>
    <rPh sb="29" eb="31">
      <t>ツウショ</t>
    </rPh>
    <phoneticPr fontId="13"/>
  </si>
  <si>
    <t>備考　要件を満たすことが分かる根拠書類を準備し、指定権者からの求めがあった場合には、</t>
    <phoneticPr fontId="13"/>
  </si>
  <si>
    <t>　　速やかに提出すること。</t>
    <rPh sb="2" eb="3">
      <t>スミ</t>
    </rPh>
    <rPh sb="6" eb="8">
      <t>テイシュツ</t>
    </rPh>
    <phoneticPr fontId="13"/>
  </si>
  <si>
    <t>ア．前年度（３月を除く）の実績の平均</t>
  </si>
  <si>
    <t>イ．届出日の属する月の前３月</t>
  </si>
  <si>
    <t>月</t>
  </si>
  <si>
    <t>備考</t>
    <rPh sb="0" eb="2">
      <t>ビコウ</t>
    </rPh>
    <phoneticPr fontId="11"/>
  </si>
  <si>
    <t>１．サービス種別</t>
    <rPh sb="6" eb="8">
      <t>シュベツ</t>
    </rPh>
    <phoneticPr fontId="11"/>
  </si>
  <si>
    <t>サービス種別</t>
    <rPh sb="4" eb="6">
      <t>シュベツ</t>
    </rPh>
    <phoneticPr fontId="11"/>
  </si>
  <si>
    <t>通所リハビリテーション（診療所）</t>
    <rPh sb="0" eb="2">
      <t>ツウショ</t>
    </rPh>
    <rPh sb="12" eb="15">
      <t>シンリョウジョ</t>
    </rPh>
    <phoneticPr fontId="11"/>
  </si>
  <si>
    <t>介護予防通所リハビリテーション</t>
    <rPh sb="0" eb="2">
      <t>カイゴ</t>
    </rPh>
    <rPh sb="2" eb="4">
      <t>ヨボウ</t>
    </rPh>
    <rPh sb="4" eb="6">
      <t>ツウショ</t>
    </rPh>
    <phoneticPr fontId="11"/>
  </si>
  <si>
    <t>介護予防通所リハビリテーション（診療所）</t>
    <rPh sb="0" eb="2">
      <t>カイゴ</t>
    </rPh>
    <rPh sb="2" eb="4">
      <t>ヨボウ</t>
    </rPh>
    <rPh sb="4" eb="6">
      <t>ツウショ</t>
    </rPh>
    <rPh sb="16" eb="19">
      <t>シンリョウジョ</t>
    </rPh>
    <phoneticPr fontId="11"/>
  </si>
  <si>
    <t>通所リハビリテーション・介護予防リハビリテーション</t>
    <rPh sb="0" eb="2">
      <t>ツウショ</t>
    </rPh>
    <rPh sb="12" eb="14">
      <t>カイゴ</t>
    </rPh>
    <rPh sb="14" eb="16">
      <t>ヨボウ</t>
    </rPh>
    <phoneticPr fontId="11"/>
  </si>
  <si>
    <t>通所リハビリテーション・介護予防リハビリテーション（診療所）</t>
    <rPh sb="0" eb="2">
      <t>ツウショ</t>
    </rPh>
    <rPh sb="12" eb="14">
      <t>カイゴ</t>
    </rPh>
    <rPh sb="14" eb="16">
      <t>ヨボウ</t>
    </rPh>
    <phoneticPr fontId="11"/>
  </si>
  <si>
    <t>ー</t>
    <phoneticPr fontId="11"/>
  </si>
  <si>
    <t>２．職種名・資格名称</t>
    <rPh sb="2" eb="4">
      <t>ショクシュ</t>
    </rPh>
    <rPh sb="4" eb="5">
      <t>メイ</t>
    </rPh>
    <rPh sb="6" eb="8">
      <t>シカク</t>
    </rPh>
    <rPh sb="8" eb="10">
      <t>メイショウ</t>
    </rPh>
    <phoneticPr fontId="11"/>
  </si>
  <si>
    <t>職種名</t>
    <rPh sb="0" eb="2">
      <t>ショクシュ</t>
    </rPh>
    <rPh sb="2" eb="3">
      <t>メイ</t>
    </rPh>
    <phoneticPr fontId="11"/>
  </si>
  <si>
    <t>医師</t>
    <rPh sb="0" eb="2">
      <t>イシ</t>
    </rPh>
    <phoneticPr fontId="11"/>
  </si>
  <si>
    <t>資格</t>
    <rPh sb="0" eb="2">
      <t>シカク</t>
    </rPh>
    <phoneticPr fontId="11"/>
  </si>
  <si>
    <t>理学療法士</t>
    <rPh sb="0" eb="2">
      <t>リガク</t>
    </rPh>
    <rPh sb="2" eb="5">
      <t>リョウホウシ</t>
    </rPh>
    <phoneticPr fontId="43"/>
  </si>
  <si>
    <t>看護師</t>
    <rPh sb="0" eb="3">
      <t>カンゴシ</t>
    </rPh>
    <phoneticPr fontId="11"/>
  </si>
  <si>
    <t>ー</t>
  </si>
  <si>
    <t>准看護師</t>
    <rPh sb="0" eb="4">
      <t>ジュンカンゴシ</t>
    </rPh>
    <phoneticPr fontId="11"/>
  </si>
  <si>
    <t>柔道整復師</t>
    <rPh sb="0" eb="2">
      <t>ジュウドウ</t>
    </rPh>
    <rPh sb="2" eb="5">
      <t>セイフクシ</t>
    </rPh>
    <phoneticPr fontId="11"/>
  </si>
  <si>
    <t>あん摩マッサージ師</t>
    <rPh sb="2" eb="3">
      <t>マ</t>
    </rPh>
    <rPh sb="8" eb="9">
      <t>シ</t>
    </rPh>
    <phoneticPr fontId="11"/>
  </si>
  <si>
    <t>【自治体の皆様へ】</t>
    <rPh sb="1" eb="4">
      <t>ジチタイ</t>
    </rPh>
    <rPh sb="5" eb="7">
      <t>ミナサマ</t>
    </rPh>
    <phoneticPr fontId="11"/>
  </si>
  <si>
    <t>※ INDIRECT関数使用のため、以下のとおりセルに「名前の定義」をしています。</t>
    <rPh sb="10" eb="12">
      <t>カンスウ</t>
    </rPh>
    <rPh sb="12" eb="14">
      <t>シヨウ</t>
    </rPh>
    <rPh sb="18" eb="20">
      <t>イカ</t>
    </rPh>
    <rPh sb="28" eb="30">
      <t>ナマエ</t>
    </rPh>
    <rPh sb="31" eb="33">
      <t>テイギ</t>
    </rPh>
    <phoneticPr fontId="11"/>
  </si>
  <si>
    <t>　C16～L16・・・「職種」</t>
    <rPh sb="12" eb="14">
      <t>ショクシュ</t>
    </rPh>
    <phoneticPr fontId="11"/>
  </si>
  <si>
    <t>　C列・・・「医師」</t>
    <rPh sb="2" eb="3">
      <t>レツ</t>
    </rPh>
    <rPh sb="7" eb="9">
      <t>イシ</t>
    </rPh>
    <phoneticPr fontId="11"/>
  </si>
  <si>
    <t>　D列・・・「理学療法士」</t>
    <rPh sb="2" eb="3">
      <t>レツ</t>
    </rPh>
    <rPh sb="7" eb="9">
      <t>リガク</t>
    </rPh>
    <rPh sb="9" eb="12">
      <t>リョウホウシ</t>
    </rPh>
    <phoneticPr fontId="11"/>
  </si>
  <si>
    <t>　E列・・・「作業療法士」</t>
    <rPh sb="2" eb="3">
      <t>レツ</t>
    </rPh>
    <rPh sb="7" eb="9">
      <t>サギョウ</t>
    </rPh>
    <rPh sb="9" eb="12">
      <t>リョウホウシ</t>
    </rPh>
    <phoneticPr fontId="11"/>
  </si>
  <si>
    <t>　F列・・・「言語聴覚士」</t>
    <rPh sb="2" eb="3">
      <t>レツ</t>
    </rPh>
    <rPh sb="7" eb="9">
      <t>ゲンゴ</t>
    </rPh>
    <rPh sb="9" eb="12">
      <t>チョウカクシ</t>
    </rPh>
    <phoneticPr fontId="11"/>
  </si>
  <si>
    <t>　G列・・・「看護職員」</t>
    <rPh sb="2" eb="3">
      <t>レツ</t>
    </rPh>
    <rPh sb="7" eb="9">
      <t>カンゴ</t>
    </rPh>
    <rPh sb="9" eb="11">
      <t>ショクイン</t>
    </rPh>
    <phoneticPr fontId="11"/>
  </si>
  <si>
    <t>　H列・・・「介護職員」</t>
    <rPh sb="2" eb="3">
      <t>レツ</t>
    </rPh>
    <rPh sb="7" eb="9">
      <t>カイゴ</t>
    </rPh>
    <rPh sb="9" eb="11">
      <t>ショクイン</t>
    </rPh>
    <phoneticPr fontId="11"/>
  </si>
  <si>
    <t>　I列・・・「経験を有する看護師」</t>
    <rPh sb="2" eb="3">
      <t>レツ</t>
    </rPh>
    <rPh sb="7" eb="9">
      <t>ケイケン</t>
    </rPh>
    <rPh sb="10" eb="11">
      <t>ユウ</t>
    </rPh>
    <rPh sb="13" eb="16">
      <t>カンゴシ</t>
    </rPh>
    <phoneticPr fontId="11"/>
  </si>
  <si>
    <t>　J列・・・「他のリハビリテーション提供者」</t>
    <rPh sb="2" eb="3">
      <t>レツ</t>
    </rPh>
    <rPh sb="7" eb="8">
      <t>タ</t>
    </rPh>
    <rPh sb="18" eb="21">
      <t>テイキョウシャ</t>
    </rPh>
    <phoneticPr fontId="1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</si>
  <si>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1"/>
  </si>
  <si>
    <t>　行が足りない場合は、適宜追加してください。</t>
    <rPh sb="1" eb="2">
      <t>ギョウ</t>
    </rPh>
    <rPh sb="3" eb="4">
      <t>タ</t>
    </rPh>
    <rPh sb="7" eb="9">
      <t>バアイ</t>
    </rPh>
    <rPh sb="11" eb="13">
      <t>テキギ</t>
    </rPh>
    <rPh sb="13" eb="15">
      <t>ツイカ</t>
    </rPh>
    <phoneticPr fontId="11"/>
  </si>
  <si>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</si>
  <si>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1"/>
  </si>
  <si>
    <t>　・「数式」タブ　⇒　「名前の定義」を選択</t>
    <rPh sb="3" eb="5">
      <t>スウシキ</t>
    </rPh>
    <rPh sb="12" eb="14">
      <t>ナマエ</t>
    </rPh>
    <rPh sb="15" eb="17">
      <t>テイギ</t>
    </rPh>
    <rPh sb="19" eb="21">
      <t>センタク</t>
    </rPh>
    <phoneticPr fontId="11"/>
  </si>
  <si>
    <t>　・「名前」に職種名を入力</t>
    <rPh sb="3" eb="5">
      <t>ナマエ</t>
    </rPh>
    <rPh sb="7" eb="9">
      <t>ショクシュ</t>
    </rPh>
    <rPh sb="9" eb="10">
      <t>メイ</t>
    </rPh>
    <rPh sb="11" eb="13">
      <t>ニュウリョク</t>
    </rPh>
    <phoneticPr fontId="1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</si>
  <si>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</si>
  <si>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1"/>
  </si>
  <si>
    <t>≪提出不要≫</t>
    <rPh sb="1" eb="3">
      <t>テイシュツ</t>
    </rPh>
    <rPh sb="3" eb="5">
      <t>フヨウ</t>
    </rPh>
    <phoneticPr fontId="11"/>
  </si>
  <si>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13"/>
  </si>
  <si>
    <t>・・・直接入力する必要がある箇所です。</t>
    <rPh sb="3" eb="5">
      <t>チョクセツ</t>
    </rPh>
    <rPh sb="5" eb="7">
      <t>ニュウリョク</t>
    </rPh>
    <rPh sb="9" eb="11">
      <t>ヒツヨウ</t>
    </rPh>
    <rPh sb="14" eb="16">
      <t>カショ</t>
    </rPh>
    <phoneticPr fontId="11"/>
  </si>
  <si>
    <t>下記の記入方法に従って、入力してください。</t>
    <phoneticPr fontId="11"/>
  </si>
  <si>
    <t>・・・プルダウンから選択して入力する必要がある箇所です。</t>
    <rPh sb="10" eb="12">
      <t>センタク</t>
    </rPh>
    <rPh sb="14" eb="16">
      <t>ニュウリョク</t>
    </rPh>
    <rPh sb="18" eb="20">
      <t>ヒツヨウ</t>
    </rPh>
    <rPh sb="23" eb="25">
      <t>カショ</t>
    </rPh>
    <phoneticPr fontId="1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</si>
  <si>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</si>
  <si>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1"/>
  </si>
  <si>
    <t>　(1) 「４週」・「暦月」のいずれかを選択してください。</t>
    <rPh sb="7" eb="8">
      <t>シュウ</t>
    </rPh>
    <rPh sb="11" eb="12">
      <t>レキ</t>
    </rPh>
    <rPh sb="12" eb="13">
      <t>ツキ</t>
    </rPh>
    <rPh sb="20" eb="22">
      <t>センタク</t>
    </rPh>
    <phoneticPr fontId="1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</si>
  <si>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</si>
  <si>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</si>
  <si>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</si>
  <si>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</si>
  <si>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1"/>
  </si>
  <si>
    <t xml:space="preserve"> 　　 記入の順序は、職種ごとにまとめてください。</t>
    <rPh sb="4" eb="6">
      <t>キニュウ</t>
    </rPh>
    <rPh sb="7" eb="9">
      <t>ジュンジョ</t>
    </rPh>
    <rPh sb="11" eb="13">
      <t>ショクシュ</t>
    </rPh>
    <phoneticPr fontId="11"/>
  </si>
  <si>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11"/>
  </si>
  <si>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11"/>
  </si>
  <si>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11"/>
  </si>
  <si>
    <t>　　　関係学会等により開催されているものを指します。</t>
    <rPh sb="3" eb="5">
      <t>カンケイ</t>
    </rPh>
    <rPh sb="5" eb="7">
      <t>ガッカイ</t>
    </rPh>
    <rPh sb="7" eb="8">
      <t>トウ</t>
    </rPh>
    <rPh sb="11" eb="13">
      <t>カイサイ</t>
    </rPh>
    <rPh sb="21" eb="22">
      <t>サ</t>
    </rPh>
    <phoneticPr fontId="11"/>
  </si>
  <si>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11"/>
  </si>
  <si>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1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</si>
  <si>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</si>
  <si>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1"/>
  </si>
  <si>
    <t>記号</t>
    <rPh sb="0" eb="2">
      <t>キゴウ</t>
    </rPh>
    <phoneticPr fontId="11"/>
  </si>
  <si>
    <t>区分</t>
    <rPh sb="0" eb="2">
      <t>クブン</t>
    </rPh>
    <phoneticPr fontId="11"/>
  </si>
  <si>
    <t>A</t>
    <phoneticPr fontId="11"/>
  </si>
  <si>
    <t>常勤で専従</t>
    <rPh sb="0" eb="2">
      <t>ジョウキン</t>
    </rPh>
    <rPh sb="3" eb="5">
      <t>センジュウ</t>
    </rPh>
    <phoneticPr fontId="11"/>
  </si>
  <si>
    <t>B</t>
    <phoneticPr fontId="11"/>
  </si>
  <si>
    <t>常勤で兼務</t>
    <rPh sb="0" eb="2">
      <t>ジョウキン</t>
    </rPh>
    <rPh sb="3" eb="5">
      <t>ケンム</t>
    </rPh>
    <phoneticPr fontId="11"/>
  </si>
  <si>
    <t>C</t>
    <phoneticPr fontId="11"/>
  </si>
  <si>
    <t>非常勤で専従</t>
    <rPh sb="0" eb="3">
      <t>ヒジョウキン</t>
    </rPh>
    <rPh sb="4" eb="6">
      <t>センジュウ</t>
    </rPh>
    <phoneticPr fontId="11"/>
  </si>
  <si>
    <t>D</t>
    <phoneticPr fontId="11"/>
  </si>
  <si>
    <t>非常勤で兼務</t>
    <rPh sb="0" eb="1">
      <t>ヒ</t>
    </rPh>
    <rPh sb="1" eb="3">
      <t>ジョウキン</t>
    </rPh>
    <rPh sb="4" eb="6">
      <t>ケンム</t>
    </rPh>
    <phoneticPr fontId="11"/>
  </si>
  <si>
    <t>（注）常勤・非常勤の区分について</t>
    <rPh sb="1" eb="2">
      <t>チュウ</t>
    </rPh>
    <rPh sb="3" eb="5">
      <t>ジョウキン</t>
    </rPh>
    <rPh sb="6" eb="9">
      <t>ヒジョウキン</t>
    </rPh>
    <rPh sb="10" eb="12">
      <t>クブン</t>
    </rPh>
    <phoneticPr fontId="1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</si>
  <si>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</si>
  <si>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</si>
  <si>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</si>
  <si>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1"/>
  </si>
  <si>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1"/>
  </si>
  <si>
    <t>　(9) 従業者の氏名を記入してください。</t>
    <rPh sb="5" eb="8">
      <t>ジュウギョウシャ</t>
    </rPh>
    <rPh sb="9" eb="11">
      <t>シメイ</t>
    </rPh>
    <rPh sb="12" eb="14">
      <t>キニュウ</t>
    </rPh>
    <phoneticPr fontId="1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</si>
  <si>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1"/>
  </si>
  <si>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</si>
  <si>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</si>
  <si>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</si>
  <si>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</si>
  <si>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</si>
  <si>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1"/>
  </si>
  <si>
    <t>　　　 その他、特記事項欄としてもご活用ください。</t>
    <rPh sb="6" eb="7">
      <t>タ</t>
    </rPh>
    <rPh sb="8" eb="10">
      <t>トッキ</t>
    </rPh>
    <rPh sb="10" eb="12">
      <t>ジコウ</t>
    </rPh>
    <rPh sb="12" eb="13">
      <t>ラン</t>
    </rPh>
    <rPh sb="18" eb="20">
      <t>カツヨウ</t>
    </rPh>
    <phoneticPr fontId="11"/>
  </si>
  <si>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1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</si>
  <si>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1"/>
  </si>
  <si>
    <t>（参考様式1）</t>
    <rPh sb="1" eb="3">
      <t>サンコウ</t>
    </rPh>
    <rPh sb="3" eb="5">
      <t>ヨウシキ</t>
    </rPh>
    <phoneticPr fontId="13"/>
  </si>
  <si>
    <t>従業者の勤務の体制及び勤務形態一覧表　</t>
  </si>
  <si>
    <t>サービス種別（</t>
    <rPh sb="4" eb="6">
      <t>シュベツ</t>
    </rPh>
    <phoneticPr fontId="11"/>
  </si>
  <si>
    <t>）</t>
    <phoneticPr fontId="11"/>
  </si>
  <si>
    <t>(</t>
    <phoneticPr fontId="11"/>
  </si>
  <si>
    <t>)</t>
    <phoneticPr fontId="11"/>
  </si>
  <si>
    <t>事業所名（</t>
    <rPh sb="0" eb="3">
      <t>ジギョウショ</t>
    </rPh>
    <rPh sb="3" eb="4">
      <t>メイ</t>
    </rPh>
    <phoneticPr fontId="11"/>
  </si>
  <si>
    <t>(1)</t>
    <phoneticPr fontId="11"/>
  </si>
  <si>
    <t>４週</t>
  </si>
  <si>
    <t>(2)</t>
    <phoneticPr fontId="11"/>
  </si>
  <si>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</si>
  <si>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1"/>
  </si>
  <si>
    <t>時間/週</t>
    <rPh sb="0" eb="2">
      <t>ジカン</t>
    </rPh>
    <rPh sb="3" eb="4">
      <t>シュウ</t>
    </rPh>
    <phoneticPr fontId="11"/>
  </si>
  <si>
    <t>時間/月</t>
    <rPh sb="0" eb="2">
      <t>ジカン</t>
    </rPh>
    <rPh sb="3" eb="4">
      <t>ツキ</t>
    </rPh>
    <phoneticPr fontId="11"/>
  </si>
  <si>
    <t>当月の日数</t>
    <rPh sb="0" eb="2">
      <t>トウゲツ</t>
    </rPh>
    <rPh sb="3" eb="5">
      <t>ニッスウ</t>
    </rPh>
    <phoneticPr fontId="11"/>
  </si>
  <si>
    <t>(4) 事業所全体のサービス提供単位数</t>
    <phoneticPr fontId="11"/>
  </si>
  <si>
    <t>単位</t>
    <rPh sb="0" eb="2">
      <t>タンイ</t>
    </rPh>
    <phoneticPr fontId="11"/>
  </si>
  <si>
    <t>単位目</t>
    <rPh sb="0" eb="2">
      <t>タンイ</t>
    </rPh>
    <rPh sb="2" eb="3">
      <t>メ</t>
    </rPh>
    <phoneticPr fontId="11"/>
  </si>
  <si>
    <t xml:space="preserve">(5) 当該サービス提供単位のサービス提供時間 </t>
    <rPh sb="4" eb="6">
      <t>トウガイ</t>
    </rPh>
    <rPh sb="10" eb="12">
      <t>テイキョウ</t>
    </rPh>
    <rPh sb="12" eb="14">
      <t>タンイ</t>
    </rPh>
    <rPh sb="19" eb="21">
      <t>テイキョウ</t>
    </rPh>
    <rPh sb="21" eb="23">
      <t>ジカン</t>
    </rPh>
    <phoneticPr fontId="11"/>
  </si>
  <si>
    <t>～</t>
    <phoneticPr fontId="11"/>
  </si>
  <si>
    <t>（計</t>
    <rPh sb="1" eb="2">
      <t>ケイ</t>
    </rPh>
    <phoneticPr fontId="11"/>
  </si>
  <si>
    <t>時間）</t>
    <rPh sb="0" eb="2">
      <t>ジカン</t>
    </rPh>
    <phoneticPr fontId="11"/>
  </si>
  <si>
    <t>(6) 
職種</t>
    <phoneticPr fontId="13"/>
  </si>
  <si>
    <t>(7)
勤務
形態</t>
    <phoneticPr fontId="13"/>
  </si>
  <si>
    <t>(8)
資格</t>
    <rPh sb="4" eb="6">
      <t>シカク</t>
    </rPh>
    <phoneticPr fontId="11"/>
  </si>
  <si>
    <t>(9) 氏　名</t>
    <phoneticPr fontId="13"/>
  </si>
  <si>
    <t>(10)</t>
    <phoneticPr fontId="11"/>
  </si>
  <si>
    <t>(12)
週平均
勤務時間
数</t>
    <phoneticPr fontId="1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</si>
  <si>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3"/>
  </si>
  <si>
    <t>1週目</t>
    <rPh sb="1" eb="2">
      <t>シュウ</t>
    </rPh>
    <rPh sb="2" eb="3">
      <t>メ</t>
    </rPh>
    <phoneticPr fontId="11"/>
  </si>
  <si>
    <t>2週目</t>
    <rPh sb="1" eb="2">
      <t>シュウ</t>
    </rPh>
    <rPh sb="2" eb="3">
      <t>メ</t>
    </rPh>
    <phoneticPr fontId="11"/>
  </si>
  <si>
    <t>3週目</t>
    <rPh sb="1" eb="2">
      <t>シュウ</t>
    </rPh>
    <rPh sb="2" eb="3">
      <t>メ</t>
    </rPh>
    <phoneticPr fontId="11"/>
  </si>
  <si>
    <t>4週目</t>
    <rPh sb="1" eb="2">
      <t>シュウ</t>
    </rPh>
    <rPh sb="2" eb="3">
      <t>メ</t>
    </rPh>
    <phoneticPr fontId="11"/>
  </si>
  <si>
    <t>5週目</t>
    <rPh sb="1" eb="2">
      <t>シュウ</t>
    </rPh>
    <rPh sb="2" eb="3">
      <t>メ</t>
    </rPh>
    <phoneticPr fontId="11"/>
  </si>
  <si>
    <t>シフト記号</t>
    <phoneticPr fontId="11"/>
  </si>
  <si>
    <t>勤務時間数</t>
    <rPh sb="0" eb="2">
      <t>キンム</t>
    </rPh>
    <rPh sb="2" eb="4">
      <t>ジカン</t>
    </rPh>
    <rPh sb="4" eb="5">
      <t>スウ</t>
    </rPh>
    <phoneticPr fontId="11"/>
  </si>
  <si>
    <t>サービス提供時間内
の勤務時間数</t>
    <rPh sb="4" eb="6">
      <t>テイキョウ</t>
    </rPh>
    <rPh sb="6" eb="9">
      <t>ジカンナイ</t>
    </rPh>
    <rPh sb="11" eb="13">
      <t>キンム</t>
    </rPh>
    <rPh sb="13" eb="15">
      <t>ジカン</t>
    </rPh>
    <rPh sb="15" eb="16">
      <t>スウ</t>
    </rPh>
    <phoneticPr fontId="11"/>
  </si>
  <si>
    <t>(14) サービス提供時間内の勤務延時間数</t>
    <phoneticPr fontId="11"/>
  </si>
  <si>
    <t>(15) 利用者数　　　</t>
    <phoneticPr fontId="11"/>
  </si>
  <si>
    <t>≪要 提出≫</t>
    <rPh sb="1" eb="2">
      <t>ヨウ</t>
    </rPh>
    <rPh sb="3" eb="5">
      <t>テイシュツ</t>
    </rPh>
    <phoneticPr fontId="11"/>
  </si>
  <si>
    <t>■シフト記号表（勤務時間帯）</t>
    <rPh sb="4" eb="6">
      <t>キゴウ</t>
    </rPh>
    <rPh sb="6" eb="7">
      <t>ヒョウ</t>
    </rPh>
    <rPh sb="8" eb="10">
      <t>キンム</t>
    </rPh>
    <rPh sb="10" eb="13">
      <t>ジカンタイ</t>
    </rPh>
    <phoneticPr fontId="11"/>
  </si>
  <si>
    <t>※24時間表記</t>
  </si>
  <si>
    <t>休憩時間1時間は「1:00」、休憩時間45分は「00:45」と入力してください。</t>
    <phoneticPr fontId="11"/>
  </si>
  <si>
    <t>勤務時間</t>
    <rPh sb="0" eb="2">
      <t>キンム</t>
    </rPh>
    <rPh sb="2" eb="4">
      <t>ジカン</t>
    </rPh>
    <phoneticPr fontId="11"/>
  </si>
  <si>
    <t>サービス提供時間</t>
    <rPh sb="4" eb="6">
      <t>テイキョウ</t>
    </rPh>
    <rPh sb="6" eb="8">
      <t>ジカン</t>
    </rPh>
    <phoneticPr fontId="11"/>
  </si>
  <si>
    <t>サービス提供時間内の勤務時間</t>
    <rPh sb="4" eb="6">
      <t>テイキョウ</t>
    </rPh>
    <rPh sb="6" eb="8">
      <t>ジカン</t>
    </rPh>
    <rPh sb="8" eb="9">
      <t>ナイ</t>
    </rPh>
    <rPh sb="10" eb="12">
      <t>キンム</t>
    </rPh>
    <rPh sb="12" eb="14">
      <t>ジカン</t>
    </rPh>
    <phoneticPr fontId="11"/>
  </si>
  <si>
    <t>自由記載欄</t>
    <rPh sb="0" eb="2">
      <t>ジユウ</t>
    </rPh>
    <rPh sb="2" eb="4">
      <t>キサイ</t>
    </rPh>
    <rPh sb="4" eb="5">
      <t>ラン</t>
    </rPh>
    <phoneticPr fontId="11"/>
  </si>
  <si>
    <t>始業時刻</t>
    <rPh sb="0" eb="2">
      <t>シギョウ</t>
    </rPh>
    <rPh sb="2" eb="4">
      <t>ジコク</t>
    </rPh>
    <phoneticPr fontId="11"/>
  </si>
  <si>
    <t>終業時刻</t>
    <rPh sb="0" eb="2">
      <t>シュウギョウ</t>
    </rPh>
    <rPh sb="2" eb="4">
      <t>ジコク</t>
    </rPh>
    <phoneticPr fontId="11"/>
  </si>
  <si>
    <t>うち、休憩時間</t>
    <rPh sb="3" eb="5">
      <t>キュウケイ</t>
    </rPh>
    <rPh sb="5" eb="7">
      <t>ジカン</t>
    </rPh>
    <phoneticPr fontId="11"/>
  </si>
  <si>
    <t>開始時刻</t>
    <rPh sb="0" eb="2">
      <t>カイシ</t>
    </rPh>
    <rPh sb="2" eb="4">
      <t>ジコク</t>
    </rPh>
    <phoneticPr fontId="11"/>
  </si>
  <si>
    <t>終了時刻</t>
    <rPh sb="0" eb="2">
      <t>シュウリョウ</t>
    </rPh>
    <rPh sb="2" eb="4">
      <t>ジコク</t>
    </rPh>
    <phoneticPr fontId="11"/>
  </si>
  <si>
    <t>a</t>
    <phoneticPr fontId="11"/>
  </si>
  <si>
    <t>：</t>
    <phoneticPr fontId="11"/>
  </si>
  <si>
    <t>（</t>
    <phoneticPr fontId="11"/>
  </si>
  <si>
    <t>b</t>
    <phoneticPr fontId="11"/>
  </si>
  <si>
    <t>c</t>
    <phoneticPr fontId="11"/>
  </si>
  <si>
    <t>d</t>
    <phoneticPr fontId="11"/>
  </si>
  <si>
    <t>e</t>
    <phoneticPr fontId="11"/>
  </si>
  <si>
    <t>f</t>
    <phoneticPr fontId="11"/>
  </si>
  <si>
    <t>g</t>
    <phoneticPr fontId="11"/>
  </si>
  <si>
    <t>h</t>
    <phoneticPr fontId="11"/>
  </si>
  <si>
    <t>i</t>
    <phoneticPr fontId="11"/>
  </si>
  <si>
    <t>j</t>
    <phoneticPr fontId="11"/>
  </si>
  <si>
    <t>k</t>
    <phoneticPr fontId="11"/>
  </si>
  <si>
    <t>l</t>
    <phoneticPr fontId="11"/>
  </si>
  <si>
    <t>m</t>
    <phoneticPr fontId="11"/>
  </si>
  <si>
    <t>n</t>
    <phoneticPr fontId="11"/>
  </si>
  <si>
    <t>o</t>
    <phoneticPr fontId="11"/>
  </si>
  <si>
    <t>p</t>
    <phoneticPr fontId="11"/>
  </si>
  <si>
    <t>q</t>
    <phoneticPr fontId="11"/>
  </si>
  <si>
    <t>r</t>
    <phoneticPr fontId="11"/>
  </si>
  <si>
    <t>s</t>
    <phoneticPr fontId="11"/>
  </si>
  <si>
    <t>t</t>
    <phoneticPr fontId="11"/>
  </si>
  <si>
    <t>u</t>
    <phoneticPr fontId="11"/>
  </si>
  <si>
    <t>v</t>
    <phoneticPr fontId="11"/>
  </si>
  <si>
    <t>w</t>
    <phoneticPr fontId="11"/>
  </si>
  <si>
    <t>x</t>
    <phoneticPr fontId="11"/>
  </si>
  <si>
    <t>y</t>
    <phoneticPr fontId="11"/>
  </si>
  <si>
    <t>z</t>
    <phoneticPr fontId="11"/>
  </si>
  <si>
    <t>休</t>
    <rPh sb="0" eb="1">
      <t>ヤス</t>
    </rPh>
    <phoneticPr fontId="11"/>
  </si>
  <si>
    <t>休日</t>
    <rPh sb="0" eb="2">
      <t>キュウジツ</t>
    </rPh>
    <phoneticPr fontId="11"/>
  </si>
  <si>
    <t>-</t>
    <phoneticPr fontId="11"/>
  </si>
  <si>
    <t>・職種ごとの勤務時間を「○：○○～○：○○」と表記することが困難な場合は、No21～30を活用し、勤務時間数のみを入力してください。</t>
    <rPh sb="45" eb="47">
      <t>カツヨウ</t>
    </rPh>
    <phoneticPr fontId="1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</si>
  <si>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1"/>
  </si>
  <si>
    <t>・シフト記号が足りない場合は、適宜、行を追加してください。</t>
    <rPh sb="4" eb="6">
      <t>キゴウ</t>
    </rPh>
    <rPh sb="7" eb="8">
      <t>タ</t>
    </rPh>
    <rPh sb="11" eb="13">
      <t>バアイ</t>
    </rPh>
    <rPh sb="15" eb="17">
      <t>テキギ</t>
    </rPh>
    <rPh sb="18" eb="19">
      <t>ギョウ</t>
    </rPh>
    <rPh sb="20" eb="22">
      <t>ツイカ</t>
    </rPh>
    <phoneticPr fontId="1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</si>
  <si>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</si>
  <si>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</si>
  <si>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1"/>
  </si>
  <si>
    <t>（別紙22）</t>
    <phoneticPr fontId="13"/>
  </si>
  <si>
    <t>中重度者ケア体制加算に係る届出書</t>
    <rPh sb="0" eb="4">
      <t>チュウジュウドシャ</t>
    </rPh>
    <rPh sb="6" eb="8">
      <t>タイセイ</t>
    </rPh>
    <rPh sb="8" eb="10">
      <t>カサン</t>
    </rPh>
    <rPh sb="11" eb="12">
      <t>カカ</t>
    </rPh>
    <rPh sb="13" eb="16">
      <t>トドケデショ</t>
    </rPh>
    <phoneticPr fontId="13"/>
  </si>
  <si>
    <t>事業所等の区分</t>
    <rPh sb="0" eb="3">
      <t>ジギョウショ</t>
    </rPh>
    <phoneticPr fontId="13"/>
  </si>
  <si>
    <t>1　通所介護事業所</t>
    <rPh sb="2" eb="4">
      <t>ツウショ</t>
    </rPh>
    <rPh sb="4" eb="6">
      <t>カイゴ</t>
    </rPh>
    <rPh sb="6" eb="9">
      <t>ジギョウショ</t>
    </rPh>
    <phoneticPr fontId="13"/>
  </si>
  <si>
    <t>2　地域密着型通所介護事業所</t>
    <rPh sb="2" eb="4">
      <t>チイキ</t>
    </rPh>
    <rPh sb="4" eb="7">
      <t>ミッチャクガタ</t>
    </rPh>
    <rPh sb="7" eb="9">
      <t>ツウショ</t>
    </rPh>
    <rPh sb="9" eb="11">
      <t>カイゴ</t>
    </rPh>
    <rPh sb="11" eb="14">
      <t>ジギョウショ</t>
    </rPh>
    <phoneticPr fontId="13"/>
  </si>
  <si>
    <t>3　通所リハビリテーション事業所</t>
    <rPh sb="2" eb="4">
      <t>ツウショ</t>
    </rPh>
    <rPh sb="13" eb="16">
      <t>ジギョウショ</t>
    </rPh>
    <phoneticPr fontId="13"/>
  </si>
  <si>
    <t>通所介護</t>
    <rPh sb="0" eb="2">
      <t>ツウショ</t>
    </rPh>
    <rPh sb="2" eb="4">
      <t>カイゴ</t>
    </rPh>
    <phoneticPr fontId="13"/>
  </si>
  <si>
    <t>指定居宅サービス等基準第93条第１項第２号又は第３号に規定する看護職員又は介護職員の員数に加え、看護職員又は介護職員を常勤換算方法で２以上確保している。</t>
    <phoneticPr fontId="13"/>
  </si>
  <si>
    <t>指定通所介護事業所における前年度又は算定日が属する月の前３月間の利用者の総数のうち、要介護状態区分が要介護３、要介護４又は要介護５である者の占める割合が100分の30以上である。</t>
    <phoneticPr fontId="13"/>
  </si>
  <si>
    <t>指定通所介護を行う時間帯を通じて専ら当該指定通所介護の提供に当たる看護職員を１名以上配置している。</t>
    <phoneticPr fontId="13"/>
  </si>
  <si>
    <t>共生型通所介護費を算定していない。</t>
    <rPh sb="0" eb="3">
      <t>キョウセイガタ</t>
    </rPh>
    <rPh sb="3" eb="5">
      <t>ツウショ</t>
    </rPh>
    <rPh sb="5" eb="8">
      <t>カイゴヒ</t>
    </rPh>
    <rPh sb="9" eb="11">
      <t>サンテイ</t>
    </rPh>
    <phoneticPr fontId="13"/>
  </si>
  <si>
    <t>地域密着型
通所介護</t>
    <rPh sb="0" eb="5">
      <t>チイキミッチャクガタ</t>
    </rPh>
    <rPh sb="6" eb="8">
      <t>ツウショ</t>
    </rPh>
    <rPh sb="8" eb="10">
      <t>カイゴ</t>
    </rPh>
    <phoneticPr fontId="13"/>
  </si>
  <si>
    <t>指定地域密着型サービス基準第20条第１項第２号又は第３号に規定する看護職員又は介護職員の員数に加え、看護職員又は介護職員を常勤換算方法で２以上確保している。</t>
    <phoneticPr fontId="1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</si>
  <si>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3"/>
  </si>
  <si>
    <t>指定地域密着型通所介護を行う時間帯を通じて専ら当該指定地域密着型通所介護の提供に当たる看護職員を１名以上配置している。</t>
    <phoneticPr fontId="1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</si>
  <si>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3"/>
  </si>
  <si>
    <t>（別紙22－2）</t>
    <rPh sb="1" eb="3">
      <t>ベッシ</t>
    </rPh>
    <phoneticPr fontId="13"/>
  </si>
  <si>
    <t>令和</t>
    <rPh sb="0" eb="2">
      <t>レイワ</t>
    </rPh>
    <phoneticPr fontId="13"/>
  </si>
  <si>
    <t>年</t>
    <rPh sb="0" eb="1">
      <t>ネン</t>
    </rPh>
    <phoneticPr fontId="13"/>
  </si>
  <si>
    <t>月</t>
    <rPh sb="0" eb="1">
      <t>ゲツ</t>
    </rPh>
    <phoneticPr fontId="13"/>
  </si>
  <si>
    <t>日</t>
    <rPh sb="0" eb="1">
      <t>ニチ</t>
    </rPh>
    <phoneticPr fontId="1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</si>
  <si>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3"/>
  </si>
  <si>
    <t>事業所番号</t>
    <rPh sb="0" eb="3">
      <t>ジギョウショ</t>
    </rPh>
    <rPh sb="3" eb="5">
      <t>バンゴウ</t>
    </rPh>
    <phoneticPr fontId="1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</si>
  <si>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3"/>
  </si>
  <si>
    <t>利用実人員数</t>
    <rPh sb="0" eb="2">
      <t>リヨウ</t>
    </rPh>
    <rPh sb="2" eb="3">
      <t>ジツ</t>
    </rPh>
    <rPh sb="3" eb="5">
      <t>ジンイン</t>
    </rPh>
    <rPh sb="5" eb="6">
      <t>スウ</t>
    </rPh>
    <phoneticPr fontId="13"/>
  </si>
  <si>
    <t>利用延人員数</t>
    <rPh sb="0" eb="2">
      <t>リヨウ</t>
    </rPh>
    <rPh sb="2" eb="5">
      <t>ノベジンイン</t>
    </rPh>
    <rPh sb="5" eb="6">
      <t>スウ</t>
    </rPh>
    <phoneticPr fontId="13"/>
  </si>
  <si>
    <t>２．算定期間</t>
    <rPh sb="2" eb="4">
      <t>サンテイ</t>
    </rPh>
    <rPh sb="4" eb="6">
      <t>キカン</t>
    </rPh>
    <phoneticPr fontId="13"/>
  </si>
  <si>
    <t>ア．前年度（３月を除く）の実績の平均</t>
    <rPh sb="2" eb="5">
      <t>ゼンネンド</t>
    </rPh>
    <rPh sb="7" eb="8">
      <t>ガツ</t>
    </rPh>
    <rPh sb="9" eb="10">
      <t>ノゾ</t>
    </rPh>
    <rPh sb="13" eb="15">
      <t>ジッセキ</t>
    </rPh>
    <rPh sb="16" eb="18">
      <t>ヘイキン</t>
    </rPh>
    <phoneticPr fontId="13"/>
  </si>
  <si>
    <t>イ．届出日の属する月の前３月</t>
    <rPh sb="2" eb="4">
      <t>トドケデ</t>
    </rPh>
    <rPh sb="4" eb="5">
      <t>ヒ</t>
    </rPh>
    <rPh sb="6" eb="7">
      <t>ゾク</t>
    </rPh>
    <rPh sb="9" eb="10">
      <t>ツキ</t>
    </rPh>
    <rPh sb="11" eb="12">
      <t>ゼン</t>
    </rPh>
    <rPh sb="13" eb="14">
      <t>ガツ</t>
    </rPh>
    <phoneticPr fontId="13"/>
  </si>
  <si>
    <t>利用者の総数
（要支援者は
含めない）</t>
    <rPh sb="0" eb="3">
      <t>リヨウシャ</t>
    </rPh>
    <rPh sb="4" eb="6">
      <t>ソウスウ</t>
    </rPh>
    <rPh sb="8" eb="11">
      <t>ヨウシエン</t>
    </rPh>
    <rPh sb="11" eb="12">
      <t>シャ</t>
    </rPh>
    <rPh sb="14" eb="15">
      <t>フク</t>
    </rPh>
    <phoneticPr fontId="13"/>
  </si>
  <si>
    <t>要介護３、要介護４
または要介護５の
利用者数</t>
    <rPh sb="0" eb="3">
      <t>ヨウカイゴ</t>
    </rPh>
    <rPh sb="5" eb="8">
      <t>ヨウカイゴ</t>
    </rPh>
    <rPh sb="13" eb="16">
      <t>ヨウカイゴ</t>
    </rPh>
    <rPh sb="19" eb="21">
      <t>リヨウ</t>
    </rPh>
    <rPh sb="21" eb="22">
      <t>シャ</t>
    </rPh>
    <rPh sb="22" eb="23">
      <t>スウ</t>
    </rPh>
    <phoneticPr fontId="13"/>
  </si>
  <si>
    <t>月</t>
    <rPh sb="0" eb="1">
      <t>ガツ</t>
    </rPh>
    <phoneticPr fontId="13"/>
  </si>
  <si>
    <t>実績月数</t>
    <rPh sb="0" eb="2">
      <t>ジッセキ</t>
    </rPh>
    <rPh sb="2" eb="4">
      <t>ツキスウ</t>
    </rPh>
    <phoneticPr fontId="13"/>
  </si>
  <si>
    <t>割合</t>
    <rPh sb="0" eb="2">
      <t>ワリアイ</t>
    </rPh>
    <phoneticPr fontId="13"/>
  </si>
  <si>
    <t>１月あたりの
平均</t>
    <rPh sb="1" eb="2">
      <t>ツキ</t>
    </rPh>
    <rPh sb="7" eb="9">
      <t>ヘイキン</t>
    </rPh>
    <phoneticPr fontId="13"/>
  </si>
  <si>
    <t>備考</t>
    <rPh sb="0" eb="2">
      <t>ビコウ</t>
    </rPh>
    <phoneticPr fontId="1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</si>
  <si>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3"/>
  </si>
  <si>
    <t>・「１．要介護３、要介護４または要介護５である者の割合の算出基準」で、</t>
    <phoneticPr fontId="1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</si>
  <si>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3"/>
  </si>
  <si>
    <t>・「２．算定期間」でアまたはイの算定期間を選択してください。</t>
    <rPh sb="4" eb="6">
      <t>サンテイ</t>
    </rPh>
    <rPh sb="6" eb="8">
      <t>キカン</t>
    </rPh>
    <rPh sb="16" eb="18">
      <t>サンテイ</t>
    </rPh>
    <rPh sb="18" eb="20">
      <t>キカン</t>
    </rPh>
    <rPh sb="21" eb="23">
      <t>センタク</t>
    </rPh>
    <phoneticPr fontId="1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</si>
  <si>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3"/>
  </si>
  <si>
    <t>　については、前年度の実績（ア）による届出はできません。</t>
    <rPh sb="7" eb="10">
      <t>ゼンネンド</t>
    </rPh>
    <rPh sb="11" eb="13">
      <t>ジッセキ</t>
    </rPh>
    <rPh sb="19" eb="21">
      <t>トドケデ</t>
    </rPh>
    <phoneticPr fontId="1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</si>
  <si>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3"/>
  </si>
  <si>
    <t>　（平成27年4月1日）」問31をご参照ください。</t>
    <rPh sb="13" eb="14">
      <t>トイ</t>
    </rPh>
    <rPh sb="18" eb="20">
      <t>サンショウ</t>
    </rPh>
    <phoneticPr fontId="13"/>
  </si>
  <si>
    <t>（別紙24）</t>
    <phoneticPr fontId="13"/>
  </si>
  <si>
    <t>通所リハビリテーション事業所における移行支援加算に係る届出書</t>
    <rPh sb="18" eb="20">
      <t>イコウ</t>
    </rPh>
    <rPh sb="29" eb="30">
      <t>ショ</t>
    </rPh>
    <phoneticPr fontId="13"/>
  </si>
  <si>
    <t>1　事 業 所 名</t>
    <phoneticPr fontId="13"/>
  </si>
  <si>
    <t>2　異 動 区 分</t>
    <rPh sb="2" eb="3">
      <t>イ</t>
    </rPh>
    <rPh sb="4" eb="5">
      <t>ドウ</t>
    </rPh>
    <rPh sb="6" eb="7">
      <t>ク</t>
    </rPh>
    <rPh sb="8" eb="9">
      <t>ブン</t>
    </rPh>
    <phoneticPr fontId="13"/>
  </si>
  <si>
    <t>3　届 出 項 目</t>
    <rPh sb="2" eb="3">
      <t>トドケ</t>
    </rPh>
    <rPh sb="4" eb="5">
      <t>デ</t>
    </rPh>
    <rPh sb="6" eb="7">
      <t>コウ</t>
    </rPh>
    <rPh sb="8" eb="9">
      <t>モク</t>
    </rPh>
    <phoneticPr fontId="13"/>
  </si>
  <si>
    <t>1　移行支援加算</t>
    <phoneticPr fontId="13"/>
  </si>
  <si>
    <t>①　終了者数の状況</t>
    <phoneticPr fontId="13"/>
  </si>
  <si>
    <t>評価対象期間の通所リハビリテーション終了者数</t>
    <phoneticPr fontId="13"/>
  </si>
  <si>
    <t>①のうち、指定通所介護等を実施した者の数（注１）</t>
    <phoneticPr fontId="13"/>
  </si>
  <si>
    <t>①に占める②の割合</t>
    <phoneticPr fontId="13"/>
  </si>
  <si>
    <t>→</t>
    <phoneticPr fontId="13"/>
  </si>
  <si>
    <t>３％超</t>
    <rPh sb="2" eb="3">
      <t>チョウ</t>
    </rPh>
    <phoneticPr fontId="13"/>
  </si>
  <si>
    <t>②　事業所の利用状況</t>
    <phoneticPr fontId="13"/>
  </si>
  <si>
    <t>評価対象期間の利用者延月数</t>
    <phoneticPr fontId="13"/>
  </si>
  <si>
    <t>評価対象期間の新規利用者数</t>
    <phoneticPr fontId="13"/>
  </si>
  <si>
    <t>評価対象期間の新規終了者数（注２）</t>
    <phoneticPr fontId="13"/>
  </si>
  <si>
    <t>12×（②＋③）÷２÷①</t>
    <phoneticPr fontId="13"/>
  </si>
  <si>
    <t>２７％以上</t>
    <rPh sb="3" eb="5">
      <t>イジョウ</t>
    </rPh>
    <phoneticPr fontId="13"/>
  </si>
  <si>
    <t>注１：</t>
    <phoneticPr fontId="13"/>
  </si>
  <si>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13"/>
  </si>
  <si>
    <t>注２：</t>
    <phoneticPr fontId="13"/>
  </si>
  <si>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13"/>
  </si>
  <si>
    <t>　※　各要件を満たす場合については、それぞれ根拠となる（要件を満たすことがわかる）書類も
　　提出してください。</t>
    <phoneticPr fontId="13"/>
  </si>
  <si>
    <t>（別紙１4－３）</t>
    <phoneticPr fontId="13"/>
  </si>
  <si>
    <t>サービス提供体制強化加算に関する届出書</t>
    <rPh sb="4" eb="6">
      <t>テイキョウ</t>
    </rPh>
    <rPh sb="6" eb="8">
      <t>タイセイ</t>
    </rPh>
    <rPh sb="8" eb="10">
      <t>キョウカ</t>
    </rPh>
    <rPh sb="10" eb="12">
      <t>カサン</t>
    </rPh>
    <rPh sb="13" eb="14">
      <t>カン</t>
    </rPh>
    <rPh sb="16" eb="19">
      <t>トドケデショ</t>
    </rPh>
    <phoneticPr fontId="1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</si>
  <si>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3"/>
  </si>
  <si>
    <t>3　施 設 種 別</t>
    <rPh sb="2" eb="3">
      <t>シ</t>
    </rPh>
    <rPh sb="4" eb="5">
      <t>セツ</t>
    </rPh>
    <rPh sb="6" eb="7">
      <t>シュ</t>
    </rPh>
    <rPh sb="8" eb="9">
      <t>ベツ</t>
    </rPh>
    <phoneticPr fontId="13"/>
  </si>
  <si>
    <t>1　通所介護</t>
    <rPh sb="2" eb="4">
      <t>ツウショ</t>
    </rPh>
    <rPh sb="4" eb="6">
      <t>カイゴ</t>
    </rPh>
    <phoneticPr fontId="13"/>
  </si>
  <si>
    <t>2　（介護予防）通所リハビリテーション</t>
    <rPh sb="3" eb="5">
      <t>カイゴ</t>
    </rPh>
    <rPh sb="5" eb="7">
      <t>ヨボウ</t>
    </rPh>
    <rPh sb="8" eb="10">
      <t>ツウショ</t>
    </rPh>
    <phoneticPr fontId="13"/>
  </si>
  <si>
    <t>3　地域密着型通所介護</t>
    <rPh sb="2" eb="4">
      <t>チイキ</t>
    </rPh>
    <rPh sb="4" eb="7">
      <t>ミッチャクガタ</t>
    </rPh>
    <rPh sb="7" eb="9">
      <t>ツウショ</t>
    </rPh>
    <rPh sb="9" eb="11">
      <t>カイゴ</t>
    </rPh>
    <phoneticPr fontId="13"/>
  </si>
  <si>
    <t>3　（介護予防）認知症対応型通所介護</t>
    <rPh sb="3" eb="5">
      <t>カイゴ</t>
    </rPh>
    <rPh sb="5" eb="7">
      <t>ヨボウ</t>
    </rPh>
    <rPh sb="8" eb="11">
      <t>ニンチショウ</t>
    </rPh>
    <rPh sb="11" eb="14">
      <t>タイオウガタ</t>
    </rPh>
    <rPh sb="14" eb="16">
      <t>ツウショ</t>
    </rPh>
    <rPh sb="16" eb="18">
      <t>カイゴ</t>
    </rPh>
    <phoneticPr fontId="13"/>
  </si>
  <si>
    <t>4　届 出 項 目</t>
    <rPh sb="2" eb="3">
      <t>トド</t>
    </rPh>
    <rPh sb="4" eb="5">
      <t>デ</t>
    </rPh>
    <rPh sb="6" eb="7">
      <t>コウ</t>
    </rPh>
    <rPh sb="8" eb="9">
      <t>メ</t>
    </rPh>
    <phoneticPr fontId="13"/>
  </si>
  <si>
    <t>1 サービス提供体制強化加算（Ⅰ）</t>
    <rPh sb="6" eb="8">
      <t>テイキョウ</t>
    </rPh>
    <rPh sb="8" eb="10">
      <t>タイセイ</t>
    </rPh>
    <rPh sb="10" eb="12">
      <t>キョウカ</t>
    </rPh>
    <rPh sb="12" eb="14">
      <t>カサン</t>
    </rPh>
    <phoneticPr fontId="13"/>
  </si>
  <si>
    <t>2 サービス提供体制強化加算（Ⅱ）</t>
    <rPh sb="6" eb="8">
      <t>テイキョウ</t>
    </rPh>
    <rPh sb="8" eb="10">
      <t>タイセイ</t>
    </rPh>
    <rPh sb="10" eb="12">
      <t>キョウカ</t>
    </rPh>
    <rPh sb="12" eb="14">
      <t>カサン</t>
    </rPh>
    <phoneticPr fontId="13"/>
  </si>
  <si>
    <t>3 サービス提供体制強化加算（Ⅲ）</t>
    <rPh sb="6" eb="8">
      <t>テイキョウ</t>
    </rPh>
    <rPh sb="8" eb="10">
      <t>タイセイ</t>
    </rPh>
    <rPh sb="10" eb="12">
      <t>キョウカ</t>
    </rPh>
    <rPh sb="12" eb="14">
      <t>カサン</t>
    </rPh>
    <phoneticPr fontId="13"/>
  </si>
  <si>
    <t>5　介護職員等の状況</t>
    <rPh sb="2" eb="4">
      <t>カイゴ</t>
    </rPh>
    <rPh sb="4" eb="6">
      <t>ショクイン</t>
    </rPh>
    <rPh sb="6" eb="7">
      <t>トウ</t>
    </rPh>
    <rPh sb="8" eb="10">
      <t>ジョウキョウ</t>
    </rPh>
    <phoneticPr fontId="13"/>
  </si>
  <si>
    <t>（１）サービス提供体制強化加算（Ⅰ）</t>
    <rPh sb="7" eb="9">
      <t>テイキョウ</t>
    </rPh>
    <rPh sb="9" eb="11">
      <t>タイセイ</t>
    </rPh>
    <rPh sb="11" eb="13">
      <t>キョウカ</t>
    </rPh>
    <rPh sb="13" eb="15">
      <t>カサン</t>
    </rPh>
    <phoneticPr fontId="13"/>
  </si>
  <si>
    <t>介護福祉士等の
状況</t>
    <rPh sb="0" eb="2">
      <t>カイゴ</t>
    </rPh>
    <rPh sb="2" eb="5">
      <t>フクシシ</t>
    </rPh>
    <rPh sb="5" eb="6">
      <t>トウ</t>
    </rPh>
    <rPh sb="8" eb="10">
      <t>ジョウキョウ</t>
    </rPh>
    <phoneticPr fontId="13"/>
  </si>
  <si>
    <t>①に占める②の割合が70％以上</t>
    <rPh sb="2" eb="3">
      <t>シ</t>
    </rPh>
    <rPh sb="7" eb="9">
      <t>ワリアイ</t>
    </rPh>
    <rPh sb="13" eb="15">
      <t>イジョウ</t>
    </rPh>
    <phoneticPr fontId="13"/>
  </si>
  <si>
    <t>介護職員の総数（常勤換算）</t>
    <rPh sb="0" eb="2">
      <t>カイゴ</t>
    </rPh>
    <rPh sb="2" eb="4">
      <t>ショクイン</t>
    </rPh>
    <rPh sb="5" eb="7">
      <t>ソウスウ</t>
    </rPh>
    <rPh sb="8" eb="10">
      <t>ジョウキン</t>
    </rPh>
    <rPh sb="10" eb="12">
      <t>カンサン</t>
    </rPh>
    <phoneticPr fontId="13"/>
  </si>
  <si>
    <t>①のうち介護福祉士の総数（常勤換算）</t>
    <rPh sb="4" eb="6">
      <t>カイゴ</t>
    </rPh>
    <rPh sb="6" eb="9">
      <t>フクシシ</t>
    </rPh>
    <rPh sb="10" eb="12">
      <t>ソウスウ</t>
    </rPh>
    <rPh sb="13" eb="15">
      <t>ジョウキン</t>
    </rPh>
    <rPh sb="15" eb="17">
      <t>カンサン</t>
    </rPh>
    <phoneticPr fontId="13"/>
  </si>
  <si>
    <t>又は</t>
    <rPh sb="0" eb="1">
      <t>マタ</t>
    </rPh>
    <phoneticPr fontId="13"/>
  </si>
  <si>
    <t>①に占める③の割合が25％以上</t>
    <rPh sb="2" eb="3">
      <t>シ</t>
    </rPh>
    <rPh sb="7" eb="9">
      <t>ワリアイ</t>
    </rPh>
    <rPh sb="13" eb="15">
      <t>イジョウ</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</si>
  <si>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</si>
  <si>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（２）サービス提供体制強化加算（Ⅱ）</t>
    <rPh sb="7" eb="9">
      <t>テイキョウ</t>
    </rPh>
    <rPh sb="9" eb="11">
      <t>タイセイ</t>
    </rPh>
    <rPh sb="11" eb="13">
      <t>キョウカ</t>
    </rPh>
    <rPh sb="13" eb="15">
      <t>カサン</t>
    </rPh>
    <phoneticPr fontId="13"/>
  </si>
  <si>
    <t>①に占める②の割合が50％以上</t>
    <rPh sb="2" eb="3">
      <t>シ</t>
    </rPh>
    <rPh sb="7" eb="9">
      <t>ワリアイ</t>
    </rPh>
    <rPh sb="13" eb="15">
      <t>イジョウ</t>
    </rPh>
    <phoneticPr fontId="1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</si>
  <si>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3"/>
  </si>
  <si>
    <t>①に占める②の割合が40％以上</t>
    <rPh sb="2" eb="3">
      <t>シ</t>
    </rPh>
    <rPh sb="7" eb="9">
      <t>ワリアイ</t>
    </rPh>
    <rPh sb="13" eb="15">
      <t>イジョウ</t>
    </rPh>
    <phoneticPr fontId="13"/>
  </si>
  <si>
    <t>勤続年数の状況</t>
    <rPh sb="0" eb="2">
      <t>キンゾク</t>
    </rPh>
    <rPh sb="2" eb="4">
      <t>ネンスウ</t>
    </rPh>
    <rPh sb="5" eb="7">
      <t>ジョウキョウ</t>
    </rPh>
    <phoneticPr fontId="13"/>
  </si>
  <si>
    <t>①に占める②の割合が30％以上</t>
    <rPh sb="2" eb="3">
      <t>シ</t>
    </rPh>
    <rPh sb="7" eb="9">
      <t>ワリアイ</t>
    </rPh>
    <rPh sb="13" eb="15">
      <t>イジョウ</t>
    </rPh>
    <phoneticPr fontId="1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</si>
  <si>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3"/>
  </si>
  <si>
    <t>①のうち勤続年数７年以上の者の総数（常勤換算）</t>
    <phoneticPr fontId="13"/>
  </si>
  <si>
    <t>要件を満たすことが分かる根拠書類を準備し、指定権者からの求めがあった場合には、速やかに提出すること。</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</si>
</sst>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
    <numFmt numFmtId="177" formatCode="0.0"/>
    <numFmt numFmtId="178" formatCode="#,##0.00_ "/>
    <numFmt numFmtId="179" formatCode="0.00_);[Red]\(0.00\)"/>
    <numFmt numFmtId="180" formatCode="#,##0_ "/>
    <numFmt numFmtId="181" formatCode="0.0_);[Red]\(0.0\)"/>
    <numFmt numFmtId="182" formatCode="0.0_ "/>
    <numFmt numFmtId="183" formatCode="0.00_ "/>
    <numFmt numFmtId="184" formatCode="0.000"/>
    <numFmt numFmtId="185" formatCode="#,##0.0#"/>
    <numFmt numFmtId="186" formatCode="h:mm;@"/>
  </numFmts>
  <fonts count="6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name val="MS UI Gothic"/>
      <family val="3"/>
      <charset val="128"/>
    </font>
    <font>
      <sz val="10"/>
      <name val="ＭＳ Ｐゴシック"/>
      <family val="3"/>
      <charset val="128"/>
    </font>
    <font>
      <sz val="6"/>
      <name val="游ゴシック"/>
      <family val="3"/>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HGSｺﾞｼｯｸM"/>
      <family val="3"/>
      <charset val="128"/>
    </font>
    <font>
      <b/>
      <sz val="11"/>
      <name val="ＭＳ Ｐゴシック"/>
      <family val="3"/>
      <charset val="128"/>
    </font>
    <font>
      <sz val="12"/>
      <name val="HGSｺﾞｼｯｸM"/>
      <family val="3"/>
      <charset val="128"/>
    </font>
    <font>
      <sz val="10"/>
      <name val="HGSｺﾞｼｯｸM"/>
      <family val="3"/>
      <charset val="128"/>
    </font>
    <font>
      <sz val="14"/>
      <name val="HG創英角ｺﾞｼｯｸUB"/>
      <family val="3"/>
      <charset val="128"/>
    </font>
    <font>
      <sz val="9"/>
      <name val="ＭＳ Ｐゴシック"/>
      <family val="3"/>
      <charset val="128"/>
    </font>
    <font>
      <sz val="8"/>
      <name val="ＭＳ Ｐゴシック"/>
      <family val="3"/>
      <charset val="128"/>
    </font>
    <font>
      <sz val="9"/>
      <name val="ＭＳ Ｐ明朝"/>
      <family val="1"/>
      <charset val="128"/>
    </font>
    <font>
      <sz val="9"/>
      <color rgb="FFFF0000"/>
      <name val="ＭＳ Ｐ明朝"/>
      <family val="1"/>
      <charset val="128"/>
    </font>
    <font>
      <b/>
      <sz val="9"/>
      <name val="ＭＳ Ｐゴシック"/>
      <family val="3"/>
      <charset val="128"/>
    </font>
    <font>
      <sz val="9"/>
      <name val="HGP創英角ｺﾞｼｯｸUB"/>
      <family val="3"/>
      <charset val="128"/>
    </font>
    <font>
      <b/>
      <sz val="9"/>
      <name val="ＭＳ ゴシック"/>
      <family val="3"/>
      <charset val="128"/>
    </font>
    <font>
      <sz val="9"/>
      <color rgb="FFFF0000"/>
      <name val="ＭＳ ゴシック"/>
      <family val="3"/>
      <charset val="128"/>
    </font>
    <font>
      <sz val="9"/>
      <name val="ＭＳ 明朝"/>
      <family val="1"/>
      <charset val="128"/>
    </font>
    <font>
      <sz val="8"/>
      <name val="ＭＳ Ｐ明朝"/>
      <family val="1"/>
      <charset val="128"/>
    </font>
    <font>
      <sz val="9"/>
      <color indexed="10"/>
      <name val="ＭＳ Ｐゴシック"/>
      <family val="3"/>
      <charset val="128"/>
    </font>
    <font>
      <sz val="10"/>
      <name val="HG創英角ﾎﾟｯﾌﾟ体"/>
      <family val="3"/>
      <charset val="128"/>
    </font>
    <font>
      <sz val="12"/>
      <name val="HG創英角ｺﾞｼｯｸUB"/>
      <family val="3"/>
      <charset val="128"/>
    </font>
    <font>
      <sz val="9"/>
      <name val="HG創英角ﾎﾟｯﾌﾟ体"/>
      <family val="3"/>
      <charset val="128"/>
    </font>
    <font>
      <b/>
      <sz val="11"/>
      <color rgb="FFFF0000"/>
      <name val="ＭＳ ゴシック"/>
      <family val="3"/>
      <charset val="128"/>
    </font>
    <font>
      <sz val="11"/>
      <color indexed="10"/>
      <name val="ＭＳ Ｐゴシック"/>
      <family val="3"/>
      <charset val="128"/>
    </font>
    <font>
      <sz val="14"/>
      <name val="ＭＳ Ｐゴシック"/>
      <family val="3"/>
      <charset val="128"/>
    </font>
    <font>
      <b/>
      <u/>
      <sz val="9"/>
      <name val="ＭＳ Ｐ明朝"/>
      <family val="1"/>
      <charset val="128"/>
    </font>
    <font>
      <strike/>
      <sz val="9"/>
      <name val="ＭＳ Ｐゴシック"/>
      <family val="3"/>
      <charset val="128"/>
    </font>
    <font>
      <strike/>
      <sz val="12"/>
      <name val="ＭＳ Ｐゴシック"/>
      <family val="3"/>
      <charset val="128"/>
    </font>
    <font>
      <b/>
      <sz val="8"/>
      <name val="ＭＳ Ｐゴシック"/>
      <family val="3"/>
      <charset val="128"/>
    </font>
    <font>
      <b/>
      <sz val="9"/>
      <color rgb="FFFF0000"/>
      <name val="ＭＳ ゴシック"/>
      <family val="3"/>
      <charset val="128"/>
    </font>
    <font>
      <sz val="16"/>
      <name val="HGSｺﾞｼｯｸM"/>
      <family val="3"/>
      <charset val="128"/>
    </font>
    <font>
      <b/>
      <sz val="14"/>
      <name val="HGSｺﾞｼｯｸM"/>
      <family val="3"/>
      <charset val="128"/>
    </font>
    <font>
      <sz val="14"/>
      <name val="HGSｺﾞｼｯｸM"/>
      <family val="3"/>
      <charset val="128"/>
    </font>
    <font>
      <b/>
      <sz val="12"/>
      <name val="HGSｺﾞｼｯｸM"/>
      <family val="3"/>
      <charset val="128"/>
    </font>
    <font>
      <b/>
      <sz val="11"/>
      <name val="HGSｺﾞｼｯｸM"/>
      <family val="3"/>
      <charset val="128"/>
    </font>
    <font>
      <sz val="9"/>
      <name val="HGSｺﾞｼｯｸM"/>
      <family val="3"/>
      <charset val="128"/>
    </font>
    <font>
      <b/>
      <u/>
      <sz val="11"/>
      <color theme="1"/>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b/>
      <sz val="16"/>
      <name val="HGSｺﾞｼｯｸM"/>
      <family val="3"/>
      <charset val="128"/>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sz val="11"/>
      <color theme="1"/>
      <name val="游ゴシック"/>
      <family val="3"/>
      <charset val="128"/>
      <scheme val="minor"/>
    </font>
    <font>
      <sz val="10.5"/>
      <name val="HGSｺﾞｼｯｸM"/>
      <family val="3"/>
      <charset val="128"/>
    </font>
    <font>
      <sz val="8"/>
      <name val="HGSｺﾞｼｯｸM"/>
      <family val="3"/>
      <charset val="128"/>
    </font>
    <font>
      <sz val="7"/>
      <name val="HGSｺﾞｼｯｸM"/>
      <family val="3"/>
      <charset val="128"/>
    </font>
  </fonts>
  <fills count="14">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9" tint="0.59999389629810485"/>
        <bgColor indexed="64"/>
      </patternFill>
    </fill>
    <fill>
      <patternFill patternType="solid">
        <fgColor rgb="FFCCFFFF"/>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theme="0" tint="-0.499984740745262"/>
        <bgColor indexed="64"/>
      </patternFill>
    </fill>
  </fills>
  <borders count="140">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auto="1"/>
      </left>
      <right/>
      <top/>
      <bottom/>
      <diagonal/>
    </border>
    <border>
      <left style="thin">
        <color auto="1"/>
      </left>
      <right style="thin">
        <color auto="1"/>
      </right>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auto="1"/>
      </top>
      <bottom style="thin">
        <color auto="1"/>
      </bottom>
      <diagonal/>
    </border>
    <border>
      <left/>
      <right style="thin">
        <color auto="1"/>
      </right>
      <top style="hair">
        <color auto="1"/>
      </top>
      <bottom style="thin">
        <color auto="1"/>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auto="1"/>
      </right>
      <top style="double">
        <color auto="1"/>
      </top>
      <bottom style="double">
        <color auto="1"/>
      </bottom>
      <diagonal/>
    </border>
    <border>
      <left/>
      <right style="double">
        <color indexed="64"/>
      </right>
      <top/>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top/>
      <bottom style="hair">
        <color indexed="64"/>
      </bottom>
      <diagonal/>
    </border>
    <border>
      <left/>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0">
    <xf numFmtId="0" fontId="0" fillId="0" borderId="0"/>
    <xf numFmtId="0" fontId="8" fillId="0" borderId="0">
      <alignment vertical="center"/>
    </xf>
    <xf numFmtId="0" fontId="7" fillId="0" borderId="0">
      <alignment vertical="center"/>
    </xf>
    <xf numFmtId="0" fontId="12" fillId="0" borderId="0"/>
    <xf numFmtId="0" fontId="20" fillId="0" borderId="0"/>
    <xf numFmtId="0" fontId="20" fillId="0" borderId="0"/>
    <xf numFmtId="0" fontId="12" fillId="0" borderId="0"/>
    <xf numFmtId="0" fontId="20" fillId="0" borderId="0"/>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62" fillId="0" borderId="0">
      <alignment vertical="center"/>
    </xf>
    <xf numFmtId="9" fontId="62" fillId="0" borderId="0" applyFont="0" applyFill="0" applyBorder="0" applyAlignment="0" applyProtection="0">
      <alignment vertical="center"/>
    </xf>
  </cellStyleXfs>
  <cellXfs count="753">
    <xf numFmtId="0" fontId="0" fillId="0" borderId="0" xfId="0"/>
    <xf numFmtId="0" fontId="19" fillId="0" borderId="0" xfId="3" applyFont="1" applyAlignment="1">
      <alignment vertical="center"/>
    </xf>
    <xf numFmtId="0" fontId="19" fillId="0" borderId="0" xfId="3" applyFont="1" applyFill="1" applyAlignment="1">
      <alignment vertical="center"/>
    </xf>
    <xf numFmtId="179" fontId="19" fillId="0" borderId="0" xfId="3" applyNumberFormat="1" applyFont="1" applyFill="1" applyAlignment="1">
      <alignment horizontal="center" vertical="center"/>
    </xf>
    <xf numFmtId="179" fontId="19" fillId="0" borderId="0" xfId="3" applyNumberFormat="1" applyFont="1" applyFill="1" applyAlignment="1">
      <alignment vertical="center"/>
    </xf>
    <xf numFmtId="0" fontId="19" fillId="0" borderId="0" xfId="3" applyFont="1" applyAlignment="1">
      <alignment vertical="top"/>
    </xf>
    <xf numFmtId="0" fontId="23" fillId="0" borderId="0" xfId="3" applyFont="1" applyFill="1" applyAlignment="1">
      <alignment vertical="top"/>
    </xf>
    <xf numFmtId="0" fontId="23" fillId="0" borderId="0" xfId="3" applyFont="1" applyFill="1" applyAlignment="1">
      <alignment vertical="center"/>
    </xf>
    <xf numFmtId="179" fontId="19" fillId="0" borderId="0" xfId="3" applyNumberFormat="1" applyFont="1" applyFill="1" applyBorder="1" applyAlignment="1">
      <alignment vertical="center"/>
    </xf>
    <xf numFmtId="0" fontId="19" fillId="0" borderId="24" xfId="3" applyFont="1" applyBorder="1" applyAlignment="1">
      <alignment horizontal="center" vertical="center"/>
    </xf>
    <xf numFmtId="0" fontId="20" fillId="0" borderId="24" xfId="3" applyFont="1" applyBorder="1" applyAlignment="1">
      <alignment horizontal="right" vertical="center" shrinkToFit="1"/>
    </xf>
    <xf numFmtId="0" fontId="20" fillId="3" borderId="26" xfId="3" applyFont="1" applyFill="1" applyBorder="1" applyAlignment="1">
      <alignment vertical="center"/>
    </xf>
    <xf numFmtId="0" fontId="19" fillId="0" borderId="0" xfId="3" applyFont="1" applyFill="1" applyBorder="1" applyAlignment="1">
      <alignment horizontal="center" vertical="center"/>
    </xf>
    <xf numFmtId="0" fontId="19" fillId="0" borderId="0" xfId="3" applyFont="1" applyBorder="1" applyAlignment="1">
      <alignment horizontal="center" vertical="center"/>
    </xf>
    <xf numFmtId="0" fontId="20" fillId="0" borderId="0" xfId="3" applyFont="1" applyBorder="1" applyAlignment="1">
      <alignment horizontal="right" vertical="center" shrinkToFit="1"/>
    </xf>
    <xf numFmtId="0" fontId="19" fillId="0" borderId="0" xfId="3" applyFont="1" applyFill="1" applyBorder="1" applyAlignment="1">
      <alignment horizontal="center" vertical="center" wrapText="1"/>
    </xf>
    <xf numFmtId="0" fontId="20" fillId="3" borderId="29" xfId="3" applyFont="1" applyFill="1" applyBorder="1" applyAlignment="1">
      <alignment vertical="center"/>
    </xf>
    <xf numFmtId="0" fontId="19" fillId="0" borderId="20" xfId="3" applyFont="1" applyBorder="1" applyAlignment="1">
      <alignment horizontal="center" vertical="center"/>
    </xf>
    <xf numFmtId="0" fontId="20" fillId="0" borderId="20" xfId="3" applyFont="1" applyBorder="1" applyAlignment="1">
      <alignment horizontal="right" vertical="center" shrinkToFit="1"/>
    </xf>
    <xf numFmtId="0" fontId="27" fillId="0" borderId="24" xfId="3" applyFont="1" applyFill="1" applyBorder="1" applyAlignment="1">
      <alignment vertical="center"/>
    </xf>
    <xf numFmtId="0" fontId="23" fillId="0" borderId="0" xfId="3" applyFont="1" applyFill="1" applyAlignment="1">
      <alignment vertical="center" wrapText="1"/>
    </xf>
    <xf numFmtId="0" fontId="27" fillId="0" borderId="0" xfId="3" applyFont="1" applyFill="1" applyBorder="1" applyAlignment="1">
      <alignment vertical="center" shrinkToFit="1"/>
    </xf>
    <xf numFmtId="0" fontId="19" fillId="0" borderId="20" xfId="3" applyFont="1" applyFill="1" applyBorder="1" applyAlignment="1">
      <alignment horizontal="center" vertical="center"/>
    </xf>
    <xf numFmtId="0" fontId="23" fillId="0" borderId="5" xfId="3" applyFont="1" applyFill="1" applyBorder="1" applyAlignment="1">
      <alignment horizontal="center" vertical="center" wrapText="1"/>
    </xf>
    <xf numFmtId="182" fontId="23" fillId="0" borderId="5" xfId="3" applyNumberFormat="1" applyFont="1" applyFill="1" applyBorder="1" applyAlignment="1">
      <alignment vertical="center" wrapText="1"/>
    </xf>
    <xf numFmtId="0" fontId="23" fillId="0" borderId="0" xfId="3" applyFont="1" applyFill="1" applyAlignment="1">
      <alignment horizontal="center" vertical="center" wrapText="1"/>
    </xf>
    <xf numFmtId="0" fontId="19" fillId="0" borderId="0" xfId="3" applyFont="1" applyAlignment="1">
      <alignment horizontal="center" vertical="center"/>
    </xf>
    <xf numFmtId="179" fontId="19" fillId="0" borderId="0" xfId="3" applyNumberFormat="1" applyFont="1" applyBorder="1" applyAlignment="1">
      <alignment vertical="center"/>
    </xf>
    <xf numFmtId="179" fontId="19" fillId="0" borderId="0" xfId="3" applyNumberFormat="1" applyFont="1" applyAlignment="1">
      <alignment vertical="center"/>
    </xf>
    <xf numFmtId="183" fontId="19" fillId="0" borderId="0" xfId="3" applyNumberFormat="1" applyFont="1" applyAlignment="1">
      <alignment vertical="center"/>
    </xf>
    <xf numFmtId="179" fontId="19" fillId="4" borderId="0" xfId="3" applyNumberFormat="1" applyFont="1" applyFill="1" applyBorder="1" applyAlignment="1">
      <alignment horizontal="center" vertical="center" wrapText="1"/>
    </xf>
    <xf numFmtId="179" fontId="19" fillId="4" borderId="0" xfId="3" applyNumberFormat="1" applyFont="1" applyFill="1" applyBorder="1" applyAlignment="1">
      <alignment horizontal="right" vertical="center"/>
    </xf>
    <xf numFmtId="183" fontId="19" fillId="4" borderId="0" xfId="3" applyNumberFormat="1" applyFont="1" applyFill="1" applyBorder="1" applyAlignment="1">
      <alignment vertical="center"/>
    </xf>
    <xf numFmtId="0" fontId="19" fillId="4" borderId="0" xfId="3" applyFont="1" applyFill="1" applyBorder="1" applyAlignment="1">
      <alignment vertical="center"/>
    </xf>
    <xf numFmtId="179" fontId="19" fillId="0" borderId="0" xfId="3" applyNumberFormat="1" applyFont="1" applyFill="1" applyBorder="1" applyAlignment="1">
      <alignment vertical="center" wrapText="1"/>
    </xf>
    <xf numFmtId="179" fontId="19" fillId="0" borderId="0" xfId="3" applyNumberFormat="1" applyFont="1" applyFill="1" applyBorder="1" applyAlignment="1">
      <alignment horizontal="left" vertical="center" wrapText="1"/>
    </xf>
    <xf numFmtId="183" fontId="30" fillId="0" borderId="0" xfId="3" applyNumberFormat="1" applyFont="1" applyFill="1" applyAlignment="1">
      <alignment vertical="center"/>
    </xf>
    <xf numFmtId="0" fontId="20" fillId="0" borderId="40" xfId="3" applyFont="1" applyBorder="1" applyAlignment="1">
      <alignment horizontal="right" vertical="center" shrinkToFit="1"/>
    </xf>
    <xf numFmtId="0" fontId="31" fillId="0" borderId="0" xfId="3" applyFont="1" applyAlignment="1">
      <alignment vertical="center" wrapText="1"/>
    </xf>
    <xf numFmtId="0" fontId="21" fillId="0" borderId="0" xfId="3" applyFont="1" applyAlignment="1">
      <alignment horizontal="left" vertical="top" wrapText="1"/>
    </xf>
    <xf numFmtId="180" fontId="19" fillId="3" borderId="25" xfId="3" applyNumberFormat="1" applyFont="1" applyFill="1" applyBorder="1" applyAlignment="1">
      <alignment vertical="center"/>
    </xf>
    <xf numFmtId="0" fontId="23" fillId="0" borderId="7" xfId="3" applyFont="1" applyFill="1" applyBorder="1" applyAlignment="1">
      <alignment horizontal="center" vertical="center" shrinkToFit="1"/>
    </xf>
    <xf numFmtId="0" fontId="24" fillId="0" borderId="0" xfId="3" applyFont="1" applyFill="1" applyAlignment="1">
      <alignment vertical="top" wrapText="1"/>
    </xf>
    <xf numFmtId="179" fontId="19" fillId="0" borderId="0" xfId="3" applyNumberFormat="1" applyFont="1" applyBorder="1" applyAlignment="1">
      <alignment horizontal="right" vertical="center"/>
    </xf>
    <xf numFmtId="180" fontId="19" fillId="7" borderId="25" xfId="3" applyNumberFormat="1" applyFont="1" applyFill="1" applyBorder="1" applyAlignment="1">
      <alignment vertical="center"/>
    </xf>
    <xf numFmtId="0" fontId="18" fillId="0" borderId="0" xfId="3" applyFont="1" applyFill="1" applyAlignment="1">
      <alignment vertical="center"/>
    </xf>
    <xf numFmtId="0" fontId="19" fillId="0" borderId="0" xfId="3" applyFont="1" applyAlignment="1">
      <alignment horizontal="left" vertical="center" wrapText="1"/>
    </xf>
    <xf numFmtId="0" fontId="38" fillId="0" borderId="0" xfId="3" applyFont="1" applyAlignment="1">
      <alignment vertical="center" wrapText="1"/>
    </xf>
    <xf numFmtId="0" fontId="37" fillId="0" borderId="0" xfId="3" applyFont="1" applyAlignment="1">
      <alignment vertical="center" wrapText="1"/>
    </xf>
    <xf numFmtId="0" fontId="37" fillId="0" borderId="0" xfId="3" applyFont="1" applyAlignment="1">
      <alignment horizontal="right" vertical="center"/>
    </xf>
    <xf numFmtId="180" fontId="37" fillId="0" borderId="0" xfId="3" applyNumberFormat="1" applyFont="1" applyFill="1" applyBorder="1" applyAlignment="1">
      <alignment horizontal="center" vertical="center"/>
    </xf>
    <xf numFmtId="0" fontId="27" fillId="0" borderId="0" xfId="3" applyFont="1" applyFill="1" applyBorder="1" applyAlignment="1">
      <alignment vertical="center"/>
    </xf>
    <xf numFmtId="0" fontId="19" fillId="0" borderId="2" xfId="4" applyFont="1" applyFill="1" applyBorder="1" applyAlignment="1">
      <alignment horizontal="center" vertical="center"/>
    </xf>
    <xf numFmtId="0" fontId="39" fillId="0" borderId="5" xfId="3" applyFont="1" applyFill="1" applyBorder="1" applyAlignment="1">
      <alignment horizontal="center" vertical="center" wrapText="1"/>
    </xf>
    <xf numFmtId="2" fontId="39" fillId="7" borderId="28" xfId="3" applyNumberFormat="1" applyFont="1" applyFill="1" applyBorder="1" applyAlignment="1">
      <alignment horizontal="center" vertical="center" wrapText="1"/>
    </xf>
    <xf numFmtId="177" fontId="39" fillId="7" borderId="28" xfId="3" applyNumberFormat="1" applyFont="1" applyFill="1" applyBorder="1" applyAlignment="1">
      <alignment horizontal="center" vertical="center" wrapText="1"/>
    </xf>
    <xf numFmtId="177" fontId="23" fillId="7" borderId="49" xfId="3" applyNumberFormat="1" applyFont="1" applyFill="1" applyBorder="1" applyAlignment="1">
      <alignment vertical="center" wrapText="1"/>
    </xf>
    <xf numFmtId="179" fontId="19" fillId="0" borderId="0" xfId="3" applyNumberFormat="1" applyFont="1" applyFill="1" applyAlignment="1">
      <alignment horizontal="left" vertical="center"/>
    </xf>
    <xf numFmtId="179" fontId="9" fillId="0" borderId="0" xfId="3" applyNumberFormat="1" applyFont="1" applyFill="1" applyBorder="1" applyAlignment="1">
      <alignment vertical="center" wrapText="1"/>
    </xf>
    <xf numFmtId="183" fontId="9" fillId="0" borderId="0" xfId="3" applyNumberFormat="1" applyFont="1" applyFill="1" applyAlignment="1">
      <alignment vertical="center"/>
    </xf>
    <xf numFmtId="0" fontId="25" fillId="0" borderId="0" xfId="3" applyFont="1" applyBorder="1" applyAlignment="1">
      <alignment vertical="center"/>
    </xf>
    <xf numFmtId="0" fontId="19" fillId="0" borderId="0" xfId="3" applyFont="1" applyFill="1" applyBorder="1" applyAlignment="1">
      <alignment vertical="center"/>
    </xf>
    <xf numFmtId="0" fontId="20" fillId="0" borderId="0" xfId="3" applyFont="1" applyBorder="1" applyAlignment="1">
      <alignment vertical="center" shrinkToFit="1"/>
    </xf>
    <xf numFmtId="178" fontId="19" fillId="0" borderId="0" xfId="3" applyNumberFormat="1" applyFont="1" applyFill="1" applyBorder="1" applyAlignment="1">
      <alignment vertical="center"/>
    </xf>
    <xf numFmtId="0" fontId="20" fillId="0" borderId="0" xfId="3" applyFont="1" applyBorder="1" applyAlignment="1">
      <alignment vertical="center"/>
    </xf>
    <xf numFmtId="0" fontId="19" fillId="0" borderId="0" xfId="3" applyFont="1" applyBorder="1" applyAlignment="1">
      <alignment vertical="center"/>
    </xf>
    <xf numFmtId="0" fontId="25" fillId="0" borderId="0" xfId="3" applyFont="1" applyAlignment="1">
      <alignment vertical="center"/>
    </xf>
    <xf numFmtId="0" fontId="20" fillId="0" borderId="0" xfId="3" applyFont="1" applyAlignment="1">
      <alignment vertical="center" shrinkToFit="1"/>
    </xf>
    <xf numFmtId="178" fontId="19" fillId="0" borderId="0" xfId="3" applyNumberFormat="1" applyFont="1" applyAlignment="1">
      <alignment vertical="center"/>
    </xf>
    <xf numFmtId="0" fontId="20" fillId="0" borderId="0" xfId="3" applyFont="1" applyAlignment="1">
      <alignment vertical="center"/>
    </xf>
    <xf numFmtId="183" fontId="19" fillId="0" borderId="0" xfId="3" applyNumberFormat="1" applyFont="1" applyFill="1" applyAlignment="1">
      <alignment vertical="center"/>
    </xf>
    <xf numFmtId="0" fontId="20" fillId="0" borderId="0" xfId="3" applyFont="1" applyFill="1" applyAlignment="1">
      <alignment vertical="center" shrinkToFit="1"/>
    </xf>
    <xf numFmtId="0" fontId="19" fillId="0" borderId="0" xfId="3" applyFont="1" applyAlignment="1">
      <alignment vertical="center" wrapText="1"/>
    </xf>
    <xf numFmtId="0" fontId="19" fillId="0" borderId="0" xfId="3" applyFont="1" applyAlignment="1">
      <alignment horizontal="right" vertical="center"/>
    </xf>
    <xf numFmtId="183" fontId="19" fillId="0" borderId="0" xfId="3" applyNumberFormat="1" applyFont="1" applyFill="1" applyBorder="1" applyAlignment="1">
      <alignment vertical="center"/>
    </xf>
    <xf numFmtId="0" fontId="27" fillId="0" borderId="51" xfId="3" applyFont="1" applyFill="1" applyBorder="1" applyAlignment="1">
      <alignment vertical="center"/>
    </xf>
    <xf numFmtId="183" fontId="32" fillId="0" borderId="0" xfId="3" applyNumberFormat="1" applyFont="1" applyFill="1" applyBorder="1" applyAlignment="1">
      <alignment vertical="center"/>
    </xf>
    <xf numFmtId="0" fontId="19" fillId="0" borderId="52" xfId="3" applyFont="1" applyFill="1" applyBorder="1" applyAlignment="1">
      <alignment horizontal="center" vertical="center"/>
    </xf>
    <xf numFmtId="0" fontId="19" fillId="0" borderId="53" xfId="3" applyFont="1" applyFill="1" applyBorder="1" applyAlignment="1">
      <alignment horizontal="center" vertical="center"/>
    </xf>
    <xf numFmtId="0" fontId="6" fillId="0" borderId="0" xfId="8">
      <alignment vertical="center"/>
    </xf>
    <xf numFmtId="179" fontId="19" fillId="0" borderId="0" xfId="3" applyNumberFormat="1" applyFont="1" applyBorder="1" applyAlignment="1">
      <alignment horizontal="center" vertical="center"/>
    </xf>
    <xf numFmtId="183" fontId="23" fillId="0" borderId="0" xfId="3" applyNumberFormat="1" applyFont="1" applyFill="1" applyBorder="1" applyAlignment="1">
      <alignment vertical="center"/>
    </xf>
    <xf numFmtId="179" fontId="9" fillId="0" borderId="0" xfId="3" applyNumberFormat="1" applyFont="1" applyBorder="1" applyAlignment="1">
      <alignment vertical="center"/>
    </xf>
    <xf numFmtId="183" fontId="9" fillId="0" borderId="0" xfId="3" applyNumberFormat="1" applyFont="1" applyAlignment="1">
      <alignment horizontal="left" vertical="center"/>
    </xf>
    <xf numFmtId="179" fontId="19" fillId="0" borderId="0" xfId="3" applyNumberFormat="1" applyFont="1" applyFill="1" applyBorder="1" applyAlignment="1">
      <alignment horizontal="left" vertical="center"/>
    </xf>
    <xf numFmtId="183" fontId="30" fillId="0" borderId="0" xfId="3" applyNumberFormat="1" applyFont="1" applyFill="1" applyAlignment="1">
      <alignment horizontal="left" vertical="center"/>
    </xf>
    <xf numFmtId="179" fontId="9" fillId="0" borderId="0" xfId="3" applyNumberFormat="1" applyFont="1" applyBorder="1" applyAlignment="1">
      <alignment vertical="center" wrapText="1"/>
    </xf>
    <xf numFmtId="183" fontId="9" fillId="0" borderId="0" xfId="3" applyNumberFormat="1" applyFont="1" applyAlignment="1">
      <alignment vertical="center"/>
    </xf>
    <xf numFmtId="0" fontId="27" fillId="0" borderId="52" xfId="3" applyFont="1" applyFill="1" applyBorder="1" applyAlignment="1">
      <alignment vertical="center" shrinkToFit="1"/>
    </xf>
    <xf numFmtId="181" fontId="19" fillId="8" borderId="28" xfId="3" applyNumberFormat="1" applyFont="1" applyFill="1" applyBorder="1" applyAlignment="1">
      <alignment vertical="center"/>
    </xf>
    <xf numFmtId="0" fontId="20" fillId="8" borderId="29" xfId="3" applyFont="1" applyFill="1" applyBorder="1" applyAlignment="1">
      <alignment vertical="center"/>
    </xf>
    <xf numFmtId="0" fontId="20" fillId="8" borderId="37" xfId="3" applyFont="1" applyFill="1" applyBorder="1" applyAlignment="1">
      <alignment vertical="center"/>
    </xf>
    <xf numFmtId="0" fontId="28" fillId="8" borderId="7" xfId="3" applyFont="1" applyFill="1" applyBorder="1" applyAlignment="1">
      <alignment horizontal="center" vertical="center" shrinkToFit="1"/>
    </xf>
    <xf numFmtId="181" fontId="19" fillId="8" borderId="8" xfId="3" applyNumberFormat="1" applyFont="1" applyFill="1" applyBorder="1" applyAlignment="1">
      <alignment vertical="center"/>
    </xf>
    <xf numFmtId="0" fontId="28" fillId="8" borderId="38" xfId="3" applyFont="1" applyFill="1" applyBorder="1" applyAlignment="1">
      <alignment horizontal="center" vertical="center" shrinkToFit="1"/>
    </xf>
    <xf numFmtId="181" fontId="19" fillId="8" borderId="39" xfId="3" applyNumberFormat="1" applyFont="1" applyFill="1" applyBorder="1" applyAlignment="1">
      <alignment vertical="center"/>
    </xf>
    <xf numFmtId="182" fontId="19" fillId="8" borderId="28" xfId="3" applyNumberFormat="1" applyFont="1" applyFill="1" applyBorder="1" applyAlignment="1">
      <alignment vertical="center"/>
    </xf>
    <xf numFmtId="183" fontId="19" fillId="6" borderId="0" xfId="3" applyNumberFormat="1" applyFont="1" applyFill="1" applyAlignment="1">
      <alignment vertical="center"/>
    </xf>
    <xf numFmtId="182" fontId="23" fillId="6" borderId="28" xfId="3" applyNumberFormat="1" applyFont="1" applyFill="1" applyBorder="1" applyAlignment="1">
      <alignment vertical="center"/>
    </xf>
    <xf numFmtId="177" fontId="23" fillId="6" borderId="28" xfId="3" applyNumberFormat="1" applyFont="1" applyFill="1" applyBorder="1" applyAlignment="1">
      <alignment vertical="center"/>
    </xf>
    <xf numFmtId="0" fontId="48" fillId="12" borderId="0" xfId="13" applyFont="1" applyFill="1" applyBorder="1">
      <alignment vertical="center"/>
    </xf>
    <xf numFmtId="0" fontId="41" fillId="12" borderId="0" xfId="13" applyFont="1" applyFill="1" applyBorder="1">
      <alignment vertical="center"/>
    </xf>
    <xf numFmtId="0" fontId="49" fillId="12" borderId="0" xfId="13" applyFont="1" applyFill="1">
      <alignment vertical="center"/>
    </xf>
    <xf numFmtId="0" fontId="41" fillId="12" borderId="2" xfId="13" applyFont="1" applyFill="1" applyBorder="1" applyAlignment="1">
      <alignment horizontal="center" vertical="center"/>
    </xf>
    <xf numFmtId="0" fontId="41" fillId="12" borderId="2" xfId="13" applyFont="1" applyFill="1" applyBorder="1">
      <alignment vertical="center"/>
    </xf>
    <xf numFmtId="0" fontId="41" fillId="12" borderId="2" xfId="13" applyFont="1" applyFill="1" applyBorder="1" applyAlignment="1">
      <alignment vertical="center" shrinkToFit="1"/>
    </xf>
    <xf numFmtId="0" fontId="49" fillId="12" borderId="56" xfId="13" applyFont="1" applyFill="1" applyBorder="1" applyAlignment="1">
      <alignment horizontal="center" vertical="center"/>
    </xf>
    <xf numFmtId="0" fontId="50" fillId="12" borderId="57" xfId="13" applyFont="1" applyFill="1" applyBorder="1" applyAlignment="1">
      <alignment horizontal="center" vertical="center"/>
    </xf>
    <xf numFmtId="0" fontId="50" fillId="12" borderId="58" xfId="13" applyFont="1" applyFill="1" applyBorder="1" applyAlignment="1">
      <alignment horizontal="center" vertical="center"/>
    </xf>
    <xf numFmtId="0" fontId="50" fillId="12" borderId="59" xfId="13" applyFont="1" applyFill="1" applyBorder="1" applyAlignment="1">
      <alignment horizontal="center" vertical="center"/>
    </xf>
    <xf numFmtId="0" fontId="49" fillId="12" borderId="58" xfId="13" applyFont="1" applyFill="1" applyBorder="1" applyAlignment="1">
      <alignment horizontal="center" vertical="center"/>
    </xf>
    <xf numFmtId="0" fontId="49" fillId="12" borderId="60" xfId="13" applyFont="1" applyFill="1" applyBorder="1" applyAlignment="1">
      <alignment horizontal="center" vertical="center"/>
    </xf>
    <xf numFmtId="0" fontId="50" fillId="12" borderId="61" xfId="13" applyFont="1" applyFill="1" applyBorder="1">
      <alignment vertical="center"/>
    </xf>
    <xf numFmtId="0" fontId="50" fillId="12" borderId="62" xfId="13" applyFont="1" applyFill="1" applyBorder="1">
      <alignment vertical="center"/>
    </xf>
    <xf numFmtId="0" fontId="50" fillId="12" borderId="6" xfId="13" applyFont="1" applyFill="1" applyBorder="1">
      <alignment vertical="center"/>
    </xf>
    <xf numFmtId="0" fontId="49" fillId="12" borderId="62" xfId="13" applyFont="1" applyFill="1" applyBorder="1">
      <alignment vertical="center"/>
    </xf>
    <xf numFmtId="0" fontId="49" fillId="12" borderId="63" xfId="13" applyFont="1" applyFill="1" applyBorder="1">
      <alignment vertical="center"/>
    </xf>
    <xf numFmtId="0" fontId="50" fillId="12" borderId="44" xfId="13" applyFont="1" applyFill="1" applyBorder="1">
      <alignment vertical="center"/>
    </xf>
    <xf numFmtId="0" fontId="49" fillId="12" borderId="2" xfId="13" applyFont="1" applyFill="1" applyBorder="1">
      <alignment vertical="center"/>
    </xf>
    <xf numFmtId="0" fontId="50" fillId="12" borderId="7" xfId="13" applyFont="1" applyFill="1" applyBorder="1">
      <alignment vertical="center"/>
    </xf>
    <xf numFmtId="0" fontId="50" fillId="12" borderId="2" xfId="13" applyFont="1" applyFill="1" applyBorder="1">
      <alignment vertical="center"/>
    </xf>
    <xf numFmtId="0" fontId="50" fillId="12" borderId="45" xfId="13" applyFont="1" applyFill="1" applyBorder="1">
      <alignment vertical="center"/>
    </xf>
    <xf numFmtId="0" fontId="49" fillId="12" borderId="45" xfId="13" applyFont="1" applyFill="1" applyBorder="1">
      <alignment vertical="center"/>
    </xf>
    <xf numFmtId="0" fontId="49" fillId="12" borderId="47" xfId="13" applyFont="1" applyFill="1" applyBorder="1">
      <alignment vertical="center"/>
    </xf>
    <xf numFmtId="0" fontId="49" fillId="12" borderId="3" xfId="13" applyFont="1" applyFill="1" applyBorder="1">
      <alignment vertical="center"/>
    </xf>
    <xf numFmtId="0" fontId="49" fillId="12" borderId="48" xfId="13" applyFont="1" applyFill="1" applyBorder="1">
      <alignment vertical="center"/>
    </xf>
    <xf numFmtId="0" fontId="3" fillId="12" borderId="0" xfId="13" applyFill="1">
      <alignment vertical="center"/>
    </xf>
    <xf numFmtId="0" fontId="16" fillId="12" borderId="0" xfId="13" applyFont="1" applyFill="1" applyAlignment="1">
      <alignment horizontal="left" vertical="center"/>
    </xf>
    <xf numFmtId="0" fontId="42" fillId="12" borderId="0" xfId="13" applyFont="1" applyFill="1" applyAlignment="1">
      <alignment horizontal="left" vertical="center"/>
    </xf>
    <xf numFmtId="0" fontId="16" fillId="12" borderId="0" xfId="13" applyFont="1" applyFill="1">
      <alignment vertical="center"/>
    </xf>
    <xf numFmtId="0" fontId="16" fillId="11" borderId="2" xfId="13" applyFont="1" applyFill="1" applyBorder="1" applyAlignment="1">
      <alignment horizontal="left" vertical="center"/>
    </xf>
    <xf numFmtId="0" fontId="16" fillId="12" borderId="0" xfId="13" applyFont="1" applyFill="1" applyAlignment="1">
      <alignment vertical="center"/>
    </xf>
    <xf numFmtId="0" fontId="16" fillId="9" borderId="2" xfId="13" applyFont="1" applyFill="1" applyBorder="1" applyAlignment="1">
      <alignment horizontal="left" vertical="center"/>
    </xf>
    <xf numFmtId="0" fontId="51" fillId="12" borderId="0" xfId="13" applyFont="1" applyFill="1" applyAlignment="1">
      <alignment horizontal="left" vertical="center"/>
    </xf>
    <xf numFmtId="0" fontId="16" fillId="12" borderId="0" xfId="13" applyFont="1" applyFill="1" applyBorder="1" applyAlignment="1">
      <alignment horizontal="center" vertical="center"/>
    </xf>
    <xf numFmtId="0" fontId="16" fillId="12" borderId="0" xfId="13" applyFont="1" applyFill="1" applyBorder="1" applyAlignment="1">
      <alignment horizontal="left" vertical="center"/>
    </xf>
    <xf numFmtId="0" fontId="16" fillId="12" borderId="2" xfId="13" applyFont="1" applyFill="1" applyBorder="1" applyAlignment="1">
      <alignment horizontal="center" vertical="center"/>
    </xf>
    <xf numFmtId="0" fontId="16" fillId="12" borderId="2" xfId="13" applyFont="1" applyFill="1" applyBorder="1" applyAlignment="1">
      <alignment horizontal="left" vertical="center"/>
    </xf>
    <xf numFmtId="0" fontId="52" fillId="12" borderId="0" xfId="13" applyFont="1" applyFill="1">
      <alignment vertical="center"/>
    </xf>
    <xf numFmtId="0" fontId="52" fillId="12" borderId="0" xfId="13" applyFont="1" applyFill="1" applyAlignment="1">
      <alignment horizontal="left" vertical="center"/>
    </xf>
    <xf numFmtId="0" fontId="16" fillId="12" borderId="0" xfId="13" applyFont="1" applyFill="1" applyBorder="1">
      <alignment vertical="center"/>
    </xf>
    <xf numFmtId="0" fontId="44" fillId="12" borderId="0" xfId="13" applyFont="1" applyFill="1" applyAlignment="1">
      <alignment vertical="center"/>
    </xf>
    <xf numFmtId="0" fontId="52" fillId="12" borderId="0" xfId="13" applyFont="1" applyFill="1" applyBorder="1">
      <alignment vertical="center"/>
    </xf>
    <xf numFmtId="0" fontId="52" fillId="12" borderId="0" xfId="13" applyFont="1" applyFill="1" applyBorder="1" applyAlignment="1">
      <alignment vertical="center"/>
    </xf>
    <xf numFmtId="0" fontId="52" fillId="12" borderId="0" xfId="13" applyFont="1" applyFill="1" applyBorder="1" applyAlignment="1">
      <alignment vertical="center" shrinkToFit="1"/>
    </xf>
    <xf numFmtId="0" fontId="16" fillId="12" borderId="0" xfId="13" applyFont="1" applyFill="1" applyAlignment="1">
      <alignment vertical="center" wrapText="1"/>
    </xf>
    <xf numFmtId="0" fontId="41" fillId="0" borderId="0" xfId="16" applyFont="1">
      <alignment vertical="center"/>
    </xf>
    <xf numFmtId="0" fontId="41" fillId="0" borderId="0" xfId="16" applyFont="1" applyAlignment="1">
      <alignment horizontal="left" vertical="center"/>
    </xf>
    <xf numFmtId="0" fontId="55" fillId="0" borderId="0" xfId="16" applyFont="1" applyAlignment="1">
      <alignment horizontal="left" vertical="center"/>
    </xf>
    <xf numFmtId="0" fontId="42" fillId="0" borderId="0" xfId="16" applyFont="1" applyAlignment="1">
      <alignment horizontal="left" vertical="center"/>
    </xf>
    <xf numFmtId="0" fontId="55" fillId="0" borderId="0" xfId="16" applyFont="1" applyAlignment="1">
      <alignment horizontal="right" vertical="center"/>
    </xf>
    <xf numFmtId="0" fontId="55" fillId="0" borderId="0" xfId="16" applyFont="1" applyFill="1" applyAlignment="1">
      <alignment horizontal="right" vertical="center"/>
    </xf>
    <xf numFmtId="0" fontId="55" fillId="0" borderId="0" xfId="16" applyFont="1" applyFill="1" applyAlignment="1">
      <alignment vertical="center"/>
    </xf>
    <xf numFmtId="0" fontId="55" fillId="0" borderId="0" xfId="16" applyFont="1" applyProtection="1">
      <alignment vertical="center"/>
    </xf>
    <xf numFmtId="0" fontId="55" fillId="0" borderId="0" xfId="16" applyFont="1" applyAlignment="1" applyProtection="1">
      <alignment horizontal="left" vertical="center"/>
    </xf>
    <xf numFmtId="0" fontId="55" fillId="0" borderId="0" xfId="16" applyFont="1" applyAlignment="1" applyProtection="1">
      <alignment horizontal="right" vertical="center"/>
    </xf>
    <xf numFmtId="0" fontId="55" fillId="12" borderId="0" xfId="16" applyFont="1" applyFill="1" applyAlignment="1" applyProtection="1">
      <alignment vertical="center"/>
    </xf>
    <xf numFmtId="0" fontId="55" fillId="12" borderId="0" xfId="16" applyFont="1" applyFill="1" applyProtection="1">
      <alignment vertical="center"/>
    </xf>
    <xf numFmtId="0" fontId="55" fillId="12" borderId="0" xfId="16" applyFont="1" applyFill="1" applyAlignment="1" applyProtection="1">
      <alignment horizontal="center" vertical="center"/>
    </xf>
    <xf numFmtId="0" fontId="55" fillId="0" borderId="0" xfId="16" applyFont="1">
      <alignment vertical="center"/>
    </xf>
    <xf numFmtId="0" fontId="41" fillId="12" borderId="0" xfId="16" quotePrefix="1" applyFont="1" applyFill="1" applyBorder="1" applyAlignment="1">
      <alignment vertical="center"/>
    </xf>
    <xf numFmtId="0" fontId="55" fillId="0" borderId="0" xfId="16" applyFont="1" applyAlignment="1" applyProtection="1">
      <alignment horizontal="center" vertical="center"/>
    </xf>
    <xf numFmtId="0" fontId="41" fillId="0" borderId="0" xfId="16" applyFont="1" applyProtection="1">
      <alignment vertical="center"/>
    </xf>
    <xf numFmtId="0" fontId="41" fillId="0" borderId="0" xfId="16" applyFont="1" applyAlignment="1">
      <alignment horizontal="right" vertical="center"/>
    </xf>
    <xf numFmtId="0" fontId="41" fillId="0" borderId="0" xfId="16" applyFont="1" applyBorder="1" applyProtection="1">
      <alignment vertical="center"/>
    </xf>
    <xf numFmtId="0" fontId="41" fillId="0" borderId="0" xfId="16" applyFont="1" applyBorder="1" applyAlignment="1" applyProtection="1">
      <alignment horizontal="left" vertical="center"/>
    </xf>
    <xf numFmtId="0" fontId="41" fillId="0" borderId="0" xfId="16" applyFont="1" applyBorder="1" applyAlignment="1" applyProtection="1">
      <alignment horizontal="right" vertical="center"/>
    </xf>
    <xf numFmtId="0" fontId="41" fillId="0" borderId="0" xfId="16" applyFont="1" applyBorder="1" applyAlignment="1" applyProtection="1">
      <alignment horizontal="center" vertical="center"/>
    </xf>
    <xf numFmtId="0" fontId="41" fillId="12" borderId="0" xfId="16" applyFont="1" applyFill="1" applyBorder="1" applyAlignment="1" applyProtection="1">
      <alignment vertical="center"/>
    </xf>
    <xf numFmtId="0" fontId="43" fillId="0" borderId="0" xfId="16" applyFont="1" applyProtection="1">
      <alignment vertical="center"/>
    </xf>
    <xf numFmtId="0" fontId="41" fillId="12" borderId="0" xfId="16" applyFont="1" applyFill="1" applyBorder="1" applyAlignment="1" applyProtection="1">
      <alignment horizontal="center" vertical="center"/>
    </xf>
    <xf numFmtId="20" fontId="41" fillId="12" borderId="0" xfId="16" applyNumberFormat="1" applyFont="1" applyFill="1" applyBorder="1" applyAlignment="1" applyProtection="1">
      <alignment vertical="center"/>
    </xf>
    <xf numFmtId="0" fontId="41" fillId="12" borderId="0" xfId="16" applyFont="1" applyFill="1" applyBorder="1" applyAlignment="1" applyProtection="1">
      <alignment horizontal="right" vertical="center"/>
    </xf>
    <xf numFmtId="177" fontId="41" fillId="12" borderId="0" xfId="16" applyNumberFormat="1" applyFont="1" applyFill="1" applyBorder="1" applyAlignment="1" applyProtection="1">
      <alignment vertical="center"/>
    </xf>
    <xf numFmtId="0" fontId="41" fillId="12" borderId="0" xfId="16" applyFont="1" applyFill="1" applyBorder="1" applyAlignment="1" applyProtection="1">
      <alignment horizontal="left" vertical="center"/>
    </xf>
    <xf numFmtId="177" fontId="41" fillId="0" borderId="0" xfId="16" applyNumberFormat="1" applyFont="1" applyBorder="1" applyAlignment="1" applyProtection="1">
      <alignment vertical="center"/>
    </xf>
    <xf numFmtId="0" fontId="55" fillId="0" borderId="0" xfId="16" applyFont="1" applyBorder="1" applyAlignment="1" applyProtection="1">
      <alignment horizontal="center" vertical="center"/>
    </xf>
    <xf numFmtId="20" fontId="41" fillId="0" borderId="0" xfId="16" applyNumberFormat="1" applyFont="1" applyBorder="1" applyAlignment="1" applyProtection="1">
      <alignment vertical="center"/>
    </xf>
    <xf numFmtId="0" fontId="41" fillId="0" borderId="0" xfId="16" applyFont="1" applyBorder="1" applyAlignment="1" applyProtection="1">
      <alignment vertical="center"/>
    </xf>
    <xf numFmtId="0" fontId="43" fillId="0" borderId="0" xfId="16" applyFont="1" applyBorder="1" applyAlignment="1" applyProtection="1">
      <alignment horizontal="left" vertical="center"/>
    </xf>
    <xf numFmtId="0" fontId="41" fillId="12" borderId="0" xfId="16" applyFont="1" applyFill="1" applyBorder="1" applyAlignment="1" applyProtection="1">
      <alignment vertical="center"/>
      <protection locked="0"/>
    </xf>
    <xf numFmtId="0" fontId="41" fillId="12" borderId="0" xfId="16" applyFont="1" applyFill="1" applyBorder="1" applyAlignment="1">
      <alignment horizontal="center" vertical="center"/>
    </xf>
    <xf numFmtId="0" fontId="41" fillId="12" borderId="0" xfId="16" applyFont="1" applyFill="1" applyBorder="1" applyProtection="1">
      <alignment vertical="center"/>
    </xf>
    <xf numFmtId="0" fontId="55" fillId="0" borderId="0" xfId="16" applyFont="1" applyBorder="1" applyAlignment="1" applyProtection="1">
      <alignment vertical="center"/>
    </xf>
    <xf numFmtId="0" fontId="41" fillId="0" borderId="0" xfId="16" applyFont="1" applyAlignment="1" applyProtection="1">
      <alignment horizontal="center" vertical="center"/>
    </xf>
    <xf numFmtId="1" fontId="41" fillId="12" borderId="0" xfId="16" applyNumberFormat="1" applyFont="1" applyFill="1" applyBorder="1" applyAlignment="1" applyProtection="1">
      <alignment vertical="center"/>
    </xf>
    <xf numFmtId="0" fontId="41" fillId="0" borderId="0" xfId="16" applyFont="1" applyAlignment="1">
      <alignment horizontal="center" vertical="center"/>
    </xf>
    <xf numFmtId="0" fontId="41" fillId="0" borderId="0" xfId="16" applyFont="1" applyBorder="1" applyAlignment="1">
      <alignment vertical="center"/>
    </xf>
    <xf numFmtId="0" fontId="43" fillId="0" borderId="0" xfId="16" applyFont="1" applyAlignment="1">
      <alignment horizontal="right" vertical="center"/>
    </xf>
    <xf numFmtId="0" fontId="43" fillId="0" borderId="0" xfId="16" applyFont="1" applyAlignment="1"/>
    <xf numFmtId="0" fontId="55" fillId="12" borderId="0" xfId="16" applyFont="1" applyFill="1" applyBorder="1" applyProtection="1">
      <alignment vertical="center"/>
    </xf>
    <xf numFmtId="0" fontId="43" fillId="0" borderId="0" xfId="16" applyFont="1" applyAlignment="1" applyProtection="1">
      <alignment horizontal="center" vertical="center"/>
    </xf>
    <xf numFmtId="0" fontId="41" fillId="0" borderId="0" xfId="16" applyFont="1" applyBorder="1" applyAlignment="1">
      <alignment horizontal="center" vertical="center"/>
    </xf>
    <xf numFmtId="0" fontId="16" fillId="12" borderId="0" xfId="16" applyFont="1" applyFill="1" applyBorder="1" applyAlignment="1" applyProtection="1">
      <alignment vertical="center"/>
    </xf>
    <xf numFmtId="0" fontId="16" fillId="0" borderId="0" xfId="16" applyFont="1" applyBorder="1" applyAlignment="1" applyProtection="1">
      <alignment vertical="center"/>
    </xf>
    <xf numFmtId="0" fontId="43" fillId="0" borderId="0" xfId="16" applyFont="1" applyAlignment="1">
      <alignment horizontal="left"/>
    </xf>
    <xf numFmtId="0" fontId="16" fillId="0" borderId="0" xfId="16" applyFont="1" applyBorder="1" applyAlignment="1" applyProtection="1">
      <alignment horizontal="left" vertical="center"/>
    </xf>
    <xf numFmtId="0" fontId="41" fillId="0" borderId="0" xfId="16" applyFont="1" applyAlignment="1" applyProtection="1">
      <alignment horizontal="right" vertical="center"/>
    </xf>
    <xf numFmtId="0" fontId="41" fillId="0" borderId="0" xfId="16" applyFont="1" applyBorder="1" applyAlignment="1">
      <alignment horizontal="right" vertical="center"/>
    </xf>
    <xf numFmtId="0" fontId="41" fillId="0" borderId="0" xfId="16" applyFont="1" applyBorder="1" applyAlignment="1">
      <alignment horizontal="left" vertical="center"/>
    </xf>
    <xf numFmtId="0" fontId="41" fillId="0" borderId="0" xfId="16" applyNumberFormat="1" applyFont="1" applyBorder="1" applyAlignment="1" applyProtection="1">
      <alignment horizontal="center" vertical="center"/>
    </xf>
    <xf numFmtId="20" fontId="55" fillId="0" borderId="0" xfId="16" applyNumberFormat="1" applyFont="1" applyBorder="1" applyAlignment="1" applyProtection="1">
      <alignment vertical="center"/>
    </xf>
    <xf numFmtId="0" fontId="55" fillId="0" borderId="0" xfId="16" applyFont="1" applyBorder="1" applyProtection="1">
      <alignment vertical="center"/>
    </xf>
    <xf numFmtId="0" fontId="55" fillId="0" borderId="0" xfId="16" applyFont="1" applyAlignment="1">
      <alignment horizontal="center" vertical="center"/>
    </xf>
    <xf numFmtId="0" fontId="55" fillId="0" borderId="0" xfId="16" applyFont="1" applyBorder="1" applyAlignment="1">
      <alignment vertical="center"/>
    </xf>
    <xf numFmtId="0" fontId="42" fillId="0" borderId="0" xfId="16" applyFont="1" applyAlignment="1">
      <alignment horizontal="right" vertical="center"/>
    </xf>
    <xf numFmtId="0" fontId="55" fillId="0" borderId="0" xfId="16" applyFont="1" applyBorder="1" applyAlignment="1">
      <alignment horizontal="center" vertical="center"/>
    </xf>
    <xf numFmtId="0" fontId="44" fillId="0" borderId="0" xfId="16" applyFont="1" applyAlignment="1"/>
    <xf numFmtId="0" fontId="16" fillId="0" borderId="0" xfId="16" applyFont="1" applyProtection="1">
      <alignment vertical="center"/>
    </xf>
    <xf numFmtId="0" fontId="16" fillId="0" borderId="0" xfId="16" applyFont="1" applyAlignment="1" applyProtection="1">
      <alignment horizontal="left" vertical="center"/>
    </xf>
    <xf numFmtId="0" fontId="16" fillId="0" borderId="0" xfId="16" applyFont="1">
      <alignment vertical="center"/>
    </xf>
    <xf numFmtId="0" fontId="16" fillId="0" borderId="0" xfId="16" applyFont="1" applyAlignment="1">
      <alignment horizontal="right" vertical="center"/>
    </xf>
    <xf numFmtId="0" fontId="41" fillId="0" borderId="23" xfId="16" applyFont="1" applyBorder="1" applyAlignment="1">
      <alignment horizontal="center" vertical="center" wrapText="1"/>
    </xf>
    <xf numFmtId="0" fontId="41" fillId="0" borderId="15" xfId="16" applyFont="1" applyBorder="1" applyAlignment="1">
      <alignment horizontal="center" vertical="center" wrapText="1"/>
    </xf>
    <xf numFmtId="0" fontId="43" fillId="0" borderId="44" xfId="16" applyFont="1" applyBorder="1" applyAlignment="1">
      <alignment horizontal="center" vertical="center"/>
    </xf>
    <xf numFmtId="0" fontId="43" fillId="0" borderId="2" xfId="16" applyFont="1" applyBorder="1" applyAlignment="1">
      <alignment horizontal="center" vertical="center"/>
    </xf>
    <xf numFmtId="0" fontId="43" fillId="0" borderId="45" xfId="16" applyFont="1" applyBorder="1" applyAlignment="1">
      <alignment horizontal="center" vertical="center"/>
    </xf>
    <xf numFmtId="0" fontId="43" fillId="0" borderId="8" xfId="16" applyFont="1" applyBorder="1" applyAlignment="1">
      <alignment horizontal="center" vertical="center"/>
    </xf>
    <xf numFmtId="0" fontId="43" fillId="0" borderId="44" xfId="16" applyFont="1" applyFill="1" applyBorder="1" applyAlignment="1">
      <alignment horizontal="center" vertical="center"/>
    </xf>
    <xf numFmtId="0" fontId="43" fillId="0" borderId="2" xfId="16" applyFont="1" applyFill="1" applyBorder="1" applyAlignment="1">
      <alignment horizontal="center" vertical="center"/>
    </xf>
    <xf numFmtId="0" fontId="43" fillId="0" borderId="45" xfId="16" applyFont="1" applyFill="1" applyBorder="1" applyAlignment="1">
      <alignment horizontal="center" vertical="center"/>
    </xf>
    <xf numFmtId="0" fontId="41" fillId="0" borderId="36" xfId="16" applyFont="1" applyBorder="1" applyAlignment="1">
      <alignment horizontal="center" vertical="center" wrapText="1"/>
    </xf>
    <xf numFmtId="0" fontId="43" fillId="0" borderId="47" xfId="16" applyNumberFormat="1" applyFont="1" applyFill="1" applyBorder="1" applyAlignment="1">
      <alignment horizontal="center" vertical="center" wrapText="1"/>
    </xf>
    <xf numFmtId="0" fontId="43" fillId="0" borderId="3" xfId="16" applyNumberFormat="1" applyFont="1" applyFill="1" applyBorder="1" applyAlignment="1">
      <alignment horizontal="center" vertical="center" wrapText="1"/>
    </xf>
    <xf numFmtId="0" fontId="43" fillId="0" borderId="48" xfId="16" applyNumberFormat="1" applyFont="1" applyFill="1" applyBorder="1" applyAlignment="1">
      <alignment horizontal="center" vertical="center" wrapText="1"/>
    </xf>
    <xf numFmtId="0" fontId="41" fillId="9" borderId="23" xfId="16" applyFont="1" applyFill="1" applyBorder="1" applyAlignment="1" applyProtection="1">
      <alignment horizontal="center" vertical="center" wrapText="1"/>
      <protection locked="0"/>
    </xf>
    <xf numFmtId="0" fontId="41" fillId="9" borderId="73" xfId="16" applyFont="1" applyFill="1" applyBorder="1" applyAlignment="1" applyProtection="1">
      <alignment horizontal="center" vertical="center" shrinkToFit="1"/>
      <protection locked="0"/>
    </xf>
    <xf numFmtId="0" fontId="41" fillId="9" borderId="74" xfId="16" applyFont="1" applyFill="1" applyBorder="1" applyAlignment="1" applyProtection="1">
      <alignment horizontal="center" vertical="center" shrinkToFit="1"/>
      <protection locked="0"/>
    </xf>
    <xf numFmtId="0" fontId="41" fillId="9" borderId="75" xfId="16" applyFont="1" applyFill="1" applyBorder="1" applyAlignment="1" applyProtection="1">
      <alignment horizontal="center" vertical="center" shrinkToFit="1"/>
      <protection locked="0"/>
    </xf>
    <xf numFmtId="0" fontId="41" fillId="9" borderId="15" xfId="16" applyFont="1" applyFill="1" applyBorder="1" applyAlignment="1" applyProtection="1">
      <alignment horizontal="center" vertical="center" wrapText="1"/>
      <protection locked="0"/>
    </xf>
    <xf numFmtId="185" fontId="41" fillId="0" borderId="84" xfId="16" applyNumberFormat="1" applyFont="1" applyBorder="1" applyAlignment="1">
      <alignment horizontal="center" vertical="center" shrinkToFit="1"/>
    </xf>
    <xf numFmtId="185" fontId="41" fillId="0" borderId="85" xfId="16" applyNumberFormat="1" applyFont="1" applyBorder="1" applyAlignment="1">
      <alignment horizontal="center" vertical="center" shrinkToFit="1"/>
    </xf>
    <xf numFmtId="185" fontId="41" fillId="0" borderId="86" xfId="16" applyNumberFormat="1" applyFont="1" applyBorder="1" applyAlignment="1">
      <alignment horizontal="center" vertical="center" shrinkToFit="1"/>
    </xf>
    <xf numFmtId="0" fontId="41" fillId="9" borderId="5" xfId="16" applyFont="1" applyFill="1" applyBorder="1" applyAlignment="1" applyProtection="1">
      <alignment horizontal="center" vertical="center" wrapText="1"/>
      <protection locked="0"/>
    </xf>
    <xf numFmtId="185" fontId="41" fillId="0" borderId="93" xfId="16" applyNumberFormat="1" applyFont="1" applyBorder="1" applyAlignment="1">
      <alignment horizontal="center" vertical="center" shrinkToFit="1"/>
    </xf>
    <xf numFmtId="185" fontId="41" fillId="0" borderId="94" xfId="16" applyNumberFormat="1" applyFont="1" applyBorder="1" applyAlignment="1">
      <alignment horizontal="center" vertical="center" shrinkToFit="1"/>
    </xf>
    <xf numFmtId="185" fontId="41" fillId="0" borderId="95" xfId="16" applyNumberFormat="1" applyFont="1" applyBorder="1" applyAlignment="1">
      <alignment horizontal="center" vertical="center" shrinkToFit="1"/>
    </xf>
    <xf numFmtId="0" fontId="41" fillId="9" borderId="19" xfId="16" applyFont="1" applyFill="1" applyBorder="1" applyAlignment="1" applyProtection="1">
      <alignment horizontal="center" vertical="center" wrapText="1"/>
      <protection locked="0"/>
    </xf>
    <xf numFmtId="0" fontId="41" fillId="9" borderId="36" xfId="16" applyFont="1" applyFill="1" applyBorder="1" applyAlignment="1" applyProtection="1">
      <alignment horizontal="center" vertical="center" wrapText="1"/>
      <protection locked="0"/>
    </xf>
    <xf numFmtId="0" fontId="16" fillId="12" borderId="115" xfId="16" applyFont="1" applyFill="1" applyBorder="1">
      <alignment vertical="center"/>
    </xf>
    <xf numFmtId="0" fontId="57" fillId="12" borderId="116" xfId="16" applyFont="1" applyFill="1" applyBorder="1" applyAlignment="1">
      <alignment horizontal="center" vertical="center"/>
    </xf>
    <xf numFmtId="0" fontId="16" fillId="12" borderId="116" xfId="16" applyFont="1" applyFill="1" applyBorder="1" applyAlignment="1">
      <alignment horizontal="center" vertical="center" wrapText="1"/>
    </xf>
    <xf numFmtId="0" fontId="16" fillId="12" borderId="116" xfId="16" applyFont="1" applyFill="1" applyBorder="1" applyAlignment="1">
      <alignment horizontal="center" vertical="center" shrinkToFit="1"/>
    </xf>
    <xf numFmtId="0" fontId="56" fillId="12" borderId="116" xfId="16" applyFont="1" applyFill="1" applyBorder="1" applyAlignment="1">
      <alignment horizontal="center" vertical="center" wrapText="1"/>
    </xf>
    <xf numFmtId="1" fontId="16" fillId="12" borderId="116" xfId="16" applyNumberFormat="1" applyFont="1" applyFill="1" applyBorder="1" applyAlignment="1">
      <alignment horizontal="center" vertical="center" wrapText="1"/>
    </xf>
    <xf numFmtId="0" fontId="16" fillId="12" borderId="117" xfId="16" applyFont="1" applyFill="1" applyBorder="1" applyAlignment="1">
      <alignment horizontal="center" vertical="center" wrapText="1"/>
    </xf>
    <xf numFmtId="0" fontId="16" fillId="12" borderId="0" xfId="16" applyFont="1" applyFill="1">
      <alignment vertical="center"/>
    </xf>
    <xf numFmtId="0" fontId="43" fillId="0" borderId="21" xfId="16" applyFont="1" applyBorder="1" applyProtection="1">
      <alignment vertical="center"/>
    </xf>
    <xf numFmtId="0" fontId="43" fillId="0" borderId="24" xfId="16" applyFont="1" applyFill="1" applyBorder="1" applyAlignment="1" applyProtection="1">
      <alignment vertical="center" wrapText="1"/>
    </xf>
    <xf numFmtId="0" fontId="43" fillId="0" borderId="68" xfId="16" applyFont="1" applyFill="1" applyBorder="1" applyAlignment="1" applyProtection="1">
      <alignment vertical="center" wrapText="1"/>
    </xf>
    <xf numFmtId="0" fontId="43" fillId="0" borderId="118" xfId="16" applyFont="1" applyFill="1" applyBorder="1" applyAlignment="1">
      <alignment vertical="center" wrapText="1"/>
    </xf>
    <xf numFmtId="185" fontId="43" fillId="12" borderId="119" xfId="16" applyNumberFormat="1" applyFont="1" applyFill="1" applyBorder="1" applyAlignment="1" applyProtection="1">
      <alignment horizontal="center" vertical="center" shrinkToFit="1"/>
    </xf>
    <xf numFmtId="185" fontId="43" fillId="12" borderId="120" xfId="16" applyNumberFormat="1" applyFont="1" applyFill="1" applyBorder="1" applyAlignment="1" applyProtection="1">
      <alignment horizontal="center" vertical="center" shrinkToFit="1"/>
    </xf>
    <xf numFmtId="185" fontId="43" fillId="12" borderId="121" xfId="16" applyNumberFormat="1" applyFont="1" applyFill="1" applyBorder="1" applyAlignment="1" applyProtection="1">
      <alignment horizontal="center" vertical="center" shrinkToFit="1"/>
    </xf>
    <xf numFmtId="0" fontId="43" fillId="0" borderId="27" xfId="16" applyFont="1" applyBorder="1" applyProtection="1">
      <alignment vertical="center"/>
    </xf>
    <xf numFmtId="0" fontId="43" fillId="0" borderId="0" xfId="16" applyFont="1" applyFill="1" applyBorder="1" applyAlignment="1" applyProtection="1">
      <alignment vertical="center" wrapText="1"/>
    </xf>
    <xf numFmtId="0" fontId="43" fillId="0" borderId="10" xfId="16" applyFont="1" applyFill="1" applyBorder="1" applyAlignment="1" applyProtection="1">
      <alignment vertical="center" wrapText="1"/>
    </xf>
    <xf numFmtId="0" fontId="43" fillId="0" borderId="88" xfId="16" applyFont="1" applyFill="1" applyBorder="1" applyAlignment="1">
      <alignment vertical="center" wrapText="1"/>
    </xf>
    <xf numFmtId="0" fontId="43" fillId="0" borderId="89" xfId="16" applyFont="1" applyBorder="1" applyProtection="1">
      <alignment vertical="center"/>
    </xf>
    <xf numFmtId="0" fontId="43" fillId="0" borderId="1" xfId="16" applyFont="1" applyFill="1" applyBorder="1" applyAlignment="1" applyProtection="1">
      <alignment vertical="center" wrapText="1"/>
    </xf>
    <xf numFmtId="0" fontId="43" fillId="0" borderId="97" xfId="16" applyFont="1" applyFill="1" applyBorder="1" applyAlignment="1">
      <alignment vertical="center" wrapText="1"/>
    </xf>
    <xf numFmtId="0" fontId="43" fillId="0" borderId="132" xfId="16" applyFont="1" applyBorder="1" applyProtection="1">
      <alignment vertical="center"/>
    </xf>
    <xf numFmtId="0" fontId="43" fillId="0" borderId="110" xfId="16" applyFont="1" applyFill="1" applyBorder="1" applyAlignment="1" applyProtection="1">
      <alignment vertical="center" wrapText="1"/>
    </xf>
    <xf numFmtId="185" fontId="43" fillId="11" borderId="47" xfId="16" applyNumberFormat="1" applyFont="1" applyFill="1" applyBorder="1" applyAlignment="1" applyProtection="1">
      <alignment horizontal="center" vertical="center" shrinkToFit="1"/>
      <protection locked="0"/>
    </xf>
    <xf numFmtId="185" fontId="43" fillId="11" borderId="3" xfId="16" applyNumberFormat="1" applyFont="1" applyFill="1" applyBorder="1" applyAlignment="1" applyProtection="1">
      <alignment horizontal="center" vertical="center" shrinkToFit="1"/>
      <protection locked="0"/>
    </xf>
    <xf numFmtId="185" fontId="43" fillId="11" borderId="48" xfId="16" applyNumberFormat="1" applyFont="1" applyFill="1" applyBorder="1" applyAlignment="1" applyProtection="1">
      <alignment horizontal="center" vertical="center" shrinkToFit="1"/>
      <protection locked="0"/>
    </xf>
    <xf numFmtId="0" fontId="44" fillId="0" borderId="0" xfId="16" applyFont="1">
      <alignment vertical="center"/>
    </xf>
    <xf numFmtId="0" fontId="16" fillId="0" borderId="0" xfId="16" applyFont="1" applyAlignment="1">
      <alignment vertical="center" shrinkToFit="1"/>
    </xf>
    <xf numFmtId="0" fontId="14" fillId="0" borderId="0" xfId="16" applyFont="1" applyAlignment="1">
      <alignment vertical="center" shrinkToFit="1"/>
    </xf>
    <xf numFmtId="0" fontId="16" fillId="0" borderId="0" xfId="16" applyFont="1" applyAlignment="1">
      <alignment horizontal="left" vertical="center"/>
    </xf>
    <xf numFmtId="0" fontId="16" fillId="0" borderId="0" xfId="16" applyFont="1" applyFill="1">
      <alignment vertical="center"/>
    </xf>
    <xf numFmtId="0" fontId="16" fillId="0" borderId="0" xfId="16" applyFont="1" applyFill="1" applyAlignment="1">
      <alignment vertical="center" wrapText="1"/>
    </xf>
    <xf numFmtId="0" fontId="16" fillId="0" borderId="0" xfId="16" applyFont="1" applyAlignment="1">
      <alignment vertical="center" wrapText="1"/>
    </xf>
    <xf numFmtId="0" fontId="16" fillId="0" borderId="0" xfId="16" applyFont="1" applyFill="1" applyBorder="1">
      <alignment vertical="center"/>
    </xf>
    <xf numFmtId="0" fontId="16" fillId="0" borderId="0" xfId="16" applyFont="1" applyBorder="1">
      <alignment vertical="center"/>
    </xf>
    <xf numFmtId="0" fontId="43" fillId="0" borderId="0" xfId="16" applyFont="1" applyFill="1" applyAlignment="1"/>
    <xf numFmtId="0" fontId="43" fillId="0" borderId="0" xfId="16" applyFont="1" applyFill="1" applyAlignment="1">
      <alignment vertical="center"/>
    </xf>
    <xf numFmtId="0" fontId="43" fillId="0" borderId="0" xfId="16" applyFont="1" applyFill="1" applyBorder="1" applyAlignment="1">
      <alignment vertical="center" wrapText="1"/>
    </xf>
    <xf numFmtId="0" fontId="43" fillId="0" borderId="0" xfId="16" applyFont="1" applyFill="1" applyBorder="1" applyAlignment="1">
      <alignment horizontal="justify" vertical="center" wrapText="1"/>
    </xf>
    <xf numFmtId="0" fontId="16" fillId="0" borderId="0" xfId="16" applyFont="1" applyFill="1" applyAlignment="1">
      <alignment vertical="center" textRotation="90"/>
    </xf>
    <xf numFmtId="0" fontId="16" fillId="0" borderId="0" xfId="16" applyFont="1" applyFill="1" applyAlignment="1">
      <alignment horizontal="left" vertical="center"/>
    </xf>
    <xf numFmtId="0" fontId="58" fillId="12" borderId="0" xfId="16" applyFont="1" applyFill="1" applyAlignment="1" applyProtection="1">
      <alignment horizontal="left" vertical="center"/>
    </xf>
    <xf numFmtId="0" fontId="59" fillId="12" borderId="0" xfId="16" applyFont="1" applyFill="1" applyAlignment="1" applyProtection="1">
      <alignment horizontal="center" vertical="center"/>
    </xf>
    <xf numFmtId="0" fontId="59" fillId="12" borderId="0" xfId="16" applyFont="1" applyFill="1" applyProtection="1">
      <alignment vertical="center"/>
    </xf>
    <xf numFmtId="0" fontId="59" fillId="12" borderId="0" xfId="16" applyFont="1" applyFill="1" applyAlignment="1" applyProtection="1">
      <alignment horizontal="left" vertical="center"/>
    </xf>
    <xf numFmtId="0" fontId="60" fillId="12" borderId="0" xfId="16" applyFont="1" applyFill="1" applyProtection="1">
      <alignment vertical="center"/>
    </xf>
    <xf numFmtId="0" fontId="60" fillId="12" borderId="0" xfId="16" applyFont="1" applyFill="1" applyAlignment="1" applyProtection="1">
      <alignment horizontal="left" vertical="center"/>
    </xf>
    <xf numFmtId="0" fontId="59" fillId="11" borderId="2" xfId="16" applyFont="1" applyFill="1" applyBorder="1" applyAlignment="1" applyProtection="1">
      <alignment horizontal="center" vertical="center"/>
      <protection locked="0"/>
    </xf>
    <xf numFmtId="20" fontId="59" fillId="11" borderId="2" xfId="16" applyNumberFormat="1" applyFont="1" applyFill="1" applyBorder="1" applyAlignment="1" applyProtection="1">
      <alignment horizontal="center" vertical="center"/>
      <protection locked="0"/>
    </xf>
    <xf numFmtId="0" fontId="59" fillId="12" borderId="2" xfId="16" applyFont="1" applyFill="1" applyBorder="1" applyAlignment="1" applyProtection="1">
      <alignment horizontal="center" vertical="center"/>
    </xf>
    <xf numFmtId="186" fontId="59" fillId="12" borderId="2" xfId="16" applyNumberFormat="1" applyFont="1" applyFill="1" applyBorder="1" applyAlignment="1" applyProtection="1">
      <alignment horizontal="center" vertical="center"/>
    </xf>
    <xf numFmtId="0" fontId="59" fillId="12" borderId="2" xfId="16" applyNumberFormat="1" applyFont="1" applyFill="1" applyBorder="1" applyAlignment="1" applyProtection="1">
      <alignment horizontal="center" vertical="center"/>
    </xf>
    <xf numFmtId="0" fontId="59" fillId="11" borderId="2" xfId="16" applyFont="1" applyFill="1" applyBorder="1" applyAlignment="1" applyProtection="1">
      <alignment horizontal="left" vertical="center"/>
      <protection locked="0"/>
    </xf>
    <xf numFmtId="0" fontId="59" fillId="12" borderId="2" xfId="17" applyNumberFormat="1" applyFont="1" applyFill="1" applyBorder="1" applyAlignment="1" applyProtection="1">
      <alignment horizontal="center" vertical="center"/>
    </xf>
    <xf numFmtId="20" fontId="59" fillId="12" borderId="2" xfId="16" applyNumberFormat="1" applyFont="1" applyFill="1" applyBorder="1" applyAlignment="1" applyProtection="1">
      <alignment horizontal="center" vertical="center"/>
    </xf>
    <xf numFmtId="0" fontId="61" fillId="12" borderId="0" xfId="16" applyFont="1" applyFill="1" applyAlignment="1" applyProtection="1">
      <alignment horizontal="left" vertical="center"/>
    </xf>
    <xf numFmtId="0" fontId="59" fillId="12" borderId="0" xfId="16" applyFont="1" applyFill="1" applyAlignment="1" applyProtection="1">
      <alignment vertical="center"/>
    </xf>
    <xf numFmtId="0" fontId="25" fillId="0" borderId="21" xfId="4" applyFont="1" applyBorder="1" applyAlignment="1">
      <alignment horizontal="center" vertical="center" wrapText="1"/>
    </xf>
    <xf numFmtId="0" fontId="25" fillId="0" borderId="27" xfId="4" applyFont="1" applyBorder="1" applyAlignment="1">
      <alignment horizontal="center" vertical="center"/>
    </xf>
    <xf numFmtId="0" fontId="25" fillId="0" borderId="34" xfId="4" applyFont="1" applyBorder="1" applyAlignment="1">
      <alignment horizontal="center" vertical="center"/>
    </xf>
    <xf numFmtId="0" fontId="26" fillId="0" borderId="22" xfId="4" applyFont="1" applyBorder="1" applyAlignment="1">
      <alignment horizontal="center" vertical="center" wrapText="1"/>
    </xf>
    <xf numFmtId="0" fontId="26" fillId="0" borderId="23" xfId="4" applyFont="1" applyBorder="1" applyAlignment="1">
      <alignment horizontal="center" vertical="center" wrapText="1"/>
    </xf>
    <xf numFmtId="0" fontId="26" fillId="0" borderId="4" xfId="4" applyFont="1" applyBorder="1" applyAlignment="1">
      <alignment horizontal="center" vertical="center" wrapText="1"/>
    </xf>
    <xf numFmtId="0" fontId="26" fillId="0" borderId="15" xfId="4" applyFont="1" applyBorder="1" applyAlignment="1">
      <alignment horizontal="center" vertical="center" wrapText="1"/>
    </xf>
    <xf numFmtId="0" fontId="33" fillId="7" borderId="4" xfId="4" applyFont="1" applyFill="1" applyBorder="1" applyAlignment="1">
      <alignment horizontal="center" vertical="center"/>
    </xf>
    <xf numFmtId="0" fontId="33" fillId="7" borderId="35" xfId="4" applyFont="1" applyFill="1" applyBorder="1" applyAlignment="1">
      <alignment horizontal="center" vertical="center"/>
    </xf>
    <xf numFmtId="0" fontId="26" fillId="0" borderId="15" xfId="4" applyFont="1" applyBorder="1" applyAlignment="1">
      <alignment horizontal="center" vertical="center"/>
    </xf>
    <xf numFmtId="0" fontId="26" fillId="0" borderId="36" xfId="4" applyFont="1" applyBorder="1" applyAlignment="1">
      <alignment horizontal="center" vertical="center"/>
    </xf>
    <xf numFmtId="0" fontId="15" fillId="0" borderId="0" xfId="3" applyFont="1" applyFill="1" applyAlignment="1">
      <alignment horizontal="center" vertical="center" wrapText="1"/>
    </xf>
    <xf numFmtId="179" fontId="19" fillId="0" borderId="0" xfId="3" applyNumberFormat="1" applyFont="1" applyBorder="1" applyAlignment="1">
      <alignment horizontal="center" vertical="center"/>
    </xf>
    <xf numFmtId="179" fontId="19" fillId="0" borderId="50" xfId="3" applyNumberFormat="1" applyFont="1" applyBorder="1" applyAlignment="1">
      <alignment horizontal="center" vertical="center"/>
    </xf>
    <xf numFmtId="0" fontId="23" fillId="6" borderId="0" xfId="3" applyFont="1" applyFill="1" applyAlignment="1">
      <alignment horizontal="left" vertical="center" wrapText="1"/>
    </xf>
    <xf numFmtId="0" fontId="29" fillId="0" borderId="0" xfId="3" applyFont="1" applyAlignment="1">
      <alignment horizontal="center" vertical="center" shrinkToFit="1"/>
    </xf>
    <xf numFmtId="0" fontId="34" fillId="0" borderId="0" xfId="3" applyFont="1" applyAlignment="1">
      <alignment horizontal="center" vertical="center" shrinkToFit="1"/>
    </xf>
    <xf numFmtId="0" fontId="37" fillId="0" borderId="0" xfId="3" applyFont="1" applyFill="1" applyAlignment="1">
      <alignment horizontal="left" wrapText="1"/>
    </xf>
    <xf numFmtId="180" fontId="37" fillId="0" borderId="0" xfId="3" applyNumberFormat="1" applyFont="1" applyFill="1" applyBorder="1" applyAlignment="1">
      <alignment horizontal="center" vertical="center"/>
    </xf>
    <xf numFmtId="0" fontId="24" fillId="0" borderId="20" xfId="3" applyFont="1" applyFill="1" applyBorder="1" applyAlignment="1">
      <alignment horizontal="left" vertical="top" wrapText="1"/>
    </xf>
    <xf numFmtId="0" fontId="24" fillId="0" borderId="0" xfId="3" applyFont="1" applyFill="1" applyAlignment="1">
      <alignment vertical="top" wrapText="1"/>
    </xf>
    <xf numFmtId="0" fontId="19" fillId="0" borderId="19" xfId="3" applyFont="1" applyFill="1" applyBorder="1" applyAlignment="1">
      <alignment horizontal="center" vertical="center"/>
    </xf>
    <xf numFmtId="0" fontId="19" fillId="0" borderId="5" xfId="3" applyFont="1" applyFill="1" applyBorder="1" applyAlignment="1">
      <alignment horizontal="center" vertical="center"/>
    </xf>
    <xf numFmtId="0" fontId="19" fillId="0" borderId="12" xfId="3" applyFont="1" applyFill="1" applyBorder="1" applyAlignment="1">
      <alignment horizontal="center" vertical="center"/>
    </xf>
    <xf numFmtId="0" fontId="19" fillId="0" borderId="13" xfId="3" applyFont="1" applyFill="1" applyBorder="1" applyAlignment="1">
      <alignment horizontal="center" vertical="center"/>
    </xf>
    <xf numFmtId="0" fontId="19" fillId="0" borderId="14" xfId="3" applyFont="1" applyFill="1" applyBorder="1" applyAlignment="1">
      <alignment horizontal="center" vertical="center"/>
    </xf>
    <xf numFmtId="0" fontId="19" fillId="0" borderId="30" xfId="3" applyFont="1" applyFill="1" applyBorder="1" applyAlignment="1">
      <alignment horizontal="center" vertical="center"/>
    </xf>
    <xf numFmtId="0" fontId="19" fillId="0" borderId="31" xfId="3" applyFont="1" applyFill="1" applyBorder="1" applyAlignment="1">
      <alignment horizontal="center" vertical="center"/>
    </xf>
    <xf numFmtId="0" fontId="19" fillId="0" borderId="32" xfId="3" applyFont="1" applyFill="1" applyBorder="1" applyAlignment="1">
      <alignment horizontal="center" vertical="center"/>
    </xf>
    <xf numFmtId="0" fontId="19" fillId="0" borderId="33" xfId="3" applyFont="1" applyFill="1" applyBorder="1" applyAlignment="1">
      <alignment horizontal="center" vertical="center"/>
    </xf>
    <xf numFmtId="0" fontId="21" fillId="0" borderId="0" xfId="3" applyFont="1" applyAlignment="1">
      <alignment horizontal="left" vertical="center" wrapText="1"/>
    </xf>
    <xf numFmtId="0" fontId="18" fillId="2" borderId="0" xfId="3" applyFont="1" applyFill="1" applyAlignment="1">
      <alignment horizontal="left" vertical="center" wrapText="1"/>
    </xf>
    <xf numFmtId="0" fontId="18" fillId="2" borderId="0" xfId="3" applyFont="1" applyFill="1" applyAlignment="1">
      <alignment horizontal="left" vertical="center"/>
    </xf>
    <xf numFmtId="179" fontId="19" fillId="0" borderId="2" xfId="3" applyNumberFormat="1" applyFont="1" applyFill="1" applyBorder="1" applyAlignment="1">
      <alignment horizontal="center" vertical="center"/>
    </xf>
    <xf numFmtId="0" fontId="19" fillId="0" borderId="2" xfId="3" applyNumberFormat="1" applyFont="1" applyFill="1" applyBorder="1" applyAlignment="1">
      <alignment horizontal="left" vertical="center" wrapText="1"/>
    </xf>
    <xf numFmtId="49" fontId="35" fillId="0" borderId="2" xfId="3" applyNumberFormat="1" applyFont="1" applyFill="1" applyBorder="1" applyAlignment="1">
      <alignment horizontal="center" vertical="center"/>
    </xf>
    <xf numFmtId="0" fontId="25" fillId="0" borderId="41" xfId="4" applyFont="1" applyBorder="1" applyAlignment="1">
      <alignment horizontal="center" vertical="center" wrapText="1"/>
    </xf>
    <xf numFmtId="0" fontId="25" fillId="0" borderId="42" xfId="4" applyFont="1" applyBorder="1" applyAlignment="1">
      <alignment horizontal="center" vertical="center"/>
    </xf>
    <xf numFmtId="0" fontId="25" fillId="0" borderId="43" xfId="4" applyFont="1" applyBorder="1" applyAlignment="1">
      <alignment horizontal="center" vertical="center"/>
    </xf>
    <xf numFmtId="0" fontId="40" fillId="7" borderId="4" xfId="4" applyFont="1" applyFill="1" applyBorder="1" applyAlignment="1">
      <alignment horizontal="right" vertical="center"/>
    </xf>
    <xf numFmtId="0" fontId="40" fillId="7" borderId="35" xfId="4" applyFont="1" applyFill="1" applyBorder="1" applyAlignment="1">
      <alignment horizontal="right" vertical="center"/>
    </xf>
    <xf numFmtId="0" fontId="24" fillId="0" borderId="0" xfId="3" applyFont="1" applyFill="1" applyAlignment="1">
      <alignment horizontal="left" wrapText="1"/>
    </xf>
    <xf numFmtId="180" fontId="19" fillId="0" borderId="0" xfId="3" applyNumberFormat="1" applyFont="1" applyFill="1" applyBorder="1" applyAlignment="1">
      <alignment horizontal="center" vertical="center"/>
    </xf>
    <xf numFmtId="0" fontId="19" fillId="0" borderId="30" xfId="3" applyFont="1" applyFill="1" applyBorder="1" applyAlignment="1">
      <alignment horizontal="center" vertical="center" shrinkToFit="1"/>
    </xf>
    <xf numFmtId="0" fontId="19" fillId="0" borderId="31" xfId="3" applyFont="1" applyFill="1" applyBorder="1" applyAlignment="1">
      <alignment horizontal="center" vertical="center" shrinkToFit="1"/>
    </xf>
    <xf numFmtId="0" fontId="19" fillId="0" borderId="32" xfId="3" applyFont="1" applyFill="1" applyBorder="1" applyAlignment="1">
      <alignment horizontal="center" vertical="center" shrinkToFit="1"/>
    </xf>
    <xf numFmtId="0" fontId="19" fillId="0" borderId="33" xfId="3" applyFont="1" applyFill="1" applyBorder="1" applyAlignment="1">
      <alignment horizontal="center" vertical="center" shrinkToFit="1"/>
    </xf>
    <xf numFmtId="0" fontId="18" fillId="5" borderId="0" xfId="3" applyFont="1" applyFill="1" applyAlignment="1">
      <alignment vertical="center" wrapText="1"/>
    </xf>
    <xf numFmtId="0" fontId="18" fillId="5" borderId="0" xfId="3" applyFont="1" applyFill="1" applyAlignment="1">
      <alignment vertical="center"/>
    </xf>
    <xf numFmtId="0" fontId="16" fillId="12" borderId="2" xfId="13" applyFont="1" applyFill="1" applyBorder="1" applyAlignment="1">
      <alignment horizontal="left" vertical="center"/>
    </xf>
    <xf numFmtId="0" fontId="16" fillId="12" borderId="0" xfId="13" applyFont="1" applyFill="1" applyBorder="1" applyAlignment="1">
      <alignment horizontal="left" vertical="center" indent="1"/>
    </xf>
    <xf numFmtId="0" fontId="16" fillId="12" borderId="2" xfId="13" applyFont="1" applyFill="1" applyBorder="1" applyAlignment="1">
      <alignment horizontal="center" vertical="center"/>
    </xf>
    <xf numFmtId="0" fontId="43" fillId="0" borderId="24" xfId="16" applyFont="1" applyFill="1" applyBorder="1" applyAlignment="1" applyProtection="1">
      <alignment horizontal="center" vertical="center" wrapText="1"/>
    </xf>
    <xf numFmtId="0" fontId="43" fillId="0" borderId="23" xfId="16" applyFont="1" applyFill="1" applyBorder="1" applyAlignment="1" applyProtection="1">
      <alignment horizontal="center" vertical="center" wrapText="1"/>
    </xf>
    <xf numFmtId="0" fontId="43" fillId="0" borderId="0" xfId="16" applyFont="1" applyFill="1" applyBorder="1" applyAlignment="1" applyProtection="1">
      <alignment horizontal="center" vertical="center" wrapText="1"/>
    </xf>
    <xf numFmtId="0" fontId="43" fillId="0" borderId="15" xfId="16" applyFont="1" applyFill="1" applyBorder="1" applyAlignment="1" applyProtection="1">
      <alignment horizontal="center" vertical="center" wrapText="1"/>
    </xf>
    <xf numFmtId="0" fontId="43" fillId="0" borderId="1" xfId="16" applyFont="1" applyFill="1" applyBorder="1" applyAlignment="1" applyProtection="1">
      <alignment horizontal="center" vertical="center" wrapText="1"/>
    </xf>
    <xf numFmtId="0" fontId="43" fillId="0" borderId="17" xfId="16" applyFont="1" applyFill="1" applyBorder="1" applyAlignment="1" applyProtection="1">
      <alignment horizontal="center" vertical="center" wrapText="1"/>
    </xf>
    <xf numFmtId="185" fontId="43" fillId="0" borderId="71" xfId="16" applyNumberFormat="1" applyFont="1" applyFill="1" applyBorder="1" applyAlignment="1">
      <alignment horizontal="left" vertical="center" shrinkToFit="1"/>
    </xf>
    <xf numFmtId="0" fontId="43" fillId="0" borderId="71" xfId="16" applyFont="1" applyFill="1" applyBorder="1" applyAlignment="1">
      <alignment horizontal="left" vertical="center" shrinkToFit="1"/>
    </xf>
    <xf numFmtId="0" fontId="43" fillId="0" borderId="72" xfId="16" applyFont="1" applyFill="1" applyBorder="1" applyAlignment="1">
      <alignment horizontal="left" vertical="center" shrinkToFit="1"/>
    </xf>
    <xf numFmtId="185" fontId="43" fillId="12" borderId="122" xfId="16" applyNumberFormat="1" applyFont="1" applyFill="1" applyBorder="1" applyAlignment="1" applyProtection="1">
      <alignment horizontal="center" vertical="center" wrapText="1"/>
    </xf>
    <xf numFmtId="185" fontId="43" fillId="12" borderId="123" xfId="16" applyNumberFormat="1" applyFont="1" applyFill="1" applyBorder="1" applyAlignment="1" applyProtection="1">
      <alignment horizontal="center" vertical="center" wrapText="1"/>
    </xf>
    <xf numFmtId="185" fontId="43" fillId="12" borderId="124" xfId="16" applyNumberFormat="1" applyFont="1" applyFill="1" applyBorder="1" applyAlignment="1" applyProtection="1">
      <alignment horizontal="center" vertical="center" wrapText="1"/>
    </xf>
    <xf numFmtId="185" fontId="43" fillId="12" borderId="125" xfId="16" applyNumberFormat="1" applyFont="1" applyFill="1" applyBorder="1" applyAlignment="1" applyProtection="1">
      <alignment horizontal="center" vertical="center" wrapText="1"/>
    </xf>
    <xf numFmtId="0" fontId="43" fillId="0" borderId="91" xfId="16" applyFont="1" applyFill="1" applyBorder="1" applyAlignment="1">
      <alignment horizontal="left" vertical="center" shrinkToFit="1"/>
    </xf>
    <xf numFmtId="0" fontId="43" fillId="0" borderId="92" xfId="16" applyFont="1" applyFill="1" applyBorder="1" applyAlignment="1">
      <alignment horizontal="left" vertical="center" shrinkToFit="1"/>
    </xf>
    <xf numFmtId="0" fontId="43" fillId="0" borderId="82" xfId="16" applyFont="1" applyFill="1" applyBorder="1" applyAlignment="1">
      <alignment horizontal="left" vertical="center" shrinkToFit="1"/>
    </xf>
    <xf numFmtId="0" fontId="43" fillId="0" borderId="83" xfId="16" applyFont="1" applyFill="1" applyBorder="1" applyAlignment="1">
      <alignment horizontal="left" vertical="center" shrinkToFit="1"/>
    </xf>
    <xf numFmtId="0" fontId="41" fillId="9" borderId="19" xfId="16" applyFont="1" applyFill="1" applyBorder="1" applyAlignment="1" applyProtection="1">
      <alignment horizontal="center" vertical="center" wrapText="1"/>
      <protection locked="0"/>
    </xf>
    <xf numFmtId="0" fontId="41" fillId="10" borderId="18" xfId="16" applyFont="1" applyFill="1" applyBorder="1" applyAlignment="1" applyProtection="1">
      <alignment horizontal="center" vertical="center" wrapText="1"/>
      <protection locked="0"/>
    </xf>
    <xf numFmtId="0" fontId="41" fillId="10" borderId="5" xfId="16" applyFont="1" applyFill="1" applyBorder="1" applyAlignment="1" applyProtection="1">
      <alignment horizontal="center" vertical="center" wrapText="1"/>
      <protection locked="0"/>
    </xf>
    <xf numFmtId="0" fontId="41" fillId="9" borderId="7" xfId="16" applyFont="1" applyFill="1" applyBorder="1" applyAlignment="1" applyProtection="1">
      <alignment horizontal="center" vertical="center" shrinkToFit="1"/>
      <protection locked="0"/>
    </xf>
    <xf numFmtId="0" fontId="41" fillId="10" borderId="10" xfId="16" applyFont="1" applyFill="1" applyBorder="1" applyAlignment="1" applyProtection="1">
      <alignment horizontal="center" vertical="center" shrinkToFit="1"/>
      <protection locked="0"/>
    </xf>
    <xf numFmtId="0" fontId="41" fillId="10" borderId="8" xfId="16" applyFont="1" applyFill="1" applyBorder="1" applyAlignment="1" applyProtection="1">
      <alignment horizontal="center" vertical="center" shrinkToFit="1"/>
      <protection locked="0"/>
    </xf>
    <xf numFmtId="0" fontId="41" fillId="10" borderId="7" xfId="16" applyFont="1" applyFill="1" applyBorder="1" applyAlignment="1" applyProtection="1">
      <alignment horizontal="center" vertical="center" shrinkToFit="1"/>
      <protection locked="0"/>
    </xf>
    <xf numFmtId="0" fontId="41" fillId="11" borderId="12" xfId="16" applyFont="1" applyFill="1" applyBorder="1" applyAlignment="1" applyProtection="1">
      <alignment horizontal="center" vertical="center" wrapText="1"/>
      <protection locked="0"/>
    </xf>
    <xf numFmtId="0" fontId="41" fillId="11" borderId="13" xfId="16" applyFont="1" applyFill="1" applyBorder="1" applyAlignment="1" applyProtection="1">
      <alignment horizontal="center" vertical="center" wrapText="1"/>
      <protection locked="0"/>
    </xf>
    <xf numFmtId="0" fontId="41" fillId="11" borderId="100" xfId="16" applyFont="1" applyFill="1" applyBorder="1" applyAlignment="1" applyProtection="1">
      <alignment horizontal="center" vertical="center" wrapText="1"/>
      <protection locked="0"/>
    </xf>
    <xf numFmtId="0" fontId="41" fillId="11" borderId="4" xfId="16" applyFont="1" applyFill="1" applyBorder="1" applyAlignment="1" applyProtection="1">
      <alignment horizontal="center" vertical="center" wrapText="1"/>
      <protection locked="0"/>
    </xf>
    <xf numFmtId="0" fontId="41" fillId="11" borderId="0" xfId="16" applyFont="1" applyFill="1" applyBorder="1" applyAlignment="1" applyProtection="1">
      <alignment horizontal="center" vertical="center" wrapText="1"/>
      <protection locked="0"/>
    </xf>
    <xf numFmtId="0" fontId="41" fillId="11" borderId="29" xfId="16" applyFont="1" applyFill="1" applyBorder="1" applyAlignment="1" applyProtection="1">
      <alignment horizontal="center" vertical="center" wrapText="1"/>
      <protection locked="0"/>
    </xf>
    <xf numFmtId="0" fontId="41" fillId="11" borderId="16" xfId="16" applyFont="1" applyFill="1" applyBorder="1" applyAlignment="1" applyProtection="1">
      <alignment horizontal="center" vertical="center" wrapText="1"/>
      <protection locked="0"/>
    </xf>
    <xf numFmtId="0" fontId="41" fillId="11" borderId="1" xfId="16" applyFont="1" applyFill="1" applyBorder="1" applyAlignment="1" applyProtection="1">
      <alignment horizontal="center" vertical="center" wrapText="1"/>
      <protection locked="0"/>
    </xf>
    <xf numFmtId="0" fontId="41" fillId="11" borderId="98" xfId="16" applyFont="1" applyFill="1" applyBorder="1" applyAlignment="1" applyProtection="1">
      <alignment horizontal="center" vertical="center" wrapText="1"/>
      <protection locked="0"/>
    </xf>
    <xf numFmtId="0" fontId="14" fillId="0" borderId="101" xfId="16" applyFont="1" applyFill="1" applyBorder="1" applyAlignment="1">
      <alignment horizontal="center" vertical="center" wrapText="1"/>
    </xf>
    <xf numFmtId="0" fontId="14" fillId="0" borderId="102" xfId="16" applyFont="1" applyFill="1" applyBorder="1" applyAlignment="1">
      <alignment horizontal="center" vertical="center" wrapText="1"/>
    </xf>
    <xf numFmtId="0" fontId="14" fillId="0" borderId="103" xfId="16" applyFont="1" applyFill="1" applyBorder="1" applyAlignment="1">
      <alignment horizontal="center" vertical="center" wrapText="1"/>
    </xf>
    <xf numFmtId="0" fontId="43" fillId="0" borderId="126" xfId="16" applyFont="1" applyBorder="1" applyAlignment="1" applyProtection="1">
      <alignment horizontal="center" vertical="center" wrapText="1"/>
    </xf>
    <xf numFmtId="0" fontId="43" fillId="0" borderId="127" xfId="16" applyFont="1" applyBorder="1" applyAlignment="1" applyProtection="1">
      <alignment horizontal="center" vertical="center" wrapText="1"/>
    </xf>
    <xf numFmtId="0" fontId="43" fillId="0" borderId="128" xfId="16" applyFont="1" applyBorder="1" applyAlignment="1" applyProtection="1">
      <alignment horizontal="center" vertical="center" wrapText="1"/>
    </xf>
    <xf numFmtId="0" fontId="43" fillId="0" borderId="129" xfId="16" applyFont="1" applyBorder="1" applyAlignment="1" applyProtection="1">
      <alignment horizontal="center" vertical="center" wrapText="1"/>
    </xf>
    <xf numFmtId="0" fontId="43" fillId="0" borderId="130" xfId="16" applyFont="1" applyBorder="1" applyAlignment="1" applyProtection="1">
      <alignment horizontal="center" vertical="center" wrapText="1"/>
    </xf>
    <xf numFmtId="0" fontId="43" fillId="0" borderId="131" xfId="16" applyFont="1" applyBorder="1" applyAlignment="1" applyProtection="1">
      <alignment horizontal="center" vertical="center" wrapText="1"/>
    </xf>
    <xf numFmtId="0" fontId="43" fillId="0" borderId="137" xfId="16" applyFont="1" applyBorder="1" applyAlignment="1" applyProtection="1">
      <alignment horizontal="center" vertical="center" wrapText="1"/>
    </xf>
    <xf numFmtId="0" fontId="43" fillId="0" borderId="138" xfId="16" applyFont="1" applyBorder="1" applyAlignment="1" applyProtection="1">
      <alignment horizontal="center" vertical="center" wrapText="1"/>
    </xf>
    <xf numFmtId="0" fontId="43" fillId="0" borderId="139" xfId="16" applyFont="1" applyBorder="1" applyAlignment="1" applyProtection="1">
      <alignment horizontal="center" vertical="center" wrapText="1"/>
    </xf>
    <xf numFmtId="1" fontId="41" fillId="12" borderId="104" xfId="16" applyNumberFormat="1" applyFont="1" applyFill="1" applyBorder="1" applyAlignment="1">
      <alignment horizontal="center" vertical="center" wrapText="1"/>
    </xf>
    <xf numFmtId="1" fontId="41" fillId="12" borderId="105" xfId="16" applyNumberFormat="1" applyFont="1" applyFill="1" applyBorder="1" applyAlignment="1">
      <alignment horizontal="center" vertical="center" wrapText="1"/>
    </xf>
    <xf numFmtId="1" fontId="41" fillId="12" borderId="106" xfId="16" applyNumberFormat="1" applyFont="1" applyFill="1" applyBorder="1" applyAlignment="1">
      <alignment horizontal="center" vertical="center" wrapText="1"/>
    </xf>
    <xf numFmtId="1" fontId="41" fillId="12" borderId="107" xfId="16" applyNumberFormat="1" applyFont="1" applyFill="1" applyBorder="1" applyAlignment="1">
      <alignment horizontal="center" vertical="center" wrapText="1"/>
    </xf>
    <xf numFmtId="0" fontId="41" fillId="11" borderId="99" xfId="16" applyFont="1" applyFill="1" applyBorder="1" applyAlignment="1" applyProtection="1">
      <alignment horizontal="center" vertical="center" wrapText="1"/>
      <protection locked="0"/>
    </xf>
    <xf numFmtId="0" fontId="41" fillId="11" borderId="27" xfId="16" applyFont="1" applyFill="1" applyBorder="1" applyAlignment="1" applyProtection="1">
      <alignment horizontal="center" vertical="center" wrapText="1"/>
      <protection locked="0"/>
    </xf>
    <xf numFmtId="0" fontId="41" fillId="11" borderId="34" xfId="16" applyFont="1" applyFill="1" applyBorder="1" applyAlignment="1" applyProtection="1">
      <alignment horizontal="center" vertical="center" wrapText="1"/>
      <protection locked="0"/>
    </xf>
    <xf numFmtId="0" fontId="41" fillId="11" borderId="20" xfId="16" applyFont="1" applyFill="1" applyBorder="1" applyAlignment="1" applyProtection="1">
      <alignment horizontal="center" vertical="center" wrapText="1"/>
      <protection locked="0"/>
    </xf>
    <xf numFmtId="0" fontId="41" fillId="11" borderId="37" xfId="16" applyFont="1" applyFill="1" applyBorder="1" applyAlignment="1" applyProtection="1">
      <alignment horizontal="center" vertical="center" wrapText="1"/>
      <protection locked="0"/>
    </xf>
    <xf numFmtId="0" fontId="14" fillId="0" borderId="81" xfId="16" applyFont="1" applyFill="1" applyBorder="1" applyAlignment="1">
      <alignment horizontal="center" vertical="center" wrapText="1"/>
    </xf>
    <xf numFmtId="0" fontId="14" fillId="0" borderId="82" xfId="16" applyFont="1" applyFill="1" applyBorder="1" applyAlignment="1">
      <alignment horizontal="center" vertical="center" wrapText="1"/>
    </xf>
    <xf numFmtId="0" fontId="14" fillId="0" borderId="83" xfId="16" applyFont="1" applyFill="1" applyBorder="1" applyAlignment="1">
      <alignment horizontal="center" vertical="center" wrapText="1"/>
    </xf>
    <xf numFmtId="185" fontId="41" fillId="12" borderId="81" xfId="16" applyNumberFormat="1" applyFont="1" applyFill="1" applyBorder="1" applyAlignment="1">
      <alignment horizontal="center" vertical="center" wrapText="1"/>
    </xf>
    <xf numFmtId="185" fontId="41" fillId="12" borderId="87" xfId="16" applyNumberFormat="1" applyFont="1" applyFill="1" applyBorder="1" applyAlignment="1">
      <alignment horizontal="center" vertical="center" wrapText="1"/>
    </xf>
    <xf numFmtId="185" fontId="41" fillId="12" borderId="88" xfId="16" applyNumberFormat="1" applyFont="1" applyFill="1" applyBorder="1" applyAlignment="1">
      <alignment horizontal="center" vertical="center" wrapText="1"/>
    </xf>
    <xf numFmtId="185" fontId="41" fillId="12" borderId="83" xfId="16" applyNumberFormat="1" applyFont="1" applyFill="1" applyBorder="1" applyAlignment="1">
      <alignment horizontal="center" vertical="center" wrapText="1"/>
    </xf>
    <xf numFmtId="0" fontId="56" fillId="0" borderId="112" xfId="16" applyFont="1" applyFill="1" applyBorder="1" applyAlignment="1">
      <alignment horizontal="center" vertical="center" wrapText="1"/>
    </xf>
    <xf numFmtId="0" fontId="56" fillId="0" borderId="113" xfId="16" applyFont="1" applyFill="1" applyBorder="1" applyAlignment="1">
      <alignment horizontal="center" vertical="center" wrapText="1"/>
    </xf>
    <xf numFmtId="0" fontId="56" fillId="0" borderId="114" xfId="16" applyFont="1" applyFill="1" applyBorder="1" applyAlignment="1">
      <alignment horizontal="center" vertical="center" wrapText="1"/>
    </xf>
    <xf numFmtId="185" fontId="41" fillId="12" borderId="90" xfId="16" applyNumberFormat="1" applyFont="1" applyFill="1" applyBorder="1" applyAlignment="1">
      <alignment horizontal="center" vertical="center" wrapText="1"/>
    </xf>
    <xf numFmtId="185" fontId="41" fillId="12" borderId="96" xfId="16" applyNumberFormat="1" applyFont="1" applyFill="1" applyBorder="1" applyAlignment="1">
      <alignment horizontal="center" vertical="center" wrapText="1"/>
    </xf>
    <xf numFmtId="185" fontId="41" fillId="12" borderId="97" xfId="16" applyNumberFormat="1" applyFont="1" applyFill="1" applyBorder="1" applyAlignment="1">
      <alignment horizontal="center" vertical="center" wrapText="1"/>
    </xf>
    <xf numFmtId="185" fontId="41" fillId="12" borderId="92" xfId="16" applyNumberFormat="1" applyFont="1" applyFill="1" applyBorder="1" applyAlignment="1">
      <alignment horizontal="center" vertical="center" wrapText="1"/>
    </xf>
    <xf numFmtId="0" fontId="43" fillId="0" borderId="110" xfId="16" applyFont="1" applyFill="1" applyBorder="1" applyAlignment="1" applyProtection="1">
      <alignment horizontal="left" vertical="center" wrapText="1"/>
    </xf>
    <xf numFmtId="0" fontId="43" fillId="0" borderId="133" xfId="16" applyFont="1" applyFill="1" applyBorder="1" applyAlignment="1" applyProtection="1">
      <alignment horizontal="left" vertical="center" wrapText="1"/>
    </xf>
    <xf numFmtId="185" fontId="43" fillId="12" borderId="134" xfId="16" applyNumberFormat="1" applyFont="1" applyFill="1" applyBorder="1" applyAlignment="1" applyProtection="1">
      <alignment horizontal="center" vertical="center" wrapText="1"/>
    </xf>
    <xf numFmtId="185" fontId="43" fillId="12" borderId="135" xfId="16" applyNumberFormat="1" applyFont="1" applyFill="1" applyBorder="1" applyAlignment="1" applyProtection="1">
      <alignment horizontal="center" vertical="center" wrapText="1"/>
    </xf>
    <xf numFmtId="185" fontId="43" fillId="12" borderId="136" xfId="16" applyNumberFormat="1" applyFont="1" applyFill="1" applyBorder="1" applyAlignment="1" applyProtection="1">
      <alignment horizontal="center" vertical="center" wrapText="1"/>
    </xf>
    <xf numFmtId="0" fontId="41" fillId="11" borderId="99" xfId="16" applyFont="1" applyFill="1" applyBorder="1" applyAlignment="1" applyProtection="1">
      <alignment horizontal="left" vertical="center" wrapText="1"/>
      <protection locked="0"/>
    </xf>
    <xf numFmtId="0" fontId="41" fillId="11" borderId="13" xfId="16" applyFont="1" applyFill="1" applyBorder="1" applyAlignment="1" applyProtection="1">
      <alignment horizontal="left" vertical="center" wrapText="1"/>
      <protection locked="0"/>
    </xf>
    <xf numFmtId="0" fontId="41" fillId="11" borderId="100" xfId="16" applyFont="1" applyFill="1" applyBorder="1" applyAlignment="1" applyProtection="1">
      <alignment horizontal="left" vertical="center" wrapText="1"/>
      <protection locked="0"/>
    </xf>
    <xf numFmtId="0" fontId="41" fillId="11" borderId="27" xfId="16" applyFont="1" applyFill="1" applyBorder="1" applyAlignment="1" applyProtection="1">
      <alignment horizontal="left" vertical="center" wrapText="1"/>
      <protection locked="0"/>
    </xf>
    <xf numFmtId="0" fontId="41" fillId="11" borderId="0" xfId="16" applyFont="1" applyFill="1" applyBorder="1" applyAlignment="1" applyProtection="1">
      <alignment horizontal="left" vertical="center" wrapText="1"/>
      <protection locked="0"/>
    </xf>
    <xf numFmtId="0" fontId="41" fillId="11" borderId="29" xfId="16" applyFont="1" applyFill="1" applyBorder="1" applyAlignment="1" applyProtection="1">
      <alignment horizontal="left" vertical="center" wrapText="1"/>
      <protection locked="0"/>
    </xf>
    <xf numFmtId="0" fontId="41" fillId="11" borderId="89" xfId="16" applyFont="1" applyFill="1" applyBorder="1" applyAlignment="1" applyProtection="1">
      <alignment horizontal="left" vertical="center" wrapText="1"/>
      <protection locked="0"/>
    </xf>
    <xf numFmtId="0" fontId="41" fillId="11" borderId="1" xfId="16" applyFont="1" applyFill="1" applyBorder="1" applyAlignment="1" applyProtection="1">
      <alignment horizontal="left" vertical="center" wrapText="1"/>
      <protection locked="0"/>
    </xf>
    <xf numFmtId="0" fontId="41" fillId="11" borderId="98" xfId="16" applyFont="1" applyFill="1" applyBorder="1" applyAlignment="1" applyProtection="1">
      <alignment horizontal="left" vertical="center" wrapText="1"/>
      <protection locked="0"/>
    </xf>
    <xf numFmtId="0" fontId="56" fillId="0" borderId="90" xfId="16" applyFont="1" applyFill="1" applyBorder="1" applyAlignment="1">
      <alignment horizontal="center" vertical="center" wrapText="1"/>
    </xf>
    <xf numFmtId="0" fontId="56" fillId="0" borderId="91" xfId="16" applyFont="1" applyFill="1" applyBorder="1" applyAlignment="1">
      <alignment horizontal="center" vertical="center" wrapText="1"/>
    </xf>
    <xf numFmtId="0" fontId="56" fillId="0" borderId="92" xfId="16" applyFont="1" applyFill="1" applyBorder="1" applyAlignment="1">
      <alignment horizontal="center" vertical="center" wrapText="1"/>
    </xf>
    <xf numFmtId="0" fontId="41" fillId="0" borderId="80" xfId="16" applyFont="1" applyBorder="1" applyAlignment="1">
      <alignment horizontal="center" vertical="center" shrinkToFit="1"/>
    </xf>
    <xf numFmtId="0" fontId="41" fillId="0" borderId="108" xfId="16" applyFont="1" applyBorder="1" applyAlignment="1">
      <alignment horizontal="center" vertical="center" shrinkToFit="1"/>
    </xf>
    <xf numFmtId="0" fontId="41" fillId="9" borderId="99" xfId="16" applyFont="1" applyFill="1" applyBorder="1" applyAlignment="1" applyProtection="1">
      <alignment horizontal="center" vertical="center" wrapText="1"/>
      <protection locked="0"/>
    </xf>
    <xf numFmtId="0" fontId="41" fillId="9" borderId="13" xfId="16" applyFont="1" applyFill="1" applyBorder="1" applyAlignment="1" applyProtection="1">
      <alignment horizontal="center" vertical="center" wrapText="1"/>
      <protection locked="0"/>
    </xf>
    <xf numFmtId="0" fontId="41" fillId="9" borderId="14" xfId="16" applyFont="1" applyFill="1" applyBorder="1" applyAlignment="1" applyProtection="1">
      <alignment horizontal="center" vertical="center" wrapText="1"/>
      <protection locked="0"/>
    </xf>
    <xf numFmtId="0" fontId="41" fillId="9" borderId="27" xfId="16" applyFont="1" applyFill="1" applyBorder="1" applyAlignment="1" applyProtection="1">
      <alignment horizontal="center" vertical="center" wrapText="1"/>
      <protection locked="0"/>
    </xf>
    <xf numFmtId="0" fontId="41" fillId="9" borderId="0" xfId="16" applyFont="1" applyFill="1" applyBorder="1" applyAlignment="1" applyProtection="1">
      <alignment horizontal="center" vertical="center" wrapText="1"/>
      <protection locked="0"/>
    </xf>
    <xf numFmtId="0" fontId="41" fillId="9" borderId="15" xfId="16" applyFont="1" applyFill="1" applyBorder="1" applyAlignment="1" applyProtection="1">
      <alignment horizontal="center" vertical="center" wrapText="1"/>
      <protection locked="0"/>
    </xf>
    <xf numFmtId="0" fontId="41" fillId="9" borderId="89" xfId="16" applyFont="1" applyFill="1" applyBorder="1" applyAlignment="1" applyProtection="1">
      <alignment horizontal="center" vertical="center" wrapText="1"/>
      <protection locked="0"/>
    </xf>
    <xf numFmtId="0" fontId="41" fillId="9" borderId="1" xfId="16" applyFont="1" applyFill="1" applyBorder="1" applyAlignment="1" applyProtection="1">
      <alignment horizontal="center" vertical="center" wrapText="1"/>
      <protection locked="0"/>
    </xf>
    <xf numFmtId="0" fontId="41" fillId="9" borderId="17" xfId="16" applyFont="1" applyFill="1" applyBorder="1" applyAlignment="1" applyProtection="1">
      <alignment horizontal="center" vertical="center" wrapText="1"/>
      <protection locked="0"/>
    </xf>
    <xf numFmtId="0" fontId="41" fillId="10" borderId="66" xfId="16" applyFont="1" applyFill="1" applyBorder="1" applyAlignment="1" applyProtection="1">
      <alignment horizontal="center" vertical="center" wrapText="1"/>
      <protection locked="0"/>
    </xf>
    <xf numFmtId="0" fontId="41" fillId="10" borderId="109" xfId="16" applyFont="1" applyFill="1" applyBorder="1" applyAlignment="1" applyProtection="1">
      <alignment horizontal="center" vertical="center" shrinkToFit="1"/>
      <protection locked="0"/>
    </xf>
    <xf numFmtId="0" fontId="41" fillId="10" borderId="110" xfId="16" applyFont="1" applyFill="1" applyBorder="1" applyAlignment="1" applyProtection="1">
      <alignment horizontal="center" vertical="center" shrinkToFit="1"/>
      <protection locked="0"/>
    </xf>
    <xf numFmtId="0" fontId="41" fillId="10" borderId="111" xfId="16" applyFont="1" applyFill="1" applyBorder="1" applyAlignment="1" applyProtection="1">
      <alignment horizontal="center" vertical="center" shrinkToFit="1"/>
      <protection locked="0"/>
    </xf>
    <xf numFmtId="0" fontId="41" fillId="11" borderId="35" xfId="16" applyFont="1" applyFill="1" applyBorder="1" applyAlignment="1" applyProtection="1">
      <alignment horizontal="center" vertical="center" wrapText="1"/>
      <protection locked="0"/>
    </xf>
    <xf numFmtId="0" fontId="41" fillId="11" borderId="89" xfId="16" applyFont="1" applyFill="1" applyBorder="1" applyAlignment="1" applyProtection="1">
      <alignment horizontal="center" vertical="center" wrapText="1"/>
      <protection locked="0"/>
    </xf>
    <xf numFmtId="0" fontId="41" fillId="0" borderId="67" xfId="16" applyFont="1" applyBorder="1" applyAlignment="1">
      <alignment horizontal="center" vertical="center" shrinkToFit="1"/>
    </xf>
    <xf numFmtId="0" fontId="41" fillId="9" borderId="21" xfId="16" applyFont="1" applyFill="1" applyBorder="1" applyAlignment="1" applyProtection="1">
      <alignment horizontal="center" vertical="center" wrapText="1"/>
      <protection locked="0"/>
    </xf>
    <xf numFmtId="0" fontId="41" fillId="9" borderId="24" xfId="16" applyFont="1" applyFill="1" applyBorder="1" applyAlignment="1" applyProtection="1">
      <alignment horizontal="center" vertical="center" wrapText="1"/>
      <protection locked="0"/>
    </xf>
    <xf numFmtId="0" fontId="41" fillId="9" borderId="23" xfId="16" applyFont="1" applyFill="1" applyBorder="1" applyAlignment="1" applyProtection="1">
      <alignment horizontal="center" vertical="center" wrapText="1"/>
      <protection locked="0"/>
    </xf>
    <xf numFmtId="0" fontId="41" fillId="9" borderId="25" xfId="16" applyFont="1" applyFill="1" applyBorder="1" applyAlignment="1" applyProtection="1">
      <alignment horizontal="center" vertical="center" wrapText="1"/>
      <protection locked="0"/>
    </xf>
    <xf numFmtId="0" fontId="41" fillId="9" borderId="6" xfId="16" applyFont="1" applyFill="1" applyBorder="1" applyAlignment="1" applyProtection="1">
      <alignment horizontal="center" vertical="center" shrinkToFit="1"/>
      <protection locked="0"/>
    </xf>
    <xf numFmtId="0" fontId="41" fillId="10" borderId="68" xfId="16" applyFont="1" applyFill="1" applyBorder="1" applyAlignment="1" applyProtection="1">
      <alignment horizontal="center" vertical="center" shrinkToFit="1"/>
      <protection locked="0"/>
    </xf>
    <xf numFmtId="0" fontId="41" fillId="10" borderId="69" xfId="16" applyFont="1" applyFill="1" applyBorder="1" applyAlignment="1" applyProtection="1">
      <alignment horizontal="center" vertical="center" shrinkToFit="1"/>
      <protection locked="0"/>
    </xf>
    <xf numFmtId="0" fontId="41" fillId="11" borderId="22" xfId="16" applyFont="1" applyFill="1" applyBorder="1" applyAlignment="1" applyProtection="1">
      <alignment horizontal="center" vertical="center" wrapText="1"/>
      <protection locked="0"/>
    </xf>
    <xf numFmtId="0" fontId="41" fillId="11" borderId="24" xfId="16" applyFont="1" applyFill="1" applyBorder="1" applyAlignment="1" applyProtection="1">
      <alignment horizontal="center" vertical="center" wrapText="1"/>
      <protection locked="0"/>
    </xf>
    <xf numFmtId="0" fontId="41" fillId="11" borderId="26" xfId="16" applyFont="1" applyFill="1" applyBorder="1" applyAlignment="1" applyProtection="1">
      <alignment horizontal="center" vertical="center" wrapText="1"/>
      <protection locked="0"/>
    </xf>
    <xf numFmtId="0" fontId="14" fillId="0" borderId="70" xfId="16" applyFont="1" applyFill="1" applyBorder="1" applyAlignment="1">
      <alignment horizontal="center" vertical="center" wrapText="1"/>
    </xf>
    <xf numFmtId="0" fontId="14" fillId="0" borderId="71" xfId="16" applyFont="1" applyFill="1" applyBorder="1" applyAlignment="1">
      <alignment horizontal="center" vertical="center" wrapText="1"/>
    </xf>
    <xf numFmtId="0" fontId="14" fillId="0" borderId="72" xfId="16" applyFont="1" applyFill="1" applyBorder="1" applyAlignment="1">
      <alignment horizontal="center" vertical="center" wrapText="1"/>
    </xf>
    <xf numFmtId="0" fontId="17" fillId="12" borderId="21" xfId="16" applyFont="1" applyFill="1" applyBorder="1" applyAlignment="1">
      <alignment horizontal="center" vertical="center" wrapText="1"/>
    </xf>
    <xf numFmtId="0" fontId="17" fillId="12" borderId="23" xfId="16" applyFont="1" applyFill="1" applyBorder="1" applyAlignment="1">
      <alignment horizontal="center" vertical="center" wrapText="1"/>
    </xf>
    <xf numFmtId="0" fontId="17" fillId="12" borderId="27" xfId="16" applyFont="1" applyFill="1" applyBorder="1" applyAlignment="1">
      <alignment horizontal="center" vertical="center" wrapText="1"/>
    </xf>
    <xf numFmtId="0" fontId="17" fillId="12" borderId="15" xfId="16" applyFont="1" applyFill="1" applyBorder="1" applyAlignment="1">
      <alignment horizontal="center" vertical="center" wrapText="1"/>
    </xf>
    <xf numFmtId="0" fontId="17" fillId="12" borderId="34" xfId="16" applyFont="1" applyFill="1" applyBorder="1" applyAlignment="1">
      <alignment horizontal="center" vertical="center" wrapText="1"/>
    </xf>
    <xf numFmtId="0" fontId="17" fillId="12" borderId="36" xfId="16" applyFont="1" applyFill="1" applyBorder="1" applyAlignment="1">
      <alignment horizontal="center" vertical="center" wrapText="1"/>
    </xf>
    <xf numFmtId="0" fontId="17" fillId="12" borderId="22" xfId="16" applyFont="1" applyFill="1" applyBorder="1" applyAlignment="1">
      <alignment horizontal="center" vertical="center" wrapText="1"/>
    </xf>
    <xf numFmtId="0" fontId="17" fillId="12" borderId="26" xfId="16" applyFont="1" applyFill="1" applyBorder="1" applyAlignment="1">
      <alignment horizontal="center" vertical="center" wrapText="1"/>
    </xf>
    <xf numFmtId="0" fontId="17" fillId="12" borderId="4" xfId="16" applyFont="1" applyFill="1" applyBorder="1" applyAlignment="1">
      <alignment horizontal="center" vertical="center" wrapText="1"/>
    </xf>
    <xf numFmtId="0" fontId="17" fillId="12" borderId="29" xfId="16" applyFont="1" applyFill="1" applyBorder="1" applyAlignment="1">
      <alignment horizontal="center" vertical="center" wrapText="1"/>
    </xf>
    <xf numFmtId="0" fontId="17" fillId="12" borderId="35" xfId="16" applyFont="1" applyFill="1" applyBorder="1" applyAlignment="1">
      <alignment horizontal="center" vertical="center" wrapText="1"/>
    </xf>
    <xf numFmtId="0" fontId="17" fillId="12" borderId="37" xfId="16" applyFont="1" applyFill="1" applyBorder="1" applyAlignment="1">
      <alignment horizontal="center" vertical="center" wrapText="1"/>
    </xf>
    <xf numFmtId="0" fontId="43" fillId="0" borderId="21" xfId="16" applyFont="1" applyBorder="1" applyAlignment="1">
      <alignment horizontal="center" vertical="center" wrapText="1"/>
    </xf>
    <xf numFmtId="0" fontId="43" fillId="0" borderId="24" xfId="16" applyFont="1" applyBorder="1" applyAlignment="1">
      <alignment horizontal="center" vertical="center" wrapText="1"/>
    </xf>
    <xf numFmtId="0" fontId="43" fillId="0" borderId="26" xfId="16" applyFont="1" applyBorder="1" applyAlignment="1">
      <alignment horizontal="center" vertical="center" wrapText="1"/>
    </xf>
    <xf numFmtId="0" fontId="43" fillId="0" borderId="27" xfId="16" applyFont="1" applyBorder="1" applyAlignment="1">
      <alignment horizontal="center" vertical="center" wrapText="1"/>
    </xf>
    <xf numFmtId="0" fontId="43" fillId="0" borderId="0" xfId="16" applyFont="1" applyBorder="1" applyAlignment="1">
      <alignment horizontal="center" vertical="center" wrapText="1"/>
    </xf>
    <xf numFmtId="0" fontId="43" fillId="0" borderId="29" xfId="16" applyFont="1" applyBorder="1" applyAlignment="1">
      <alignment horizontal="center" vertical="center" wrapText="1"/>
    </xf>
    <xf numFmtId="0" fontId="43" fillId="0" borderId="34" xfId="16" applyFont="1" applyBorder="1" applyAlignment="1">
      <alignment horizontal="center" vertical="center" wrapText="1"/>
    </xf>
    <xf numFmtId="0" fontId="43" fillId="0" borderId="20" xfId="16" applyFont="1" applyBorder="1" applyAlignment="1">
      <alignment horizontal="center" vertical="center" wrapText="1"/>
    </xf>
    <xf numFmtId="0" fontId="43" fillId="0" borderId="37" xfId="16" applyFont="1" applyBorder="1" applyAlignment="1">
      <alignment horizontal="center" vertical="center" wrapText="1"/>
    </xf>
    <xf numFmtId="0" fontId="41" fillId="0" borderId="64" xfId="16" applyFont="1" applyBorder="1" applyAlignment="1">
      <alignment horizontal="center" vertical="center"/>
    </xf>
    <xf numFmtId="0" fontId="41" fillId="0" borderId="10" xfId="16" applyFont="1" applyBorder="1" applyAlignment="1">
      <alignment horizontal="center" vertical="center"/>
    </xf>
    <xf numFmtId="0" fontId="41" fillId="0" borderId="65" xfId="16" applyFont="1" applyBorder="1" applyAlignment="1">
      <alignment horizontal="center" vertical="center"/>
    </xf>
    <xf numFmtId="0" fontId="41" fillId="12" borderId="64" xfId="16" applyFont="1" applyFill="1" applyBorder="1" applyAlignment="1">
      <alignment horizontal="center" vertical="center"/>
    </xf>
    <xf numFmtId="0" fontId="41" fillId="12" borderId="10" xfId="16" applyFont="1" applyFill="1" applyBorder="1" applyAlignment="1">
      <alignment horizontal="center" vertical="center"/>
    </xf>
    <xf numFmtId="0" fontId="41" fillId="12" borderId="65" xfId="16" applyFont="1" applyFill="1" applyBorder="1" applyAlignment="1">
      <alignment horizontal="center" vertical="center"/>
    </xf>
    <xf numFmtId="1" fontId="41" fillId="12" borderId="76" xfId="16" applyNumberFormat="1" applyFont="1" applyFill="1" applyBorder="1" applyAlignment="1">
      <alignment horizontal="center" vertical="center" wrapText="1"/>
    </xf>
    <xf numFmtId="1" fontId="41" fillId="12" borderId="77" xfId="16" applyNumberFormat="1" applyFont="1" applyFill="1" applyBorder="1" applyAlignment="1">
      <alignment horizontal="center" vertical="center" wrapText="1"/>
    </xf>
    <xf numFmtId="1" fontId="41" fillId="12" borderId="78" xfId="16" applyNumberFormat="1" applyFont="1" applyFill="1" applyBorder="1" applyAlignment="1">
      <alignment horizontal="center" vertical="center" wrapText="1"/>
    </xf>
    <xf numFmtId="1" fontId="41" fillId="12" borderId="79" xfId="16" applyNumberFormat="1" applyFont="1" applyFill="1" applyBorder="1" applyAlignment="1">
      <alignment horizontal="center" vertical="center" wrapText="1"/>
    </xf>
    <xf numFmtId="0" fontId="41" fillId="11" borderId="21" xfId="16" applyFont="1" applyFill="1" applyBorder="1" applyAlignment="1" applyProtection="1">
      <alignment horizontal="left" vertical="center" wrapText="1"/>
      <protection locked="0"/>
    </xf>
    <xf numFmtId="0" fontId="41" fillId="11" borderId="24" xfId="16" applyFont="1" applyFill="1" applyBorder="1" applyAlignment="1" applyProtection="1">
      <alignment horizontal="left" vertical="center" wrapText="1"/>
      <protection locked="0"/>
    </xf>
    <xf numFmtId="0" fontId="41" fillId="11" borderId="26" xfId="16" applyFont="1" applyFill="1" applyBorder="1" applyAlignment="1" applyProtection="1">
      <alignment horizontal="left" vertical="center" wrapText="1"/>
      <protection locked="0"/>
    </xf>
    <xf numFmtId="20" fontId="41" fillId="11" borderId="7" xfId="16" applyNumberFormat="1" applyFont="1" applyFill="1" applyBorder="1" applyAlignment="1" applyProtection="1">
      <alignment horizontal="center" vertical="center"/>
      <protection locked="0"/>
    </xf>
    <xf numFmtId="20" fontId="41" fillId="11" borderId="10" xfId="16" applyNumberFormat="1" applyFont="1" applyFill="1" applyBorder="1" applyAlignment="1" applyProtection="1">
      <alignment horizontal="center" vertical="center"/>
      <protection locked="0"/>
    </xf>
    <xf numFmtId="20" fontId="41" fillId="11" borderId="8" xfId="16" applyNumberFormat="1" applyFont="1" applyFill="1" applyBorder="1" applyAlignment="1" applyProtection="1">
      <alignment horizontal="center" vertical="center"/>
      <protection locked="0"/>
    </xf>
    <xf numFmtId="4" fontId="41" fillId="0" borderId="7" xfId="16" applyNumberFormat="1" applyFont="1" applyBorder="1" applyAlignment="1">
      <alignment horizontal="center" vertical="center"/>
    </xf>
    <xf numFmtId="4" fontId="41" fillId="0" borderId="8" xfId="16" applyNumberFormat="1" applyFont="1" applyBorder="1" applyAlignment="1">
      <alignment horizontal="center" vertical="center"/>
    </xf>
    <xf numFmtId="0" fontId="41" fillId="0" borderId="9" xfId="16" applyFont="1" applyBorder="1" applyAlignment="1">
      <alignment horizontal="center" vertical="center"/>
    </xf>
    <xf numFmtId="0" fontId="41" fillId="0" borderId="46" xfId="16" applyFont="1" applyBorder="1" applyAlignment="1">
      <alignment horizontal="center" vertical="center"/>
    </xf>
    <xf numFmtId="0" fontId="41" fillId="0" borderId="11" xfId="16" applyFont="1" applyBorder="1" applyAlignment="1">
      <alignment horizontal="center" vertical="center"/>
    </xf>
    <xf numFmtId="0" fontId="41" fillId="0" borderId="21" xfId="16" applyFont="1" applyBorder="1" applyAlignment="1">
      <alignment horizontal="center" vertical="center" wrapText="1"/>
    </xf>
    <xf numFmtId="0" fontId="41" fillId="0" borderId="24" xfId="16" applyFont="1" applyBorder="1" applyAlignment="1">
      <alignment horizontal="center" vertical="center" wrapText="1"/>
    </xf>
    <xf numFmtId="0" fontId="41" fillId="0" borderId="23" xfId="16" applyFont="1" applyBorder="1" applyAlignment="1">
      <alignment horizontal="center" vertical="center" wrapText="1"/>
    </xf>
    <xf numFmtId="0" fontId="41" fillId="0" borderId="27" xfId="16" applyFont="1" applyBorder="1" applyAlignment="1">
      <alignment horizontal="center" vertical="center" wrapText="1"/>
    </xf>
    <xf numFmtId="0" fontId="41" fillId="0" borderId="0" xfId="16" applyFont="1" applyBorder="1" applyAlignment="1">
      <alignment horizontal="center" vertical="center" wrapText="1"/>
    </xf>
    <xf numFmtId="0" fontId="41" fillId="0" borderId="15" xfId="16" applyFont="1" applyBorder="1" applyAlignment="1">
      <alignment horizontal="center" vertical="center" wrapText="1"/>
    </xf>
    <xf numFmtId="0" fontId="41" fillId="0" borderId="34" xfId="16" applyFont="1" applyBorder="1" applyAlignment="1">
      <alignment horizontal="center" vertical="center" wrapText="1"/>
    </xf>
    <xf numFmtId="0" fontId="41" fillId="0" borderId="20" xfId="16" applyFont="1" applyBorder="1" applyAlignment="1">
      <alignment horizontal="center" vertical="center" wrapText="1"/>
    </xf>
    <xf numFmtId="0" fontId="41" fillId="0" borderId="36" xfId="16" applyFont="1" applyBorder="1" applyAlignment="1">
      <alignment horizontal="center" vertical="center" wrapText="1"/>
    </xf>
    <xf numFmtId="0" fontId="16" fillId="0" borderId="25" xfId="16" applyFont="1" applyBorder="1" applyAlignment="1">
      <alignment horizontal="center" vertical="center" wrapText="1"/>
    </xf>
    <xf numFmtId="0" fontId="16" fillId="0" borderId="18" xfId="16" applyFont="1" applyBorder="1" applyAlignment="1">
      <alignment horizontal="center" vertical="center" wrapText="1"/>
    </xf>
    <xf numFmtId="0" fontId="16" fillId="0" borderId="66" xfId="16" applyFont="1" applyBorder="1" applyAlignment="1">
      <alignment horizontal="center" vertical="center" wrapText="1"/>
    </xf>
    <xf numFmtId="0" fontId="41" fillId="0" borderId="22" xfId="16" applyFont="1" applyBorder="1" applyAlignment="1">
      <alignment horizontal="center" vertical="center" wrapText="1"/>
    </xf>
    <xf numFmtId="0" fontId="41" fillId="0" borderId="4" xfId="16" applyFont="1" applyBorder="1" applyAlignment="1">
      <alignment horizontal="center" vertical="center" wrapText="1"/>
    </xf>
    <xf numFmtId="0" fontId="41" fillId="0" borderId="35" xfId="16" applyFont="1" applyBorder="1" applyAlignment="1">
      <alignment horizontal="center" vertical="center" wrapText="1"/>
    </xf>
    <xf numFmtId="0" fontId="41" fillId="0" borderId="26" xfId="16" applyFont="1" applyBorder="1" applyAlignment="1">
      <alignment horizontal="center" vertical="center" wrapText="1"/>
    </xf>
    <xf numFmtId="0" fontId="41" fillId="0" borderId="29" xfId="16" applyFont="1" applyBorder="1" applyAlignment="1">
      <alignment horizontal="center" vertical="center" wrapText="1"/>
    </xf>
    <xf numFmtId="0" fontId="41" fillId="0" borderId="37" xfId="16" applyFont="1" applyBorder="1" applyAlignment="1">
      <alignment horizontal="center" vertical="center" wrapText="1"/>
    </xf>
    <xf numFmtId="0" fontId="16" fillId="0" borderId="21" xfId="16" applyFont="1" applyBorder="1" applyAlignment="1">
      <alignment horizontal="center" vertical="center" wrapText="1"/>
    </xf>
    <xf numFmtId="0" fontId="16" fillId="0" borderId="24" xfId="16" applyFont="1" applyBorder="1" applyAlignment="1">
      <alignment horizontal="center" vertical="center" wrapText="1"/>
    </xf>
    <xf numFmtId="0" fontId="16" fillId="0" borderId="26" xfId="16" applyFont="1" applyBorder="1" applyAlignment="1">
      <alignment horizontal="center" vertical="center" wrapText="1"/>
    </xf>
    <xf numFmtId="0" fontId="16" fillId="0" borderId="27" xfId="16" applyFont="1" applyBorder="1" applyAlignment="1">
      <alignment horizontal="center" vertical="center" wrapText="1"/>
    </xf>
    <xf numFmtId="0" fontId="16" fillId="0" borderId="0" xfId="16" applyFont="1" applyBorder="1" applyAlignment="1">
      <alignment horizontal="center" vertical="center" wrapText="1"/>
    </xf>
    <xf numFmtId="0" fontId="16" fillId="0" borderId="29" xfId="16" applyFont="1" applyBorder="1" applyAlignment="1">
      <alignment horizontal="center" vertical="center" wrapText="1"/>
    </xf>
    <xf numFmtId="0" fontId="16" fillId="0" borderId="34" xfId="16" applyFont="1" applyBorder="1" applyAlignment="1">
      <alignment horizontal="center" vertical="center" wrapText="1"/>
    </xf>
    <xf numFmtId="0" fontId="16" fillId="0" borderId="20" xfId="16" applyFont="1" applyBorder="1" applyAlignment="1">
      <alignment horizontal="center" vertical="center" wrapText="1"/>
    </xf>
    <xf numFmtId="0" fontId="16" fillId="0" borderId="37" xfId="16" applyFont="1" applyBorder="1" applyAlignment="1">
      <alignment horizontal="center" vertical="center" wrapText="1"/>
    </xf>
    <xf numFmtId="0" fontId="41" fillId="0" borderId="21" xfId="16" quotePrefix="1" applyFont="1" applyBorder="1" applyAlignment="1" applyProtection="1">
      <alignment horizontal="center" vertical="center"/>
    </xf>
    <xf numFmtId="0" fontId="41" fillId="0" borderId="24" xfId="16" applyFont="1" applyBorder="1" applyAlignment="1" applyProtection="1">
      <alignment horizontal="center" vertical="center"/>
    </xf>
    <xf numFmtId="0" fontId="41" fillId="0" borderId="26" xfId="16" applyFont="1" applyBorder="1" applyAlignment="1" applyProtection="1">
      <alignment horizontal="center" vertical="center"/>
    </xf>
    <xf numFmtId="0" fontId="41" fillId="9" borderId="7" xfId="16" applyFont="1" applyFill="1" applyBorder="1" applyAlignment="1" applyProtection="1">
      <alignment horizontal="center" vertical="center"/>
      <protection locked="0"/>
    </xf>
    <xf numFmtId="0" fontId="41" fillId="10" borderId="10" xfId="16" applyFont="1" applyFill="1" applyBorder="1" applyAlignment="1" applyProtection="1">
      <alignment horizontal="center" vertical="center"/>
      <protection locked="0"/>
    </xf>
    <xf numFmtId="0" fontId="41" fillId="10" borderId="8" xfId="16" applyFont="1" applyFill="1" applyBorder="1" applyAlignment="1" applyProtection="1">
      <alignment horizontal="center" vertical="center"/>
      <protection locked="0"/>
    </xf>
    <xf numFmtId="0" fontId="41" fillId="11" borderId="7" xfId="16" applyFont="1" applyFill="1" applyBorder="1" applyAlignment="1" applyProtection="1">
      <alignment horizontal="center" vertical="center"/>
      <protection locked="0"/>
    </xf>
    <xf numFmtId="0" fontId="41" fillId="11" borderId="8" xfId="16" applyFont="1" applyFill="1" applyBorder="1" applyAlignment="1" applyProtection="1">
      <alignment horizontal="center" vertical="center"/>
      <protection locked="0"/>
    </xf>
    <xf numFmtId="0" fontId="41" fillId="12" borderId="7" xfId="16" applyFont="1" applyFill="1" applyBorder="1" applyAlignment="1">
      <alignment horizontal="center" vertical="center"/>
    </xf>
    <xf numFmtId="0" fontId="41" fillId="12" borderId="8" xfId="16" applyFont="1" applyFill="1" applyBorder="1" applyAlignment="1">
      <alignment horizontal="center" vertical="center"/>
    </xf>
    <xf numFmtId="0" fontId="41" fillId="11" borderId="10" xfId="16" applyFont="1" applyFill="1" applyBorder="1" applyAlignment="1" applyProtection="1">
      <alignment horizontal="center" vertical="center"/>
      <protection locked="0"/>
    </xf>
    <xf numFmtId="38" fontId="41" fillId="12" borderId="0" xfId="17" applyFont="1" applyFill="1" applyBorder="1" applyAlignment="1" applyProtection="1">
      <alignment horizontal="center" vertical="center"/>
    </xf>
    <xf numFmtId="0" fontId="55" fillId="9" borderId="0" xfId="16" applyFont="1" applyFill="1" applyAlignment="1" applyProtection="1">
      <alignment horizontal="center" vertical="center"/>
      <protection locked="0"/>
    </xf>
    <xf numFmtId="0" fontId="55" fillId="10" borderId="0" xfId="16" applyFont="1" applyFill="1" applyAlignment="1" applyProtection="1">
      <alignment horizontal="center" vertical="center"/>
      <protection locked="0"/>
    </xf>
    <xf numFmtId="0" fontId="55" fillId="11" borderId="0" xfId="16" applyFont="1" applyFill="1" applyAlignment="1" applyProtection="1">
      <alignment horizontal="center" vertical="center"/>
      <protection locked="0"/>
    </xf>
    <xf numFmtId="0" fontId="55" fillId="0" borderId="0" xfId="16" applyFont="1" applyFill="1" applyAlignment="1">
      <alignment horizontal="center" vertical="center"/>
    </xf>
    <xf numFmtId="0" fontId="59" fillId="12" borderId="2" xfId="16" applyFont="1" applyFill="1" applyBorder="1" applyAlignment="1" applyProtection="1">
      <alignment horizontal="center" vertical="center"/>
    </xf>
    <xf numFmtId="0" fontId="49" fillId="12" borderId="9" xfId="13" applyFont="1" applyFill="1" applyBorder="1" applyAlignment="1">
      <alignment horizontal="center" vertical="center"/>
    </xf>
    <xf numFmtId="0" fontId="49" fillId="12" borderId="46" xfId="13" applyFont="1" applyFill="1" applyBorder="1" applyAlignment="1">
      <alignment horizontal="center" vertical="center"/>
    </xf>
    <xf numFmtId="0" fontId="49" fillId="12" borderId="11" xfId="13" applyFont="1" applyFill="1" applyBorder="1" applyAlignment="1">
      <alignment horizontal="center" vertical="center"/>
    </xf>
    <xf numFmtId="0" fontId="14" fillId="0" borderId="0" xfId="6" applyFont="1" applyAlignment="1">
      <alignment horizontal="left" vertical="center"/>
    </xf>
    <xf numFmtId="0" fontId="12" fillId="0" borderId="0" xfId="6"/>
    <xf numFmtId="0" fontId="43" fillId="0" borderId="0" xfId="6" applyFont="1" applyAlignment="1">
      <alignment horizontal="center" vertical="center" wrapText="1"/>
    </xf>
    <xf numFmtId="0" fontId="14" fillId="0" borderId="0" xfId="6" applyFont="1" applyAlignment="1">
      <alignment horizontal="center" vertical="center"/>
    </xf>
    <xf numFmtId="0" fontId="14" fillId="0" borderId="2" xfId="6" applyFont="1" applyBorder="1" applyAlignment="1">
      <alignment horizontal="center" vertical="center"/>
    </xf>
    <xf numFmtId="0" fontId="14" fillId="0" borderId="7" xfId="6" applyFont="1" applyBorder="1" applyAlignment="1">
      <alignment horizontal="left" vertical="center"/>
    </xf>
    <xf numFmtId="0" fontId="14" fillId="0" borderId="10" xfId="6" applyFont="1" applyBorder="1" applyAlignment="1">
      <alignment horizontal="left" vertical="center"/>
    </xf>
    <xf numFmtId="0" fontId="14" fillId="0" borderId="8" xfId="6" applyFont="1" applyBorder="1" applyAlignment="1">
      <alignment horizontal="left" vertical="center"/>
    </xf>
    <xf numFmtId="0" fontId="14" fillId="0" borderId="10" xfId="6" applyFont="1" applyBorder="1" applyAlignment="1">
      <alignment horizontal="center" vertical="center"/>
    </xf>
    <xf numFmtId="0" fontId="14" fillId="0" borderId="10" xfId="6" applyFont="1" applyBorder="1" applyAlignment="1">
      <alignment vertical="center"/>
    </xf>
    <xf numFmtId="0" fontId="14" fillId="0" borderId="10" xfId="6" applyFont="1" applyBorder="1" applyAlignment="1">
      <alignment horizontal="left" vertical="center"/>
    </xf>
    <xf numFmtId="0" fontId="14" fillId="0" borderId="8" xfId="6" applyFont="1" applyBorder="1" applyAlignment="1">
      <alignment horizontal="left" vertical="center"/>
    </xf>
    <xf numFmtId="0" fontId="14" fillId="0" borderId="12" xfId="6" applyFont="1" applyBorder="1" applyAlignment="1">
      <alignment horizontal="center" vertical="center"/>
    </xf>
    <xf numFmtId="0" fontId="14" fillId="0" borderId="13" xfId="6" applyFont="1" applyBorder="1" applyAlignment="1">
      <alignment horizontal="center" vertical="center"/>
    </xf>
    <xf numFmtId="0" fontId="14" fillId="0" borderId="14" xfId="6" applyFont="1" applyBorder="1" applyAlignment="1">
      <alignment horizontal="center" vertical="center"/>
    </xf>
    <xf numFmtId="0" fontId="14" fillId="0" borderId="13" xfId="6" applyFont="1" applyBorder="1" applyAlignment="1">
      <alignment horizontal="left" vertical="center"/>
    </xf>
    <xf numFmtId="0" fontId="14" fillId="0" borderId="4" xfId="6" applyFont="1" applyBorder="1" applyAlignment="1">
      <alignment horizontal="center" vertical="center"/>
    </xf>
    <xf numFmtId="0" fontId="14" fillId="0" borderId="15" xfId="6" applyFont="1" applyBorder="1" applyAlignment="1">
      <alignment horizontal="center" vertical="center"/>
    </xf>
    <xf numFmtId="0" fontId="14" fillId="0" borderId="4" xfId="6" applyFont="1" applyBorder="1" applyAlignment="1">
      <alignment horizontal="center" vertical="center"/>
    </xf>
    <xf numFmtId="0" fontId="14" fillId="0" borderId="0" xfId="6" applyFont="1" applyAlignment="1">
      <alignment horizontal="left" vertical="center" wrapText="1"/>
    </xf>
    <xf numFmtId="0" fontId="14" fillId="0" borderId="16" xfId="6" applyFont="1" applyBorder="1" applyAlignment="1">
      <alignment horizontal="center" vertical="center"/>
    </xf>
    <xf numFmtId="0" fontId="14" fillId="0" borderId="1" xfId="6" applyFont="1" applyBorder="1" applyAlignment="1">
      <alignment horizontal="center" vertical="center"/>
    </xf>
    <xf numFmtId="0" fontId="14" fillId="0" borderId="17" xfId="6" applyFont="1" applyBorder="1" applyAlignment="1">
      <alignment horizontal="center" vertical="center"/>
    </xf>
    <xf numFmtId="0" fontId="14" fillId="0" borderId="16" xfId="6" applyFont="1" applyBorder="1" applyAlignment="1">
      <alignment horizontal="center" vertical="center"/>
    </xf>
    <xf numFmtId="0" fontId="14" fillId="0" borderId="1" xfId="6" applyFont="1" applyBorder="1" applyAlignment="1">
      <alignment horizontal="left" vertical="center"/>
    </xf>
    <xf numFmtId="0" fontId="14" fillId="0" borderId="1" xfId="6" applyFont="1" applyBorder="1" applyAlignment="1">
      <alignment horizontal="left" vertical="center" wrapText="1"/>
    </xf>
    <xf numFmtId="0" fontId="14" fillId="0" borderId="17" xfId="6" applyFont="1" applyBorder="1" applyAlignment="1">
      <alignment horizontal="left" vertical="center" wrapText="1"/>
    </xf>
    <xf numFmtId="184" fontId="14" fillId="0" borderId="0" xfId="6" applyNumberFormat="1" applyFont="1" applyAlignment="1">
      <alignment horizontal="left" vertical="center"/>
    </xf>
    <xf numFmtId="0" fontId="14" fillId="0" borderId="12" xfId="6" applyFont="1" applyBorder="1" applyAlignment="1">
      <alignment horizontal="left" vertical="center"/>
    </xf>
    <xf numFmtId="0" fontId="14" fillId="0" borderId="14" xfId="6" applyFont="1" applyBorder="1" applyAlignment="1">
      <alignment horizontal="left" vertical="center"/>
    </xf>
    <xf numFmtId="0" fontId="14" fillId="0" borderId="4" xfId="6" applyFont="1" applyBorder="1" applyAlignment="1">
      <alignment horizontal="left" vertical="center" indent="1"/>
    </xf>
    <xf numFmtId="0" fontId="16" fillId="0" borderId="0" xfId="6" applyFont="1" applyAlignment="1">
      <alignment horizontal="left" vertical="center"/>
    </xf>
    <xf numFmtId="0" fontId="14" fillId="0" borderId="15" xfId="6" applyFont="1" applyBorder="1" applyAlignment="1">
      <alignment horizontal="left" vertical="center"/>
    </xf>
    <xf numFmtId="0" fontId="45" fillId="0" borderId="0" xfId="6" applyFont="1" applyAlignment="1">
      <alignment horizontal="center" vertical="center"/>
    </xf>
    <xf numFmtId="0" fontId="14" fillId="0" borderId="4" xfId="6" applyFont="1" applyBorder="1" applyAlignment="1">
      <alignment horizontal="left" vertical="center"/>
    </xf>
    <xf numFmtId="0" fontId="14" fillId="0" borderId="2" xfId="6" applyFont="1" applyBorder="1" applyAlignment="1">
      <alignment horizontal="center" vertical="center"/>
    </xf>
    <xf numFmtId="0" fontId="14" fillId="0" borderId="2" xfId="6" applyFont="1" applyBorder="1" applyAlignment="1">
      <alignment horizontal="left" vertical="center" wrapText="1"/>
    </xf>
    <xf numFmtId="0" fontId="14" fillId="0" borderId="0" xfId="6" applyFont="1" applyAlignment="1">
      <alignment horizontal="center" vertical="center"/>
    </xf>
    <xf numFmtId="0" fontId="17" fillId="0" borderId="0" xfId="6" applyFont="1" applyAlignment="1">
      <alignment horizontal="center" vertical="center"/>
    </xf>
    <xf numFmtId="0" fontId="46" fillId="0" borderId="12" xfId="6" applyFont="1" applyBorder="1" applyAlignment="1">
      <alignment horizontal="center" vertical="center" wrapText="1"/>
    </xf>
    <xf numFmtId="0" fontId="46" fillId="0" borderId="13" xfId="6" applyFont="1" applyBorder="1" applyAlignment="1">
      <alignment horizontal="center" vertical="center"/>
    </xf>
    <xf numFmtId="0" fontId="46" fillId="0" borderId="14" xfId="6" applyFont="1" applyBorder="1" applyAlignment="1">
      <alignment horizontal="center" vertical="center"/>
    </xf>
    <xf numFmtId="0" fontId="46" fillId="0" borderId="4" xfId="6" applyFont="1" applyBorder="1" applyAlignment="1">
      <alignment horizontal="center" vertical="center"/>
    </xf>
    <xf numFmtId="0" fontId="46" fillId="0" borderId="0" xfId="6" applyFont="1" applyAlignment="1">
      <alignment horizontal="center" vertical="center"/>
    </xf>
    <xf numFmtId="0" fontId="46" fillId="0" borderId="15" xfId="6" applyFont="1" applyBorder="1" applyAlignment="1">
      <alignment horizontal="center" vertical="center"/>
    </xf>
    <xf numFmtId="0" fontId="46" fillId="0" borderId="16" xfId="6" applyFont="1" applyBorder="1" applyAlignment="1">
      <alignment horizontal="center" vertical="center"/>
    </xf>
    <xf numFmtId="0" fontId="46" fillId="0" borderId="1" xfId="6" applyFont="1" applyBorder="1" applyAlignment="1">
      <alignment horizontal="center" vertical="center"/>
    </xf>
    <xf numFmtId="0" fontId="46" fillId="0" borderId="17" xfId="6" applyFont="1" applyBorder="1" applyAlignment="1">
      <alignment horizontal="center" vertical="center"/>
    </xf>
    <xf numFmtId="0" fontId="14" fillId="0" borderId="16" xfId="6" applyFont="1" applyBorder="1" applyAlignment="1">
      <alignment horizontal="left" vertical="center"/>
    </xf>
    <xf numFmtId="0" fontId="14" fillId="0" borderId="17" xfId="6" applyFont="1" applyBorder="1" applyAlignment="1">
      <alignment horizontal="left" vertical="center"/>
    </xf>
    <xf numFmtId="0" fontId="62" fillId="0" borderId="0" xfId="18">
      <alignment vertical="center"/>
    </xf>
    <xf numFmtId="0" fontId="62" fillId="0" borderId="0" xfId="18" applyAlignment="1">
      <alignment horizontal="right" vertical="center"/>
    </xf>
    <xf numFmtId="0" fontId="62" fillId="0" borderId="0" xfId="18" applyAlignment="1">
      <alignment horizontal="center" vertical="center"/>
    </xf>
    <xf numFmtId="0" fontId="62" fillId="10" borderId="0" xfId="18" applyFill="1" applyAlignment="1">
      <alignment horizontal="center" vertical="center"/>
    </xf>
    <xf numFmtId="0" fontId="47" fillId="0" borderId="0" xfId="18" applyFont="1" applyAlignment="1">
      <alignment horizontal="center" vertical="center"/>
    </xf>
    <xf numFmtId="0" fontId="62" fillId="10" borderId="54" xfId="18" applyFill="1" applyBorder="1" applyAlignment="1">
      <alignment horizontal="center" vertical="center" shrinkToFit="1"/>
    </xf>
    <xf numFmtId="0" fontId="62" fillId="10" borderId="55" xfId="18" applyFill="1" applyBorder="1" applyAlignment="1">
      <alignment horizontal="center" vertical="center" shrinkToFit="1"/>
    </xf>
    <xf numFmtId="0" fontId="62" fillId="0" borderId="2" xfId="18" applyBorder="1" applyAlignment="1">
      <alignment horizontal="center" vertical="center"/>
    </xf>
    <xf numFmtId="0" fontId="62" fillId="0" borderId="7" xfId="18" applyBorder="1" applyAlignment="1">
      <alignment horizontal="center" vertical="center" wrapText="1"/>
    </xf>
    <xf numFmtId="0" fontId="62" fillId="0" borderId="10" xfId="18" applyBorder="1" applyAlignment="1">
      <alignment horizontal="center" vertical="center" wrapText="1"/>
    </xf>
    <xf numFmtId="0" fontId="62" fillId="0" borderId="8" xfId="18" applyBorder="1" applyAlignment="1">
      <alignment horizontal="center" vertical="center" wrapText="1"/>
    </xf>
    <xf numFmtId="0" fontId="62" fillId="0" borderId="2" xfId="18" applyBorder="1" applyAlignment="1">
      <alignment horizontal="center" vertical="center" wrapText="1"/>
    </xf>
    <xf numFmtId="0" fontId="62" fillId="0" borderId="7" xfId="18" applyBorder="1" applyAlignment="1">
      <alignment horizontal="center" vertical="center"/>
    </xf>
    <xf numFmtId="0" fontId="62" fillId="0" borderId="10" xfId="18" applyBorder="1" applyAlignment="1">
      <alignment horizontal="center" vertical="center"/>
    </xf>
    <xf numFmtId="0" fontId="62" fillId="0" borderId="8" xfId="18" applyBorder="1" applyAlignment="1">
      <alignment horizontal="center" vertical="center"/>
    </xf>
    <xf numFmtId="0" fontId="62" fillId="10" borderId="7" xfId="18" applyFill="1" applyBorder="1" applyAlignment="1">
      <alignment horizontal="center" vertical="center"/>
    </xf>
    <xf numFmtId="0" fontId="62" fillId="10" borderId="10" xfId="18" applyFill="1" applyBorder="1" applyAlignment="1">
      <alignment horizontal="center" vertical="center"/>
    </xf>
    <xf numFmtId="0" fontId="62" fillId="0" borderId="8" xfId="18" applyBorder="1" applyAlignment="1">
      <alignment horizontal="center" vertical="center"/>
    </xf>
    <xf numFmtId="0" fontId="62" fillId="10" borderId="2" xfId="18" applyFill="1" applyBorder="1" applyAlignment="1">
      <alignment horizontal="center" vertical="center"/>
    </xf>
    <xf numFmtId="177" fontId="62" fillId="0" borderId="7" xfId="18" applyNumberFormat="1" applyBorder="1" applyAlignment="1">
      <alignment horizontal="center" vertical="center"/>
    </xf>
    <xf numFmtId="177" fontId="62" fillId="0" borderId="10" xfId="18" applyNumberFormat="1" applyBorder="1" applyAlignment="1">
      <alignment horizontal="center" vertical="center"/>
    </xf>
    <xf numFmtId="176" fontId="12" fillId="7" borderId="7" xfId="19" applyNumberFormat="1" applyFont="1" applyFill="1" applyBorder="1" applyAlignment="1">
      <alignment horizontal="center" vertical="center"/>
    </xf>
    <xf numFmtId="176" fontId="12" fillId="7" borderId="10" xfId="19" applyNumberFormat="1" applyFont="1" applyFill="1" applyBorder="1" applyAlignment="1">
      <alignment horizontal="center" vertical="center"/>
    </xf>
    <xf numFmtId="176" fontId="12" fillId="7" borderId="8" xfId="19" applyNumberFormat="1" applyFont="1" applyFill="1" applyBorder="1" applyAlignment="1">
      <alignment horizontal="center" vertical="center"/>
    </xf>
    <xf numFmtId="0" fontId="62" fillId="0" borderId="8" xfId="18" applyBorder="1">
      <alignment vertical="center"/>
    </xf>
    <xf numFmtId="0" fontId="62" fillId="0" borderId="1" xfId="18" applyBorder="1">
      <alignment vertical="center"/>
    </xf>
    <xf numFmtId="0" fontId="62" fillId="0" borderId="1" xfId="18" applyBorder="1" applyAlignment="1">
      <alignment horizontal="center" vertical="center" wrapText="1"/>
    </xf>
    <xf numFmtId="0" fontId="62" fillId="0" borderId="1" xfId="18" applyBorder="1" applyAlignment="1">
      <alignment horizontal="center" vertical="center"/>
    </xf>
    <xf numFmtId="177" fontId="62" fillId="0" borderId="1" xfId="18" applyNumberFormat="1" applyBorder="1" applyAlignment="1">
      <alignment horizontal="center" vertical="center"/>
    </xf>
    <xf numFmtId="176" fontId="0" fillId="0" borderId="1" xfId="19" applyNumberFormat="1" applyFont="1" applyFill="1" applyBorder="1" applyAlignment="1">
      <alignment horizontal="center" vertical="center"/>
    </xf>
    <xf numFmtId="0" fontId="62" fillId="0" borderId="13" xfId="18" applyBorder="1">
      <alignment vertical="center"/>
    </xf>
    <xf numFmtId="0" fontId="62" fillId="0" borderId="0" xfId="18" applyAlignment="1">
      <alignment horizontal="left" vertical="center"/>
    </xf>
    <xf numFmtId="0" fontId="14" fillId="13" borderId="12" xfId="6" applyFont="1" applyFill="1" applyBorder="1" applyAlignment="1">
      <alignment horizontal="center" vertical="center"/>
    </xf>
    <xf numFmtId="0" fontId="14" fillId="13" borderId="13" xfId="6" applyFont="1" applyFill="1" applyBorder="1" applyAlignment="1">
      <alignment horizontal="left" vertical="center"/>
    </xf>
    <xf numFmtId="0" fontId="14" fillId="13" borderId="13" xfId="6" applyFont="1" applyFill="1" applyBorder="1" applyAlignment="1">
      <alignment horizontal="left" vertical="center" wrapText="1"/>
    </xf>
    <xf numFmtId="0" fontId="14" fillId="13" borderId="14" xfId="6" applyFont="1" applyFill="1" applyBorder="1" applyAlignment="1">
      <alignment horizontal="left" vertical="center" wrapText="1"/>
    </xf>
    <xf numFmtId="0" fontId="14" fillId="13" borderId="4" xfId="6" applyFont="1" applyFill="1" applyBorder="1" applyAlignment="1">
      <alignment horizontal="center" vertical="center"/>
    </xf>
    <xf numFmtId="0" fontId="14" fillId="13" borderId="0" xfId="6" applyFont="1" applyFill="1" applyAlignment="1">
      <alignment horizontal="left" vertical="center"/>
    </xf>
    <xf numFmtId="0" fontId="14" fillId="13" borderId="0" xfId="6" applyFont="1" applyFill="1" applyAlignment="1">
      <alignment horizontal="left" vertical="center" wrapText="1"/>
    </xf>
    <xf numFmtId="0" fontId="14" fillId="13" borderId="15" xfId="6" applyFont="1" applyFill="1" applyBorder="1" applyAlignment="1">
      <alignment horizontal="left" vertical="center" wrapText="1"/>
    </xf>
    <xf numFmtId="0" fontId="17" fillId="13" borderId="2" xfId="6" applyFont="1" applyFill="1" applyBorder="1" applyAlignment="1">
      <alignment horizontal="center" vertical="center" wrapText="1"/>
    </xf>
    <xf numFmtId="0" fontId="17" fillId="13" borderId="2" xfId="6" applyFont="1" applyFill="1" applyBorder="1" applyAlignment="1">
      <alignment horizontal="center" vertical="center"/>
    </xf>
    <xf numFmtId="0" fontId="14" fillId="13" borderId="2" xfId="6" applyFont="1" applyFill="1" applyBorder="1" applyAlignment="1">
      <alignment horizontal="center" vertical="center"/>
    </xf>
    <xf numFmtId="0" fontId="14" fillId="13" borderId="2" xfId="6" applyFont="1" applyFill="1" applyBorder="1" applyAlignment="1">
      <alignment horizontal="left" vertical="center" wrapText="1"/>
    </xf>
    <xf numFmtId="0" fontId="14" fillId="13" borderId="15" xfId="6" applyFont="1" applyFill="1" applyBorder="1" applyAlignment="1">
      <alignment horizontal="left" vertical="center"/>
    </xf>
    <xf numFmtId="0" fontId="14" fillId="13" borderId="0" xfId="6" applyFont="1" applyFill="1" applyAlignment="1">
      <alignment horizontal="center" vertical="center"/>
    </xf>
    <xf numFmtId="0" fontId="46" fillId="13" borderId="2" xfId="6" applyFont="1" applyFill="1" applyBorder="1" applyAlignment="1">
      <alignment horizontal="center" vertical="center" wrapText="1"/>
    </xf>
    <xf numFmtId="0" fontId="46" fillId="13" borderId="2" xfId="6" applyFont="1" applyFill="1" applyBorder="1" applyAlignment="1">
      <alignment horizontal="center" vertical="center"/>
    </xf>
    <xf numFmtId="0" fontId="14" fillId="0" borderId="0" xfId="6" applyFont="1" applyAlignment="1">
      <alignment horizontal="right" vertical="center"/>
    </xf>
    <xf numFmtId="0" fontId="14" fillId="0" borderId="0" xfId="6" applyFont="1" applyAlignment="1">
      <alignment horizontal="center" vertical="center" wrapText="1"/>
    </xf>
    <xf numFmtId="0" fontId="14" fillId="0" borderId="7" xfId="6" applyFont="1" applyBorder="1" applyAlignment="1">
      <alignment horizontal="center" vertical="center"/>
    </xf>
    <xf numFmtId="0" fontId="14" fillId="0" borderId="10" xfId="6" applyFont="1" applyBorder="1" applyAlignment="1">
      <alignment horizontal="center" vertical="center"/>
    </xf>
    <xf numFmtId="0" fontId="14" fillId="0" borderId="8" xfId="6" applyFont="1" applyBorder="1" applyAlignment="1">
      <alignment horizontal="center" vertical="center"/>
    </xf>
    <xf numFmtId="0" fontId="14" fillId="0" borderId="7" xfId="6" applyFont="1" applyBorder="1" applyAlignment="1">
      <alignment vertical="center"/>
    </xf>
    <xf numFmtId="0" fontId="14" fillId="0" borderId="8" xfId="6" applyFont="1" applyBorder="1" applyAlignment="1">
      <alignment vertical="center"/>
    </xf>
    <xf numFmtId="0" fontId="14" fillId="0" borderId="0" xfId="6" applyFont="1"/>
    <xf numFmtId="0" fontId="14" fillId="0" borderId="7" xfId="6" applyFont="1" applyBorder="1" applyAlignment="1">
      <alignment horizontal="left" vertical="center"/>
    </xf>
    <xf numFmtId="0" fontId="14" fillId="0" borderId="4" xfId="6" applyFont="1" applyBorder="1" applyAlignment="1">
      <alignment vertical="center" wrapText="1"/>
    </xf>
    <xf numFmtId="0" fontId="14" fillId="0" borderId="4" xfId="6" applyFont="1" applyBorder="1" applyAlignment="1">
      <alignment vertical="center" wrapText="1"/>
    </xf>
    <xf numFmtId="0" fontId="14" fillId="0" borderId="0" xfId="6" applyFont="1" applyAlignment="1">
      <alignment vertical="center" wrapText="1"/>
    </xf>
    <xf numFmtId="0" fontId="14" fillId="0" borderId="15" xfId="6" applyFont="1" applyBorder="1" applyAlignment="1">
      <alignment vertical="center" wrapText="1"/>
    </xf>
    <xf numFmtId="0" fontId="17" fillId="0" borderId="2" xfId="6" applyFont="1" applyBorder="1" applyAlignment="1">
      <alignment horizontal="center" vertical="center"/>
    </xf>
    <xf numFmtId="0" fontId="17" fillId="0" borderId="2" xfId="6" applyFont="1" applyBorder="1" applyAlignment="1">
      <alignment vertical="center" wrapText="1"/>
    </xf>
    <xf numFmtId="0" fontId="17" fillId="0" borderId="2" xfId="6" applyFont="1" applyBorder="1" applyAlignment="1">
      <alignment vertical="center"/>
    </xf>
    <xf numFmtId="0" fontId="14" fillId="0" borderId="8" xfId="6" applyFont="1" applyBorder="1" applyAlignment="1">
      <alignment horizontal="center" vertical="center"/>
    </xf>
    <xf numFmtId="0" fontId="14" fillId="0" borderId="0" xfId="6" applyFont="1" applyAlignment="1">
      <alignment vertical="center" wrapText="1"/>
    </xf>
    <xf numFmtId="0" fontId="14" fillId="0" borderId="15" xfId="6" applyFont="1" applyBorder="1" applyAlignment="1">
      <alignment vertical="center" wrapText="1"/>
    </xf>
    <xf numFmtId="0" fontId="45" fillId="0" borderId="4" xfId="6" applyFont="1" applyBorder="1" applyAlignment="1">
      <alignment horizontal="center" vertical="center"/>
    </xf>
    <xf numFmtId="0" fontId="45" fillId="0" borderId="15" xfId="6" applyFont="1" applyBorder="1" applyAlignment="1">
      <alignment horizontal="center" vertical="center"/>
    </xf>
    <xf numFmtId="0" fontId="17" fillId="0" borderId="7" xfId="6" applyFont="1" applyBorder="1" applyAlignment="1">
      <alignment vertical="center" wrapText="1"/>
    </xf>
    <xf numFmtId="0" fontId="17" fillId="0" borderId="10" xfId="6" applyFont="1" applyBorder="1" applyAlignment="1">
      <alignment vertical="center" wrapText="1"/>
    </xf>
    <xf numFmtId="0" fontId="17" fillId="0" borderId="8" xfId="6" applyFont="1" applyBorder="1" applyAlignment="1">
      <alignment vertical="center" wrapText="1"/>
    </xf>
    <xf numFmtId="0" fontId="17" fillId="0" borderId="0" xfId="6" applyFont="1" applyAlignment="1">
      <alignment horizontal="left" vertical="center" wrapText="1"/>
    </xf>
    <xf numFmtId="0" fontId="14" fillId="0" borderId="15" xfId="6" applyFont="1" applyBorder="1" applyAlignment="1">
      <alignment horizontal="center" vertical="center"/>
    </xf>
    <xf numFmtId="0" fontId="17" fillId="0" borderId="15" xfId="6" applyFont="1" applyBorder="1" applyAlignment="1">
      <alignment vertical="center"/>
    </xf>
    <xf numFmtId="0" fontId="14" fillId="0" borderId="13" xfId="6" applyFont="1" applyBorder="1" applyAlignment="1">
      <alignment horizontal="left" vertical="center" wrapText="1"/>
    </xf>
    <xf numFmtId="0" fontId="14" fillId="0" borderId="0" xfId="6" applyFont="1" applyAlignment="1">
      <alignment horizontal="center" vertical="top"/>
    </xf>
    <xf numFmtId="0" fontId="14" fillId="0" borderId="0" xfId="6" applyFont="1" applyAlignment="1">
      <alignment horizontal="left" vertical="top" wrapText="1"/>
    </xf>
    <xf numFmtId="0" fontId="14" fillId="0" borderId="0" xfId="6" applyFont="1" applyAlignment="1">
      <alignment horizontal="left" vertical="center" wrapText="1"/>
    </xf>
    <xf numFmtId="0" fontId="14" fillId="0" borderId="0" xfId="6" applyFont="1" applyAlignment="1">
      <alignment horizontal="left"/>
    </xf>
    <xf numFmtId="0" fontId="14" fillId="0" borderId="1" xfId="6" applyFont="1" applyBorder="1"/>
    <xf numFmtId="0" fontId="14" fillId="0" borderId="13" xfId="6" applyFont="1" applyBorder="1"/>
    <xf numFmtId="0" fontId="14" fillId="0" borderId="0" xfId="6" applyFont="1" applyAlignment="1">
      <alignment horizontal="center"/>
    </xf>
    <xf numFmtId="0" fontId="14" fillId="0" borderId="2" xfId="6" applyFont="1" applyBorder="1" applyAlignment="1">
      <alignment horizontal="left" vertical="center"/>
    </xf>
    <xf numFmtId="0" fontId="63" fillId="0" borderId="7" xfId="6" applyFont="1" applyBorder="1" applyAlignment="1">
      <alignment horizontal="left" vertical="center"/>
    </xf>
    <xf numFmtId="0" fontId="63" fillId="0" borderId="10" xfId="6" applyFont="1" applyBorder="1" applyAlignment="1">
      <alignment horizontal="left" vertical="center"/>
    </xf>
    <xf numFmtId="0" fontId="63" fillId="0" borderId="8" xfId="6" applyFont="1" applyBorder="1" applyAlignment="1">
      <alignment horizontal="left" vertical="center"/>
    </xf>
    <xf numFmtId="0" fontId="14" fillId="0" borderId="7" xfId="6" applyFont="1" applyBorder="1" applyAlignment="1">
      <alignment horizontal="center" vertical="center"/>
    </xf>
    <xf numFmtId="0" fontId="63" fillId="0" borderId="10" xfId="6" applyFont="1" applyBorder="1" applyAlignment="1">
      <alignment vertical="center"/>
    </xf>
    <xf numFmtId="0" fontId="63" fillId="0" borderId="8" xfId="6" applyFont="1" applyBorder="1" applyAlignment="1">
      <alignment vertical="center"/>
    </xf>
    <xf numFmtId="0" fontId="14" fillId="0" borderId="12" xfId="6" applyFont="1" applyBorder="1" applyAlignment="1">
      <alignment horizontal="left" vertical="center"/>
    </xf>
    <xf numFmtId="0" fontId="14" fillId="0" borderId="13" xfId="6" applyFont="1" applyBorder="1" applyAlignment="1">
      <alignment horizontal="left" vertical="center"/>
    </xf>
    <xf numFmtId="0" fontId="14" fillId="0" borderId="14" xfId="6" applyFont="1" applyBorder="1" applyAlignment="1">
      <alignment horizontal="left" vertical="center"/>
    </xf>
    <xf numFmtId="0" fontId="14" fillId="0" borderId="13" xfId="6" applyFont="1" applyBorder="1" applyAlignment="1">
      <alignment vertical="center"/>
    </xf>
    <xf numFmtId="0" fontId="63" fillId="0" borderId="13" xfId="6" applyFont="1" applyBorder="1" applyAlignment="1">
      <alignment vertical="center"/>
    </xf>
    <xf numFmtId="0" fontId="63" fillId="0" borderId="14" xfId="6" applyFont="1" applyBorder="1" applyAlignment="1">
      <alignment vertical="center"/>
    </xf>
    <xf numFmtId="0" fontId="14" fillId="0" borderId="16" xfId="6" applyFont="1" applyBorder="1" applyAlignment="1">
      <alignment horizontal="left" vertical="center"/>
    </xf>
    <xf numFmtId="0" fontId="14" fillId="0" borderId="1" xfId="6" applyFont="1" applyBorder="1" applyAlignment="1">
      <alignment horizontal="left" vertical="center"/>
    </xf>
    <xf numFmtId="0" fontId="14" fillId="0" borderId="17" xfId="6" applyFont="1" applyBorder="1" applyAlignment="1">
      <alignment horizontal="left" vertical="center"/>
    </xf>
    <xf numFmtId="0" fontId="14" fillId="0" borderId="1" xfId="6" applyFont="1" applyBorder="1" applyAlignment="1">
      <alignment vertical="center"/>
    </xf>
    <xf numFmtId="0" fontId="63" fillId="0" borderId="1" xfId="6" applyFont="1" applyBorder="1" applyAlignment="1">
      <alignment vertical="center"/>
    </xf>
    <xf numFmtId="0" fontId="63" fillId="0" borderId="17" xfId="6" applyFont="1" applyBorder="1" applyAlignment="1">
      <alignment vertical="center"/>
    </xf>
    <xf numFmtId="0" fontId="14" fillId="0" borderId="0" xfId="6" applyFont="1" applyAlignment="1">
      <alignment vertical="center"/>
    </xf>
    <xf numFmtId="0" fontId="14" fillId="0" borderId="12" xfId="6" applyFont="1" applyBorder="1" applyAlignment="1">
      <alignment horizontal="center" vertical="center" wrapText="1"/>
    </xf>
    <xf numFmtId="0" fontId="14" fillId="0" borderId="13" xfId="6" applyFont="1" applyBorder="1" applyAlignment="1">
      <alignment horizontal="center" vertical="center" wrapText="1"/>
    </xf>
    <xf numFmtId="0" fontId="14" fillId="0" borderId="14" xfId="6" applyFont="1" applyBorder="1" applyAlignment="1">
      <alignment horizontal="center" vertical="center" wrapText="1"/>
    </xf>
    <xf numFmtId="0" fontId="64" fillId="0" borderId="13" xfId="6" applyFont="1" applyBorder="1" applyAlignment="1">
      <alignment horizontal="center" vertical="center" shrinkToFit="1"/>
    </xf>
    <xf numFmtId="0" fontId="64" fillId="0" borderId="14" xfId="6" applyFont="1" applyBorder="1" applyAlignment="1">
      <alignment horizontal="center" vertical="center" shrinkToFit="1"/>
    </xf>
    <xf numFmtId="0" fontId="14" fillId="0" borderId="4" xfId="6" applyFont="1" applyBorder="1" applyAlignment="1">
      <alignment horizontal="center" vertical="center" wrapText="1"/>
    </xf>
    <xf numFmtId="0" fontId="14" fillId="0" borderId="15" xfId="6" applyFont="1" applyBorder="1" applyAlignment="1">
      <alignment horizontal="center" vertical="center" wrapText="1"/>
    </xf>
    <xf numFmtId="176" fontId="14" fillId="0" borderId="4" xfId="6" applyNumberFormat="1" applyFont="1" applyBorder="1" applyAlignment="1">
      <alignment horizontal="center" vertical="center"/>
    </xf>
    <xf numFmtId="0" fontId="14" fillId="0" borderId="15" xfId="6" applyFont="1" applyBorder="1" applyAlignment="1">
      <alignment vertical="center"/>
    </xf>
    <xf numFmtId="0" fontId="63" fillId="0" borderId="7" xfId="6" applyFont="1" applyBorder="1" applyAlignment="1">
      <alignment horizontal="left" vertical="center" wrapText="1"/>
    </xf>
    <xf numFmtId="0" fontId="63" fillId="0" borderId="10" xfId="6" applyFont="1" applyBorder="1" applyAlignment="1">
      <alignment horizontal="left" vertical="center" wrapText="1"/>
    </xf>
    <xf numFmtId="0" fontId="14" fillId="0" borderId="7" xfId="6" applyFont="1" applyBorder="1" applyAlignment="1">
      <alignment vertical="center"/>
    </xf>
    <xf numFmtId="0" fontId="14" fillId="0" borderId="10" xfId="6" applyFont="1" applyBorder="1" applyAlignment="1">
      <alignment vertical="center"/>
    </xf>
    <xf numFmtId="0" fontId="14" fillId="0" borderId="4" xfId="6" applyFont="1" applyBorder="1" applyAlignment="1">
      <alignment vertical="center"/>
    </xf>
    <xf numFmtId="0" fontId="63" fillId="0" borderId="10" xfId="6" applyFont="1" applyBorder="1" applyAlignment="1">
      <alignment horizontal="left" vertical="center"/>
    </xf>
    <xf numFmtId="0" fontId="14" fillId="0" borderId="16" xfId="6" applyFont="1" applyBorder="1" applyAlignment="1">
      <alignment vertical="center"/>
    </xf>
    <xf numFmtId="0" fontId="14" fillId="0" borderId="1" xfId="6" applyFont="1" applyBorder="1" applyAlignment="1">
      <alignment vertical="center"/>
    </xf>
    <xf numFmtId="176" fontId="14" fillId="0" borderId="0" xfId="6" applyNumberFormat="1" applyFont="1" applyAlignment="1">
      <alignment vertical="center"/>
    </xf>
    <xf numFmtId="0" fontId="63" fillId="0" borderId="8" xfId="6" applyFont="1" applyBorder="1" applyAlignment="1">
      <alignment horizontal="left" vertical="center" wrapText="1"/>
    </xf>
    <xf numFmtId="0" fontId="14" fillId="0" borderId="16" xfId="6" applyFont="1" applyBorder="1" applyAlignment="1">
      <alignment horizontal="center" vertical="center" wrapText="1"/>
    </xf>
    <xf numFmtId="0" fontId="14" fillId="0" borderId="1" xfId="6" applyFont="1" applyBorder="1" applyAlignment="1">
      <alignment horizontal="center" vertical="center" wrapText="1"/>
    </xf>
    <xf numFmtId="0" fontId="14" fillId="0" borderId="17" xfId="6" applyFont="1" applyBorder="1" applyAlignment="1">
      <alignment horizontal="center" vertical="center" wrapText="1"/>
    </xf>
    <xf numFmtId="176" fontId="14" fillId="0" borderId="1" xfId="6" applyNumberFormat="1" applyFont="1" applyBorder="1" applyAlignment="1">
      <alignment vertical="center"/>
    </xf>
    <xf numFmtId="0" fontId="14" fillId="0" borderId="17" xfId="6" applyFont="1" applyBorder="1" applyAlignment="1">
      <alignment vertical="center"/>
    </xf>
    <xf numFmtId="0" fontId="14" fillId="0" borderId="0" xfId="6" applyFont="1" applyAlignment="1">
      <alignment horizontal="center" vertical="center" wrapText="1"/>
    </xf>
    <xf numFmtId="0" fontId="14" fillId="0" borderId="14" xfId="6" applyFont="1" applyBorder="1" applyAlignment="1">
      <alignment vertical="center"/>
    </xf>
    <xf numFmtId="0" fontId="64" fillId="0" borderId="15" xfId="6" applyFont="1" applyBorder="1" applyAlignment="1">
      <alignment vertical="center" shrinkToFit="1"/>
    </xf>
    <xf numFmtId="0" fontId="14" fillId="0" borderId="5" xfId="6" applyFont="1" applyBorder="1" applyAlignment="1">
      <alignment horizontal="center" vertical="center"/>
    </xf>
    <xf numFmtId="0" fontId="63" fillId="0" borderId="16" xfId="6" applyFont="1" applyBorder="1" applyAlignment="1">
      <alignment horizontal="left" vertical="center"/>
    </xf>
    <xf numFmtId="0" fontId="63" fillId="0" borderId="16" xfId="6" applyFont="1" applyBorder="1" applyAlignment="1">
      <alignment horizontal="left" vertical="center" wrapText="1"/>
    </xf>
    <xf numFmtId="0" fontId="63" fillId="0" borderId="1" xfId="6" applyFont="1" applyBorder="1" applyAlignment="1">
      <alignment horizontal="left" vertical="center" wrapText="1"/>
    </xf>
    <xf numFmtId="0" fontId="14" fillId="0" borderId="5" xfId="6" applyFont="1" applyBorder="1" applyAlignment="1">
      <alignment vertical="center"/>
    </xf>
    <xf numFmtId="0" fontId="14" fillId="0" borderId="2" xfId="6" applyFont="1" applyBorder="1" applyAlignment="1">
      <alignment vertical="center"/>
    </xf>
    <xf numFmtId="0" fontId="63" fillId="0" borderId="7" xfId="6" applyFont="1" applyBorder="1" applyAlignment="1">
      <alignment vertical="center" wrapText="1"/>
    </xf>
    <xf numFmtId="0" fontId="63" fillId="0" borderId="10" xfId="6" applyFont="1" applyBorder="1" applyAlignment="1">
      <alignment vertical="center" wrapText="1"/>
    </xf>
    <xf numFmtId="0" fontId="63" fillId="0" borderId="8" xfId="6" applyFont="1" applyBorder="1" applyAlignment="1">
      <alignment vertical="center" wrapText="1"/>
    </xf>
    <xf numFmtId="0" fontId="46" fillId="0" borderId="0" xfId="6" applyFont="1" applyAlignment="1">
      <alignment horizontal="center" vertical="top" wrapText="1"/>
    </xf>
    <xf numFmtId="0" fontId="46" fillId="0" borderId="0" xfId="6" applyFont="1" applyAlignment="1">
      <alignment horizontal="center" vertical="top"/>
    </xf>
    <xf numFmtId="0" fontId="46" fillId="0" borderId="0" xfId="6" applyFont="1" applyAlignment="1">
      <alignment vertical="top"/>
    </xf>
    <xf numFmtId="0" fontId="46" fillId="0" borderId="0" xfId="6" applyFont="1" applyAlignment="1">
      <alignment vertical="top" wrapText="1"/>
    </xf>
    <xf numFmtId="0" fontId="14" fillId="13" borderId="13" xfId="6" applyFont="1" applyFill="1" applyBorder="1" applyAlignment="1">
      <alignment vertical="center"/>
    </xf>
    <xf numFmtId="0" fontId="14" fillId="13" borderId="16" xfId="6" applyFont="1" applyFill="1" applyBorder="1" applyAlignment="1">
      <alignment horizontal="center" vertical="center"/>
    </xf>
    <xf numFmtId="0" fontId="14" fillId="13" borderId="1" xfId="6" applyFont="1" applyFill="1" applyBorder="1" applyAlignment="1">
      <alignment horizontal="left" vertical="center"/>
    </xf>
    <xf numFmtId="0" fontId="14" fillId="13" borderId="1" xfId="6" applyFont="1" applyFill="1" applyBorder="1" applyAlignment="1">
      <alignment vertical="center"/>
    </xf>
    <xf numFmtId="0" fontId="63" fillId="13" borderId="1" xfId="6" applyFont="1" applyFill="1" applyBorder="1" applyAlignment="1">
      <alignment vertical="center"/>
    </xf>
    <xf numFmtId="0" fontId="63" fillId="13" borderId="17" xfId="6" applyFont="1" applyFill="1" applyBorder="1" applyAlignment="1">
      <alignment vertical="center"/>
    </xf>
  </cellXfs>
  <cellStyles count="20">
    <cellStyle name="パーセント 2 2" xfId="12"/>
    <cellStyle name="パーセント 2 2 2" xfId="19"/>
    <cellStyle name="桁区切り 2" xfId="10"/>
    <cellStyle name="桁区切り 3" xfId="15"/>
    <cellStyle name="桁区切り 4" xfId="17"/>
    <cellStyle name="標準" xfId="0" builtinId="0"/>
    <cellStyle name="標準 2" xfId="2"/>
    <cellStyle name="標準 2 2" xfId="4"/>
    <cellStyle name="標準 2 2 2" xfId="6"/>
    <cellStyle name="標準 2 2 2 2" xfId="7"/>
    <cellStyle name="標準 2 2 3" xfId="5"/>
    <cellStyle name="標準 3" xfId="8"/>
    <cellStyle name="標準 3 2" xfId="1"/>
    <cellStyle name="標準 3 2 2" xfId="11"/>
    <cellStyle name="標準 3 2 2 2" xfId="18"/>
    <cellStyle name="標準 4" xfId="9"/>
    <cellStyle name="標準 5" xfId="13"/>
    <cellStyle name="標準 6" xfId="14"/>
    <cellStyle name="標準 7" xfId="16"/>
    <cellStyle name="標準_通所介護＿添付加算" xfId="3"/>
  </cellStyles>
  <dxfs count="2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10</xdr:col>
      <xdr:colOff>325755</xdr:colOff>
      <xdr:row>32</xdr:row>
      <xdr:rowOff>110490</xdr:rowOff>
    </xdr:from>
    <xdr:to>
      <xdr:col>13</xdr:col>
      <xdr:colOff>89535</xdr:colOff>
      <xdr:row>32</xdr:row>
      <xdr:rowOff>110490</xdr:rowOff>
    </xdr:to>
    <xdr:sp macro="" textlink="">
      <xdr:nvSpPr>
        <xdr:cNvPr id="2" name="Line 1"/>
        <xdr:cNvSpPr>
          <a:spLocks noChangeShapeType="1"/>
        </xdr:cNvSpPr>
      </xdr:nvSpPr>
      <xdr:spPr bwMode="auto">
        <a:xfrm>
          <a:off x="5674995" y="987933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1</xdr:rowOff>
    </xdr:from>
    <xdr:to>
      <xdr:col>16</xdr:col>
      <xdr:colOff>0</xdr:colOff>
      <xdr:row>6</xdr:row>
      <xdr:rowOff>0</xdr:rowOff>
    </xdr:to>
    <xdr:sp macro="" textlink="">
      <xdr:nvSpPr>
        <xdr:cNvPr id="3" name="Text Box 8"/>
        <xdr:cNvSpPr txBox="1">
          <a:spLocks noChangeArrowheads="1"/>
        </xdr:cNvSpPr>
      </xdr:nvSpPr>
      <xdr:spPr bwMode="auto">
        <a:xfrm>
          <a:off x="419100" y="3848101"/>
          <a:ext cx="7734300" cy="228599"/>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4" name="Line 15"/>
        <xdr:cNvSpPr>
          <a:spLocks noChangeShapeType="1"/>
        </xdr:cNvSpPr>
      </xdr:nvSpPr>
      <xdr:spPr bwMode="auto">
        <a:xfrm>
          <a:off x="6414135" y="76733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5" name="Line 18"/>
        <xdr:cNvSpPr>
          <a:spLocks noChangeShapeType="1"/>
        </xdr:cNvSpPr>
      </xdr:nvSpPr>
      <xdr:spPr bwMode="auto">
        <a:xfrm>
          <a:off x="7326630" y="76733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17</xdr:col>
      <xdr:colOff>0</xdr:colOff>
      <xdr:row>4</xdr:row>
      <xdr:rowOff>0</xdr:rowOff>
    </xdr:to>
    <xdr:sp macro="" textlink="">
      <xdr:nvSpPr>
        <xdr:cNvPr id="6" name="正方形/長方形 5"/>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5</xdr:row>
      <xdr:rowOff>0</xdr:rowOff>
    </xdr:from>
    <xdr:to>
      <xdr:col>16</xdr:col>
      <xdr:colOff>1</xdr:colOff>
      <xdr:row>6</xdr:row>
      <xdr:rowOff>0</xdr:rowOff>
    </xdr:to>
    <xdr:sp macro="" textlink="">
      <xdr:nvSpPr>
        <xdr:cNvPr id="2" name="Text Box 8"/>
        <xdr:cNvSpPr txBox="1">
          <a:spLocks noChangeArrowheads="1"/>
        </xdr:cNvSpPr>
      </xdr:nvSpPr>
      <xdr:spPr bwMode="auto">
        <a:xfrm>
          <a:off x="419101" y="3848100"/>
          <a:ext cx="7734300" cy="22098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0</xdr:col>
      <xdr:colOff>0</xdr:colOff>
      <xdr:row>3</xdr:row>
      <xdr:rowOff>0</xdr:rowOff>
    </xdr:from>
    <xdr:to>
      <xdr:col>17</xdr:col>
      <xdr:colOff>0</xdr:colOff>
      <xdr:row>4</xdr:row>
      <xdr:rowOff>0</xdr:rowOff>
    </xdr:to>
    <xdr:sp macro="" textlink="">
      <xdr:nvSpPr>
        <xdr:cNvPr id="4" name="正方形/長方形 3"/>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5" name="Line 15"/>
        <xdr:cNvSpPr>
          <a:spLocks noChangeShapeType="1"/>
        </xdr:cNvSpPr>
      </xdr:nvSpPr>
      <xdr:spPr bwMode="auto">
        <a:xfrm>
          <a:off x="6414135" y="76657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6" name="Line 18"/>
        <xdr:cNvSpPr>
          <a:spLocks noChangeShapeType="1"/>
        </xdr:cNvSpPr>
      </xdr:nvSpPr>
      <xdr:spPr bwMode="auto">
        <a:xfrm>
          <a:off x="7326630" y="76657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7" name="Line 1"/>
        <xdr:cNvSpPr>
          <a:spLocks noChangeShapeType="1"/>
        </xdr:cNvSpPr>
      </xdr:nvSpPr>
      <xdr:spPr bwMode="auto">
        <a:xfrm>
          <a:off x="5674995" y="987171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372100" y="81724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xdr:cNvSpPr/>
      </xdr:nvSpPr>
      <xdr:spPr>
        <a:xfrm>
          <a:off x="230505" y="15887700"/>
          <a:ext cx="12580620" cy="20993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xdr:cNvSpPr/>
      </xdr:nvSpPr>
      <xdr:spPr>
        <a:xfrm>
          <a:off x="4147185" y="1005840"/>
          <a:ext cx="6758940" cy="106299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5_&#21220;&#21209;&#34920;_&#36890;&#25152;&#12522;&#12495;&#12499;&#12522;&#12486;&#12540;&#12471;&#12519;&#125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リハ"/>
      <sheetName val="【記載例】シフト記号表（勤務時間帯）"/>
      <sheetName val="通所リハ（100名）"/>
      <sheetName val="通所リハ（1枚版）"/>
      <sheetName val="シフト記号表（勤務時間帯）"/>
      <sheetName val="記入方法"/>
      <sheetName val="プルダウン・リスト"/>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tabSelected="1" view="pageBreakPreview" zoomScaleNormal="100" zoomScaleSheetLayoutView="100" workbookViewId="0">
      <selection activeCell="AE20" sqref="AE20"/>
    </sheetView>
  </sheetViews>
  <sheetFormatPr defaultColWidth="3.59765625" defaultRowHeight="13.2" x14ac:dyDescent="0.45"/>
  <cols>
    <col min="1" max="1" width="1.296875" style="554" customWidth="1"/>
    <col min="2" max="2" width="2.796875" style="554" customWidth="1"/>
    <col min="3" max="3" width="1" style="554" customWidth="1"/>
    <col min="4" max="19" width="3.59765625" style="554"/>
    <col min="20" max="20" width="2.796875" style="554" customWidth="1"/>
    <col min="21" max="21" width="2.09765625" style="554" customWidth="1"/>
    <col min="22" max="22" width="3.59765625" style="554"/>
    <col min="23" max="23" width="2" style="554" customWidth="1"/>
    <col min="24" max="24" width="3.59765625" style="554"/>
    <col min="25" max="25" width="2.09765625" style="554" customWidth="1"/>
    <col min="26" max="26" width="1.296875" style="554" customWidth="1"/>
    <col min="27" max="29" width="3.59765625" style="554"/>
    <col min="30" max="30" width="6" style="554" bestFit="1" customWidth="1"/>
    <col min="31" max="16384" width="3.59765625" style="554"/>
  </cols>
  <sheetData>
    <row r="2" spans="2:30" x14ac:dyDescent="0.2">
      <c r="B2" s="554" t="s">
        <v>304</v>
      </c>
      <c r="C2" s="555"/>
      <c r="D2" s="555"/>
      <c r="E2" s="555"/>
      <c r="F2" s="555"/>
      <c r="G2" s="555"/>
      <c r="H2" s="555"/>
      <c r="I2" s="555"/>
      <c r="J2" s="555"/>
      <c r="K2" s="555"/>
      <c r="L2" s="555"/>
      <c r="M2" s="555"/>
      <c r="N2" s="555"/>
      <c r="O2" s="555"/>
      <c r="P2" s="555"/>
      <c r="Q2" s="555"/>
      <c r="R2" s="555"/>
      <c r="S2" s="555"/>
      <c r="T2" s="555"/>
      <c r="U2" s="555"/>
      <c r="V2" s="555"/>
      <c r="W2" s="555"/>
      <c r="X2" s="555"/>
      <c r="Y2" s="555"/>
    </row>
    <row r="4" spans="2:30" ht="34.5" customHeight="1" x14ac:dyDescent="0.45">
      <c r="B4" s="556" t="s">
        <v>305</v>
      </c>
      <c r="C4" s="557"/>
      <c r="D4" s="557"/>
      <c r="E4" s="557"/>
      <c r="F4" s="557"/>
      <c r="G4" s="557"/>
      <c r="H4" s="557"/>
      <c r="I4" s="557"/>
      <c r="J4" s="557"/>
      <c r="K4" s="557"/>
      <c r="L4" s="557"/>
      <c r="M4" s="557"/>
      <c r="N4" s="557"/>
      <c r="O4" s="557"/>
      <c r="P4" s="557"/>
      <c r="Q4" s="557"/>
      <c r="R4" s="557"/>
      <c r="S4" s="557"/>
      <c r="T4" s="557"/>
      <c r="U4" s="557"/>
      <c r="V4" s="557"/>
      <c r="W4" s="557"/>
      <c r="X4" s="557"/>
      <c r="Y4" s="557"/>
    </row>
    <row r="5" spans="2:30" ht="13.5" customHeight="1" x14ac:dyDescent="0.45"/>
    <row r="6" spans="2:30" ht="24" customHeight="1" x14ac:dyDescent="0.45">
      <c r="B6" s="558" t="s">
        <v>109</v>
      </c>
      <c r="C6" s="558"/>
      <c r="D6" s="558"/>
      <c r="E6" s="558"/>
      <c r="F6" s="558"/>
      <c r="G6" s="559"/>
      <c r="H6" s="560"/>
      <c r="I6" s="560"/>
      <c r="J6" s="560"/>
      <c r="K6" s="560"/>
      <c r="L6" s="560"/>
      <c r="M6" s="560"/>
      <c r="N6" s="560"/>
      <c r="O6" s="560"/>
      <c r="P6" s="560"/>
      <c r="Q6" s="560"/>
      <c r="R6" s="560"/>
      <c r="S6" s="560"/>
      <c r="T6" s="560"/>
      <c r="U6" s="560"/>
      <c r="V6" s="560"/>
      <c r="W6" s="560"/>
      <c r="X6" s="560"/>
      <c r="Y6" s="561"/>
    </row>
    <row r="7" spans="2:30" ht="24" customHeight="1" x14ac:dyDescent="0.45">
      <c r="B7" s="558" t="s">
        <v>110</v>
      </c>
      <c r="C7" s="558"/>
      <c r="D7" s="558"/>
      <c r="E7" s="558"/>
      <c r="F7" s="558"/>
      <c r="G7" s="562" t="s">
        <v>111</v>
      </c>
      <c r="H7" s="563" t="s">
        <v>112</v>
      </c>
      <c r="I7" s="563"/>
      <c r="J7" s="563"/>
      <c r="K7" s="563"/>
      <c r="L7" s="562" t="s">
        <v>111</v>
      </c>
      <c r="M7" s="563" t="s">
        <v>113</v>
      </c>
      <c r="N7" s="563"/>
      <c r="O7" s="563"/>
      <c r="P7" s="563"/>
      <c r="Q7" s="562" t="s">
        <v>111</v>
      </c>
      <c r="R7" s="563" t="s">
        <v>114</v>
      </c>
      <c r="S7" s="563"/>
      <c r="T7" s="563"/>
      <c r="U7" s="563"/>
      <c r="V7" s="563"/>
      <c r="W7" s="564"/>
      <c r="X7" s="564"/>
      <c r="Y7" s="565"/>
    </row>
    <row r="8" spans="2:30" ht="21.9" customHeight="1" x14ac:dyDescent="0.45">
      <c r="B8" s="566" t="s">
        <v>306</v>
      </c>
      <c r="C8" s="567"/>
      <c r="D8" s="567"/>
      <c r="E8" s="567"/>
      <c r="F8" s="568"/>
      <c r="G8" s="636" t="s">
        <v>111</v>
      </c>
      <c r="H8" s="637" t="s">
        <v>307</v>
      </c>
      <c r="I8" s="638"/>
      <c r="J8" s="638"/>
      <c r="K8" s="638"/>
      <c r="L8" s="638"/>
      <c r="M8" s="638"/>
      <c r="N8" s="638"/>
      <c r="O8" s="638"/>
      <c r="P8" s="638"/>
      <c r="Q8" s="638"/>
      <c r="R8" s="638"/>
      <c r="S8" s="638"/>
      <c r="T8" s="638"/>
      <c r="U8" s="638"/>
      <c r="V8" s="638"/>
      <c r="W8" s="638"/>
      <c r="X8" s="638"/>
      <c r="Y8" s="639"/>
    </row>
    <row r="9" spans="2:30" ht="21.9" customHeight="1" x14ac:dyDescent="0.45">
      <c r="B9" s="570"/>
      <c r="C9" s="557"/>
      <c r="D9" s="557"/>
      <c r="E9" s="557"/>
      <c r="F9" s="571"/>
      <c r="G9" s="640" t="s">
        <v>111</v>
      </c>
      <c r="H9" s="641" t="s">
        <v>308</v>
      </c>
      <c r="I9" s="642"/>
      <c r="J9" s="642"/>
      <c r="K9" s="642"/>
      <c r="L9" s="642"/>
      <c r="M9" s="642"/>
      <c r="N9" s="642"/>
      <c r="O9" s="642"/>
      <c r="P9" s="642"/>
      <c r="Q9" s="642"/>
      <c r="R9" s="642"/>
      <c r="S9" s="642"/>
      <c r="T9" s="642"/>
      <c r="U9" s="642"/>
      <c r="V9" s="642"/>
      <c r="W9" s="642"/>
      <c r="X9" s="642"/>
      <c r="Y9" s="643"/>
    </row>
    <row r="10" spans="2:30" ht="21.9" customHeight="1" x14ac:dyDescent="0.45">
      <c r="B10" s="574"/>
      <c r="C10" s="575"/>
      <c r="D10" s="575"/>
      <c r="E10" s="575"/>
      <c r="F10" s="576"/>
      <c r="G10" s="577" t="s">
        <v>111</v>
      </c>
      <c r="H10" s="578" t="s">
        <v>309</v>
      </c>
      <c r="I10" s="579"/>
      <c r="J10" s="579"/>
      <c r="K10" s="579"/>
      <c r="L10" s="579"/>
      <c r="M10" s="579"/>
      <c r="N10" s="579"/>
      <c r="O10" s="579"/>
      <c r="P10" s="579"/>
      <c r="Q10" s="579"/>
      <c r="R10" s="579"/>
      <c r="S10" s="579"/>
      <c r="T10" s="579"/>
      <c r="U10" s="579"/>
      <c r="V10" s="579"/>
      <c r="W10" s="579"/>
      <c r="X10" s="579"/>
      <c r="Y10" s="580"/>
    </row>
    <row r="11" spans="2:30" ht="13.5" customHeight="1" x14ac:dyDescent="0.45">
      <c r="AD11" s="581"/>
    </row>
    <row r="12" spans="2:30" ht="12.9" customHeight="1" x14ac:dyDescent="0.2">
      <c r="B12" s="582"/>
      <c r="C12" s="569"/>
      <c r="D12" s="569"/>
      <c r="E12" s="569"/>
      <c r="F12" s="569"/>
      <c r="G12" s="569"/>
      <c r="H12" s="569"/>
      <c r="I12" s="569"/>
      <c r="J12" s="569"/>
      <c r="K12" s="569"/>
      <c r="L12" s="569"/>
      <c r="M12" s="569"/>
      <c r="N12" s="569"/>
      <c r="O12" s="569"/>
      <c r="P12" s="569"/>
      <c r="Q12" s="569"/>
      <c r="R12" s="569"/>
      <c r="S12" s="569"/>
      <c r="T12" s="583"/>
      <c r="U12" s="569"/>
      <c r="V12" s="569"/>
      <c r="W12" s="569"/>
      <c r="X12" s="569"/>
      <c r="Y12" s="583"/>
      <c r="Z12" s="555"/>
      <c r="AA12" s="555"/>
    </row>
    <row r="13" spans="2:30" ht="17.100000000000001" customHeight="1" x14ac:dyDescent="0.2">
      <c r="B13" s="584" t="s">
        <v>115</v>
      </c>
      <c r="C13" s="585"/>
      <c r="T13" s="586"/>
      <c r="V13" s="587" t="s">
        <v>116</v>
      </c>
      <c r="W13" s="587" t="s">
        <v>117</v>
      </c>
      <c r="X13" s="587" t="s">
        <v>118</v>
      </c>
      <c r="Y13" s="586"/>
      <c r="Z13" s="555"/>
      <c r="AA13" s="555"/>
    </row>
    <row r="14" spans="2:30" ht="17.100000000000001" customHeight="1" x14ac:dyDescent="0.2">
      <c r="B14" s="588"/>
      <c r="T14" s="586"/>
      <c r="Y14" s="586"/>
      <c r="Z14" s="555"/>
      <c r="AA14" s="555"/>
    </row>
    <row r="15" spans="2:30" ht="49.5" customHeight="1" x14ac:dyDescent="0.2">
      <c r="B15" s="588"/>
      <c r="C15" s="644" t="s">
        <v>310</v>
      </c>
      <c r="D15" s="645"/>
      <c r="E15" s="645"/>
      <c r="F15" s="646" t="s">
        <v>1</v>
      </c>
      <c r="G15" s="647" t="s">
        <v>311</v>
      </c>
      <c r="H15" s="647"/>
      <c r="I15" s="647"/>
      <c r="J15" s="647"/>
      <c r="K15" s="647"/>
      <c r="L15" s="647"/>
      <c r="M15" s="647"/>
      <c r="N15" s="647"/>
      <c r="O15" s="647"/>
      <c r="P15" s="647"/>
      <c r="Q15" s="647"/>
      <c r="R15" s="647"/>
      <c r="S15" s="647"/>
      <c r="T15" s="648"/>
      <c r="U15" s="641"/>
      <c r="V15" s="649" t="s">
        <v>111</v>
      </c>
      <c r="W15" s="649" t="s">
        <v>117</v>
      </c>
      <c r="X15" s="649" t="s">
        <v>111</v>
      </c>
      <c r="Y15" s="648"/>
      <c r="Z15" s="555"/>
      <c r="AA15" s="555"/>
    </row>
    <row r="16" spans="2:30" ht="69" customHeight="1" x14ac:dyDescent="0.2">
      <c r="B16" s="588"/>
      <c r="C16" s="645"/>
      <c r="D16" s="645"/>
      <c r="E16" s="645"/>
      <c r="F16" s="646" t="s">
        <v>3</v>
      </c>
      <c r="G16" s="647" t="s">
        <v>312</v>
      </c>
      <c r="H16" s="647"/>
      <c r="I16" s="647"/>
      <c r="J16" s="647"/>
      <c r="K16" s="647"/>
      <c r="L16" s="647"/>
      <c r="M16" s="647"/>
      <c r="N16" s="647"/>
      <c r="O16" s="647"/>
      <c r="P16" s="647"/>
      <c r="Q16" s="647"/>
      <c r="R16" s="647"/>
      <c r="S16" s="647"/>
      <c r="T16" s="648"/>
      <c r="U16" s="641"/>
      <c r="V16" s="649" t="s">
        <v>111</v>
      </c>
      <c r="W16" s="649" t="s">
        <v>117</v>
      </c>
      <c r="X16" s="649" t="s">
        <v>111</v>
      </c>
      <c r="Y16" s="648"/>
      <c r="Z16" s="555"/>
      <c r="AA16" s="555"/>
    </row>
    <row r="17" spans="2:27" ht="39.9" customHeight="1" x14ac:dyDescent="0.2">
      <c r="B17" s="588"/>
      <c r="C17" s="645"/>
      <c r="D17" s="645"/>
      <c r="E17" s="645"/>
      <c r="F17" s="646" t="s">
        <v>4</v>
      </c>
      <c r="G17" s="647" t="s">
        <v>313</v>
      </c>
      <c r="H17" s="647"/>
      <c r="I17" s="647"/>
      <c r="J17" s="647"/>
      <c r="K17" s="647"/>
      <c r="L17" s="647"/>
      <c r="M17" s="647"/>
      <c r="N17" s="647"/>
      <c r="O17" s="647"/>
      <c r="P17" s="647"/>
      <c r="Q17" s="647"/>
      <c r="R17" s="647"/>
      <c r="S17" s="647"/>
      <c r="T17" s="648"/>
      <c r="U17" s="641"/>
      <c r="V17" s="649" t="s">
        <v>111</v>
      </c>
      <c r="W17" s="649" t="s">
        <v>117</v>
      </c>
      <c r="X17" s="649" t="s">
        <v>111</v>
      </c>
      <c r="Y17" s="648"/>
      <c r="Z17" s="555"/>
      <c r="AA17" s="555"/>
    </row>
    <row r="18" spans="2:27" ht="21.9" customHeight="1" x14ac:dyDescent="0.2">
      <c r="B18" s="588"/>
      <c r="C18" s="645"/>
      <c r="D18" s="645"/>
      <c r="E18" s="645"/>
      <c r="F18" s="646" t="s">
        <v>7</v>
      </c>
      <c r="G18" s="647" t="s">
        <v>314</v>
      </c>
      <c r="H18" s="647"/>
      <c r="I18" s="647"/>
      <c r="J18" s="647"/>
      <c r="K18" s="647"/>
      <c r="L18" s="647"/>
      <c r="M18" s="647"/>
      <c r="N18" s="647"/>
      <c r="O18" s="647"/>
      <c r="P18" s="647"/>
      <c r="Q18" s="647"/>
      <c r="R18" s="647"/>
      <c r="S18" s="647"/>
      <c r="T18" s="648"/>
      <c r="U18" s="641"/>
      <c r="V18" s="649" t="s">
        <v>111</v>
      </c>
      <c r="W18" s="649" t="s">
        <v>117</v>
      </c>
      <c r="X18" s="649" t="s">
        <v>111</v>
      </c>
      <c r="Y18" s="648"/>
      <c r="Z18" s="555"/>
      <c r="AA18" s="555"/>
    </row>
    <row r="19" spans="2:27" ht="17.399999999999999" customHeight="1" x14ac:dyDescent="0.2">
      <c r="B19" s="588"/>
      <c r="C19" s="592"/>
      <c r="D19" s="592"/>
      <c r="E19" s="592"/>
      <c r="F19" s="591"/>
      <c r="G19" s="573"/>
      <c r="H19" s="573"/>
      <c r="I19" s="573"/>
      <c r="J19" s="573"/>
      <c r="K19" s="573"/>
      <c r="L19" s="573"/>
      <c r="M19" s="573"/>
      <c r="N19" s="573"/>
      <c r="O19" s="573"/>
      <c r="P19" s="573"/>
      <c r="Q19" s="573"/>
      <c r="R19" s="573"/>
      <c r="S19" s="573"/>
      <c r="T19" s="586"/>
      <c r="Y19" s="586"/>
      <c r="Z19" s="555"/>
      <c r="AA19" s="555"/>
    </row>
    <row r="20" spans="2:27" ht="69" customHeight="1" x14ac:dyDescent="0.2">
      <c r="B20" s="588"/>
      <c r="C20" s="650" t="s">
        <v>315</v>
      </c>
      <c r="D20" s="651"/>
      <c r="E20" s="651"/>
      <c r="F20" s="646" t="s">
        <v>1</v>
      </c>
      <c r="G20" s="647" t="s">
        <v>316</v>
      </c>
      <c r="H20" s="647"/>
      <c r="I20" s="647"/>
      <c r="J20" s="647"/>
      <c r="K20" s="647"/>
      <c r="L20" s="647"/>
      <c r="M20" s="647"/>
      <c r="N20" s="647"/>
      <c r="O20" s="647"/>
      <c r="P20" s="647"/>
      <c r="Q20" s="647"/>
      <c r="R20" s="647"/>
      <c r="S20" s="647"/>
      <c r="T20" s="648"/>
      <c r="U20" s="641"/>
      <c r="V20" s="649" t="s">
        <v>111</v>
      </c>
      <c r="W20" s="649" t="s">
        <v>117</v>
      </c>
      <c r="X20" s="649" t="s">
        <v>111</v>
      </c>
      <c r="Y20" s="648"/>
      <c r="Z20" s="555"/>
      <c r="AA20" s="555"/>
    </row>
    <row r="21" spans="2:27" ht="69" customHeight="1" x14ac:dyDescent="0.2">
      <c r="B21" s="588"/>
      <c r="C21" s="651"/>
      <c r="D21" s="651"/>
      <c r="E21" s="651"/>
      <c r="F21" s="646" t="s">
        <v>3</v>
      </c>
      <c r="G21" s="647" t="s">
        <v>317</v>
      </c>
      <c r="H21" s="647"/>
      <c r="I21" s="647"/>
      <c r="J21" s="647"/>
      <c r="K21" s="647"/>
      <c r="L21" s="647"/>
      <c r="M21" s="647"/>
      <c r="N21" s="647"/>
      <c r="O21" s="647"/>
      <c r="P21" s="647"/>
      <c r="Q21" s="647"/>
      <c r="R21" s="647"/>
      <c r="S21" s="647"/>
      <c r="T21" s="648"/>
      <c r="U21" s="641"/>
      <c r="V21" s="649" t="s">
        <v>111</v>
      </c>
      <c r="W21" s="649" t="s">
        <v>117</v>
      </c>
      <c r="X21" s="649" t="s">
        <v>111</v>
      </c>
      <c r="Y21" s="648"/>
      <c r="Z21" s="555"/>
      <c r="AA21" s="555"/>
    </row>
    <row r="22" spans="2:27" ht="49.5" customHeight="1" x14ac:dyDescent="0.2">
      <c r="B22" s="588"/>
      <c r="C22" s="651"/>
      <c r="D22" s="651"/>
      <c r="E22" s="651"/>
      <c r="F22" s="646" t="s">
        <v>4</v>
      </c>
      <c r="G22" s="647" t="s">
        <v>318</v>
      </c>
      <c r="H22" s="647"/>
      <c r="I22" s="647"/>
      <c r="J22" s="647"/>
      <c r="K22" s="647"/>
      <c r="L22" s="647"/>
      <c r="M22" s="647"/>
      <c r="N22" s="647"/>
      <c r="O22" s="647"/>
      <c r="P22" s="647"/>
      <c r="Q22" s="647"/>
      <c r="R22" s="647"/>
      <c r="S22" s="647"/>
      <c r="T22" s="648"/>
      <c r="U22" s="641"/>
      <c r="V22" s="649" t="s">
        <v>111</v>
      </c>
      <c r="W22" s="649" t="s">
        <v>117</v>
      </c>
      <c r="X22" s="649" t="s">
        <v>111</v>
      </c>
      <c r="Y22" s="648"/>
      <c r="Z22" s="555"/>
      <c r="AA22" s="555"/>
    </row>
    <row r="23" spans="2:27" ht="21.9" customHeight="1" x14ac:dyDescent="0.2">
      <c r="B23" s="588"/>
      <c r="C23" s="651"/>
      <c r="D23" s="651"/>
      <c r="E23" s="651"/>
      <c r="F23" s="646" t="s">
        <v>7</v>
      </c>
      <c r="G23" s="647" t="s">
        <v>319</v>
      </c>
      <c r="H23" s="647"/>
      <c r="I23" s="647"/>
      <c r="J23" s="647"/>
      <c r="K23" s="647"/>
      <c r="L23" s="647"/>
      <c r="M23" s="647"/>
      <c r="N23" s="647"/>
      <c r="O23" s="647"/>
      <c r="P23" s="647"/>
      <c r="Q23" s="647"/>
      <c r="R23" s="647"/>
      <c r="S23" s="647"/>
      <c r="T23" s="648"/>
      <c r="U23" s="641"/>
      <c r="V23" s="649" t="s">
        <v>111</v>
      </c>
      <c r="W23" s="649" t="s">
        <v>117</v>
      </c>
      <c r="X23" s="649" t="s">
        <v>111</v>
      </c>
      <c r="Y23" s="648"/>
      <c r="Z23" s="555"/>
      <c r="AA23" s="555"/>
    </row>
    <row r="24" spans="2:27" ht="17.399999999999999" customHeight="1" x14ac:dyDescent="0.2">
      <c r="B24" s="588"/>
      <c r="C24" s="592"/>
      <c r="D24" s="592"/>
      <c r="E24" s="592"/>
      <c r="F24" s="591"/>
      <c r="G24" s="573"/>
      <c r="H24" s="573"/>
      <c r="I24" s="573"/>
      <c r="J24" s="573"/>
      <c r="K24" s="573"/>
      <c r="L24" s="573"/>
      <c r="M24" s="573"/>
      <c r="N24" s="573"/>
      <c r="O24" s="573"/>
      <c r="P24" s="573"/>
      <c r="Q24" s="573"/>
      <c r="R24" s="573"/>
      <c r="S24" s="573"/>
      <c r="T24" s="586"/>
      <c r="Y24" s="586"/>
      <c r="Z24" s="555"/>
      <c r="AA24" s="555"/>
    </row>
    <row r="25" spans="2:27" ht="69" customHeight="1" x14ac:dyDescent="0.2">
      <c r="B25" s="588"/>
      <c r="C25" s="593" t="s">
        <v>119</v>
      </c>
      <c r="D25" s="594"/>
      <c r="E25" s="595"/>
      <c r="F25" s="589" t="s">
        <v>1</v>
      </c>
      <c r="G25" s="590" t="s">
        <v>120</v>
      </c>
      <c r="H25" s="590"/>
      <c r="I25" s="590"/>
      <c r="J25" s="590"/>
      <c r="K25" s="590"/>
      <c r="L25" s="590"/>
      <c r="M25" s="590"/>
      <c r="N25" s="590"/>
      <c r="O25" s="590"/>
      <c r="P25" s="590"/>
      <c r="Q25" s="590"/>
      <c r="R25" s="590"/>
      <c r="S25" s="590"/>
      <c r="T25" s="586"/>
      <c r="V25" s="591" t="s">
        <v>111</v>
      </c>
      <c r="W25" s="591" t="s">
        <v>117</v>
      </c>
      <c r="X25" s="591" t="s">
        <v>111</v>
      </c>
      <c r="Y25" s="586"/>
      <c r="Z25" s="555"/>
      <c r="AA25" s="555"/>
    </row>
    <row r="26" spans="2:27" ht="69" customHeight="1" x14ac:dyDescent="0.2">
      <c r="B26" s="588"/>
      <c r="C26" s="596"/>
      <c r="D26" s="597"/>
      <c r="E26" s="598"/>
      <c r="F26" s="589" t="s">
        <v>3</v>
      </c>
      <c r="G26" s="590" t="s">
        <v>121</v>
      </c>
      <c r="H26" s="590"/>
      <c r="I26" s="590"/>
      <c r="J26" s="590"/>
      <c r="K26" s="590"/>
      <c r="L26" s="590"/>
      <c r="M26" s="590"/>
      <c r="N26" s="590"/>
      <c r="O26" s="590"/>
      <c r="P26" s="590"/>
      <c r="Q26" s="590"/>
      <c r="R26" s="590"/>
      <c r="S26" s="590"/>
      <c r="T26" s="586"/>
      <c r="V26" s="591" t="s">
        <v>111</v>
      </c>
      <c r="W26" s="591" t="s">
        <v>117</v>
      </c>
      <c r="X26" s="591" t="s">
        <v>111</v>
      </c>
      <c r="Y26" s="586"/>
      <c r="Z26" s="555"/>
      <c r="AA26" s="555"/>
    </row>
    <row r="27" spans="2:27" ht="49.5" customHeight="1" x14ac:dyDescent="0.2">
      <c r="B27" s="588"/>
      <c r="C27" s="599"/>
      <c r="D27" s="600"/>
      <c r="E27" s="601"/>
      <c r="F27" s="589" t="s">
        <v>4</v>
      </c>
      <c r="G27" s="590" t="s">
        <v>122</v>
      </c>
      <c r="H27" s="590"/>
      <c r="I27" s="590"/>
      <c r="J27" s="590"/>
      <c r="K27" s="590"/>
      <c r="L27" s="590"/>
      <c r="M27" s="590"/>
      <c r="N27" s="590"/>
      <c r="O27" s="590"/>
      <c r="P27" s="590"/>
      <c r="Q27" s="590"/>
      <c r="R27" s="590"/>
      <c r="S27" s="590"/>
      <c r="T27" s="586"/>
      <c r="V27" s="591" t="s">
        <v>111</v>
      </c>
      <c r="W27" s="591" t="s">
        <v>117</v>
      </c>
      <c r="X27" s="591" t="s">
        <v>111</v>
      </c>
      <c r="Y27" s="586"/>
      <c r="Z27" s="555"/>
      <c r="AA27" s="555"/>
    </row>
    <row r="28" spans="2:27" ht="12.9" customHeight="1" x14ac:dyDescent="0.45">
      <c r="B28" s="602"/>
      <c r="C28" s="578"/>
      <c r="D28" s="578"/>
      <c r="E28" s="578"/>
      <c r="F28" s="578"/>
      <c r="G28" s="578"/>
      <c r="H28" s="578"/>
      <c r="I28" s="578"/>
      <c r="J28" s="578"/>
      <c r="K28" s="578"/>
      <c r="L28" s="578"/>
      <c r="M28" s="578"/>
      <c r="N28" s="578"/>
      <c r="O28" s="578"/>
      <c r="P28" s="578"/>
      <c r="Q28" s="578"/>
      <c r="R28" s="578"/>
      <c r="S28" s="578"/>
      <c r="T28" s="603"/>
      <c r="U28" s="578"/>
      <c r="V28" s="578"/>
      <c r="W28" s="578"/>
      <c r="X28" s="578"/>
      <c r="Y28" s="603"/>
    </row>
    <row r="30" spans="2:27" x14ac:dyDescent="0.45">
      <c r="B30" s="554" t="s">
        <v>123</v>
      </c>
    </row>
    <row r="31" spans="2:27" x14ac:dyDescent="0.2">
      <c r="B31" s="554" t="s">
        <v>124</v>
      </c>
      <c r="K31" s="555"/>
      <c r="L31" s="555"/>
      <c r="M31" s="555"/>
      <c r="N31" s="555"/>
      <c r="O31" s="555"/>
      <c r="P31" s="555"/>
      <c r="Q31" s="555"/>
      <c r="R31" s="555"/>
      <c r="S31" s="555"/>
      <c r="T31" s="555"/>
      <c r="U31" s="555"/>
      <c r="V31" s="555"/>
      <c r="W31" s="555"/>
      <c r="X31" s="555"/>
      <c r="Y31" s="555"/>
      <c r="Z31" s="555"/>
      <c r="AA31" s="555"/>
    </row>
    <row r="38" spans="3:32" x14ac:dyDescent="0.45">
      <c r="C38" s="578"/>
      <c r="D38" s="578"/>
      <c r="E38" s="578"/>
      <c r="F38" s="578"/>
      <c r="G38" s="578"/>
      <c r="H38" s="578"/>
      <c r="I38" s="578"/>
      <c r="J38" s="578"/>
      <c r="K38" s="578"/>
      <c r="L38" s="578"/>
      <c r="M38" s="578"/>
      <c r="N38" s="578"/>
      <c r="O38" s="578"/>
      <c r="P38" s="578"/>
      <c r="Q38" s="578"/>
      <c r="R38" s="578"/>
      <c r="S38" s="578"/>
      <c r="T38" s="578"/>
      <c r="U38" s="578"/>
      <c r="V38" s="578"/>
      <c r="W38" s="578"/>
      <c r="X38" s="578"/>
      <c r="Y38" s="578"/>
      <c r="Z38" s="578"/>
      <c r="AA38" s="578"/>
      <c r="AB38" s="578"/>
      <c r="AC38" s="578"/>
      <c r="AD38" s="578"/>
      <c r="AE38" s="578"/>
      <c r="AF38" s="578"/>
    </row>
    <row r="39" spans="3:32" x14ac:dyDescent="0.45">
      <c r="C39" s="569"/>
    </row>
    <row r="122" spans="3:7" x14ac:dyDescent="0.45">
      <c r="C122" s="578"/>
      <c r="D122" s="578"/>
      <c r="E122" s="578"/>
      <c r="F122" s="578"/>
      <c r="G122" s="578"/>
    </row>
    <row r="123" spans="3:7" x14ac:dyDescent="0.45">
      <c r="C123" s="569"/>
    </row>
  </sheetData>
  <mergeCells count="19">
    <mergeCell ref="C20:E23"/>
    <mergeCell ref="G20:S20"/>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s>
  <phoneticPr fontId="10"/>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7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topLeftCell="A10" workbookViewId="0">
      <selection activeCell="D13" sqref="D13"/>
    </sheetView>
  </sheetViews>
  <sheetFormatPr defaultColWidth="9" defaultRowHeight="26.4" x14ac:dyDescent="0.45"/>
  <cols>
    <col min="1" max="1" width="1.69921875" style="102" customWidth="1"/>
    <col min="2" max="2" width="9" style="102"/>
    <col min="3" max="12" width="40.59765625" style="102" customWidth="1"/>
    <col min="13" max="16384" width="9" style="102"/>
  </cols>
  <sheetData>
    <row r="1" spans="1:12" x14ac:dyDescent="0.45">
      <c r="A1" s="100"/>
      <c r="B1" s="101" t="s">
        <v>129</v>
      </c>
      <c r="C1" s="101"/>
      <c r="D1" s="101"/>
    </row>
    <row r="2" spans="1:12" x14ac:dyDescent="0.45">
      <c r="A2" s="100"/>
      <c r="B2" s="101"/>
      <c r="C2" s="101"/>
      <c r="D2" s="101"/>
    </row>
    <row r="3" spans="1:12" x14ac:dyDescent="0.45">
      <c r="A3" s="100"/>
      <c r="B3" s="103" t="s">
        <v>101</v>
      </c>
      <c r="C3" s="103" t="s">
        <v>130</v>
      </c>
      <c r="D3" s="101"/>
    </row>
    <row r="4" spans="1:12" x14ac:dyDescent="0.45">
      <c r="A4" s="100"/>
      <c r="B4" s="104">
        <v>1</v>
      </c>
      <c r="C4" s="105" t="s">
        <v>96</v>
      </c>
      <c r="D4" s="101"/>
    </row>
    <row r="5" spans="1:12" x14ac:dyDescent="0.45">
      <c r="A5" s="100"/>
      <c r="B5" s="104">
        <v>2</v>
      </c>
      <c r="C5" s="105" t="s">
        <v>131</v>
      </c>
    </row>
    <row r="6" spans="1:12" x14ac:dyDescent="0.45">
      <c r="A6" s="100"/>
      <c r="B6" s="104">
        <v>3</v>
      </c>
      <c r="C6" s="105" t="s">
        <v>132</v>
      </c>
      <c r="D6" s="101"/>
    </row>
    <row r="7" spans="1:12" x14ac:dyDescent="0.45">
      <c r="A7" s="100"/>
      <c r="B7" s="104">
        <v>4</v>
      </c>
      <c r="C7" s="105" t="s">
        <v>133</v>
      </c>
      <c r="D7" s="101"/>
    </row>
    <row r="8" spans="1:12" x14ac:dyDescent="0.45">
      <c r="A8" s="100"/>
      <c r="B8" s="104">
        <v>5</v>
      </c>
      <c r="C8" s="105" t="s">
        <v>134</v>
      </c>
      <c r="D8" s="101"/>
    </row>
    <row r="9" spans="1:12" x14ac:dyDescent="0.45">
      <c r="A9" s="100"/>
      <c r="B9" s="104">
        <v>6</v>
      </c>
      <c r="C9" s="105" t="s">
        <v>135</v>
      </c>
      <c r="D9" s="101"/>
    </row>
    <row r="10" spans="1:12" x14ac:dyDescent="0.45">
      <c r="A10" s="100"/>
      <c r="B10" s="104">
        <v>7</v>
      </c>
      <c r="C10" s="105" t="s">
        <v>136</v>
      </c>
      <c r="D10" s="101"/>
    </row>
    <row r="11" spans="1:12" x14ac:dyDescent="0.45">
      <c r="A11" s="100"/>
      <c r="B11" s="104">
        <v>8</v>
      </c>
      <c r="C11" s="105" t="s">
        <v>136</v>
      </c>
      <c r="D11" s="101"/>
    </row>
    <row r="12" spans="1:12" x14ac:dyDescent="0.45">
      <c r="A12" s="100"/>
      <c r="B12" s="104">
        <v>9</v>
      </c>
      <c r="C12" s="105" t="s">
        <v>136</v>
      </c>
      <c r="D12" s="101"/>
    </row>
    <row r="13" spans="1:12" x14ac:dyDescent="0.45">
      <c r="A13" s="100"/>
      <c r="B13" s="101"/>
      <c r="C13" s="101"/>
      <c r="D13" s="101"/>
    </row>
    <row r="14" spans="1:12" x14ac:dyDescent="0.45">
      <c r="A14" s="100"/>
      <c r="B14" s="101" t="s">
        <v>137</v>
      </c>
      <c r="C14" s="101"/>
      <c r="D14" s="101"/>
    </row>
    <row r="15" spans="1:12" ht="27" thickBot="1" x14ac:dyDescent="0.5">
      <c r="A15" s="100"/>
      <c r="B15" s="101"/>
      <c r="C15" s="101"/>
      <c r="D15" s="101"/>
    </row>
    <row r="16" spans="1:12" ht="27" thickBot="1" x14ac:dyDescent="0.5">
      <c r="A16" s="100"/>
      <c r="B16" s="106" t="s">
        <v>138</v>
      </c>
      <c r="C16" s="107" t="s">
        <v>139</v>
      </c>
      <c r="D16" s="108" t="s">
        <v>102</v>
      </c>
      <c r="E16" s="108" t="s">
        <v>103</v>
      </c>
      <c r="F16" s="108" t="s">
        <v>104</v>
      </c>
      <c r="G16" s="109" t="s">
        <v>105</v>
      </c>
      <c r="H16" s="110" t="s">
        <v>106</v>
      </c>
      <c r="I16" s="110" t="s">
        <v>107</v>
      </c>
      <c r="J16" s="110" t="s">
        <v>108</v>
      </c>
      <c r="K16" s="110" t="s">
        <v>136</v>
      </c>
      <c r="L16" s="111" t="s">
        <v>136</v>
      </c>
    </row>
    <row r="17" spans="1:12" x14ac:dyDescent="0.45">
      <c r="A17" s="100"/>
      <c r="B17" s="551" t="s">
        <v>140</v>
      </c>
      <c r="C17" s="112" t="s">
        <v>139</v>
      </c>
      <c r="D17" s="113" t="s">
        <v>141</v>
      </c>
      <c r="E17" s="113" t="s">
        <v>103</v>
      </c>
      <c r="F17" s="113" t="s">
        <v>104</v>
      </c>
      <c r="G17" s="114" t="s">
        <v>142</v>
      </c>
      <c r="H17" s="115" t="s">
        <v>143</v>
      </c>
      <c r="I17" s="115" t="s">
        <v>142</v>
      </c>
      <c r="J17" s="115" t="s">
        <v>142</v>
      </c>
      <c r="K17" s="115" t="s">
        <v>136</v>
      </c>
      <c r="L17" s="116" t="s">
        <v>136</v>
      </c>
    </row>
    <row r="18" spans="1:12" x14ac:dyDescent="0.45">
      <c r="B18" s="552"/>
      <c r="C18" s="117" t="s">
        <v>136</v>
      </c>
      <c r="D18" s="118" t="s">
        <v>136</v>
      </c>
      <c r="E18" s="118" t="s">
        <v>136</v>
      </c>
      <c r="F18" s="118" t="s">
        <v>136</v>
      </c>
      <c r="G18" s="119" t="s">
        <v>144</v>
      </c>
      <c r="H18" s="118" t="s">
        <v>136</v>
      </c>
      <c r="I18" s="118" t="s">
        <v>136</v>
      </c>
      <c r="J18" s="120" t="s">
        <v>144</v>
      </c>
      <c r="K18" s="120" t="s">
        <v>136</v>
      </c>
      <c r="L18" s="121" t="s">
        <v>136</v>
      </c>
    </row>
    <row r="19" spans="1:12" x14ac:dyDescent="0.45">
      <c r="B19" s="552"/>
      <c r="C19" s="117" t="s">
        <v>136</v>
      </c>
      <c r="D19" s="118" t="s">
        <v>136</v>
      </c>
      <c r="E19" s="118" t="s">
        <v>136</v>
      </c>
      <c r="F19" s="118" t="s">
        <v>136</v>
      </c>
      <c r="G19" s="118" t="s">
        <v>136</v>
      </c>
      <c r="H19" s="118" t="s">
        <v>136</v>
      </c>
      <c r="I19" s="118" t="s">
        <v>136</v>
      </c>
      <c r="J19" s="118" t="s">
        <v>145</v>
      </c>
      <c r="K19" s="118" t="s">
        <v>136</v>
      </c>
      <c r="L19" s="122" t="s">
        <v>136</v>
      </c>
    </row>
    <row r="20" spans="1:12" x14ac:dyDescent="0.45">
      <c r="B20" s="552"/>
      <c r="C20" s="117" t="s">
        <v>136</v>
      </c>
      <c r="D20" s="118" t="s">
        <v>136</v>
      </c>
      <c r="E20" s="118" t="s">
        <v>136</v>
      </c>
      <c r="F20" s="118" t="s">
        <v>136</v>
      </c>
      <c r="G20" s="118" t="s">
        <v>136</v>
      </c>
      <c r="H20" s="118" t="s">
        <v>136</v>
      </c>
      <c r="I20" s="118" t="s">
        <v>136</v>
      </c>
      <c r="J20" s="118" t="s">
        <v>146</v>
      </c>
      <c r="K20" s="118" t="s">
        <v>136</v>
      </c>
      <c r="L20" s="122" t="s">
        <v>136</v>
      </c>
    </row>
    <row r="21" spans="1:12" x14ac:dyDescent="0.45">
      <c r="B21" s="552"/>
      <c r="C21" s="117" t="s">
        <v>136</v>
      </c>
      <c r="D21" s="118" t="s">
        <v>136</v>
      </c>
      <c r="E21" s="118" t="s">
        <v>136</v>
      </c>
      <c r="F21" s="118" t="s">
        <v>136</v>
      </c>
      <c r="G21" s="118" t="s">
        <v>136</v>
      </c>
      <c r="H21" s="118" t="s">
        <v>136</v>
      </c>
      <c r="I21" s="118" t="s">
        <v>136</v>
      </c>
      <c r="J21" s="118" t="s">
        <v>136</v>
      </c>
      <c r="K21" s="118" t="s">
        <v>136</v>
      </c>
      <c r="L21" s="122" t="s">
        <v>136</v>
      </c>
    </row>
    <row r="22" spans="1:12" x14ac:dyDescent="0.45">
      <c r="B22" s="552"/>
      <c r="C22" s="117" t="s">
        <v>136</v>
      </c>
      <c r="D22" s="118" t="s">
        <v>136</v>
      </c>
      <c r="E22" s="118" t="s">
        <v>136</v>
      </c>
      <c r="F22" s="118" t="s">
        <v>136</v>
      </c>
      <c r="G22" s="118" t="s">
        <v>136</v>
      </c>
      <c r="H22" s="118" t="s">
        <v>136</v>
      </c>
      <c r="I22" s="118" t="s">
        <v>136</v>
      </c>
      <c r="J22" s="118" t="s">
        <v>136</v>
      </c>
      <c r="K22" s="118" t="s">
        <v>136</v>
      </c>
      <c r="L22" s="122" t="s">
        <v>136</v>
      </c>
    </row>
    <row r="23" spans="1:12" x14ac:dyDescent="0.45">
      <c r="B23" s="552"/>
      <c r="C23" s="117" t="s">
        <v>136</v>
      </c>
      <c r="D23" s="118" t="s">
        <v>136</v>
      </c>
      <c r="E23" s="118" t="s">
        <v>136</v>
      </c>
      <c r="F23" s="118" t="s">
        <v>136</v>
      </c>
      <c r="G23" s="118" t="s">
        <v>136</v>
      </c>
      <c r="H23" s="118" t="s">
        <v>136</v>
      </c>
      <c r="I23" s="118" t="s">
        <v>136</v>
      </c>
      <c r="J23" s="118" t="s">
        <v>136</v>
      </c>
      <c r="K23" s="118" t="s">
        <v>136</v>
      </c>
      <c r="L23" s="122" t="s">
        <v>136</v>
      </c>
    </row>
    <row r="24" spans="1:12" x14ac:dyDescent="0.45">
      <c r="B24" s="552"/>
      <c r="C24" s="117" t="s">
        <v>136</v>
      </c>
      <c r="D24" s="118" t="s">
        <v>136</v>
      </c>
      <c r="E24" s="118" t="s">
        <v>136</v>
      </c>
      <c r="F24" s="118" t="s">
        <v>136</v>
      </c>
      <c r="G24" s="118" t="s">
        <v>136</v>
      </c>
      <c r="H24" s="118" t="s">
        <v>136</v>
      </c>
      <c r="I24" s="118" t="s">
        <v>136</v>
      </c>
      <c r="J24" s="118" t="s">
        <v>136</v>
      </c>
      <c r="K24" s="118" t="s">
        <v>136</v>
      </c>
      <c r="L24" s="122" t="s">
        <v>136</v>
      </c>
    </row>
    <row r="25" spans="1:12" x14ac:dyDescent="0.45">
      <c r="B25" s="552"/>
      <c r="C25" s="117" t="s">
        <v>136</v>
      </c>
      <c r="D25" s="118" t="s">
        <v>136</v>
      </c>
      <c r="E25" s="118" t="s">
        <v>136</v>
      </c>
      <c r="F25" s="118" t="s">
        <v>136</v>
      </c>
      <c r="G25" s="118" t="s">
        <v>136</v>
      </c>
      <c r="H25" s="118" t="s">
        <v>136</v>
      </c>
      <c r="I25" s="118" t="s">
        <v>136</v>
      </c>
      <c r="J25" s="118" t="s">
        <v>136</v>
      </c>
      <c r="K25" s="118" t="s">
        <v>136</v>
      </c>
      <c r="L25" s="122" t="s">
        <v>136</v>
      </c>
    </row>
    <row r="26" spans="1:12" x14ac:dyDescent="0.45">
      <c r="B26" s="552"/>
      <c r="C26" s="117" t="s">
        <v>136</v>
      </c>
      <c r="D26" s="118" t="s">
        <v>136</v>
      </c>
      <c r="E26" s="118" t="s">
        <v>136</v>
      </c>
      <c r="F26" s="118" t="s">
        <v>136</v>
      </c>
      <c r="G26" s="118" t="s">
        <v>136</v>
      </c>
      <c r="H26" s="118" t="s">
        <v>136</v>
      </c>
      <c r="I26" s="118" t="s">
        <v>136</v>
      </c>
      <c r="J26" s="118" t="s">
        <v>136</v>
      </c>
      <c r="K26" s="118" t="s">
        <v>136</v>
      </c>
      <c r="L26" s="122" t="s">
        <v>136</v>
      </c>
    </row>
    <row r="27" spans="1:12" x14ac:dyDescent="0.45">
      <c r="B27" s="552"/>
      <c r="C27" s="117" t="s">
        <v>136</v>
      </c>
      <c r="D27" s="118" t="s">
        <v>136</v>
      </c>
      <c r="E27" s="118" t="s">
        <v>136</v>
      </c>
      <c r="F27" s="118" t="s">
        <v>136</v>
      </c>
      <c r="G27" s="118" t="s">
        <v>136</v>
      </c>
      <c r="H27" s="118" t="s">
        <v>136</v>
      </c>
      <c r="I27" s="118" t="s">
        <v>136</v>
      </c>
      <c r="J27" s="118" t="s">
        <v>136</v>
      </c>
      <c r="K27" s="118" t="s">
        <v>136</v>
      </c>
      <c r="L27" s="122" t="s">
        <v>136</v>
      </c>
    </row>
    <row r="28" spans="1:12" x14ac:dyDescent="0.45">
      <c r="B28" s="552"/>
      <c r="C28" s="117" t="s">
        <v>136</v>
      </c>
      <c r="D28" s="118" t="s">
        <v>136</v>
      </c>
      <c r="E28" s="118" t="s">
        <v>136</v>
      </c>
      <c r="F28" s="118" t="s">
        <v>136</v>
      </c>
      <c r="G28" s="118" t="s">
        <v>136</v>
      </c>
      <c r="H28" s="118" t="s">
        <v>136</v>
      </c>
      <c r="I28" s="118" t="s">
        <v>136</v>
      </c>
      <c r="J28" s="118" t="s">
        <v>136</v>
      </c>
      <c r="K28" s="118" t="s">
        <v>136</v>
      </c>
      <c r="L28" s="122" t="s">
        <v>136</v>
      </c>
    </row>
    <row r="29" spans="1:12" ht="27" thickBot="1" x14ac:dyDescent="0.5">
      <c r="B29" s="553"/>
      <c r="C29" s="123" t="s">
        <v>136</v>
      </c>
      <c r="D29" s="124" t="s">
        <v>136</v>
      </c>
      <c r="E29" s="124" t="s">
        <v>136</v>
      </c>
      <c r="F29" s="124" t="s">
        <v>136</v>
      </c>
      <c r="G29" s="124" t="s">
        <v>136</v>
      </c>
      <c r="H29" s="124" t="s">
        <v>136</v>
      </c>
      <c r="I29" s="124" t="s">
        <v>136</v>
      </c>
      <c r="J29" s="124" t="s">
        <v>136</v>
      </c>
      <c r="K29" s="124" t="s">
        <v>136</v>
      </c>
      <c r="L29" s="125" t="s">
        <v>136</v>
      </c>
    </row>
    <row r="32" spans="1:12" x14ac:dyDescent="0.45">
      <c r="C32" s="102" t="s">
        <v>147</v>
      </c>
    </row>
    <row r="33" spans="3:3" x14ac:dyDescent="0.45">
      <c r="C33" s="102" t="s">
        <v>148</v>
      </c>
    </row>
    <row r="34" spans="3:3" x14ac:dyDescent="0.45">
      <c r="C34" s="102" t="s">
        <v>149</v>
      </c>
    </row>
    <row r="35" spans="3:3" x14ac:dyDescent="0.45">
      <c r="C35" s="102" t="s">
        <v>150</v>
      </c>
    </row>
    <row r="36" spans="3:3" x14ac:dyDescent="0.45">
      <c r="C36" s="102" t="s">
        <v>151</v>
      </c>
    </row>
    <row r="37" spans="3:3" x14ac:dyDescent="0.45">
      <c r="C37" s="102" t="s">
        <v>152</v>
      </c>
    </row>
    <row r="38" spans="3:3" x14ac:dyDescent="0.45">
      <c r="C38" s="102" t="s">
        <v>153</v>
      </c>
    </row>
    <row r="39" spans="3:3" x14ac:dyDescent="0.45">
      <c r="C39" s="102" t="s">
        <v>154</v>
      </c>
    </row>
    <row r="40" spans="3:3" x14ac:dyDescent="0.45">
      <c r="C40" s="102" t="s">
        <v>155</v>
      </c>
    </row>
    <row r="41" spans="3:3" x14ac:dyDescent="0.45">
      <c r="C41" s="102" t="s">
        <v>156</v>
      </c>
    </row>
    <row r="42" spans="3:3" x14ac:dyDescent="0.45">
      <c r="C42" s="102" t="s">
        <v>157</v>
      </c>
    </row>
    <row r="43" spans="3:3" x14ac:dyDescent="0.45">
      <c r="C43" s="102" t="s">
        <v>158</v>
      </c>
    </row>
    <row r="44" spans="3:3" x14ac:dyDescent="0.45">
      <c r="C44" s="102" t="s">
        <v>159</v>
      </c>
    </row>
    <row r="46" spans="3:3" x14ac:dyDescent="0.45">
      <c r="C46" s="102" t="s">
        <v>160</v>
      </c>
    </row>
    <row r="47" spans="3:3" x14ac:dyDescent="0.45">
      <c r="C47" s="102" t="s">
        <v>161</v>
      </c>
    </row>
    <row r="48" spans="3:3" x14ac:dyDescent="0.45">
      <c r="C48" s="102" t="s">
        <v>162</v>
      </c>
    </row>
    <row r="49" spans="3:3" x14ac:dyDescent="0.45">
      <c r="C49" s="102" t="s">
        <v>163</v>
      </c>
    </row>
    <row r="50" spans="3:3" x14ac:dyDescent="0.45">
      <c r="C50" s="102" t="s">
        <v>164</v>
      </c>
    </row>
    <row r="51" spans="3:3" x14ac:dyDescent="0.45">
      <c r="C51" s="102" t="s">
        <v>165</v>
      </c>
    </row>
  </sheetData>
  <mergeCells count="1">
    <mergeCell ref="B17:B29"/>
  </mergeCells>
  <phoneticPr fontId="10"/>
  <pageMargins left="0.70866141732283472" right="0.70866141732283472" top="0.74803149606299213" bottom="0.74803149606299213"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Normal="100" zoomScaleSheetLayoutView="100" workbookViewId="0">
      <selection activeCell="C87" sqref="C87"/>
    </sheetView>
  </sheetViews>
  <sheetFormatPr defaultColWidth="8.09765625" defaultRowHeight="18" x14ac:dyDescent="0.45"/>
  <cols>
    <col min="1" max="1" width="1.8984375" style="604" customWidth="1"/>
    <col min="2" max="23" width="3.296875" style="604" customWidth="1"/>
    <col min="24" max="24" width="1.8984375" style="604" customWidth="1"/>
    <col min="25" max="37" width="5.09765625" style="604" customWidth="1"/>
    <col min="38" max="16384" width="8.09765625" style="604"/>
  </cols>
  <sheetData>
    <row r="1" spans="2:23" x14ac:dyDescent="0.45">
      <c r="B1" s="604" t="s">
        <v>320</v>
      </c>
      <c r="M1" s="605"/>
      <c r="N1" s="606"/>
      <c r="O1" s="606"/>
      <c r="P1" s="606"/>
      <c r="Q1" s="605" t="s">
        <v>321</v>
      </c>
      <c r="R1" s="607"/>
      <c r="S1" s="606" t="s">
        <v>322</v>
      </c>
      <c r="T1" s="607"/>
      <c r="U1" s="606" t="s">
        <v>323</v>
      </c>
      <c r="V1" s="607"/>
      <c r="W1" s="606" t="s">
        <v>324</v>
      </c>
    </row>
    <row r="2" spans="2:23" ht="5.0999999999999996" customHeight="1" x14ac:dyDescent="0.45">
      <c r="M2" s="605"/>
      <c r="N2" s="606"/>
      <c r="O2" s="606"/>
      <c r="P2" s="606"/>
      <c r="Q2" s="605"/>
      <c r="R2" s="606"/>
      <c r="S2" s="606"/>
      <c r="T2" s="606"/>
      <c r="U2" s="606"/>
      <c r="V2" s="606"/>
      <c r="W2" s="606"/>
    </row>
    <row r="3" spans="2:23" x14ac:dyDescent="0.45">
      <c r="B3" s="608" t="s">
        <v>325</v>
      </c>
      <c r="C3" s="608"/>
      <c r="D3" s="608"/>
      <c r="E3" s="608"/>
      <c r="F3" s="608"/>
      <c r="G3" s="608"/>
      <c r="H3" s="608"/>
      <c r="I3" s="608"/>
      <c r="J3" s="608"/>
      <c r="K3" s="608"/>
      <c r="L3" s="608"/>
      <c r="M3" s="608"/>
      <c r="N3" s="608"/>
      <c r="O3" s="608"/>
      <c r="P3" s="608"/>
      <c r="Q3" s="608"/>
      <c r="R3" s="608"/>
      <c r="S3" s="608"/>
      <c r="T3" s="608"/>
      <c r="U3" s="608"/>
      <c r="V3" s="608"/>
      <c r="W3" s="608"/>
    </row>
    <row r="4" spans="2:23" ht="5.0999999999999996" customHeight="1" x14ac:dyDescent="0.45">
      <c r="B4" s="606"/>
      <c r="C4" s="606"/>
      <c r="D4" s="606"/>
      <c r="E4" s="606"/>
      <c r="F4" s="606"/>
      <c r="G4" s="606"/>
      <c r="H4" s="606"/>
      <c r="I4" s="606"/>
      <c r="J4" s="606"/>
      <c r="K4" s="606"/>
      <c r="L4" s="606"/>
      <c r="M4" s="606"/>
      <c r="N4" s="606"/>
      <c r="O4" s="606"/>
      <c r="P4" s="606"/>
      <c r="Q4" s="606"/>
      <c r="R4" s="606"/>
      <c r="S4" s="606"/>
      <c r="T4" s="606"/>
      <c r="U4" s="606"/>
      <c r="V4" s="606"/>
      <c r="W4" s="606"/>
    </row>
    <row r="5" spans="2:23" x14ac:dyDescent="0.45">
      <c r="B5" s="606"/>
      <c r="C5" s="606"/>
      <c r="D5" s="606"/>
      <c r="E5" s="606"/>
      <c r="F5" s="606"/>
      <c r="G5" s="606"/>
      <c r="H5" s="606"/>
      <c r="I5" s="606"/>
      <c r="J5" s="606"/>
      <c r="K5" s="606"/>
      <c r="L5" s="606"/>
      <c r="M5" s="606"/>
      <c r="N5" s="606"/>
      <c r="O5" s="606"/>
      <c r="P5" s="605" t="s">
        <v>0</v>
      </c>
      <c r="Q5" s="609"/>
      <c r="R5" s="609"/>
      <c r="S5" s="609"/>
      <c r="T5" s="609"/>
      <c r="U5" s="609"/>
      <c r="V5" s="609"/>
      <c r="W5" s="609"/>
    </row>
    <row r="6" spans="2:23" x14ac:dyDescent="0.45">
      <c r="B6" s="606"/>
      <c r="C6" s="606"/>
      <c r="D6" s="606"/>
      <c r="E6" s="606"/>
      <c r="F6" s="606"/>
      <c r="G6" s="606"/>
      <c r="H6" s="606"/>
      <c r="I6" s="606"/>
      <c r="J6" s="606"/>
      <c r="K6" s="606"/>
      <c r="L6" s="606"/>
      <c r="M6" s="606"/>
      <c r="N6" s="606"/>
      <c r="O6" s="606"/>
      <c r="P6" s="605" t="s">
        <v>326</v>
      </c>
      <c r="Q6" s="610"/>
      <c r="R6" s="610"/>
      <c r="S6" s="610"/>
      <c r="T6" s="610"/>
      <c r="U6" s="610"/>
      <c r="V6" s="610"/>
      <c r="W6" s="610"/>
    </row>
    <row r="7" spans="2:23" ht="10.5" customHeight="1" x14ac:dyDescent="0.45">
      <c r="B7" s="606"/>
      <c r="C7" s="606"/>
      <c r="D7" s="606"/>
      <c r="E7" s="606"/>
      <c r="F7" s="606"/>
      <c r="G7" s="606"/>
      <c r="H7" s="606"/>
      <c r="I7" s="606"/>
      <c r="J7" s="606"/>
      <c r="K7" s="606"/>
      <c r="L7" s="606"/>
      <c r="M7" s="606"/>
      <c r="N7" s="606"/>
      <c r="O7" s="606"/>
      <c r="P7" s="606"/>
      <c r="Q7" s="606"/>
      <c r="R7" s="606"/>
      <c r="S7" s="606"/>
      <c r="T7" s="606"/>
      <c r="U7" s="606"/>
      <c r="V7" s="606"/>
      <c r="W7" s="606"/>
    </row>
    <row r="8" spans="2:23" x14ac:dyDescent="0.45">
      <c r="B8" s="604" t="s">
        <v>327</v>
      </c>
    </row>
    <row r="9" spans="2:23" x14ac:dyDescent="0.45">
      <c r="C9" s="607" t="s">
        <v>111</v>
      </c>
      <c r="D9" s="604" t="s">
        <v>328</v>
      </c>
      <c r="J9" s="607" t="s">
        <v>111</v>
      </c>
      <c r="K9" s="604" t="s">
        <v>329</v>
      </c>
    </row>
    <row r="10" spans="2:23" ht="10.5" customHeight="1" x14ac:dyDescent="0.45"/>
    <row r="11" spans="2:23" x14ac:dyDescent="0.45">
      <c r="B11" s="604" t="s">
        <v>330</v>
      </c>
    </row>
    <row r="12" spans="2:23" x14ac:dyDescent="0.45">
      <c r="C12" s="607" t="s">
        <v>111</v>
      </c>
      <c r="D12" s="604" t="s">
        <v>331</v>
      </c>
    </row>
    <row r="13" spans="2:23" x14ac:dyDescent="0.45">
      <c r="C13" s="607" t="s">
        <v>111</v>
      </c>
      <c r="D13" s="604" t="s">
        <v>332</v>
      </c>
    </row>
    <row r="14" spans="2:23" ht="10.5" customHeight="1" x14ac:dyDescent="0.45"/>
    <row r="15" spans="2:23" x14ac:dyDescent="0.45">
      <c r="B15" s="604" t="s">
        <v>125</v>
      </c>
    </row>
    <row r="16" spans="2:23" ht="60" customHeight="1" x14ac:dyDescent="0.45">
      <c r="B16" s="611"/>
      <c r="C16" s="611"/>
      <c r="D16" s="611"/>
      <c r="E16" s="611"/>
      <c r="F16" s="612" t="s">
        <v>333</v>
      </c>
      <c r="G16" s="613"/>
      <c r="H16" s="613"/>
      <c r="I16" s="613"/>
      <c r="J16" s="613"/>
      <c r="K16" s="613"/>
      <c r="L16" s="614"/>
      <c r="M16" s="615" t="s">
        <v>334</v>
      </c>
      <c r="N16" s="615"/>
      <c r="O16" s="615"/>
      <c r="P16" s="615"/>
      <c r="Q16" s="615"/>
      <c r="R16" s="615"/>
      <c r="S16" s="615"/>
    </row>
    <row r="17" spans="2:23" x14ac:dyDescent="0.45">
      <c r="B17" s="616">
        <v>4</v>
      </c>
      <c r="C17" s="617"/>
      <c r="D17" s="617" t="s">
        <v>335</v>
      </c>
      <c r="E17" s="618"/>
      <c r="F17" s="619"/>
      <c r="G17" s="620"/>
      <c r="H17" s="620"/>
      <c r="I17" s="620"/>
      <c r="J17" s="620"/>
      <c r="K17" s="620"/>
      <c r="L17" s="621" t="s">
        <v>2</v>
      </c>
      <c r="M17" s="619"/>
      <c r="N17" s="620"/>
      <c r="O17" s="620"/>
      <c r="P17" s="620"/>
      <c r="Q17" s="620"/>
      <c r="R17" s="620"/>
      <c r="S17" s="621" t="s">
        <v>2</v>
      </c>
    </row>
    <row r="18" spans="2:23" x14ac:dyDescent="0.45">
      <c r="B18" s="616">
        <v>5</v>
      </c>
      <c r="C18" s="617"/>
      <c r="D18" s="617" t="s">
        <v>335</v>
      </c>
      <c r="E18" s="618"/>
      <c r="F18" s="619"/>
      <c r="G18" s="620"/>
      <c r="H18" s="620"/>
      <c r="I18" s="620"/>
      <c r="J18" s="620"/>
      <c r="K18" s="620"/>
      <c r="L18" s="621" t="s">
        <v>2</v>
      </c>
      <c r="M18" s="619"/>
      <c r="N18" s="620"/>
      <c r="O18" s="620"/>
      <c r="P18" s="620"/>
      <c r="Q18" s="620"/>
      <c r="R18" s="620"/>
      <c r="S18" s="621" t="s">
        <v>2</v>
      </c>
    </row>
    <row r="19" spans="2:23" x14ac:dyDescent="0.45">
      <c r="B19" s="616">
        <v>6</v>
      </c>
      <c r="C19" s="617"/>
      <c r="D19" s="617" t="s">
        <v>335</v>
      </c>
      <c r="E19" s="618"/>
      <c r="F19" s="619"/>
      <c r="G19" s="620"/>
      <c r="H19" s="620"/>
      <c r="I19" s="620"/>
      <c r="J19" s="620"/>
      <c r="K19" s="620"/>
      <c r="L19" s="621" t="s">
        <v>2</v>
      </c>
      <c r="M19" s="619"/>
      <c r="N19" s="620"/>
      <c r="O19" s="620"/>
      <c r="P19" s="620"/>
      <c r="Q19" s="620"/>
      <c r="R19" s="620"/>
      <c r="S19" s="621" t="s">
        <v>2</v>
      </c>
    </row>
    <row r="20" spans="2:23" x14ac:dyDescent="0.45">
      <c r="B20" s="616">
        <v>7</v>
      </c>
      <c r="C20" s="617"/>
      <c r="D20" s="617" t="s">
        <v>335</v>
      </c>
      <c r="E20" s="618"/>
      <c r="F20" s="619"/>
      <c r="G20" s="620"/>
      <c r="H20" s="620"/>
      <c r="I20" s="620"/>
      <c r="J20" s="620"/>
      <c r="K20" s="620"/>
      <c r="L20" s="621" t="s">
        <v>2</v>
      </c>
      <c r="M20" s="619"/>
      <c r="N20" s="620"/>
      <c r="O20" s="620"/>
      <c r="P20" s="620"/>
      <c r="Q20" s="620"/>
      <c r="R20" s="620"/>
      <c r="S20" s="621" t="s">
        <v>2</v>
      </c>
    </row>
    <row r="21" spans="2:23" x14ac:dyDescent="0.45">
      <c r="B21" s="616">
        <v>8</v>
      </c>
      <c r="C21" s="617"/>
      <c r="D21" s="617" t="s">
        <v>335</v>
      </c>
      <c r="E21" s="618"/>
      <c r="F21" s="619"/>
      <c r="G21" s="620"/>
      <c r="H21" s="620"/>
      <c r="I21" s="620"/>
      <c r="J21" s="620"/>
      <c r="K21" s="620"/>
      <c r="L21" s="621" t="s">
        <v>2</v>
      </c>
      <c r="M21" s="619"/>
      <c r="N21" s="620"/>
      <c r="O21" s="620"/>
      <c r="P21" s="620"/>
      <c r="Q21" s="620"/>
      <c r="R21" s="620"/>
      <c r="S21" s="621" t="s">
        <v>2</v>
      </c>
    </row>
    <row r="22" spans="2:23" x14ac:dyDescent="0.45">
      <c r="B22" s="616">
        <v>9</v>
      </c>
      <c r="C22" s="617"/>
      <c r="D22" s="617" t="s">
        <v>335</v>
      </c>
      <c r="E22" s="618"/>
      <c r="F22" s="619"/>
      <c r="G22" s="620"/>
      <c r="H22" s="620"/>
      <c r="I22" s="620"/>
      <c r="J22" s="620"/>
      <c r="K22" s="620"/>
      <c r="L22" s="621" t="s">
        <v>2</v>
      </c>
      <c r="M22" s="619"/>
      <c r="N22" s="620"/>
      <c r="O22" s="620"/>
      <c r="P22" s="620"/>
      <c r="Q22" s="620"/>
      <c r="R22" s="620"/>
      <c r="S22" s="621" t="s">
        <v>2</v>
      </c>
    </row>
    <row r="23" spans="2:23" x14ac:dyDescent="0.45">
      <c r="B23" s="616">
        <v>10</v>
      </c>
      <c r="C23" s="617"/>
      <c r="D23" s="617" t="s">
        <v>335</v>
      </c>
      <c r="E23" s="618"/>
      <c r="F23" s="619"/>
      <c r="G23" s="620"/>
      <c r="H23" s="620"/>
      <c r="I23" s="620"/>
      <c r="J23" s="620"/>
      <c r="K23" s="620"/>
      <c r="L23" s="621" t="s">
        <v>2</v>
      </c>
      <c r="M23" s="619"/>
      <c r="N23" s="620"/>
      <c r="O23" s="620"/>
      <c r="P23" s="620"/>
      <c r="Q23" s="620"/>
      <c r="R23" s="620"/>
      <c r="S23" s="621" t="s">
        <v>2</v>
      </c>
    </row>
    <row r="24" spans="2:23" x14ac:dyDescent="0.45">
      <c r="B24" s="616">
        <v>11</v>
      </c>
      <c r="C24" s="617"/>
      <c r="D24" s="617" t="s">
        <v>335</v>
      </c>
      <c r="E24" s="618"/>
      <c r="F24" s="619"/>
      <c r="G24" s="620"/>
      <c r="H24" s="620"/>
      <c r="I24" s="620"/>
      <c r="J24" s="620"/>
      <c r="K24" s="620"/>
      <c r="L24" s="621" t="s">
        <v>2</v>
      </c>
      <c r="M24" s="619"/>
      <c r="N24" s="620"/>
      <c r="O24" s="620"/>
      <c r="P24" s="620"/>
      <c r="Q24" s="620"/>
      <c r="R24" s="620"/>
      <c r="S24" s="621" t="s">
        <v>2</v>
      </c>
    </row>
    <row r="25" spans="2:23" x14ac:dyDescent="0.45">
      <c r="B25" s="616">
        <v>12</v>
      </c>
      <c r="C25" s="617"/>
      <c r="D25" s="617" t="s">
        <v>335</v>
      </c>
      <c r="E25" s="618"/>
      <c r="F25" s="619"/>
      <c r="G25" s="620"/>
      <c r="H25" s="620"/>
      <c r="I25" s="620"/>
      <c r="J25" s="620"/>
      <c r="K25" s="620"/>
      <c r="L25" s="621" t="s">
        <v>2</v>
      </c>
      <c r="M25" s="619"/>
      <c r="N25" s="620"/>
      <c r="O25" s="620"/>
      <c r="P25" s="620"/>
      <c r="Q25" s="620"/>
      <c r="R25" s="620"/>
      <c r="S25" s="621" t="s">
        <v>2</v>
      </c>
      <c r="U25" s="611" t="s">
        <v>336</v>
      </c>
      <c r="V25" s="611"/>
      <c r="W25" s="611"/>
    </row>
    <row r="26" spans="2:23" x14ac:dyDescent="0.45">
      <c r="B26" s="616">
        <v>1</v>
      </c>
      <c r="C26" s="617"/>
      <c r="D26" s="617" t="s">
        <v>335</v>
      </c>
      <c r="E26" s="618"/>
      <c r="F26" s="619"/>
      <c r="G26" s="620"/>
      <c r="H26" s="620"/>
      <c r="I26" s="620"/>
      <c r="J26" s="620"/>
      <c r="K26" s="620"/>
      <c r="L26" s="621" t="s">
        <v>2</v>
      </c>
      <c r="M26" s="619"/>
      <c r="N26" s="620"/>
      <c r="O26" s="620"/>
      <c r="P26" s="620"/>
      <c r="Q26" s="620"/>
      <c r="R26" s="620"/>
      <c r="S26" s="621" t="s">
        <v>2</v>
      </c>
      <c r="U26" s="622"/>
      <c r="V26" s="622"/>
      <c r="W26" s="622"/>
    </row>
    <row r="27" spans="2:23" x14ac:dyDescent="0.45">
      <c r="B27" s="616">
        <v>2</v>
      </c>
      <c r="C27" s="617"/>
      <c r="D27" s="617" t="s">
        <v>335</v>
      </c>
      <c r="E27" s="618"/>
      <c r="F27" s="619"/>
      <c r="G27" s="620"/>
      <c r="H27" s="620"/>
      <c r="I27" s="620"/>
      <c r="J27" s="620"/>
      <c r="K27" s="620"/>
      <c r="L27" s="621" t="s">
        <v>2</v>
      </c>
      <c r="M27" s="619"/>
      <c r="N27" s="620"/>
      <c r="O27" s="620"/>
      <c r="P27" s="620"/>
      <c r="Q27" s="620"/>
      <c r="R27" s="620"/>
      <c r="S27" s="621" t="s">
        <v>2</v>
      </c>
    </row>
    <row r="28" spans="2:23" x14ac:dyDescent="0.45">
      <c r="B28" s="611" t="s">
        <v>60</v>
      </c>
      <c r="C28" s="611"/>
      <c r="D28" s="611"/>
      <c r="E28" s="611"/>
      <c r="F28" s="616" t="str">
        <f>IF(SUM(F17:K27)=0,"",SUM(F17:K27))</f>
        <v/>
      </c>
      <c r="G28" s="617"/>
      <c r="H28" s="617"/>
      <c r="I28" s="617"/>
      <c r="J28" s="617"/>
      <c r="K28" s="617"/>
      <c r="L28" s="621" t="s">
        <v>2</v>
      </c>
      <c r="M28" s="616" t="str">
        <f>IF(SUM(M17:R27)=0,"",SUM(M17:R27))</f>
        <v/>
      </c>
      <c r="N28" s="617"/>
      <c r="O28" s="617"/>
      <c r="P28" s="617"/>
      <c r="Q28" s="617"/>
      <c r="R28" s="617"/>
      <c r="S28" s="621" t="s">
        <v>2</v>
      </c>
      <c r="U28" s="611" t="s">
        <v>337</v>
      </c>
      <c r="V28" s="611"/>
      <c r="W28" s="611"/>
    </row>
    <row r="29" spans="2:23" ht="39.9" customHeight="1" x14ac:dyDescent="0.45">
      <c r="B29" s="615" t="s">
        <v>338</v>
      </c>
      <c r="C29" s="611"/>
      <c r="D29" s="611"/>
      <c r="E29" s="611"/>
      <c r="F29" s="623" t="str">
        <f>IF(F28="","",F28/U26)</f>
        <v/>
      </c>
      <c r="G29" s="624"/>
      <c r="H29" s="624"/>
      <c r="I29" s="624"/>
      <c r="J29" s="624"/>
      <c r="K29" s="624"/>
      <c r="L29" s="621" t="s">
        <v>2</v>
      </c>
      <c r="M29" s="623" t="str">
        <f>IF(M28="","",M28/U26)</f>
        <v/>
      </c>
      <c r="N29" s="624"/>
      <c r="O29" s="624"/>
      <c r="P29" s="624"/>
      <c r="Q29" s="624"/>
      <c r="R29" s="624"/>
      <c r="S29" s="621" t="s">
        <v>2</v>
      </c>
      <c r="U29" s="625" t="str">
        <f>IF(F29="","",ROUNDDOWN(M29/F29,3))</f>
        <v/>
      </c>
      <c r="V29" s="626"/>
      <c r="W29" s="627"/>
    </row>
    <row r="31" spans="2:23" x14ac:dyDescent="0.45">
      <c r="B31" s="604" t="s">
        <v>126</v>
      </c>
    </row>
    <row r="32" spans="2:23" ht="60" customHeight="1" x14ac:dyDescent="0.45">
      <c r="B32" s="611"/>
      <c r="C32" s="611"/>
      <c r="D32" s="611"/>
      <c r="E32" s="611"/>
      <c r="F32" s="612" t="s">
        <v>333</v>
      </c>
      <c r="G32" s="613"/>
      <c r="H32" s="613"/>
      <c r="I32" s="613"/>
      <c r="J32" s="613"/>
      <c r="K32" s="613"/>
      <c r="L32" s="614"/>
      <c r="M32" s="615" t="s">
        <v>334</v>
      </c>
      <c r="N32" s="615"/>
      <c r="O32" s="615"/>
      <c r="P32" s="615"/>
      <c r="Q32" s="615"/>
      <c r="R32" s="615"/>
      <c r="S32" s="615"/>
    </row>
    <row r="33" spans="1:32" x14ac:dyDescent="0.45">
      <c r="B33" s="619"/>
      <c r="C33" s="620"/>
      <c r="D33" s="620"/>
      <c r="E33" s="628" t="s">
        <v>335</v>
      </c>
      <c r="F33" s="619"/>
      <c r="G33" s="620"/>
      <c r="H33" s="620"/>
      <c r="I33" s="620"/>
      <c r="J33" s="620"/>
      <c r="K33" s="620"/>
      <c r="L33" s="621" t="s">
        <v>2</v>
      </c>
      <c r="M33" s="619"/>
      <c r="N33" s="620"/>
      <c r="O33" s="620"/>
      <c r="P33" s="620"/>
      <c r="Q33" s="620"/>
      <c r="R33" s="620"/>
      <c r="S33" s="621" t="s">
        <v>2</v>
      </c>
    </row>
    <row r="34" spans="1:32" x14ac:dyDescent="0.45">
      <c r="B34" s="619"/>
      <c r="C34" s="620"/>
      <c r="D34" s="620"/>
      <c r="E34" s="628" t="s">
        <v>335</v>
      </c>
      <c r="F34" s="619"/>
      <c r="G34" s="620"/>
      <c r="H34" s="620"/>
      <c r="I34" s="620"/>
      <c r="J34" s="620"/>
      <c r="K34" s="620"/>
      <c r="L34" s="621" t="s">
        <v>2</v>
      </c>
      <c r="M34" s="619"/>
      <c r="N34" s="620"/>
      <c r="O34" s="620"/>
      <c r="P34" s="620"/>
      <c r="Q34" s="620"/>
      <c r="R34" s="620"/>
      <c r="S34" s="621" t="s">
        <v>2</v>
      </c>
    </row>
    <row r="35" spans="1:32" x14ac:dyDescent="0.45">
      <c r="B35" s="619"/>
      <c r="C35" s="620"/>
      <c r="D35" s="620"/>
      <c r="E35" s="628" t="s">
        <v>127</v>
      </c>
      <c r="F35" s="619"/>
      <c r="G35" s="620"/>
      <c r="H35" s="620"/>
      <c r="I35" s="620"/>
      <c r="J35" s="620"/>
      <c r="K35" s="620"/>
      <c r="L35" s="621" t="s">
        <v>2</v>
      </c>
      <c r="M35" s="619"/>
      <c r="N35" s="620"/>
      <c r="O35" s="620"/>
      <c r="P35" s="620"/>
      <c r="Q35" s="620"/>
      <c r="R35" s="620"/>
      <c r="S35" s="621" t="s">
        <v>2</v>
      </c>
    </row>
    <row r="36" spans="1:32" x14ac:dyDescent="0.45">
      <c r="B36" s="611" t="s">
        <v>60</v>
      </c>
      <c r="C36" s="611"/>
      <c r="D36" s="611"/>
      <c r="E36" s="611"/>
      <c r="F36" s="616" t="str">
        <f>IF(SUM(F33:K35)=0,"",SUM(F33:K35))</f>
        <v/>
      </c>
      <c r="G36" s="617"/>
      <c r="H36" s="617"/>
      <c r="I36" s="617"/>
      <c r="J36" s="617"/>
      <c r="K36" s="617"/>
      <c r="L36" s="621" t="s">
        <v>2</v>
      </c>
      <c r="M36" s="616" t="str">
        <f>IF(SUM(M33:R35)=0,"",SUM(M33:R35))</f>
        <v/>
      </c>
      <c r="N36" s="617"/>
      <c r="O36" s="617"/>
      <c r="P36" s="617"/>
      <c r="Q36" s="617"/>
      <c r="R36" s="617"/>
      <c r="S36" s="621" t="s">
        <v>2</v>
      </c>
      <c r="U36" s="611" t="s">
        <v>337</v>
      </c>
      <c r="V36" s="611"/>
      <c r="W36" s="611"/>
    </row>
    <row r="37" spans="1:32" ht="39.9" customHeight="1" x14ac:dyDescent="0.45">
      <c r="B37" s="615" t="s">
        <v>338</v>
      </c>
      <c r="C37" s="611"/>
      <c r="D37" s="611"/>
      <c r="E37" s="611"/>
      <c r="F37" s="623" t="str">
        <f>IF(F36="","",F36/3)</f>
        <v/>
      </c>
      <c r="G37" s="624"/>
      <c r="H37" s="624"/>
      <c r="I37" s="624"/>
      <c r="J37" s="624"/>
      <c r="K37" s="624"/>
      <c r="L37" s="621" t="s">
        <v>2</v>
      </c>
      <c r="M37" s="623" t="str">
        <f>IF(M36="","",M36/3)</f>
        <v/>
      </c>
      <c r="N37" s="624"/>
      <c r="O37" s="624"/>
      <c r="P37" s="624"/>
      <c r="Q37" s="624"/>
      <c r="R37" s="624"/>
      <c r="S37" s="621" t="s">
        <v>2</v>
      </c>
      <c r="U37" s="625" t="str">
        <f>IF(F37="","",ROUNDDOWN(M37/F37,3))</f>
        <v/>
      </c>
      <c r="V37" s="626"/>
      <c r="W37" s="627"/>
    </row>
    <row r="38" spans="1:32" ht="5.0999999999999996" customHeight="1" x14ac:dyDescent="0.45">
      <c r="A38" s="629"/>
      <c r="B38" s="630"/>
      <c r="C38" s="631"/>
      <c r="D38" s="631"/>
      <c r="E38" s="631"/>
      <c r="F38" s="632"/>
      <c r="G38" s="632"/>
      <c r="H38" s="632"/>
      <c r="I38" s="632"/>
      <c r="J38" s="632"/>
      <c r="K38" s="632"/>
      <c r="L38" s="631"/>
      <c r="M38" s="632"/>
      <c r="N38" s="632"/>
      <c r="O38" s="632"/>
      <c r="P38" s="632"/>
      <c r="Q38" s="632"/>
      <c r="R38" s="632"/>
      <c r="S38" s="631"/>
      <c r="T38" s="629"/>
      <c r="U38" s="633"/>
      <c r="V38" s="633"/>
      <c r="W38" s="633"/>
      <c r="X38" s="629"/>
      <c r="Y38" s="629"/>
      <c r="Z38" s="629"/>
      <c r="AA38" s="629"/>
      <c r="AB38" s="629"/>
      <c r="AC38" s="629"/>
      <c r="AD38" s="629"/>
      <c r="AE38" s="629"/>
      <c r="AF38" s="629"/>
    </row>
    <row r="39" spans="1:32" x14ac:dyDescent="0.45">
      <c r="B39" s="604" t="s">
        <v>339</v>
      </c>
      <c r="C39" s="634"/>
    </row>
    <row r="40" spans="1:32" x14ac:dyDescent="0.45">
      <c r="B40" s="635" t="s">
        <v>340</v>
      </c>
      <c r="C40" s="635"/>
      <c r="D40" s="635"/>
      <c r="E40" s="635"/>
      <c r="F40" s="635"/>
      <c r="G40" s="635"/>
      <c r="H40" s="635"/>
      <c r="I40" s="635"/>
      <c r="J40" s="635"/>
      <c r="K40" s="635"/>
      <c r="L40" s="635"/>
      <c r="M40" s="635"/>
      <c r="N40" s="635"/>
      <c r="O40" s="635"/>
      <c r="P40" s="635"/>
      <c r="Q40" s="635"/>
      <c r="R40" s="635"/>
      <c r="S40" s="635"/>
      <c r="T40" s="635"/>
      <c r="U40" s="635"/>
      <c r="V40" s="635"/>
      <c r="W40" s="635"/>
    </row>
    <row r="41" spans="1:32" x14ac:dyDescent="0.45">
      <c r="B41" s="635" t="s">
        <v>341</v>
      </c>
      <c r="C41" s="635"/>
      <c r="D41" s="635"/>
      <c r="E41" s="635"/>
      <c r="F41" s="635"/>
      <c r="G41" s="635"/>
      <c r="H41" s="635"/>
      <c r="I41" s="635"/>
      <c r="J41" s="635"/>
      <c r="K41" s="635"/>
      <c r="L41" s="635"/>
      <c r="M41" s="635"/>
      <c r="N41" s="635"/>
      <c r="O41" s="635"/>
      <c r="P41" s="635"/>
      <c r="Q41" s="635"/>
      <c r="R41" s="635"/>
      <c r="S41" s="635"/>
      <c r="T41" s="635"/>
      <c r="U41" s="635"/>
      <c r="V41" s="635"/>
      <c r="W41" s="635"/>
    </row>
    <row r="42" spans="1:32" x14ac:dyDescent="0.45">
      <c r="B42" s="635" t="s">
        <v>342</v>
      </c>
      <c r="C42" s="635"/>
      <c r="D42" s="635"/>
      <c r="E42" s="635"/>
      <c r="F42" s="635"/>
      <c r="G42" s="635"/>
      <c r="H42" s="635"/>
      <c r="I42" s="635"/>
      <c r="J42" s="635"/>
      <c r="K42" s="635"/>
      <c r="L42" s="635"/>
      <c r="M42" s="635"/>
      <c r="N42" s="635"/>
      <c r="O42" s="635"/>
      <c r="P42" s="635"/>
      <c r="Q42" s="635"/>
      <c r="R42" s="635"/>
      <c r="S42" s="635"/>
      <c r="T42" s="635"/>
      <c r="U42" s="635"/>
      <c r="V42" s="635"/>
      <c r="W42" s="635"/>
    </row>
    <row r="43" spans="1:32" x14ac:dyDescent="0.45">
      <c r="B43" s="635" t="s">
        <v>343</v>
      </c>
      <c r="C43" s="635"/>
      <c r="D43" s="635"/>
      <c r="E43" s="635"/>
      <c r="F43" s="635"/>
      <c r="G43" s="635"/>
      <c r="H43" s="635"/>
      <c r="I43" s="635"/>
      <c r="J43" s="635"/>
      <c r="K43" s="635"/>
      <c r="L43" s="635"/>
      <c r="M43" s="635"/>
      <c r="N43" s="635"/>
      <c r="O43" s="635"/>
      <c r="P43" s="635"/>
      <c r="Q43" s="635"/>
      <c r="R43" s="635"/>
      <c r="S43" s="635"/>
      <c r="T43" s="635"/>
      <c r="U43" s="635"/>
      <c r="V43" s="635"/>
      <c r="W43" s="635"/>
    </row>
    <row r="44" spans="1:32" x14ac:dyDescent="0.45">
      <c r="B44" s="635" t="s">
        <v>344</v>
      </c>
      <c r="C44" s="635"/>
      <c r="D44" s="635"/>
      <c r="E44" s="635"/>
      <c r="F44" s="635"/>
      <c r="G44" s="635"/>
      <c r="H44" s="635"/>
      <c r="I44" s="635"/>
      <c r="J44" s="635"/>
      <c r="K44" s="635"/>
      <c r="L44" s="635"/>
      <c r="M44" s="635"/>
      <c r="N44" s="635"/>
      <c r="O44" s="635"/>
      <c r="P44" s="635"/>
      <c r="Q44" s="635"/>
      <c r="R44" s="635"/>
      <c r="S44" s="635"/>
      <c r="T44" s="635"/>
      <c r="U44" s="635"/>
      <c r="V44" s="635"/>
      <c r="W44" s="635"/>
    </row>
    <row r="45" spans="1:32" x14ac:dyDescent="0.45">
      <c r="B45" s="635" t="s">
        <v>345</v>
      </c>
      <c r="C45" s="635"/>
      <c r="D45" s="635"/>
      <c r="E45" s="635"/>
      <c r="F45" s="635"/>
      <c r="G45" s="635"/>
      <c r="H45" s="635"/>
      <c r="I45" s="635"/>
      <c r="J45" s="635"/>
      <c r="K45" s="635"/>
      <c r="L45" s="635"/>
      <c r="M45" s="635"/>
      <c r="N45" s="635"/>
      <c r="O45" s="635"/>
      <c r="P45" s="635"/>
      <c r="Q45" s="635"/>
      <c r="R45" s="635"/>
      <c r="S45" s="635"/>
      <c r="T45" s="635"/>
      <c r="U45" s="635"/>
      <c r="V45" s="635"/>
      <c r="W45" s="635"/>
    </row>
    <row r="46" spans="1:32" x14ac:dyDescent="0.45">
      <c r="B46" s="635" t="s">
        <v>346</v>
      </c>
      <c r="C46" s="635"/>
      <c r="D46" s="635"/>
      <c r="E46" s="635"/>
      <c r="F46" s="635"/>
      <c r="G46" s="635"/>
      <c r="H46" s="635"/>
      <c r="I46" s="635"/>
      <c r="J46" s="635"/>
      <c r="K46" s="635"/>
      <c r="L46" s="635"/>
      <c r="M46" s="635"/>
      <c r="N46" s="635"/>
      <c r="O46" s="635"/>
      <c r="P46" s="635"/>
      <c r="Q46" s="635"/>
      <c r="R46" s="635"/>
      <c r="S46" s="635"/>
      <c r="T46" s="635"/>
      <c r="U46" s="635"/>
      <c r="V46" s="635"/>
      <c r="W46" s="635"/>
    </row>
    <row r="47" spans="1:32" x14ac:dyDescent="0.45">
      <c r="B47" s="635" t="s">
        <v>347</v>
      </c>
      <c r="C47" s="635"/>
      <c r="D47" s="635"/>
      <c r="E47" s="635"/>
      <c r="F47" s="635"/>
      <c r="G47" s="635"/>
      <c r="H47" s="635"/>
      <c r="I47" s="635"/>
      <c r="J47" s="635"/>
      <c r="K47" s="635"/>
      <c r="L47" s="635"/>
      <c r="M47" s="635"/>
      <c r="N47" s="635"/>
      <c r="O47" s="635"/>
      <c r="P47" s="635"/>
      <c r="Q47" s="635"/>
      <c r="R47" s="635"/>
      <c r="S47" s="635"/>
      <c r="T47" s="635"/>
      <c r="U47" s="635"/>
      <c r="V47" s="635"/>
      <c r="W47" s="635"/>
    </row>
    <row r="48" spans="1:32" x14ac:dyDescent="0.45">
      <c r="B48" s="635"/>
      <c r="C48" s="635"/>
      <c r="D48" s="635"/>
      <c r="E48" s="635"/>
      <c r="F48" s="635"/>
      <c r="G48" s="635"/>
      <c r="H48" s="635"/>
      <c r="I48" s="635"/>
      <c r="J48" s="635"/>
      <c r="K48" s="635"/>
      <c r="L48" s="635"/>
      <c r="M48" s="635"/>
      <c r="N48" s="635"/>
      <c r="O48" s="635"/>
      <c r="P48" s="635"/>
      <c r="Q48" s="635"/>
      <c r="R48" s="635"/>
      <c r="S48" s="635"/>
      <c r="T48" s="635"/>
      <c r="U48" s="635"/>
      <c r="V48" s="635"/>
      <c r="W48" s="635"/>
    </row>
    <row r="49" spans="2:23" x14ac:dyDescent="0.45">
      <c r="B49" s="635"/>
      <c r="C49" s="635"/>
      <c r="D49" s="635"/>
      <c r="E49" s="635"/>
      <c r="F49" s="635"/>
      <c r="G49" s="635"/>
      <c r="H49" s="635"/>
      <c r="I49" s="635"/>
      <c r="J49" s="635"/>
      <c r="K49" s="635"/>
      <c r="L49" s="635"/>
      <c r="M49" s="635"/>
      <c r="N49" s="635"/>
      <c r="O49" s="635"/>
      <c r="P49" s="635"/>
      <c r="Q49" s="635"/>
      <c r="R49" s="635"/>
      <c r="S49" s="635"/>
      <c r="T49" s="635"/>
      <c r="U49" s="635"/>
      <c r="V49" s="635"/>
      <c r="W49" s="635"/>
    </row>
    <row r="122" spans="3:7" x14ac:dyDescent="0.45">
      <c r="C122" s="629"/>
      <c r="D122" s="629"/>
      <c r="E122" s="629"/>
      <c r="F122" s="629"/>
      <c r="G122" s="629"/>
    </row>
    <row r="123" spans="3:7" x14ac:dyDescent="0.45">
      <c r="C123" s="634"/>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0"/>
  <dataValidations count="1">
    <dataValidation type="list" allowBlank="1" showInputMessage="1" showErrorMessage="1" sqref="C9 J9 C12:C13">
      <formula1>"□,■"</formula1>
    </dataValidation>
  </dataValidation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Normal="100" zoomScaleSheetLayoutView="100" workbookViewId="0">
      <selection activeCell="C87" sqref="C87"/>
    </sheetView>
  </sheetViews>
  <sheetFormatPr defaultColWidth="3.09765625" defaultRowHeight="13.2" x14ac:dyDescent="0.2"/>
  <cols>
    <col min="1" max="1" width="1.09765625" style="659" customWidth="1"/>
    <col min="2" max="2" width="3" style="686" customWidth="1"/>
    <col min="3" max="3" width="3" style="659" customWidth="1"/>
    <col min="4" max="6" width="3.09765625" style="659"/>
    <col min="7" max="7" width="1.296875" style="659" customWidth="1"/>
    <col min="8" max="24" width="3.09765625" style="659"/>
    <col min="25" max="29" width="3.69921875" style="659" customWidth="1"/>
    <col min="30" max="30" width="1.8984375" style="659" customWidth="1"/>
    <col min="31" max="31" width="1.09765625" style="659" customWidth="1"/>
    <col min="32" max="16384" width="3.09765625" style="659"/>
  </cols>
  <sheetData>
    <row r="1" spans="2:30" s="554" customFormat="1" x14ac:dyDescent="0.45"/>
    <row r="2" spans="2:30" s="554" customFormat="1" x14ac:dyDescent="0.45">
      <c r="B2" s="554" t="s">
        <v>348</v>
      </c>
    </row>
    <row r="3" spans="2:30" s="554" customFormat="1" x14ac:dyDescent="0.45">
      <c r="X3" s="652" t="s">
        <v>321</v>
      </c>
      <c r="Z3" s="554" t="s">
        <v>322</v>
      </c>
      <c r="AB3" s="554" t="s">
        <v>335</v>
      </c>
      <c r="AD3" s="652" t="s">
        <v>324</v>
      </c>
    </row>
    <row r="4" spans="2:30" s="554" customFormat="1" x14ac:dyDescent="0.45">
      <c r="AD4" s="652"/>
    </row>
    <row r="5" spans="2:30" s="554" customFormat="1" ht="27.75" customHeight="1" x14ac:dyDescent="0.45">
      <c r="B5" s="653" t="s">
        <v>349</v>
      </c>
      <c r="C5" s="557"/>
      <c r="D5" s="557"/>
      <c r="E5" s="557"/>
      <c r="F5" s="557"/>
      <c r="G5" s="557"/>
      <c r="H5" s="557"/>
      <c r="I5" s="557"/>
      <c r="J5" s="557"/>
      <c r="K5" s="557"/>
      <c r="L5" s="557"/>
      <c r="M5" s="557"/>
      <c r="N5" s="557"/>
      <c r="O5" s="557"/>
      <c r="P5" s="557"/>
      <c r="Q5" s="557"/>
      <c r="R5" s="557"/>
      <c r="S5" s="557"/>
      <c r="T5" s="557"/>
      <c r="U5" s="557"/>
      <c r="V5" s="557"/>
      <c r="W5" s="557"/>
      <c r="X5" s="557"/>
      <c r="Y5" s="557"/>
      <c r="Z5" s="557"/>
      <c r="AA5" s="557"/>
      <c r="AB5" s="557"/>
      <c r="AC5" s="557"/>
      <c r="AD5" s="557"/>
    </row>
    <row r="6" spans="2:30" s="554" customFormat="1" x14ac:dyDescent="0.45"/>
    <row r="7" spans="2:30" s="554" customFormat="1" ht="39.75" customHeight="1" x14ac:dyDescent="0.45">
      <c r="B7" s="558" t="s">
        <v>350</v>
      </c>
      <c r="C7" s="558"/>
      <c r="D7" s="558"/>
      <c r="E7" s="558"/>
      <c r="F7" s="558"/>
      <c r="G7" s="559"/>
      <c r="H7" s="560"/>
      <c r="I7" s="560"/>
      <c r="J7" s="560"/>
      <c r="K7" s="560"/>
      <c r="L7" s="560"/>
      <c r="M7" s="560"/>
      <c r="N7" s="560"/>
      <c r="O7" s="560"/>
      <c r="P7" s="560"/>
      <c r="Q7" s="560"/>
      <c r="R7" s="560"/>
      <c r="S7" s="560"/>
      <c r="T7" s="560"/>
      <c r="U7" s="560"/>
      <c r="V7" s="560"/>
      <c r="W7" s="560"/>
      <c r="X7" s="560"/>
      <c r="Y7" s="560"/>
      <c r="Z7" s="560"/>
      <c r="AA7" s="560"/>
      <c r="AB7" s="560"/>
      <c r="AC7" s="560"/>
      <c r="AD7" s="561"/>
    </row>
    <row r="8" spans="2:30" ht="39.75" customHeight="1" x14ac:dyDescent="0.2">
      <c r="B8" s="654" t="s">
        <v>351</v>
      </c>
      <c r="C8" s="655"/>
      <c r="D8" s="655"/>
      <c r="E8" s="655"/>
      <c r="F8" s="656"/>
      <c r="G8" s="657"/>
      <c r="H8" s="562" t="s">
        <v>111</v>
      </c>
      <c r="I8" s="563" t="s">
        <v>112</v>
      </c>
      <c r="J8" s="563"/>
      <c r="K8" s="563"/>
      <c r="L8" s="563"/>
      <c r="M8" s="562" t="s">
        <v>111</v>
      </c>
      <c r="N8" s="563" t="s">
        <v>113</v>
      </c>
      <c r="O8" s="563"/>
      <c r="P8" s="563"/>
      <c r="Q8" s="563"/>
      <c r="R8" s="562" t="s">
        <v>111</v>
      </c>
      <c r="S8" s="563" t="s">
        <v>114</v>
      </c>
      <c r="T8" s="563"/>
      <c r="U8" s="563"/>
      <c r="V8" s="563"/>
      <c r="W8" s="563"/>
      <c r="X8" s="563"/>
      <c r="Y8" s="563"/>
      <c r="Z8" s="563"/>
      <c r="AA8" s="563"/>
      <c r="AB8" s="563"/>
      <c r="AC8" s="563"/>
      <c r="AD8" s="658"/>
    </row>
    <row r="9" spans="2:30" ht="39.75" customHeight="1" x14ac:dyDescent="0.2">
      <c r="B9" s="654" t="s">
        <v>352</v>
      </c>
      <c r="C9" s="655"/>
      <c r="D9" s="655"/>
      <c r="E9" s="655"/>
      <c r="F9" s="655"/>
      <c r="G9" s="660"/>
      <c r="H9" s="562" t="s">
        <v>111</v>
      </c>
      <c r="I9" s="563" t="s">
        <v>353</v>
      </c>
      <c r="J9" s="564"/>
      <c r="K9" s="564"/>
      <c r="L9" s="564"/>
      <c r="M9" s="564"/>
      <c r="N9" s="564"/>
      <c r="O9" s="564"/>
      <c r="P9" s="564"/>
      <c r="Q9" s="564"/>
      <c r="R9" s="564"/>
      <c r="S9" s="564"/>
      <c r="T9" s="564"/>
      <c r="U9" s="564"/>
      <c r="V9" s="564"/>
      <c r="W9" s="564"/>
      <c r="X9" s="564"/>
      <c r="Y9" s="564"/>
      <c r="Z9" s="564"/>
      <c r="AA9" s="564"/>
      <c r="AB9" s="564"/>
      <c r="AC9" s="564"/>
      <c r="AD9" s="565"/>
    </row>
    <row r="10" spans="2:30" s="554" customFormat="1" x14ac:dyDescent="0.45"/>
    <row r="11" spans="2:30" s="554" customFormat="1" ht="10.5" customHeight="1" x14ac:dyDescent="0.45">
      <c r="B11" s="582"/>
      <c r="C11" s="569"/>
      <c r="D11" s="569"/>
      <c r="E11" s="569"/>
      <c r="F11" s="569"/>
      <c r="G11" s="569"/>
      <c r="H11" s="569"/>
      <c r="I11" s="569"/>
      <c r="J11" s="569"/>
      <c r="K11" s="569"/>
      <c r="L11" s="569"/>
      <c r="M11" s="569"/>
      <c r="N11" s="569"/>
      <c r="O11" s="569"/>
      <c r="P11" s="569"/>
      <c r="Q11" s="569"/>
      <c r="R11" s="569"/>
      <c r="S11" s="569"/>
      <c r="T11" s="569"/>
      <c r="U11" s="569"/>
      <c r="V11" s="569"/>
      <c r="W11" s="569"/>
      <c r="X11" s="569"/>
      <c r="Y11" s="569"/>
      <c r="Z11" s="569"/>
      <c r="AA11" s="569"/>
      <c r="AB11" s="569"/>
      <c r="AC11" s="569"/>
      <c r="AD11" s="583"/>
    </row>
    <row r="12" spans="2:30" s="554" customFormat="1" ht="10.5" customHeight="1" x14ac:dyDescent="0.45">
      <c r="B12" s="588"/>
      <c r="C12" s="582"/>
      <c r="D12" s="569"/>
      <c r="E12" s="569"/>
      <c r="F12" s="569"/>
      <c r="G12" s="582"/>
      <c r="H12" s="569"/>
      <c r="I12" s="569"/>
      <c r="J12" s="569"/>
      <c r="K12" s="569"/>
      <c r="L12" s="569"/>
      <c r="M12" s="569"/>
      <c r="N12" s="569"/>
      <c r="O12" s="569"/>
      <c r="P12" s="569"/>
      <c r="Q12" s="569"/>
      <c r="R12" s="569"/>
      <c r="S12" s="569"/>
      <c r="T12" s="569"/>
      <c r="U12" s="569"/>
      <c r="V12" s="569"/>
      <c r="W12" s="569"/>
      <c r="X12" s="569"/>
      <c r="Y12" s="569"/>
      <c r="Z12" s="583"/>
      <c r="AA12" s="569"/>
      <c r="AB12" s="569"/>
      <c r="AC12" s="583"/>
      <c r="AD12" s="586"/>
    </row>
    <row r="13" spans="2:30" s="554" customFormat="1" ht="32.25" customHeight="1" x14ac:dyDescent="0.45">
      <c r="B13" s="661"/>
      <c r="C13" s="662" t="s">
        <v>354</v>
      </c>
      <c r="D13" s="663"/>
      <c r="E13" s="663"/>
      <c r="F13" s="664"/>
      <c r="H13" s="665" t="s">
        <v>1</v>
      </c>
      <c r="I13" s="666" t="s">
        <v>355</v>
      </c>
      <c r="J13" s="667"/>
      <c r="K13" s="667"/>
      <c r="L13" s="667"/>
      <c r="M13" s="667"/>
      <c r="N13" s="667"/>
      <c r="O13" s="667"/>
      <c r="P13" s="667"/>
      <c r="Q13" s="667"/>
      <c r="R13" s="667"/>
      <c r="S13" s="654"/>
      <c r="T13" s="655"/>
      <c r="U13" s="668" t="s">
        <v>2</v>
      </c>
      <c r="V13" s="591"/>
      <c r="W13" s="591"/>
      <c r="X13" s="591"/>
      <c r="Y13" s="591"/>
      <c r="AA13" s="588"/>
      <c r="AC13" s="586"/>
      <c r="AD13" s="586"/>
    </row>
    <row r="14" spans="2:30" s="554" customFormat="1" ht="32.25" customHeight="1" x14ac:dyDescent="0.45">
      <c r="B14" s="661"/>
      <c r="C14" s="661"/>
      <c r="D14" s="669"/>
      <c r="E14" s="669"/>
      <c r="F14" s="670"/>
      <c r="H14" s="665" t="s">
        <v>3</v>
      </c>
      <c r="I14" s="666" t="s">
        <v>356</v>
      </c>
      <c r="J14" s="667"/>
      <c r="K14" s="667"/>
      <c r="L14" s="667"/>
      <c r="M14" s="667"/>
      <c r="N14" s="667"/>
      <c r="O14" s="667"/>
      <c r="P14" s="667"/>
      <c r="Q14" s="667"/>
      <c r="R14" s="667"/>
      <c r="S14" s="654"/>
      <c r="T14" s="655"/>
      <c r="U14" s="668" t="s">
        <v>2</v>
      </c>
      <c r="V14" s="591"/>
      <c r="W14" s="591"/>
      <c r="X14" s="591"/>
      <c r="Y14" s="591"/>
      <c r="AA14" s="671" t="s">
        <v>116</v>
      </c>
      <c r="AB14" s="587" t="s">
        <v>117</v>
      </c>
      <c r="AC14" s="672" t="s">
        <v>118</v>
      </c>
      <c r="AD14" s="586"/>
    </row>
    <row r="15" spans="2:30" s="554" customFormat="1" ht="32.25" customHeight="1" x14ac:dyDescent="0.45">
      <c r="B15" s="588"/>
      <c r="C15" s="588"/>
      <c r="F15" s="586"/>
      <c r="H15" s="665" t="s">
        <v>4</v>
      </c>
      <c r="I15" s="673" t="s">
        <v>357</v>
      </c>
      <c r="J15" s="674"/>
      <c r="K15" s="674"/>
      <c r="L15" s="674"/>
      <c r="M15" s="674"/>
      <c r="N15" s="674"/>
      <c r="O15" s="674"/>
      <c r="P15" s="674"/>
      <c r="Q15" s="674"/>
      <c r="R15" s="675"/>
      <c r="S15" s="654"/>
      <c r="T15" s="655"/>
      <c r="U15" s="668" t="s">
        <v>5</v>
      </c>
      <c r="V15" s="554" t="s">
        <v>358</v>
      </c>
      <c r="W15" s="676" t="s">
        <v>359</v>
      </c>
      <c r="X15" s="676"/>
      <c r="Y15" s="676"/>
      <c r="Z15" s="573"/>
      <c r="AA15" s="572" t="s">
        <v>111</v>
      </c>
      <c r="AB15" s="591" t="s">
        <v>117</v>
      </c>
      <c r="AC15" s="677" t="s">
        <v>111</v>
      </c>
      <c r="AD15" s="678"/>
    </row>
    <row r="16" spans="2:30" s="554" customFormat="1" x14ac:dyDescent="0.45">
      <c r="B16" s="588"/>
      <c r="C16" s="602"/>
      <c r="D16" s="578"/>
      <c r="E16" s="578"/>
      <c r="F16" s="603"/>
      <c r="G16" s="578"/>
      <c r="H16" s="578"/>
      <c r="I16" s="578"/>
      <c r="J16" s="578"/>
      <c r="K16" s="578"/>
      <c r="L16" s="578"/>
      <c r="M16" s="578"/>
      <c r="N16" s="578"/>
      <c r="O16" s="578"/>
      <c r="P16" s="578"/>
      <c r="Q16" s="578"/>
      <c r="R16" s="578"/>
      <c r="S16" s="578"/>
      <c r="T16" s="578"/>
      <c r="U16" s="578"/>
      <c r="V16" s="578"/>
      <c r="W16" s="578"/>
      <c r="X16" s="578"/>
      <c r="Y16" s="578"/>
      <c r="Z16" s="578"/>
      <c r="AA16" s="602"/>
      <c r="AB16" s="578"/>
      <c r="AC16" s="603"/>
      <c r="AD16" s="586"/>
    </row>
    <row r="17" spans="2:30" s="554" customFormat="1" ht="10.5" customHeight="1" x14ac:dyDescent="0.45">
      <c r="B17" s="588"/>
      <c r="C17" s="582"/>
      <c r="D17" s="569"/>
      <c r="E17" s="569"/>
      <c r="F17" s="569"/>
      <c r="G17" s="582"/>
      <c r="H17" s="569"/>
      <c r="I17" s="569"/>
      <c r="J17" s="569"/>
      <c r="K17" s="569"/>
      <c r="L17" s="569"/>
      <c r="M17" s="569"/>
      <c r="N17" s="569"/>
      <c r="O17" s="569"/>
      <c r="P17" s="569"/>
      <c r="Q17" s="569"/>
      <c r="R17" s="569"/>
      <c r="S17" s="569"/>
      <c r="T17" s="569"/>
      <c r="U17" s="569"/>
      <c r="V17" s="569"/>
      <c r="W17" s="569"/>
      <c r="X17" s="569"/>
      <c r="Y17" s="569"/>
      <c r="Z17" s="583"/>
      <c r="AA17" s="569"/>
      <c r="AB17" s="569"/>
      <c r="AC17" s="583"/>
      <c r="AD17" s="586"/>
    </row>
    <row r="18" spans="2:30" s="554" customFormat="1" ht="27" customHeight="1" x14ac:dyDescent="0.45">
      <c r="B18" s="661"/>
      <c r="C18" s="662" t="s">
        <v>360</v>
      </c>
      <c r="D18" s="663"/>
      <c r="E18" s="663"/>
      <c r="F18" s="664"/>
      <c r="H18" s="665" t="s">
        <v>1</v>
      </c>
      <c r="I18" s="666" t="s">
        <v>361</v>
      </c>
      <c r="J18" s="667"/>
      <c r="K18" s="667"/>
      <c r="L18" s="667"/>
      <c r="M18" s="667"/>
      <c r="N18" s="667"/>
      <c r="O18" s="667"/>
      <c r="P18" s="667"/>
      <c r="Q18" s="667"/>
      <c r="R18" s="667"/>
      <c r="S18" s="654"/>
      <c r="T18" s="655"/>
      <c r="U18" s="668" t="s">
        <v>6</v>
      </c>
      <c r="V18" s="591"/>
      <c r="W18" s="591"/>
      <c r="X18" s="591"/>
      <c r="Y18" s="591"/>
      <c r="AA18" s="588"/>
      <c r="AC18" s="586"/>
      <c r="AD18" s="586"/>
    </row>
    <row r="19" spans="2:30" s="554" customFormat="1" ht="27" customHeight="1" x14ac:dyDescent="0.45">
      <c r="B19" s="661"/>
      <c r="C19" s="662"/>
      <c r="D19" s="663"/>
      <c r="E19" s="663"/>
      <c r="F19" s="664"/>
      <c r="H19" s="665" t="s">
        <v>3</v>
      </c>
      <c r="I19" s="666" t="s">
        <v>362</v>
      </c>
      <c r="J19" s="667"/>
      <c r="K19" s="667"/>
      <c r="L19" s="667"/>
      <c r="M19" s="667"/>
      <c r="N19" s="667"/>
      <c r="O19" s="667"/>
      <c r="P19" s="667"/>
      <c r="Q19" s="667"/>
      <c r="R19" s="667"/>
      <c r="S19" s="654"/>
      <c r="T19" s="655"/>
      <c r="U19" s="668" t="s">
        <v>2</v>
      </c>
      <c r="V19" s="591"/>
      <c r="W19" s="591"/>
      <c r="X19" s="591"/>
      <c r="Y19" s="591"/>
      <c r="AA19" s="588"/>
      <c r="AC19" s="586"/>
      <c r="AD19" s="586"/>
    </row>
    <row r="20" spans="2:30" s="554" customFormat="1" ht="27" customHeight="1" x14ac:dyDescent="0.45">
      <c r="B20" s="661"/>
      <c r="C20" s="661"/>
      <c r="D20" s="669"/>
      <c r="E20" s="669"/>
      <c r="F20" s="670"/>
      <c r="H20" s="665" t="s">
        <v>4</v>
      </c>
      <c r="I20" s="666" t="s">
        <v>363</v>
      </c>
      <c r="J20" s="667"/>
      <c r="K20" s="667"/>
      <c r="L20" s="667"/>
      <c r="M20" s="667"/>
      <c r="N20" s="667"/>
      <c r="O20" s="667"/>
      <c r="P20" s="667"/>
      <c r="Q20" s="667"/>
      <c r="R20" s="667"/>
      <c r="S20" s="654"/>
      <c r="T20" s="655"/>
      <c r="U20" s="668" t="s">
        <v>2</v>
      </c>
      <c r="V20" s="591"/>
      <c r="W20" s="591"/>
      <c r="X20" s="591"/>
      <c r="Y20" s="591"/>
      <c r="AA20" s="671" t="s">
        <v>116</v>
      </c>
      <c r="AB20" s="587" t="s">
        <v>117</v>
      </c>
      <c r="AC20" s="672" t="s">
        <v>118</v>
      </c>
      <c r="AD20" s="586"/>
    </row>
    <row r="21" spans="2:30" s="554" customFormat="1" ht="27" customHeight="1" x14ac:dyDescent="0.45">
      <c r="B21" s="588"/>
      <c r="C21" s="588"/>
      <c r="F21" s="586"/>
      <c r="H21" s="665" t="s">
        <v>7</v>
      </c>
      <c r="I21" s="673" t="s">
        <v>364</v>
      </c>
      <c r="J21" s="674"/>
      <c r="K21" s="674"/>
      <c r="L21" s="674"/>
      <c r="M21" s="674"/>
      <c r="N21" s="674"/>
      <c r="O21" s="674"/>
      <c r="P21" s="674"/>
      <c r="Q21" s="674"/>
      <c r="R21" s="675"/>
      <c r="S21" s="654"/>
      <c r="T21" s="655"/>
      <c r="U21" s="668" t="s">
        <v>5</v>
      </c>
      <c r="V21" s="554" t="s">
        <v>358</v>
      </c>
      <c r="W21" s="676" t="s">
        <v>365</v>
      </c>
      <c r="X21" s="676"/>
      <c r="Y21" s="676"/>
      <c r="Z21" s="573"/>
      <c r="AA21" s="572" t="s">
        <v>111</v>
      </c>
      <c r="AB21" s="591" t="s">
        <v>117</v>
      </c>
      <c r="AC21" s="677" t="s">
        <v>111</v>
      </c>
      <c r="AD21" s="678"/>
    </row>
    <row r="22" spans="2:30" s="554" customFormat="1" x14ac:dyDescent="0.45">
      <c r="B22" s="588"/>
      <c r="C22" s="602"/>
      <c r="D22" s="578"/>
      <c r="E22" s="578"/>
      <c r="F22" s="603"/>
      <c r="G22" s="578"/>
      <c r="H22" s="578"/>
      <c r="I22" s="578"/>
      <c r="J22" s="578"/>
      <c r="K22" s="578"/>
      <c r="L22" s="578"/>
      <c r="M22" s="578"/>
      <c r="N22" s="578"/>
      <c r="O22" s="578"/>
      <c r="P22" s="578"/>
      <c r="Q22" s="578"/>
      <c r="R22" s="578"/>
      <c r="S22" s="578"/>
      <c r="T22" s="578"/>
      <c r="U22" s="578"/>
      <c r="V22" s="578"/>
      <c r="W22" s="578"/>
      <c r="X22" s="578"/>
      <c r="Y22" s="578"/>
      <c r="Z22" s="578"/>
      <c r="AA22" s="602"/>
      <c r="AB22" s="578"/>
      <c r="AC22" s="603"/>
      <c r="AD22" s="586"/>
    </row>
    <row r="23" spans="2:30" s="554" customFormat="1" x14ac:dyDescent="0.45">
      <c r="B23" s="602"/>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603"/>
    </row>
    <row r="24" spans="2:30" s="554" customFormat="1" ht="7.5" customHeight="1" x14ac:dyDescent="0.45">
      <c r="B24" s="679"/>
      <c r="C24" s="679"/>
      <c r="D24" s="679"/>
      <c r="E24" s="679"/>
      <c r="F24" s="679"/>
      <c r="G24" s="679"/>
      <c r="H24" s="679"/>
      <c r="I24" s="679"/>
      <c r="J24" s="679"/>
      <c r="K24" s="679"/>
      <c r="L24" s="679"/>
      <c r="M24" s="679"/>
      <c r="N24" s="679"/>
      <c r="O24" s="679"/>
      <c r="P24" s="679"/>
      <c r="Q24" s="679"/>
      <c r="R24" s="679"/>
      <c r="S24" s="679"/>
      <c r="T24" s="679"/>
      <c r="U24" s="679"/>
      <c r="V24" s="679"/>
      <c r="W24" s="679"/>
      <c r="X24" s="679"/>
      <c r="Y24" s="679"/>
      <c r="Z24" s="679"/>
      <c r="AA24" s="679"/>
      <c r="AB24" s="679"/>
      <c r="AC24" s="679"/>
      <c r="AD24" s="679"/>
    </row>
    <row r="25" spans="2:30" s="554" customFormat="1" ht="86.25" customHeight="1" x14ac:dyDescent="0.45">
      <c r="B25" s="680" t="s">
        <v>366</v>
      </c>
      <c r="C25" s="680"/>
      <c r="D25" s="681" t="s">
        <v>367</v>
      </c>
      <c r="E25" s="681"/>
      <c r="F25" s="681"/>
      <c r="G25" s="681"/>
      <c r="H25" s="681"/>
      <c r="I25" s="681"/>
      <c r="J25" s="681"/>
      <c r="K25" s="681"/>
      <c r="L25" s="681"/>
      <c r="M25" s="681"/>
      <c r="N25" s="681"/>
      <c r="O25" s="681"/>
      <c r="P25" s="681"/>
      <c r="Q25" s="681"/>
      <c r="R25" s="681"/>
      <c r="S25" s="681"/>
      <c r="T25" s="681"/>
      <c r="U25" s="681"/>
      <c r="V25" s="681"/>
      <c r="W25" s="681"/>
      <c r="X25" s="681"/>
      <c r="Y25" s="681"/>
      <c r="Z25" s="681"/>
      <c r="AA25" s="681"/>
      <c r="AB25" s="681"/>
      <c r="AC25" s="681"/>
      <c r="AD25" s="573"/>
    </row>
    <row r="26" spans="2:30" s="554" customFormat="1" ht="31.5" customHeight="1" x14ac:dyDescent="0.45">
      <c r="B26" s="682" t="s">
        <v>368</v>
      </c>
      <c r="C26" s="682"/>
      <c r="D26" s="682" t="s">
        <v>369</v>
      </c>
      <c r="E26" s="682"/>
      <c r="F26" s="682"/>
      <c r="G26" s="682"/>
      <c r="H26" s="682"/>
      <c r="I26" s="682"/>
      <c r="J26" s="682"/>
      <c r="K26" s="682"/>
      <c r="L26" s="682"/>
      <c r="M26" s="682"/>
      <c r="N26" s="682"/>
      <c r="O26" s="682"/>
      <c r="P26" s="682"/>
      <c r="Q26" s="682"/>
      <c r="R26" s="682"/>
      <c r="S26" s="682"/>
      <c r="T26" s="682"/>
      <c r="U26" s="682"/>
      <c r="V26" s="682"/>
      <c r="W26" s="682"/>
      <c r="X26" s="682"/>
      <c r="Y26" s="682"/>
      <c r="Z26" s="682"/>
      <c r="AA26" s="682"/>
      <c r="AB26" s="682"/>
      <c r="AC26" s="682"/>
      <c r="AD26" s="669"/>
    </row>
    <row r="27" spans="2:30" s="554" customFormat="1" ht="29.25" customHeight="1" x14ac:dyDescent="0.45">
      <c r="B27" s="682" t="s">
        <v>370</v>
      </c>
      <c r="C27" s="682"/>
      <c r="D27" s="682"/>
      <c r="E27" s="682"/>
      <c r="F27" s="682"/>
      <c r="G27" s="682"/>
      <c r="H27" s="682"/>
      <c r="I27" s="682"/>
      <c r="J27" s="682"/>
      <c r="K27" s="682"/>
      <c r="L27" s="682"/>
      <c r="M27" s="682"/>
      <c r="N27" s="682"/>
      <c r="O27" s="682"/>
      <c r="P27" s="682"/>
      <c r="Q27" s="682"/>
      <c r="R27" s="682"/>
      <c r="S27" s="682"/>
      <c r="T27" s="682"/>
      <c r="U27" s="682"/>
      <c r="V27" s="682"/>
      <c r="W27" s="682"/>
      <c r="X27" s="682"/>
      <c r="Y27" s="682"/>
      <c r="Z27" s="682"/>
      <c r="AA27" s="682"/>
      <c r="AB27" s="682"/>
      <c r="AC27" s="682"/>
      <c r="AD27" s="682"/>
    </row>
    <row r="28" spans="2:30" s="554" customFormat="1" x14ac:dyDescent="0.45">
      <c r="B28" s="682"/>
      <c r="C28" s="682"/>
      <c r="D28" s="682"/>
      <c r="E28" s="682"/>
      <c r="F28" s="682"/>
      <c r="G28" s="682"/>
      <c r="H28" s="682"/>
      <c r="I28" s="682"/>
      <c r="J28" s="682"/>
      <c r="K28" s="682"/>
      <c r="L28" s="682"/>
      <c r="M28" s="682"/>
      <c r="N28" s="682"/>
      <c r="O28" s="682"/>
      <c r="P28" s="682"/>
      <c r="Q28" s="682"/>
      <c r="R28" s="682"/>
      <c r="S28" s="682"/>
      <c r="T28" s="682"/>
      <c r="U28" s="682"/>
      <c r="V28" s="682"/>
      <c r="W28" s="682"/>
      <c r="X28" s="682"/>
      <c r="Y28" s="682"/>
      <c r="Z28" s="682"/>
      <c r="AA28" s="682"/>
      <c r="AB28" s="682"/>
      <c r="AC28" s="682"/>
      <c r="AD28" s="682"/>
    </row>
    <row r="29" spans="2:30" s="683" customFormat="1" x14ac:dyDescent="0.2"/>
    <row r="30" spans="2:30" x14ac:dyDescent="0.2">
      <c r="B30" s="683"/>
      <c r="C30" s="683"/>
      <c r="D30" s="683"/>
      <c r="E30" s="683"/>
      <c r="F30" s="683"/>
      <c r="G30" s="683"/>
      <c r="H30" s="683"/>
      <c r="I30" s="683"/>
      <c r="J30" s="683"/>
      <c r="K30" s="683"/>
      <c r="L30" s="683"/>
      <c r="M30" s="683"/>
      <c r="N30" s="683"/>
      <c r="O30" s="683"/>
      <c r="P30" s="683"/>
      <c r="Q30" s="683"/>
      <c r="R30" s="683"/>
      <c r="S30" s="683"/>
      <c r="T30" s="683"/>
      <c r="U30" s="683"/>
      <c r="V30" s="683"/>
      <c r="W30" s="683"/>
      <c r="X30" s="683"/>
      <c r="Y30" s="683"/>
      <c r="Z30" s="683"/>
      <c r="AA30" s="683"/>
      <c r="AB30" s="683"/>
      <c r="AC30" s="683"/>
      <c r="AD30" s="683"/>
    </row>
    <row r="122" spans="3:7" x14ac:dyDescent="0.2">
      <c r="C122" s="684"/>
      <c r="D122" s="684"/>
      <c r="E122" s="684"/>
      <c r="F122" s="684"/>
      <c r="G122" s="684"/>
    </row>
    <row r="123" spans="3:7" x14ac:dyDescent="0.2">
      <c r="C123" s="685"/>
    </row>
  </sheetData>
  <mergeCells count="30">
    <mergeCell ref="B25:C25"/>
    <mergeCell ref="D25:AC25"/>
    <mergeCell ref="B26:C26"/>
    <mergeCell ref="D26:AC26"/>
    <mergeCell ref="B27:AD27"/>
    <mergeCell ref="B28:AD28"/>
    <mergeCell ref="I20:R20"/>
    <mergeCell ref="S20:T20"/>
    <mergeCell ref="I21:R21"/>
    <mergeCell ref="S21:T21"/>
    <mergeCell ref="W21:Y21"/>
    <mergeCell ref="B24:AD24"/>
    <mergeCell ref="I14:R14"/>
    <mergeCell ref="S14:T14"/>
    <mergeCell ref="I15:R15"/>
    <mergeCell ref="S15:T15"/>
    <mergeCell ref="W15:Y15"/>
    <mergeCell ref="C18:F19"/>
    <mergeCell ref="I18:R18"/>
    <mergeCell ref="S18:T18"/>
    <mergeCell ref="I19:R19"/>
    <mergeCell ref="S19:T19"/>
    <mergeCell ref="B5:AD5"/>
    <mergeCell ref="B7:F7"/>
    <mergeCell ref="G7:AD7"/>
    <mergeCell ref="B8:F8"/>
    <mergeCell ref="B9:F9"/>
    <mergeCell ref="C13:F13"/>
    <mergeCell ref="I13:R13"/>
    <mergeCell ref="S13:T13"/>
  </mergeCells>
  <phoneticPr fontId="10"/>
  <dataValidations count="1">
    <dataValidation type="list" allowBlank="1" showInputMessage="1" showErrorMessage="1" sqref="AA15 AC15 AA21 AC21 H8:H9 M8 R8">
      <formula1>"□,■"</formula1>
    </dataValidation>
  </dataValidations>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Normal="100" zoomScaleSheetLayoutView="100" workbookViewId="0">
      <selection activeCell="AM10" sqref="AM10"/>
    </sheetView>
  </sheetViews>
  <sheetFormatPr defaultColWidth="3.09765625" defaultRowHeight="13.2" x14ac:dyDescent="0.2"/>
  <cols>
    <col min="1" max="1" width="1.09765625" style="659" customWidth="1"/>
    <col min="2" max="2" width="2.796875" style="686" customWidth="1"/>
    <col min="3" max="30" width="2.796875" style="659" customWidth="1"/>
    <col min="31" max="31" width="1.09765625" style="659" customWidth="1"/>
    <col min="32" max="16384" width="3.09765625" style="659"/>
  </cols>
  <sheetData>
    <row r="1" spans="2:30" s="554" customFormat="1" x14ac:dyDescent="0.45"/>
    <row r="2" spans="2:30" s="554" customFormat="1" x14ac:dyDescent="0.45">
      <c r="B2" s="554" t="s">
        <v>371</v>
      </c>
    </row>
    <row r="3" spans="2:30" s="554" customFormat="1" x14ac:dyDescent="0.45">
      <c r="U3" s="652" t="s">
        <v>321</v>
      </c>
      <c r="V3" s="557"/>
      <c r="W3" s="557"/>
      <c r="X3" s="652" t="s">
        <v>322</v>
      </c>
      <c r="Y3" s="557"/>
      <c r="Z3" s="557"/>
      <c r="AA3" s="652" t="s">
        <v>323</v>
      </c>
      <c r="AB3" s="557"/>
      <c r="AC3" s="557"/>
      <c r="AD3" s="652" t="s">
        <v>324</v>
      </c>
    </row>
    <row r="4" spans="2:30" s="554" customFormat="1" x14ac:dyDescent="0.45">
      <c r="AD4" s="652"/>
    </row>
    <row r="5" spans="2:30" s="554" customFormat="1" x14ac:dyDescent="0.45">
      <c r="B5" s="557" t="s">
        <v>372</v>
      </c>
      <c r="C5" s="557"/>
      <c r="D5" s="557"/>
      <c r="E5" s="557"/>
      <c r="F5" s="557"/>
      <c r="G5" s="557"/>
      <c r="H5" s="557"/>
      <c r="I5" s="557"/>
      <c r="J5" s="557"/>
      <c r="K5" s="557"/>
      <c r="L5" s="557"/>
      <c r="M5" s="557"/>
      <c r="N5" s="557"/>
      <c r="O5" s="557"/>
      <c r="P5" s="557"/>
      <c r="Q5" s="557"/>
      <c r="R5" s="557"/>
      <c r="S5" s="557"/>
      <c r="T5" s="557"/>
      <c r="U5" s="557"/>
      <c r="V5" s="557"/>
      <c r="W5" s="557"/>
      <c r="X5" s="557"/>
      <c r="Y5" s="557"/>
      <c r="Z5" s="557"/>
      <c r="AA5" s="557"/>
      <c r="AB5" s="557"/>
      <c r="AC5" s="557"/>
      <c r="AD5" s="557"/>
    </row>
    <row r="6" spans="2:30" s="554" customFormat="1" ht="28.5" customHeight="1" x14ac:dyDescent="0.45">
      <c r="B6" s="653" t="s">
        <v>373</v>
      </c>
      <c r="C6" s="653"/>
      <c r="D6" s="653"/>
      <c r="E6" s="653"/>
      <c r="F6" s="653"/>
      <c r="G6" s="653"/>
      <c r="H6" s="653"/>
      <c r="I6" s="653"/>
      <c r="J6" s="653"/>
      <c r="K6" s="653"/>
      <c r="L6" s="653"/>
      <c r="M6" s="653"/>
      <c r="N6" s="653"/>
      <c r="O6" s="653"/>
      <c r="P6" s="653"/>
      <c r="Q6" s="653"/>
      <c r="R6" s="653"/>
      <c r="S6" s="653"/>
      <c r="T6" s="653"/>
      <c r="U6" s="653"/>
      <c r="V6" s="653"/>
      <c r="W6" s="653"/>
      <c r="X6" s="653"/>
      <c r="Y6" s="653"/>
      <c r="Z6" s="653"/>
      <c r="AA6" s="653"/>
      <c r="AB6" s="653"/>
      <c r="AC6" s="653"/>
      <c r="AD6" s="653"/>
    </row>
    <row r="7" spans="2:30" s="554" customFormat="1" x14ac:dyDescent="0.45"/>
    <row r="8" spans="2:30" s="554" customFormat="1" ht="23.25" customHeight="1" x14ac:dyDescent="0.45">
      <c r="B8" s="687" t="s">
        <v>350</v>
      </c>
      <c r="C8" s="687"/>
      <c r="D8" s="687"/>
      <c r="E8" s="687"/>
      <c r="F8" s="559"/>
      <c r="G8" s="688"/>
      <c r="H8" s="689"/>
      <c r="I8" s="689"/>
      <c r="J8" s="689"/>
      <c r="K8" s="689"/>
      <c r="L8" s="689"/>
      <c r="M8" s="689"/>
      <c r="N8" s="689"/>
      <c r="O8" s="689"/>
      <c r="P8" s="689"/>
      <c r="Q8" s="689"/>
      <c r="R8" s="689"/>
      <c r="S8" s="689"/>
      <c r="T8" s="689"/>
      <c r="U8" s="689"/>
      <c r="V8" s="689"/>
      <c r="W8" s="689"/>
      <c r="X8" s="689"/>
      <c r="Y8" s="689"/>
      <c r="Z8" s="689"/>
      <c r="AA8" s="689"/>
      <c r="AB8" s="689"/>
      <c r="AC8" s="689"/>
      <c r="AD8" s="690"/>
    </row>
    <row r="9" spans="2:30" ht="23.25" customHeight="1" x14ac:dyDescent="0.2">
      <c r="B9" s="559" t="s">
        <v>351</v>
      </c>
      <c r="C9" s="560"/>
      <c r="D9" s="560"/>
      <c r="E9" s="560"/>
      <c r="F9" s="560"/>
      <c r="G9" s="691" t="s">
        <v>111</v>
      </c>
      <c r="H9" s="563" t="s">
        <v>112</v>
      </c>
      <c r="I9" s="563"/>
      <c r="J9" s="563"/>
      <c r="K9" s="563"/>
      <c r="L9" s="591" t="s">
        <v>111</v>
      </c>
      <c r="M9" s="563" t="s">
        <v>113</v>
      </c>
      <c r="N9" s="563"/>
      <c r="O9" s="563"/>
      <c r="P9" s="563"/>
      <c r="Q9" s="591" t="s">
        <v>111</v>
      </c>
      <c r="R9" s="563" t="s">
        <v>114</v>
      </c>
      <c r="S9" s="692"/>
      <c r="T9" s="692"/>
      <c r="U9" s="692"/>
      <c r="V9" s="692"/>
      <c r="W9" s="692"/>
      <c r="X9" s="692"/>
      <c r="Y9" s="692"/>
      <c r="Z9" s="692"/>
      <c r="AA9" s="692"/>
      <c r="AB9" s="692"/>
      <c r="AC9" s="692"/>
      <c r="AD9" s="693"/>
    </row>
    <row r="10" spans="2:30" ht="23.25" customHeight="1" x14ac:dyDescent="0.2">
      <c r="B10" s="694" t="s">
        <v>374</v>
      </c>
      <c r="C10" s="695"/>
      <c r="D10" s="695"/>
      <c r="E10" s="695"/>
      <c r="F10" s="696"/>
      <c r="G10" s="649" t="s">
        <v>111</v>
      </c>
      <c r="H10" s="637" t="s">
        <v>375</v>
      </c>
      <c r="I10" s="747"/>
      <c r="J10" s="747"/>
      <c r="K10" s="747"/>
      <c r="L10" s="747"/>
      <c r="M10" s="747"/>
      <c r="N10" s="637"/>
      <c r="O10" s="697"/>
      <c r="P10" s="591" t="s">
        <v>111</v>
      </c>
      <c r="Q10" s="569" t="s">
        <v>376</v>
      </c>
      <c r="R10" s="697"/>
      <c r="S10" s="569"/>
      <c r="T10" s="698"/>
      <c r="U10" s="698"/>
      <c r="V10" s="698"/>
      <c r="W10" s="698"/>
      <c r="X10" s="698"/>
      <c r="Y10" s="698"/>
      <c r="Z10" s="698"/>
      <c r="AA10" s="698"/>
      <c r="AB10" s="698"/>
      <c r="AC10" s="698"/>
      <c r="AD10" s="699"/>
    </row>
    <row r="11" spans="2:30" ht="23.25" customHeight="1" x14ac:dyDescent="0.2">
      <c r="B11" s="700"/>
      <c r="C11" s="701"/>
      <c r="D11" s="701"/>
      <c r="E11" s="701"/>
      <c r="F11" s="702"/>
      <c r="G11" s="748" t="s">
        <v>111</v>
      </c>
      <c r="H11" s="749" t="s">
        <v>377</v>
      </c>
      <c r="I11" s="750"/>
      <c r="J11" s="750"/>
      <c r="K11" s="750"/>
      <c r="L11" s="750"/>
      <c r="M11" s="750"/>
      <c r="N11" s="750"/>
      <c r="O11" s="703"/>
      <c r="P11" s="649" t="s">
        <v>111</v>
      </c>
      <c r="Q11" s="749" t="s">
        <v>378</v>
      </c>
      <c r="R11" s="750"/>
      <c r="S11" s="751"/>
      <c r="T11" s="751"/>
      <c r="U11" s="751"/>
      <c r="V11" s="751"/>
      <c r="W11" s="751"/>
      <c r="X11" s="751"/>
      <c r="Y11" s="751"/>
      <c r="Z11" s="751"/>
      <c r="AA11" s="751"/>
      <c r="AB11" s="751"/>
      <c r="AC11" s="751"/>
      <c r="AD11" s="752"/>
    </row>
    <row r="12" spans="2:30" ht="23.25" customHeight="1" x14ac:dyDescent="0.2">
      <c r="B12" s="694" t="s">
        <v>379</v>
      </c>
      <c r="C12" s="695"/>
      <c r="D12" s="695"/>
      <c r="E12" s="695"/>
      <c r="F12" s="696"/>
      <c r="G12" s="591" t="s">
        <v>111</v>
      </c>
      <c r="H12" s="569" t="s">
        <v>380</v>
      </c>
      <c r="I12" s="697"/>
      <c r="J12" s="697"/>
      <c r="K12" s="697"/>
      <c r="L12" s="697"/>
      <c r="M12" s="697"/>
      <c r="N12" s="697"/>
      <c r="O12" s="697"/>
      <c r="P12" s="697"/>
      <c r="Q12" s="697"/>
      <c r="R12" s="697"/>
      <c r="S12" s="591" t="s">
        <v>111</v>
      </c>
      <c r="T12" s="569" t="s">
        <v>381</v>
      </c>
      <c r="U12" s="698"/>
      <c r="V12" s="698"/>
      <c r="W12" s="698"/>
      <c r="X12" s="698"/>
      <c r="Y12" s="698"/>
      <c r="Z12" s="698"/>
      <c r="AA12" s="698"/>
      <c r="AB12" s="698"/>
      <c r="AC12" s="698"/>
      <c r="AD12" s="699"/>
    </row>
    <row r="13" spans="2:30" ht="23.25" customHeight="1" x14ac:dyDescent="0.2">
      <c r="B13" s="700"/>
      <c r="C13" s="701"/>
      <c r="D13" s="701"/>
      <c r="E13" s="701"/>
      <c r="F13" s="702"/>
      <c r="G13" s="577" t="s">
        <v>111</v>
      </c>
      <c r="H13" s="578" t="s">
        <v>382</v>
      </c>
      <c r="I13" s="703"/>
      <c r="J13" s="703"/>
      <c r="K13" s="703"/>
      <c r="L13" s="703"/>
      <c r="M13" s="703"/>
      <c r="N13" s="703"/>
      <c r="O13" s="703"/>
      <c r="P13" s="703"/>
      <c r="Q13" s="703"/>
      <c r="R13" s="703"/>
      <c r="S13" s="704"/>
      <c r="T13" s="704"/>
      <c r="U13" s="704"/>
      <c r="V13" s="704"/>
      <c r="W13" s="704"/>
      <c r="X13" s="704"/>
      <c r="Y13" s="704"/>
      <c r="Z13" s="704"/>
      <c r="AA13" s="704"/>
      <c r="AB13" s="704"/>
      <c r="AC13" s="704"/>
      <c r="AD13" s="705"/>
    </row>
    <row r="14" spans="2:30" s="554" customFormat="1" x14ac:dyDescent="0.45"/>
    <row r="15" spans="2:30" s="554" customFormat="1" x14ac:dyDescent="0.45">
      <c r="B15" s="554" t="s">
        <v>383</v>
      </c>
    </row>
    <row r="16" spans="2:30" s="554" customFormat="1" x14ac:dyDescent="0.45">
      <c r="B16" s="554" t="s">
        <v>384</v>
      </c>
      <c r="AC16" s="706"/>
      <c r="AD16" s="706"/>
    </row>
    <row r="17" spans="2:30" s="554" customFormat="1" ht="6" customHeight="1" x14ac:dyDescent="0.45"/>
    <row r="18" spans="2:30" s="554" customFormat="1" ht="4.5" customHeight="1" x14ac:dyDescent="0.45">
      <c r="B18" s="707" t="s">
        <v>385</v>
      </c>
      <c r="C18" s="708"/>
      <c r="D18" s="708"/>
      <c r="E18" s="708"/>
      <c r="F18" s="709"/>
      <c r="G18" s="582"/>
      <c r="H18" s="569"/>
      <c r="I18" s="569"/>
      <c r="J18" s="569"/>
      <c r="K18" s="569"/>
      <c r="L18" s="569"/>
      <c r="M18" s="569"/>
      <c r="N18" s="569"/>
      <c r="O18" s="569"/>
      <c r="P18" s="569"/>
      <c r="Q18" s="569"/>
      <c r="R18" s="569"/>
      <c r="S18" s="569"/>
      <c r="T18" s="569"/>
      <c r="U18" s="569"/>
      <c r="V18" s="569"/>
      <c r="W18" s="569"/>
      <c r="X18" s="569"/>
      <c r="Y18" s="569"/>
      <c r="Z18" s="582"/>
      <c r="AA18" s="569"/>
      <c r="AB18" s="569"/>
      <c r="AC18" s="710"/>
      <c r="AD18" s="711"/>
    </row>
    <row r="19" spans="2:30" s="554" customFormat="1" ht="15.75" customHeight="1" x14ac:dyDescent="0.45">
      <c r="B19" s="712"/>
      <c r="C19" s="653"/>
      <c r="D19" s="653"/>
      <c r="E19" s="653"/>
      <c r="F19" s="713"/>
      <c r="G19" s="588"/>
      <c r="H19" s="554" t="s">
        <v>386</v>
      </c>
      <c r="Z19" s="714"/>
      <c r="AA19" s="587" t="s">
        <v>116</v>
      </c>
      <c r="AB19" s="587" t="s">
        <v>117</v>
      </c>
      <c r="AC19" s="587" t="s">
        <v>118</v>
      </c>
      <c r="AD19" s="715"/>
    </row>
    <row r="20" spans="2:30" s="554" customFormat="1" ht="18.75" customHeight="1" x14ac:dyDescent="0.45">
      <c r="B20" s="712"/>
      <c r="C20" s="653"/>
      <c r="D20" s="653"/>
      <c r="E20" s="653"/>
      <c r="F20" s="713"/>
      <c r="G20" s="588"/>
      <c r="I20" s="589" t="s">
        <v>1</v>
      </c>
      <c r="J20" s="716" t="s">
        <v>387</v>
      </c>
      <c r="K20" s="717"/>
      <c r="L20" s="717"/>
      <c r="M20" s="717"/>
      <c r="N20" s="717"/>
      <c r="O20" s="717"/>
      <c r="P20" s="717"/>
      <c r="Q20" s="717"/>
      <c r="R20" s="717"/>
      <c r="S20" s="717"/>
      <c r="T20" s="717"/>
      <c r="U20" s="564"/>
      <c r="V20" s="718"/>
      <c r="W20" s="719"/>
      <c r="X20" s="565" t="s">
        <v>2</v>
      </c>
      <c r="Z20" s="720"/>
      <c r="AA20" s="592"/>
      <c r="AB20" s="591"/>
      <c r="AC20" s="592"/>
      <c r="AD20" s="715"/>
    </row>
    <row r="21" spans="2:30" s="554" customFormat="1" ht="18.75" customHeight="1" x14ac:dyDescent="0.45">
      <c r="B21" s="712"/>
      <c r="C21" s="653"/>
      <c r="D21" s="653"/>
      <c r="E21" s="653"/>
      <c r="F21" s="713"/>
      <c r="G21" s="588"/>
      <c r="I21" s="589" t="s">
        <v>3</v>
      </c>
      <c r="J21" s="721" t="s">
        <v>388</v>
      </c>
      <c r="K21" s="564"/>
      <c r="L21" s="564"/>
      <c r="M21" s="564"/>
      <c r="N21" s="564"/>
      <c r="O21" s="564"/>
      <c r="P21" s="564"/>
      <c r="Q21" s="564"/>
      <c r="R21" s="564"/>
      <c r="S21" s="564"/>
      <c r="T21" s="564"/>
      <c r="U21" s="565"/>
      <c r="V21" s="722"/>
      <c r="W21" s="723"/>
      <c r="X21" s="603" t="s">
        <v>2</v>
      </c>
      <c r="Y21" s="724"/>
      <c r="Z21" s="720"/>
      <c r="AA21" s="591" t="s">
        <v>111</v>
      </c>
      <c r="AB21" s="591" t="s">
        <v>117</v>
      </c>
      <c r="AC21" s="591" t="s">
        <v>111</v>
      </c>
      <c r="AD21" s="715"/>
    </row>
    <row r="22" spans="2:30" s="554" customFormat="1" x14ac:dyDescent="0.45">
      <c r="B22" s="712"/>
      <c r="C22" s="653"/>
      <c r="D22" s="653"/>
      <c r="E22" s="653"/>
      <c r="F22" s="713"/>
      <c r="G22" s="588"/>
      <c r="H22" s="554" t="s">
        <v>389</v>
      </c>
      <c r="Z22" s="588"/>
      <c r="AC22" s="706"/>
      <c r="AD22" s="715"/>
    </row>
    <row r="23" spans="2:30" s="554" customFormat="1" ht="15.75" customHeight="1" x14ac:dyDescent="0.45">
      <c r="B23" s="712"/>
      <c r="C23" s="653"/>
      <c r="D23" s="653"/>
      <c r="E23" s="653"/>
      <c r="F23" s="713"/>
      <c r="G23" s="588"/>
      <c r="H23" s="554" t="s">
        <v>390</v>
      </c>
      <c r="T23" s="724"/>
      <c r="V23" s="724"/>
      <c r="Z23" s="720"/>
      <c r="AA23" s="706"/>
      <c r="AB23" s="706"/>
      <c r="AC23" s="706"/>
      <c r="AD23" s="715"/>
    </row>
    <row r="24" spans="2:30" s="554" customFormat="1" ht="30" customHeight="1" x14ac:dyDescent="0.45">
      <c r="B24" s="712"/>
      <c r="C24" s="653"/>
      <c r="D24" s="653"/>
      <c r="E24" s="653"/>
      <c r="F24" s="713"/>
      <c r="G24" s="588"/>
      <c r="I24" s="589" t="s">
        <v>4</v>
      </c>
      <c r="J24" s="716" t="s">
        <v>391</v>
      </c>
      <c r="K24" s="717"/>
      <c r="L24" s="717"/>
      <c r="M24" s="717"/>
      <c r="N24" s="717"/>
      <c r="O24" s="717"/>
      <c r="P24" s="717"/>
      <c r="Q24" s="717"/>
      <c r="R24" s="717"/>
      <c r="S24" s="717"/>
      <c r="T24" s="717"/>
      <c r="U24" s="725"/>
      <c r="V24" s="718"/>
      <c r="W24" s="719"/>
      <c r="X24" s="565" t="s">
        <v>2</v>
      </c>
      <c r="Y24" s="724"/>
      <c r="Z24" s="720"/>
      <c r="AA24" s="591" t="s">
        <v>111</v>
      </c>
      <c r="AB24" s="591" t="s">
        <v>117</v>
      </c>
      <c r="AC24" s="591" t="s">
        <v>111</v>
      </c>
      <c r="AD24" s="715"/>
    </row>
    <row r="25" spans="2:30" s="554" customFormat="1" ht="6" customHeight="1" x14ac:dyDescent="0.45">
      <c r="B25" s="726"/>
      <c r="C25" s="727"/>
      <c r="D25" s="727"/>
      <c r="E25" s="727"/>
      <c r="F25" s="728"/>
      <c r="G25" s="602"/>
      <c r="H25" s="578"/>
      <c r="I25" s="578"/>
      <c r="J25" s="578"/>
      <c r="K25" s="578"/>
      <c r="L25" s="578"/>
      <c r="M25" s="578"/>
      <c r="N25" s="578"/>
      <c r="O25" s="578"/>
      <c r="P25" s="578"/>
      <c r="Q25" s="578"/>
      <c r="R25" s="578"/>
      <c r="S25" s="578"/>
      <c r="T25" s="729"/>
      <c r="U25" s="729"/>
      <c r="V25" s="578"/>
      <c r="W25" s="578"/>
      <c r="X25" s="578"/>
      <c r="Y25" s="578"/>
      <c r="Z25" s="602"/>
      <c r="AA25" s="578"/>
      <c r="AB25" s="578"/>
      <c r="AC25" s="703"/>
      <c r="AD25" s="730"/>
    </row>
    <row r="26" spans="2:30" s="554" customFormat="1" ht="9.75" customHeight="1" x14ac:dyDescent="0.45">
      <c r="B26" s="731"/>
      <c r="C26" s="731"/>
      <c r="D26" s="731"/>
      <c r="E26" s="731"/>
      <c r="F26" s="731"/>
      <c r="T26" s="724"/>
      <c r="U26" s="724"/>
    </row>
    <row r="27" spans="2:30" s="554" customFormat="1" x14ac:dyDescent="0.45">
      <c r="B27" s="554" t="s">
        <v>392</v>
      </c>
      <c r="C27" s="731"/>
      <c r="D27" s="731"/>
      <c r="E27" s="731"/>
      <c r="F27" s="731"/>
      <c r="T27" s="724"/>
      <c r="U27" s="724"/>
    </row>
    <row r="28" spans="2:30" s="554" customFormat="1" ht="6.75" customHeight="1" x14ac:dyDescent="0.45">
      <c r="B28" s="731"/>
      <c r="C28" s="731"/>
      <c r="D28" s="731"/>
      <c r="E28" s="731"/>
      <c r="F28" s="731"/>
      <c r="T28" s="724"/>
      <c r="U28" s="724"/>
    </row>
    <row r="29" spans="2:30" s="554" customFormat="1" ht="4.5" customHeight="1" x14ac:dyDescent="0.45">
      <c r="B29" s="707" t="s">
        <v>385</v>
      </c>
      <c r="C29" s="708"/>
      <c r="D29" s="708"/>
      <c r="E29" s="708"/>
      <c r="F29" s="709"/>
      <c r="G29" s="582"/>
      <c r="H29" s="569"/>
      <c r="I29" s="569"/>
      <c r="J29" s="569"/>
      <c r="K29" s="569"/>
      <c r="L29" s="569"/>
      <c r="M29" s="569"/>
      <c r="N29" s="569"/>
      <c r="O29" s="569"/>
      <c r="P29" s="569"/>
      <c r="Q29" s="569"/>
      <c r="R29" s="569"/>
      <c r="S29" s="569"/>
      <c r="T29" s="569"/>
      <c r="U29" s="569"/>
      <c r="V29" s="569"/>
      <c r="W29" s="569"/>
      <c r="X29" s="569"/>
      <c r="Y29" s="569"/>
      <c r="Z29" s="582"/>
      <c r="AA29" s="569"/>
      <c r="AB29" s="569"/>
      <c r="AC29" s="697"/>
      <c r="AD29" s="732"/>
    </row>
    <row r="30" spans="2:30" s="554" customFormat="1" ht="15.75" customHeight="1" x14ac:dyDescent="0.45">
      <c r="B30" s="712"/>
      <c r="C30" s="653"/>
      <c r="D30" s="653"/>
      <c r="E30" s="653"/>
      <c r="F30" s="713"/>
      <c r="G30" s="588"/>
      <c r="H30" s="554" t="s">
        <v>393</v>
      </c>
      <c r="Z30" s="588"/>
      <c r="AA30" s="587" t="s">
        <v>116</v>
      </c>
      <c r="AB30" s="587" t="s">
        <v>117</v>
      </c>
      <c r="AC30" s="587" t="s">
        <v>118</v>
      </c>
      <c r="AD30" s="733"/>
    </row>
    <row r="31" spans="2:30" s="554" customFormat="1" ht="18.75" customHeight="1" x14ac:dyDescent="0.45">
      <c r="B31" s="712"/>
      <c r="C31" s="653"/>
      <c r="D31" s="653"/>
      <c r="E31" s="653"/>
      <c r="F31" s="713"/>
      <c r="G31" s="588"/>
      <c r="I31" s="589" t="s">
        <v>1</v>
      </c>
      <c r="J31" s="716" t="s">
        <v>387</v>
      </c>
      <c r="K31" s="717"/>
      <c r="L31" s="717"/>
      <c r="M31" s="717"/>
      <c r="N31" s="717"/>
      <c r="O31" s="717"/>
      <c r="P31" s="717"/>
      <c r="Q31" s="717"/>
      <c r="R31" s="717"/>
      <c r="S31" s="717"/>
      <c r="T31" s="717"/>
      <c r="U31" s="565"/>
      <c r="V31" s="718"/>
      <c r="W31" s="719"/>
      <c r="X31" s="565" t="s">
        <v>2</v>
      </c>
      <c r="Z31" s="588"/>
      <c r="AA31" s="592"/>
      <c r="AB31" s="591"/>
      <c r="AC31" s="592"/>
      <c r="AD31" s="715"/>
    </row>
    <row r="32" spans="2:30" s="554" customFormat="1" ht="18.75" customHeight="1" x14ac:dyDescent="0.45">
      <c r="B32" s="712"/>
      <c r="C32" s="653"/>
      <c r="D32" s="653"/>
      <c r="E32" s="653"/>
      <c r="F32" s="713"/>
      <c r="G32" s="588"/>
      <c r="I32" s="734" t="s">
        <v>3</v>
      </c>
      <c r="J32" s="735" t="s">
        <v>388</v>
      </c>
      <c r="K32" s="578"/>
      <c r="L32" s="578"/>
      <c r="M32" s="578"/>
      <c r="N32" s="578"/>
      <c r="O32" s="578"/>
      <c r="P32" s="578"/>
      <c r="Q32" s="578"/>
      <c r="R32" s="578"/>
      <c r="S32" s="578"/>
      <c r="T32" s="578"/>
      <c r="U32" s="603"/>
      <c r="V32" s="722"/>
      <c r="W32" s="723"/>
      <c r="X32" s="603" t="s">
        <v>2</v>
      </c>
      <c r="Y32" s="724"/>
      <c r="Z32" s="720"/>
      <c r="AA32" s="591" t="s">
        <v>111</v>
      </c>
      <c r="AB32" s="591" t="s">
        <v>117</v>
      </c>
      <c r="AC32" s="591" t="s">
        <v>111</v>
      </c>
      <c r="AD32" s="715"/>
    </row>
    <row r="33" spans="2:30" s="554" customFormat="1" ht="6" customHeight="1" x14ac:dyDescent="0.45">
      <c r="B33" s="726"/>
      <c r="C33" s="727"/>
      <c r="D33" s="727"/>
      <c r="E33" s="727"/>
      <c r="F33" s="728"/>
      <c r="G33" s="602"/>
      <c r="H33" s="578"/>
      <c r="I33" s="578"/>
      <c r="J33" s="578"/>
      <c r="K33" s="578"/>
      <c r="L33" s="578"/>
      <c r="M33" s="578"/>
      <c r="N33" s="578"/>
      <c r="O33" s="578"/>
      <c r="P33" s="578"/>
      <c r="Q33" s="578"/>
      <c r="R33" s="578"/>
      <c r="S33" s="578"/>
      <c r="T33" s="729"/>
      <c r="U33" s="729"/>
      <c r="V33" s="578"/>
      <c r="W33" s="578"/>
      <c r="X33" s="578"/>
      <c r="Y33" s="578"/>
      <c r="Z33" s="602"/>
      <c r="AA33" s="578"/>
      <c r="AB33" s="578"/>
      <c r="AC33" s="703"/>
      <c r="AD33" s="730"/>
    </row>
    <row r="34" spans="2:30" s="554" customFormat="1" ht="9.75" customHeight="1" x14ac:dyDescent="0.45">
      <c r="B34" s="731"/>
      <c r="C34" s="731"/>
      <c r="D34" s="731"/>
      <c r="E34" s="731"/>
      <c r="F34" s="731"/>
      <c r="T34" s="724"/>
      <c r="U34" s="724"/>
    </row>
    <row r="35" spans="2:30" s="554" customFormat="1" ht="13.5" customHeight="1" x14ac:dyDescent="0.45">
      <c r="B35" s="554" t="s">
        <v>394</v>
      </c>
      <c r="C35" s="731"/>
      <c r="D35" s="731"/>
      <c r="E35" s="731"/>
      <c r="F35" s="731"/>
      <c r="T35" s="724"/>
      <c r="U35" s="724"/>
    </row>
    <row r="36" spans="2:30" s="554" customFormat="1" ht="6.75" customHeight="1" x14ac:dyDescent="0.45">
      <c r="B36" s="731"/>
      <c r="C36" s="731"/>
      <c r="D36" s="731"/>
      <c r="E36" s="731"/>
      <c r="F36" s="731"/>
      <c r="T36" s="724"/>
      <c r="U36" s="724"/>
    </row>
    <row r="37" spans="2:30" s="554" customFormat="1" ht="4.5" customHeight="1" x14ac:dyDescent="0.45">
      <c r="B37" s="707" t="s">
        <v>385</v>
      </c>
      <c r="C37" s="708"/>
      <c r="D37" s="708"/>
      <c r="E37" s="708"/>
      <c r="F37" s="709"/>
      <c r="G37" s="582"/>
      <c r="H37" s="569"/>
      <c r="I37" s="569"/>
      <c r="J37" s="569"/>
      <c r="K37" s="569"/>
      <c r="L37" s="569"/>
      <c r="M37" s="569"/>
      <c r="N37" s="569"/>
      <c r="O37" s="569"/>
      <c r="P37" s="569"/>
      <c r="Q37" s="569"/>
      <c r="R37" s="569"/>
      <c r="S37" s="569"/>
      <c r="T37" s="569"/>
      <c r="U37" s="569"/>
      <c r="V37" s="569"/>
      <c r="W37" s="569"/>
      <c r="X37" s="569"/>
      <c r="Y37" s="569"/>
      <c r="Z37" s="582"/>
      <c r="AA37" s="569"/>
      <c r="AB37" s="569"/>
      <c r="AC37" s="697"/>
      <c r="AD37" s="732"/>
    </row>
    <row r="38" spans="2:30" s="554" customFormat="1" ht="15.75" customHeight="1" x14ac:dyDescent="0.45">
      <c r="B38" s="726"/>
      <c r="C38" s="727"/>
      <c r="D38" s="727"/>
      <c r="E38" s="727"/>
      <c r="F38" s="728"/>
      <c r="G38" s="588"/>
      <c r="H38" s="554" t="s">
        <v>395</v>
      </c>
      <c r="I38" s="578"/>
      <c r="J38" s="578"/>
      <c r="K38" s="578"/>
      <c r="L38" s="578"/>
      <c r="M38" s="578"/>
      <c r="N38" s="578"/>
      <c r="O38" s="578"/>
      <c r="P38" s="578"/>
      <c r="Q38" s="578"/>
      <c r="R38" s="578"/>
      <c r="S38" s="578"/>
      <c r="T38" s="578"/>
      <c r="U38" s="578"/>
      <c r="V38" s="578"/>
      <c r="W38" s="578"/>
      <c r="X38" s="578"/>
      <c r="Z38" s="588"/>
      <c r="AA38" s="587" t="s">
        <v>116</v>
      </c>
      <c r="AB38" s="587" t="s">
        <v>117</v>
      </c>
      <c r="AC38" s="587" t="s">
        <v>118</v>
      </c>
      <c r="AD38" s="733"/>
    </row>
    <row r="39" spans="2:30" s="554" customFormat="1" ht="18.75" customHeight="1" x14ac:dyDescent="0.45">
      <c r="B39" s="712"/>
      <c r="C39" s="708"/>
      <c r="D39" s="653"/>
      <c r="E39" s="653"/>
      <c r="F39" s="713"/>
      <c r="G39" s="588"/>
      <c r="I39" s="734" t="s">
        <v>1</v>
      </c>
      <c r="J39" s="736" t="s">
        <v>387</v>
      </c>
      <c r="K39" s="737"/>
      <c r="L39" s="737"/>
      <c r="M39" s="737"/>
      <c r="N39" s="737"/>
      <c r="O39" s="737"/>
      <c r="P39" s="737"/>
      <c r="Q39" s="737"/>
      <c r="R39" s="737"/>
      <c r="S39" s="737"/>
      <c r="T39" s="737"/>
      <c r="U39" s="603"/>
      <c r="V39" s="738"/>
      <c r="W39" s="722"/>
      <c r="X39" s="603" t="s">
        <v>2</v>
      </c>
      <c r="Z39" s="588"/>
      <c r="AA39" s="592"/>
      <c r="AB39" s="591"/>
      <c r="AC39" s="592"/>
      <c r="AD39" s="715"/>
    </row>
    <row r="40" spans="2:30" s="554" customFormat="1" ht="18.75" customHeight="1" x14ac:dyDescent="0.45">
      <c r="B40" s="712"/>
      <c r="C40" s="653"/>
      <c r="D40" s="653"/>
      <c r="E40" s="653"/>
      <c r="F40" s="713"/>
      <c r="G40" s="588"/>
      <c r="I40" s="734" t="s">
        <v>3</v>
      </c>
      <c r="J40" s="735" t="s">
        <v>388</v>
      </c>
      <c r="K40" s="578"/>
      <c r="L40" s="578"/>
      <c r="M40" s="578"/>
      <c r="N40" s="578"/>
      <c r="O40" s="578"/>
      <c r="P40" s="578"/>
      <c r="Q40" s="578"/>
      <c r="R40" s="578"/>
      <c r="S40" s="578"/>
      <c r="T40" s="578"/>
      <c r="U40" s="603"/>
      <c r="V40" s="739"/>
      <c r="W40" s="718"/>
      <c r="X40" s="603" t="s">
        <v>2</v>
      </c>
      <c r="Y40" s="724"/>
      <c r="Z40" s="720"/>
      <c r="AA40" s="591" t="s">
        <v>111</v>
      </c>
      <c r="AB40" s="591" t="s">
        <v>117</v>
      </c>
      <c r="AC40" s="591" t="s">
        <v>111</v>
      </c>
      <c r="AD40" s="715"/>
    </row>
    <row r="41" spans="2:30" s="554" customFormat="1" ht="6" customHeight="1" x14ac:dyDescent="0.45">
      <c r="B41" s="726"/>
      <c r="C41" s="727"/>
      <c r="D41" s="727"/>
      <c r="E41" s="727"/>
      <c r="F41" s="728"/>
      <c r="G41" s="602"/>
      <c r="H41" s="578"/>
      <c r="I41" s="578"/>
      <c r="J41" s="578"/>
      <c r="K41" s="578"/>
      <c r="L41" s="578"/>
      <c r="M41" s="578"/>
      <c r="N41" s="578"/>
      <c r="O41" s="578"/>
      <c r="P41" s="578"/>
      <c r="Q41" s="578"/>
      <c r="R41" s="578"/>
      <c r="S41" s="578"/>
      <c r="T41" s="729"/>
      <c r="U41" s="729"/>
      <c r="V41" s="578"/>
      <c r="W41" s="578"/>
      <c r="X41" s="578"/>
      <c r="Y41" s="578"/>
      <c r="Z41" s="602"/>
      <c r="AA41" s="578"/>
      <c r="AB41" s="578"/>
      <c r="AC41" s="703"/>
      <c r="AD41" s="730"/>
    </row>
    <row r="42" spans="2:30" s="554" customFormat="1" ht="4.5" customHeight="1" x14ac:dyDescent="0.45">
      <c r="B42" s="707" t="s">
        <v>396</v>
      </c>
      <c r="C42" s="708"/>
      <c r="D42" s="708"/>
      <c r="E42" s="708"/>
      <c r="F42" s="709"/>
      <c r="G42" s="582"/>
      <c r="H42" s="569"/>
      <c r="I42" s="569"/>
      <c r="J42" s="569"/>
      <c r="K42" s="569"/>
      <c r="L42" s="569"/>
      <c r="M42" s="569"/>
      <c r="N42" s="569"/>
      <c r="O42" s="569"/>
      <c r="P42" s="569"/>
      <c r="Q42" s="569"/>
      <c r="R42" s="569"/>
      <c r="S42" s="569"/>
      <c r="T42" s="569"/>
      <c r="U42" s="569"/>
      <c r="V42" s="569"/>
      <c r="W42" s="569"/>
      <c r="X42" s="569"/>
      <c r="Y42" s="569"/>
      <c r="Z42" s="582"/>
      <c r="AA42" s="569"/>
      <c r="AB42" s="569"/>
      <c r="AC42" s="697"/>
      <c r="AD42" s="732"/>
    </row>
    <row r="43" spans="2:30" s="554" customFormat="1" ht="15.75" customHeight="1" x14ac:dyDescent="0.45">
      <c r="B43" s="712"/>
      <c r="C43" s="653"/>
      <c r="D43" s="653"/>
      <c r="E43" s="653"/>
      <c r="F43" s="713"/>
      <c r="G43" s="588"/>
      <c r="H43" s="554" t="s">
        <v>397</v>
      </c>
      <c r="Z43" s="588"/>
      <c r="AA43" s="587" t="s">
        <v>116</v>
      </c>
      <c r="AB43" s="587" t="s">
        <v>117</v>
      </c>
      <c r="AC43" s="587" t="s">
        <v>118</v>
      </c>
      <c r="AD43" s="733"/>
    </row>
    <row r="44" spans="2:30" s="554" customFormat="1" ht="30" customHeight="1" x14ac:dyDescent="0.45">
      <c r="B44" s="712"/>
      <c r="C44" s="653"/>
      <c r="D44" s="653"/>
      <c r="E44" s="653"/>
      <c r="F44" s="713"/>
      <c r="G44" s="588"/>
      <c r="I44" s="589" t="s">
        <v>1</v>
      </c>
      <c r="J44" s="740" t="s">
        <v>398</v>
      </c>
      <c r="K44" s="741"/>
      <c r="L44" s="741"/>
      <c r="M44" s="741"/>
      <c r="N44" s="741"/>
      <c r="O44" s="741"/>
      <c r="P44" s="741"/>
      <c r="Q44" s="741"/>
      <c r="R44" s="741"/>
      <c r="S44" s="741"/>
      <c r="T44" s="741"/>
      <c r="U44" s="742"/>
      <c r="V44" s="739"/>
      <c r="W44" s="718"/>
      <c r="X44" s="565" t="s">
        <v>2</v>
      </c>
      <c r="Z44" s="588"/>
      <c r="AA44" s="592"/>
      <c r="AB44" s="591"/>
      <c r="AC44" s="592"/>
      <c r="AD44" s="715"/>
    </row>
    <row r="45" spans="2:30" s="554" customFormat="1" ht="33" customHeight="1" x14ac:dyDescent="0.45">
      <c r="B45" s="712"/>
      <c r="C45" s="653"/>
      <c r="D45" s="653"/>
      <c r="E45" s="653"/>
      <c r="F45" s="713"/>
      <c r="G45" s="588"/>
      <c r="I45" s="589" t="s">
        <v>3</v>
      </c>
      <c r="J45" s="740" t="s">
        <v>399</v>
      </c>
      <c r="K45" s="741"/>
      <c r="L45" s="741"/>
      <c r="M45" s="741"/>
      <c r="N45" s="741"/>
      <c r="O45" s="741"/>
      <c r="P45" s="741"/>
      <c r="Q45" s="741"/>
      <c r="R45" s="741"/>
      <c r="S45" s="741"/>
      <c r="T45" s="741"/>
      <c r="U45" s="742"/>
      <c r="V45" s="739"/>
      <c r="W45" s="718"/>
      <c r="X45" s="603" t="s">
        <v>2</v>
      </c>
      <c r="Y45" s="724"/>
      <c r="Z45" s="720"/>
      <c r="AA45" s="591" t="s">
        <v>111</v>
      </c>
      <c r="AB45" s="591" t="s">
        <v>117</v>
      </c>
      <c r="AC45" s="591" t="s">
        <v>111</v>
      </c>
      <c r="AD45" s="715"/>
    </row>
    <row r="46" spans="2:30" s="554" customFormat="1" ht="6" customHeight="1" x14ac:dyDescent="0.45">
      <c r="B46" s="726"/>
      <c r="C46" s="727"/>
      <c r="D46" s="727"/>
      <c r="E46" s="727"/>
      <c r="F46" s="728"/>
      <c r="G46" s="602"/>
      <c r="H46" s="578"/>
      <c r="I46" s="578"/>
      <c r="J46" s="578"/>
      <c r="K46" s="578"/>
      <c r="L46" s="578"/>
      <c r="M46" s="578"/>
      <c r="N46" s="578"/>
      <c r="O46" s="578"/>
      <c r="P46" s="578"/>
      <c r="Q46" s="578"/>
      <c r="R46" s="578"/>
      <c r="S46" s="578"/>
      <c r="T46" s="729"/>
      <c r="U46" s="729"/>
      <c r="V46" s="578"/>
      <c r="W46" s="578"/>
      <c r="X46" s="578"/>
      <c r="Y46" s="578"/>
      <c r="Z46" s="602"/>
      <c r="AA46" s="578"/>
      <c r="AB46" s="578"/>
      <c r="AC46" s="703"/>
      <c r="AD46" s="730"/>
    </row>
    <row r="47" spans="2:30" s="554" customFormat="1" ht="6" customHeight="1" x14ac:dyDescent="0.45">
      <c r="B47" s="731"/>
      <c r="C47" s="731"/>
      <c r="D47" s="731"/>
      <c r="E47" s="731"/>
      <c r="F47" s="731"/>
      <c r="T47" s="724"/>
      <c r="U47" s="724"/>
    </row>
    <row r="48" spans="2:30" s="554" customFormat="1" ht="13.5" customHeight="1" x14ac:dyDescent="0.45">
      <c r="B48" s="743" t="s">
        <v>339</v>
      </c>
      <c r="C48" s="744"/>
      <c r="D48" s="745" t="s">
        <v>400</v>
      </c>
      <c r="E48" s="745"/>
      <c r="F48" s="745"/>
      <c r="G48" s="745"/>
      <c r="H48" s="745"/>
      <c r="I48" s="745"/>
      <c r="J48" s="745"/>
      <c r="K48" s="745"/>
      <c r="L48" s="745"/>
      <c r="M48" s="745"/>
      <c r="N48" s="745"/>
      <c r="O48" s="745"/>
      <c r="P48" s="745"/>
      <c r="Q48" s="745"/>
      <c r="R48" s="745"/>
      <c r="S48" s="745"/>
      <c r="T48" s="745"/>
      <c r="U48" s="745"/>
      <c r="V48" s="745"/>
      <c r="W48" s="745"/>
      <c r="X48" s="745"/>
      <c r="Y48" s="745"/>
      <c r="Z48" s="745"/>
      <c r="AA48" s="745"/>
      <c r="AB48" s="745"/>
      <c r="AC48" s="745"/>
      <c r="AD48" s="745"/>
    </row>
    <row r="49" spans="2:30" s="554" customFormat="1" ht="29.25" customHeight="1" x14ac:dyDescent="0.45">
      <c r="B49" s="743"/>
      <c r="C49" s="744"/>
      <c r="D49" s="746"/>
      <c r="E49" s="746"/>
      <c r="F49" s="746"/>
      <c r="G49" s="746"/>
      <c r="H49" s="746"/>
      <c r="I49" s="746"/>
      <c r="J49" s="746"/>
      <c r="K49" s="746"/>
      <c r="L49" s="746"/>
      <c r="M49" s="746"/>
      <c r="N49" s="746"/>
      <c r="O49" s="746"/>
      <c r="P49" s="746"/>
      <c r="Q49" s="746"/>
      <c r="R49" s="746"/>
      <c r="S49" s="746"/>
      <c r="T49" s="746"/>
      <c r="U49" s="746"/>
      <c r="V49" s="746"/>
      <c r="W49" s="746"/>
      <c r="X49" s="746"/>
      <c r="Y49" s="746"/>
      <c r="Z49" s="746"/>
      <c r="AA49" s="746"/>
      <c r="AB49" s="746"/>
      <c r="AC49" s="746"/>
      <c r="AD49" s="746"/>
    </row>
    <row r="122" spans="3:7" x14ac:dyDescent="0.2">
      <c r="C122" s="684"/>
      <c r="D122" s="684"/>
      <c r="E122" s="684"/>
      <c r="F122" s="684"/>
      <c r="G122" s="684"/>
    </row>
    <row r="123" spans="3:7" x14ac:dyDescent="0.2">
      <c r="C123" s="685"/>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10"/>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X53"/>
  <sheetViews>
    <sheetView view="pageBreakPreview" zoomScaleNormal="100" zoomScaleSheetLayoutView="100" workbookViewId="0">
      <selection activeCell="J1" sqref="J1:Q1"/>
    </sheetView>
  </sheetViews>
  <sheetFormatPr defaultColWidth="8.09765625" defaultRowHeight="10.8" x14ac:dyDescent="0.45"/>
  <cols>
    <col min="1" max="3" width="5.5" style="66" customWidth="1"/>
    <col min="4" max="4" width="25" style="1" customWidth="1"/>
    <col min="5" max="5" width="3" style="26" customWidth="1"/>
    <col min="6" max="6" width="8.5" style="67" customWidth="1"/>
    <col min="7" max="7" width="3" style="67" customWidth="1"/>
    <col min="8" max="8" width="8.5" style="68" customWidth="1"/>
    <col min="9" max="9" width="4" style="69" customWidth="1"/>
    <col min="10" max="10" width="3" style="1" customWidth="1"/>
    <col min="11" max="11" width="3" style="2" customWidth="1"/>
    <col min="12" max="12" width="8.5" style="3" customWidth="1"/>
    <col min="13" max="13" width="3.5" style="3" customWidth="1"/>
    <col min="14" max="14" width="8.5" style="4" customWidth="1"/>
    <col min="15" max="15" width="3.5" style="3" customWidth="1"/>
    <col min="16" max="16" width="8.5" style="4" customWidth="1"/>
    <col min="17" max="17" width="5" style="4" customWidth="1"/>
    <col min="18" max="18" width="8.3984375" style="2" customWidth="1"/>
    <col min="19" max="20" width="8.3984375" style="1" customWidth="1"/>
    <col min="21" max="258" width="8.09765625" style="1"/>
    <col min="259" max="259" width="5.296875" style="1" customWidth="1"/>
    <col min="260" max="260" width="17.5" style="1" customWidth="1"/>
    <col min="261" max="261" width="2.5" style="1" customWidth="1"/>
    <col min="262" max="262" width="8.19921875" style="1" customWidth="1"/>
    <col min="263" max="263" width="2.09765625" style="1" customWidth="1"/>
    <col min="264" max="264" width="7.19921875" style="1" customWidth="1"/>
    <col min="265" max="265" width="3.796875" style="1" customWidth="1"/>
    <col min="266" max="266" width="1.796875" style="1" customWidth="1"/>
    <col min="267" max="267" width="4.5" style="1" customWidth="1"/>
    <col min="268" max="268" width="10.59765625" style="1" customWidth="1"/>
    <col min="269" max="269" width="2.19921875" style="1" customWidth="1"/>
    <col min="270" max="270" width="8" style="1" customWidth="1"/>
    <col min="271" max="271" width="2.19921875" style="1" customWidth="1"/>
    <col min="272" max="272" width="8" style="1" customWidth="1"/>
    <col min="273" max="273" width="5.3984375" style="1" customWidth="1"/>
    <col min="274" max="276" width="8.3984375" style="1" customWidth="1"/>
    <col min="277" max="514" width="8.09765625" style="1"/>
    <col min="515" max="515" width="5.296875" style="1" customWidth="1"/>
    <col min="516" max="516" width="17.5" style="1" customWidth="1"/>
    <col min="517" max="517" width="2.5" style="1" customWidth="1"/>
    <col min="518" max="518" width="8.19921875" style="1" customWidth="1"/>
    <col min="519" max="519" width="2.09765625" style="1" customWidth="1"/>
    <col min="520" max="520" width="7.19921875" style="1" customWidth="1"/>
    <col min="521" max="521" width="3.796875" style="1" customWidth="1"/>
    <col min="522" max="522" width="1.796875" style="1" customWidth="1"/>
    <col min="523" max="523" width="4.5" style="1" customWidth="1"/>
    <col min="524" max="524" width="10.59765625" style="1" customWidth="1"/>
    <col min="525" max="525" width="2.19921875" style="1" customWidth="1"/>
    <col min="526" max="526" width="8" style="1" customWidth="1"/>
    <col min="527" max="527" width="2.19921875" style="1" customWidth="1"/>
    <col min="528" max="528" width="8" style="1" customWidth="1"/>
    <col min="529" max="529" width="5.3984375" style="1" customWidth="1"/>
    <col min="530" max="532" width="8.3984375" style="1" customWidth="1"/>
    <col min="533" max="770" width="8.09765625" style="1"/>
    <col min="771" max="771" width="5.296875" style="1" customWidth="1"/>
    <col min="772" max="772" width="17.5" style="1" customWidth="1"/>
    <col min="773" max="773" width="2.5" style="1" customWidth="1"/>
    <col min="774" max="774" width="8.19921875" style="1" customWidth="1"/>
    <col min="775" max="775" width="2.09765625" style="1" customWidth="1"/>
    <col min="776" max="776" width="7.19921875" style="1" customWidth="1"/>
    <col min="777" max="777" width="3.796875" style="1" customWidth="1"/>
    <col min="778" max="778" width="1.796875" style="1" customWidth="1"/>
    <col min="779" max="779" width="4.5" style="1" customWidth="1"/>
    <col min="780" max="780" width="10.59765625" style="1" customWidth="1"/>
    <col min="781" max="781" width="2.19921875" style="1" customWidth="1"/>
    <col min="782" max="782" width="8" style="1" customWidth="1"/>
    <col min="783" max="783" width="2.19921875" style="1" customWidth="1"/>
    <col min="784" max="784" width="8" style="1" customWidth="1"/>
    <col min="785" max="785" width="5.3984375" style="1" customWidth="1"/>
    <col min="786" max="788" width="8.3984375" style="1" customWidth="1"/>
    <col min="789" max="1026" width="8.09765625" style="1"/>
    <col min="1027" max="1027" width="5.296875" style="1" customWidth="1"/>
    <col min="1028" max="1028" width="17.5" style="1" customWidth="1"/>
    <col min="1029" max="1029" width="2.5" style="1" customWidth="1"/>
    <col min="1030" max="1030" width="8.19921875" style="1" customWidth="1"/>
    <col min="1031" max="1031" width="2.09765625" style="1" customWidth="1"/>
    <col min="1032" max="1032" width="7.19921875" style="1" customWidth="1"/>
    <col min="1033" max="1033" width="3.796875" style="1" customWidth="1"/>
    <col min="1034" max="1034" width="1.796875" style="1" customWidth="1"/>
    <col min="1035" max="1035" width="4.5" style="1" customWidth="1"/>
    <col min="1036" max="1036" width="10.59765625" style="1" customWidth="1"/>
    <col min="1037" max="1037" width="2.19921875" style="1" customWidth="1"/>
    <col min="1038" max="1038" width="8" style="1" customWidth="1"/>
    <col min="1039" max="1039" width="2.19921875" style="1" customWidth="1"/>
    <col min="1040" max="1040" width="8" style="1" customWidth="1"/>
    <col min="1041" max="1041" width="5.3984375" style="1" customWidth="1"/>
    <col min="1042" max="1044" width="8.3984375" style="1" customWidth="1"/>
    <col min="1045" max="1282" width="8.09765625" style="1"/>
    <col min="1283" max="1283" width="5.296875" style="1" customWidth="1"/>
    <col min="1284" max="1284" width="17.5" style="1" customWidth="1"/>
    <col min="1285" max="1285" width="2.5" style="1" customWidth="1"/>
    <col min="1286" max="1286" width="8.19921875" style="1" customWidth="1"/>
    <col min="1287" max="1287" width="2.09765625" style="1" customWidth="1"/>
    <col min="1288" max="1288" width="7.19921875" style="1" customWidth="1"/>
    <col min="1289" max="1289" width="3.796875" style="1" customWidth="1"/>
    <col min="1290" max="1290" width="1.796875" style="1" customWidth="1"/>
    <col min="1291" max="1291" width="4.5" style="1" customWidth="1"/>
    <col min="1292" max="1292" width="10.59765625" style="1" customWidth="1"/>
    <col min="1293" max="1293" width="2.19921875" style="1" customWidth="1"/>
    <col min="1294" max="1294" width="8" style="1" customWidth="1"/>
    <col min="1295" max="1295" width="2.19921875" style="1" customWidth="1"/>
    <col min="1296" max="1296" width="8" style="1" customWidth="1"/>
    <col min="1297" max="1297" width="5.3984375" style="1" customWidth="1"/>
    <col min="1298" max="1300" width="8.3984375" style="1" customWidth="1"/>
    <col min="1301" max="1538" width="8.09765625" style="1"/>
    <col min="1539" max="1539" width="5.296875" style="1" customWidth="1"/>
    <col min="1540" max="1540" width="17.5" style="1" customWidth="1"/>
    <col min="1541" max="1541" width="2.5" style="1" customWidth="1"/>
    <col min="1542" max="1542" width="8.19921875" style="1" customWidth="1"/>
    <col min="1543" max="1543" width="2.09765625" style="1" customWidth="1"/>
    <col min="1544" max="1544" width="7.19921875" style="1" customWidth="1"/>
    <col min="1545" max="1545" width="3.796875" style="1" customWidth="1"/>
    <col min="1546" max="1546" width="1.796875" style="1" customWidth="1"/>
    <col min="1547" max="1547" width="4.5" style="1" customWidth="1"/>
    <col min="1548" max="1548" width="10.59765625" style="1" customWidth="1"/>
    <col min="1549" max="1549" width="2.19921875" style="1" customWidth="1"/>
    <col min="1550" max="1550" width="8" style="1" customWidth="1"/>
    <col min="1551" max="1551" width="2.19921875" style="1" customWidth="1"/>
    <col min="1552" max="1552" width="8" style="1" customWidth="1"/>
    <col min="1553" max="1553" width="5.3984375" style="1" customWidth="1"/>
    <col min="1554" max="1556" width="8.3984375" style="1" customWidth="1"/>
    <col min="1557" max="1794" width="8.09765625" style="1"/>
    <col min="1795" max="1795" width="5.296875" style="1" customWidth="1"/>
    <col min="1796" max="1796" width="17.5" style="1" customWidth="1"/>
    <col min="1797" max="1797" width="2.5" style="1" customWidth="1"/>
    <col min="1798" max="1798" width="8.19921875" style="1" customWidth="1"/>
    <col min="1799" max="1799" width="2.09765625" style="1" customWidth="1"/>
    <col min="1800" max="1800" width="7.19921875" style="1" customWidth="1"/>
    <col min="1801" max="1801" width="3.796875" style="1" customWidth="1"/>
    <col min="1802" max="1802" width="1.796875" style="1" customWidth="1"/>
    <col min="1803" max="1803" width="4.5" style="1" customWidth="1"/>
    <col min="1804" max="1804" width="10.59765625" style="1" customWidth="1"/>
    <col min="1805" max="1805" width="2.19921875" style="1" customWidth="1"/>
    <col min="1806" max="1806" width="8" style="1" customWidth="1"/>
    <col min="1807" max="1807" width="2.19921875" style="1" customWidth="1"/>
    <col min="1808" max="1808" width="8" style="1" customWidth="1"/>
    <col min="1809" max="1809" width="5.3984375" style="1" customWidth="1"/>
    <col min="1810" max="1812" width="8.3984375" style="1" customWidth="1"/>
    <col min="1813" max="2050" width="8.09765625" style="1"/>
    <col min="2051" max="2051" width="5.296875" style="1" customWidth="1"/>
    <col min="2052" max="2052" width="17.5" style="1" customWidth="1"/>
    <col min="2053" max="2053" width="2.5" style="1" customWidth="1"/>
    <col min="2054" max="2054" width="8.19921875" style="1" customWidth="1"/>
    <col min="2055" max="2055" width="2.09765625" style="1" customWidth="1"/>
    <col min="2056" max="2056" width="7.19921875" style="1" customWidth="1"/>
    <col min="2057" max="2057" width="3.796875" style="1" customWidth="1"/>
    <col min="2058" max="2058" width="1.796875" style="1" customWidth="1"/>
    <col min="2059" max="2059" width="4.5" style="1" customWidth="1"/>
    <col min="2060" max="2060" width="10.59765625" style="1" customWidth="1"/>
    <col min="2061" max="2061" width="2.19921875" style="1" customWidth="1"/>
    <col min="2062" max="2062" width="8" style="1" customWidth="1"/>
    <col min="2063" max="2063" width="2.19921875" style="1" customWidth="1"/>
    <col min="2064" max="2064" width="8" style="1" customWidth="1"/>
    <col min="2065" max="2065" width="5.3984375" style="1" customWidth="1"/>
    <col min="2066" max="2068" width="8.3984375" style="1" customWidth="1"/>
    <col min="2069" max="2306" width="8.09765625" style="1"/>
    <col min="2307" max="2307" width="5.296875" style="1" customWidth="1"/>
    <col min="2308" max="2308" width="17.5" style="1" customWidth="1"/>
    <col min="2309" max="2309" width="2.5" style="1" customWidth="1"/>
    <col min="2310" max="2310" width="8.19921875" style="1" customWidth="1"/>
    <col min="2311" max="2311" width="2.09765625" style="1" customWidth="1"/>
    <col min="2312" max="2312" width="7.19921875" style="1" customWidth="1"/>
    <col min="2313" max="2313" width="3.796875" style="1" customWidth="1"/>
    <col min="2314" max="2314" width="1.796875" style="1" customWidth="1"/>
    <col min="2315" max="2315" width="4.5" style="1" customWidth="1"/>
    <col min="2316" max="2316" width="10.59765625" style="1" customWidth="1"/>
    <col min="2317" max="2317" width="2.19921875" style="1" customWidth="1"/>
    <col min="2318" max="2318" width="8" style="1" customWidth="1"/>
    <col min="2319" max="2319" width="2.19921875" style="1" customWidth="1"/>
    <col min="2320" max="2320" width="8" style="1" customWidth="1"/>
    <col min="2321" max="2321" width="5.3984375" style="1" customWidth="1"/>
    <col min="2322" max="2324" width="8.3984375" style="1" customWidth="1"/>
    <col min="2325" max="2562" width="8.09765625" style="1"/>
    <col min="2563" max="2563" width="5.296875" style="1" customWidth="1"/>
    <col min="2564" max="2564" width="17.5" style="1" customWidth="1"/>
    <col min="2565" max="2565" width="2.5" style="1" customWidth="1"/>
    <col min="2566" max="2566" width="8.19921875" style="1" customWidth="1"/>
    <col min="2567" max="2567" width="2.09765625" style="1" customWidth="1"/>
    <col min="2568" max="2568" width="7.19921875" style="1" customWidth="1"/>
    <col min="2569" max="2569" width="3.796875" style="1" customWidth="1"/>
    <col min="2570" max="2570" width="1.796875" style="1" customWidth="1"/>
    <col min="2571" max="2571" width="4.5" style="1" customWidth="1"/>
    <col min="2572" max="2572" width="10.59765625" style="1" customWidth="1"/>
    <col min="2573" max="2573" width="2.19921875" style="1" customWidth="1"/>
    <col min="2574" max="2574" width="8" style="1" customWidth="1"/>
    <col min="2575" max="2575" width="2.19921875" style="1" customWidth="1"/>
    <col min="2576" max="2576" width="8" style="1" customWidth="1"/>
    <col min="2577" max="2577" width="5.3984375" style="1" customWidth="1"/>
    <col min="2578" max="2580" width="8.3984375" style="1" customWidth="1"/>
    <col min="2581" max="2818" width="8.09765625" style="1"/>
    <col min="2819" max="2819" width="5.296875" style="1" customWidth="1"/>
    <col min="2820" max="2820" width="17.5" style="1" customWidth="1"/>
    <col min="2821" max="2821" width="2.5" style="1" customWidth="1"/>
    <col min="2822" max="2822" width="8.19921875" style="1" customWidth="1"/>
    <col min="2823" max="2823" width="2.09765625" style="1" customWidth="1"/>
    <col min="2824" max="2824" width="7.19921875" style="1" customWidth="1"/>
    <col min="2825" max="2825" width="3.796875" style="1" customWidth="1"/>
    <col min="2826" max="2826" width="1.796875" style="1" customWidth="1"/>
    <col min="2827" max="2827" width="4.5" style="1" customWidth="1"/>
    <col min="2828" max="2828" width="10.59765625" style="1" customWidth="1"/>
    <col min="2829" max="2829" width="2.19921875" style="1" customWidth="1"/>
    <col min="2830" max="2830" width="8" style="1" customWidth="1"/>
    <col min="2831" max="2831" width="2.19921875" style="1" customWidth="1"/>
    <col min="2832" max="2832" width="8" style="1" customWidth="1"/>
    <col min="2833" max="2833" width="5.3984375" style="1" customWidth="1"/>
    <col min="2834" max="2836" width="8.3984375" style="1" customWidth="1"/>
    <col min="2837" max="3074" width="8.09765625" style="1"/>
    <col min="3075" max="3075" width="5.296875" style="1" customWidth="1"/>
    <col min="3076" max="3076" width="17.5" style="1" customWidth="1"/>
    <col min="3077" max="3077" width="2.5" style="1" customWidth="1"/>
    <col min="3078" max="3078" width="8.19921875" style="1" customWidth="1"/>
    <col min="3079" max="3079" width="2.09765625" style="1" customWidth="1"/>
    <col min="3080" max="3080" width="7.19921875" style="1" customWidth="1"/>
    <col min="3081" max="3081" width="3.796875" style="1" customWidth="1"/>
    <col min="3082" max="3082" width="1.796875" style="1" customWidth="1"/>
    <col min="3083" max="3083" width="4.5" style="1" customWidth="1"/>
    <col min="3084" max="3084" width="10.59765625" style="1" customWidth="1"/>
    <col min="3085" max="3085" width="2.19921875" style="1" customWidth="1"/>
    <col min="3086" max="3086" width="8" style="1" customWidth="1"/>
    <col min="3087" max="3087" width="2.19921875" style="1" customWidth="1"/>
    <col min="3088" max="3088" width="8" style="1" customWidth="1"/>
    <col min="3089" max="3089" width="5.3984375" style="1" customWidth="1"/>
    <col min="3090" max="3092" width="8.3984375" style="1" customWidth="1"/>
    <col min="3093" max="3330" width="8.09765625" style="1"/>
    <col min="3331" max="3331" width="5.296875" style="1" customWidth="1"/>
    <col min="3332" max="3332" width="17.5" style="1" customWidth="1"/>
    <col min="3333" max="3333" width="2.5" style="1" customWidth="1"/>
    <col min="3334" max="3334" width="8.19921875" style="1" customWidth="1"/>
    <col min="3335" max="3335" width="2.09765625" style="1" customWidth="1"/>
    <col min="3336" max="3336" width="7.19921875" style="1" customWidth="1"/>
    <col min="3337" max="3337" width="3.796875" style="1" customWidth="1"/>
    <col min="3338" max="3338" width="1.796875" style="1" customWidth="1"/>
    <col min="3339" max="3339" width="4.5" style="1" customWidth="1"/>
    <col min="3340" max="3340" width="10.59765625" style="1" customWidth="1"/>
    <col min="3341" max="3341" width="2.19921875" style="1" customWidth="1"/>
    <col min="3342" max="3342" width="8" style="1" customWidth="1"/>
    <col min="3343" max="3343" width="2.19921875" style="1" customWidth="1"/>
    <col min="3344" max="3344" width="8" style="1" customWidth="1"/>
    <col min="3345" max="3345" width="5.3984375" style="1" customWidth="1"/>
    <col min="3346" max="3348" width="8.3984375" style="1" customWidth="1"/>
    <col min="3349" max="3586" width="8.09765625" style="1"/>
    <col min="3587" max="3587" width="5.296875" style="1" customWidth="1"/>
    <col min="3588" max="3588" width="17.5" style="1" customWidth="1"/>
    <col min="3589" max="3589" width="2.5" style="1" customWidth="1"/>
    <col min="3590" max="3590" width="8.19921875" style="1" customWidth="1"/>
    <col min="3591" max="3591" width="2.09765625" style="1" customWidth="1"/>
    <col min="3592" max="3592" width="7.19921875" style="1" customWidth="1"/>
    <col min="3593" max="3593" width="3.796875" style="1" customWidth="1"/>
    <col min="3594" max="3594" width="1.796875" style="1" customWidth="1"/>
    <col min="3595" max="3595" width="4.5" style="1" customWidth="1"/>
    <col min="3596" max="3596" width="10.59765625" style="1" customWidth="1"/>
    <col min="3597" max="3597" width="2.19921875" style="1" customWidth="1"/>
    <col min="3598" max="3598" width="8" style="1" customWidth="1"/>
    <col min="3599" max="3599" width="2.19921875" style="1" customWidth="1"/>
    <col min="3600" max="3600" width="8" style="1" customWidth="1"/>
    <col min="3601" max="3601" width="5.3984375" style="1" customWidth="1"/>
    <col min="3602" max="3604" width="8.3984375" style="1" customWidth="1"/>
    <col min="3605" max="3842" width="8.09765625" style="1"/>
    <col min="3843" max="3843" width="5.296875" style="1" customWidth="1"/>
    <col min="3844" max="3844" width="17.5" style="1" customWidth="1"/>
    <col min="3845" max="3845" width="2.5" style="1" customWidth="1"/>
    <col min="3846" max="3846" width="8.19921875" style="1" customWidth="1"/>
    <col min="3847" max="3847" width="2.09765625" style="1" customWidth="1"/>
    <col min="3848" max="3848" width="7.19921875" style="1" customWidth="1"/>
    <col min="3849" max="3849" width="3.796875" style="1" customWidth="1"/>
    <col min="3850" max="3850" width="1.796875" style="1" customWidth="1"/>
    <col min="3851" max="3851" width="4.5" style="1" customWidth="1"/>
    <col min="3852" max="3852" width="10.59765625" style="1" customWidth="1"/>
    <col min="3853" max="3853" width="2.19921875" style="1" customWidth="1"/>
    <col min="3854" max="3854" width="8" style="1" customWidth="1"/>
    <col min="3855" max="3855" width="2.19921875" style="1" customWidth="1"/>
    <col min="3856" max="3856" width="8" style="1" customWidth="1"/>
    <col min="3857" max="3857" width="5.3984375" style="1" customWidth="1"/>
    <col min="3858" max="3860" width="8.3984375" style="1" customWidth="1"/>
    <col min="3861" max="4098" width="8.09765625" style="1"/>
    <col min="4099" max="4099" width="5.296875" style="1" customWidth="1"/>
    <col min="4100" max="4100" width="17.5" style="1" customWidth="1"/>
    <col min="4101" max="4101" width="2.5" style="1" customWidth="1"/>
    <col min="4102" max="4102" width="8.19921875" style="1" customWidth="1"/>
    <col min="4103" max="4103" width="2.09765625" style="1" customWidth="1"/>
    <col min="4104" max="4104" width="7.19921875" style="1" customWidth="1"/>
    <col min="4105" max="4105" width="3.796875" style="1" customWidth="1"/>
    <col min="4106" max="4106" width="1.796875" style="1" customWidth="1"/>
    <col min="4107" max="4107" width="4.5" style="1" customWidth="1"/>
    <col min="4108" max="4108" width="10.59765625" style="1" customWidth="1"/>
    <col min="4109" max="4109" width="2.19921875" style="1" customWidth="1"/>
    <col min="4110" max="4110" width="8" style="1" customWidth="1"/>
    <col min="4111" max="4111" width="2.19921875" style="1" customWidth="1"/>
    <col min="4112" max="4112" width="8" style="1" customWidth="1"/>
    <col min="4113" max="4113" width="5.3984375" style="1" customWidth="1"/>
    <col min="4114" max="4116" width="8.3984375" style="1" customWidth="1"/>
    <col min="4117" max="4354" width="8.09765625" style="1"/>
    <col min="4355" max="4355" width="5.296875" style="1" customWidth="1"/>
    <col min="4356" max="4356" width="17.5" style="1" customWidth="1"/>
    <col min="4357" max="4357" width="2.5" style="1" customWidth="1"/>
    <col min="4358" max="4358" width="8.19921875" style="1" customWidth="1"/>
    <col min="4359" max="4359" width="2.09765625" style="1" customWidth="1"/>
    <col min="4360" max="4360" width="7.19921875" style="1" customWidth="1"/>
    <col min="4361" max="4361" width="3.796875" style="1" customWidth="1"/>
    <col min="4362" max="4362" width="1.796875" style="1" customWidth="1"/>
    <col min="4363" max="4363" width="4.5" style="1" customWidth="1"/>
    <col min="4364" max="4364" width="10.59765625" style="1" customWidth="1"/>
    <col min="4365" max="4365" width="2.19921875" style="1" customWidth="1"/>
    <col min="4366" max="4366" width="8" style="1" customWidth="1"/>
    <col min="4367" max="4367" width="2.19921875" style="1" customWidth="1"/>
    <col min="4368" max="4368" width="8" style="1" customWidth="1"/>
    <col min="4369" max="4369" width="5.3984375" style="1" customWidth="1"/>
    <col min="4370" max="4372" width="8.3984375" style="1" customWidth="1"/>
    <col min="4373" max="4610" width="8.09765625" style="1"/>
    <col min="4611" max="4611" width="5.296875" style="1" customWidth="1"/>
    <col min="4612" max="4612" width="17.5" style="1" customWidth="1"/>
    <col min="4613" max="4613" width="2.5" style="1" customWidth="1"/>
    <col min="4614" max="4614" width="8.19921875" style="1" customWidth="1"/>
    <col min="4615" max="4615" width="2.09765625" style="1" customWidth="1"/>
    <col min="4616" max="4616" width="7.19921875" style="1" customWidth="1"/>
    <col min="4617" max="4617" width="3.796875" style="1" customWidth="1"/>
    <col min="4618" max="4618" width="1.796875" style="1" customWidth="1"/>
    <col min="4619" max="4619" width="4.5" style="1" customWidth="1"/>
    <col min="4620" max="4620" width="10.59765625" style="1" customWidth="1"/>
    <col min="4621" max="4621" width="2.19921875" style="1" customWidth="1"/>
    <col min="4622" max="4622" width="8" style="1" customWidth="1"/>
    <col min="4623" max="4623" width="2.19921875" style="1" customWidth="1"/>
    <col min="4624" max="4624" width="8" style="1" customWidth="1"/>
    <col min="4625" max="4625" width="5.3984375" style="1" customWidth="1"/>
    <col min="4626" max="4628" width="8.3984375" style="1" customWidth="1"/>
    <col min="4629" max="4866" width="8.09765625" style="1"/>
    <col min="4867" max="4867" width="5.296875" style="1" customWidth="1"/>
    <col min="4868" max="4868" width="17.5" style="1" customWidth="1"/>
    <col min="4869" max="4869" width="2.5" style="1" customWidth="1"/>
    <col min="4870" max="4870" width="8.19921875" style="1" customWidth="1"/>
    <col min="4871" max="4871" width="2.09765625" style="1" customWidth="1"/>
    <col min="4872" max="4872" width="7.19921875" style="1" customWidth="1"/>
    <col min="4873" max="4873" width="3.796875" style="1" customWidth="1"/>
    <col min="4874" max="4874" width="1.796875" style="1" customWidth="1"/>
    <col min="4875" max="4875" width="4.5" style="1" customWidth="1"/>
    <col min="4876" max="4876" width="10.59765625" style="1" customWidth="1"/>
    <col min="4877" max="4877" width="2.19921875" style="1" customWidth="1"/>
    <col min="4878" max="4878" width="8" style="1" customWidth="1"/>
    <col min="4879" max="4879" width="2.19921875" style="1" customWidth="1"/>
    <col min="4880" max="4880" width="8" style="1" customWidth="1"/>
    <col min="4881" max="4881" width="5.3984375" style="1" customWidth="1"/>
    <col min="4882" max="4884" width="8.3984375" style="1" customWidth="1"/>
    <col min="4885" max="5122" width="8.09765625" style="1"/>
    <col min="5123" max="5123" width="5.296875" style="1" customWidth="1"/>
    <col min="5124" max="5124" width="17.5" style="1" customWidth="1"/>
    <col min="5125" max="5125" width="2.5" style="1" customWidth="1"/>
    <col min="5126" max="5126" width="8.19921875" style="1" customWidth="1"/>
    <col min="5127" max="5127" width="2.09765625" style="1" customWidth="1"/>
    <col min="5128" max="5128" width="7.19921875" style="1" customWidth="1"/>
    <col min="5129" max="5129" width="3.796875" style="1" customWidth="1"/>
    <col min="5130" max="5130" width="1.796875" style="1" customWidth="1"/>
    <col min="5131" max="5131" width="4.5" style="1" customWidth="1"/>
    <col min="5132" max="5132" width="10.59765625" style="1" customWidth="1"/>
    <col min="5133" max="5133" width="2.19921875" style="1" customWidth="1"/>
    <col min="5134" max="5134" width="8" style="1" customWidth="1"/>
    <col min="5135" max="5135" width="2.19921875" style="1" customWidth="1"/>
    <col min="5136" max="5136" width="8" style="1" customWidth="1"/>
    <col min="5137" max="5137" width="5.3984375" style="1" customWidth="1"/>
    <col min="5138" max="5140" width="8.3984375" style="1" customWidth="1"/>
    <col min="5141" max="5378" width="8.09765625" style="1"/>
    <col min="5379" max="5379" width="5.296875" style="1" customWidth="1"/>
    <col min="5380" max="5380" width="17.5" style="1" customWidth="1"/>
    <col min="5381" max="5381" width="2.5" style="1" customWidth="1"/>
    <col min="5382" max="5382" width="8.19921875" style="1" customWidth="1"/>
    <col min="5383" max="5383" width="2.09765625" style="1" customWidth="1"/>
    <col min="5384" max="5384" width="7.19921875" style="1" customWidth="1"/>
    <col min="5385" max="5385" width="3.796875" style="1" customWidth="1"/>
    <col min="5386" max="5386" width="1.796875" style="1" customWidth="1"/>
    <col min="5387" max="5387" width="4.5" style="1" customWidth="1"/>
    <col min="5388" max="5388" width="10.59765625" style="1" customWidth="1"/>
    <col min="5389" max="5389" width="2.19921875" style="1" customWidth="1"/>
    <col min="5390" max="5390" width="8" style="1" customWidth="1"/>
    <col min="5391" max="5391" width="2.19921875" style="1" customWidth="1"/>
    <col min="5392" max="5392" width="8" style="1" customWidth="1"/>
    <col min="5393" max="5393" width="5.3984375" style="1" customWidth="1"/>
    <col min="5394" max="5396" width="8.3984375" style="1" customWidth="1"/>
    <col min="5397" max="5634" width="8.09765625" style="1"/>
    <col min="5635" max="5635" width="5.296875" style="1" customWidth="1"/>
    <col min="5636" max="5636" width="17.5" style="1" customWidth="1"/>
    <col min="5637" max="5637" width="2.5" style="1" customWidth="1"/>
    <col min="5638" max="5638" width="8.19921875" style="1" customWidth="1"/>
    <col min="5639" max="5639" width="2.09765625" style="1" customWidth="1"/>
    <col min="5640" max="5640" width="7.19921875" style="1" customWidth="1"/>
    <col min="5641" max="5641" width="3.796875" style="1" customWidth="1"/>
    <col min="5642" max="5642" width="1.796875" style="1" customWidth="1"/>
    <col min="5643" max="5643" width="4.5" style="1" customWidth="1"/>
    <col min="5644" max="5644" width="10.59765625" style="1" customWidth="1"/>
    <col min="5645" max="5645" width="2.19921875" style="1" customWidth="1"/>
    <col min="5646" max="5646" width="8" style="1" customWidth="1"/>
    <col min="5647" max="5647" width="2.19921875" style="1" customWidth="1"/>
    <col min="5648" max="5648" width="8" style="1" customWidth="1"/>
    <col min="5649" max="5649" width="5.3984375" style="1" customWidth="1"/>
    <col min="5650" max="5652" width="8.3984375" style="1" customWidth="1"/>
    <col min="5653" max="5890" width="8.09765625" style="1"/>
    <col min="5891" max="5891" width="5.296875" style="1" customWidth="1"/>
    <col min="5892" max="5892" width="17.5" style="1" customWidth="1"/>
    <col min="5893" max="5893" width="2.5" style="1" customWidth="1"/>
    <col min="5894" max="5894" width="8.19921875" style="1" customWidth="1"/>
    <col min="5895" max="5895" width="2.09765625" style="1" customWidth="1"/>
    <col min="5896" max="5896" width="7.19921875" style="1" customWidth="1"/>
    <col min="5897" max="5897" width="3.796875" style="1" customWidth="1"/>
    <col min="5898" max="5898" width="1.796875" style="1" customWidth="1"/>
    <col min="5899" max="5899" width="4.5" style="1" customWidth="1"/>
    <col min="5900" max="5900" width="10.59765625" style="1" customWidth="1"/>
    <col min="5901" max="5901" width="2.19921875" style="1" customWidth="1"/>
    <col min="5902" max="5902" width="8" style="1" customWidth="1"/>
    <col min="5903" max="5903" width="2.19921875" style="1" customWidth="1"/>
    <col min="5904" max="5904" width="8" style="1" customWidth="1"/>
    <col min="5905" max="5905" width="5.3984375" style="1" customWidth="1"/>
    <col min="5906" max="5908" width="8.3984375" style="1" customWidth="1"/>
    <col min="5909" max="6146" width="8.09765625" style="1"/>
    <col min="6147" max="6147" width="5.296875" style="1" customWidth="1"/>
    <col min="6148" max="6148" width="17.5" style="1" customWidth="1"/>
    <col min="6149" max="6149" width="2.5" style="1" customWidth="1"/>
    <col min="6150" max="6150" width="8.19921875" style="1" customWidth="1"/>
    <col min="6151" max="6151" width="2.09765625" style="1" customWidth="1"/>
    <col min="6152" max="6152" width="7.19921875" style="1" customWidth="1"/>
    <col min="6153" max="6153" width="3.796875" style="1" customWidth="1"/>
    <col min="6154" max="6154" width="1.796875" style="1" customWidth="1"/>
    <col min="6155" max="6155" width="4.5" style="1" customWidth="1"/>
    <col min="6156" max="6156" width="10.59765625" style="1" customWidth="1"/>
    <col min="6157" max="6157" width="2.19921875" style="1" customWidth="1"/>
    <col min="6158" max="6158" width="8" style="1" customWidth="1"/>
    <col min="6159" max="6159" width="2.19921875" style="1" customWidth="1"/>
    <col min="6160" max="6160" width="8" style="1" customWidth="1"/>
    <col min="6161" max="6161" width="5.3984375" style="1" customWidth="1"/>
    <col min="6162" max="6164" width="8.3984375" style="1" customWidth="1"/>
    <col min="6165" max="6402" width="8.09765625" style="1"/>
    <col min="6403" max="6403" width="5.296875" style="1" customWidth="1"/>
    <col min="6404" max="6404" width="17.5" style="1" customWidth="1"/>
    <col min="6405" max="6405" width="2.5" style="1" customWidth="1"/>
    <col min="6406" max="6406" width="8.19921875" style="1" customWidth="1"/>
    <col min="6407" max="6407" width="2.09765625" style="1" customWidth="1"/>
    <col min="6408" max="6408" width="7.19921875" style="1" customWidth="1"/>
    <col min="6409" max="6409" width="3.796875" style="1" customWidth="1"/>
    <col min="6410" max="6410" width="1.796875" style="1" customWidth="1"/>
    <col min="6411" max="6411" width="4.5" style="1" customWidth="1"/>
    <col min="6412" max="6412" width="10.59765625" style="1" customWidth="1"/>
    <col min="6413" max="6413" width="2.19921875" style="1" customWidth="1"/>
    <col min="6414" max="6414" width="8" style="1" customWidth="1"/>
    <col min="6415" max="6415" width="2.19921875" style="1" customWidth="1"/>
    <col min="6416" max="6416" width="8" style="1" customWidth="1"/>
    <col min="6417" max="6417" width="5.3984375" style="1" customWidth="1"/>
    <col min="6418" max="6420" width="8.3984375" style="1" customWidth="1"/>
    <col min="6421" max="6658" width="8.09765625" style="1"/>
    <col min="6659" max="6659" width="5.296875" style="1" customWidth="1"/>
    <col min="6660" max="6660" width="17.5" style="1" customWidth="1"/>
    <col min="6661" max="6661" width="2.5" style="1" customWidth="1"/>
    <col min="6662" max="6662" width="8.19921875" style="1" customWidth="1"/>
    <col min="6663" max="6663" width="2.09765625" style="1" customWidth="1"/>
    <col min="6664" max="6664" width="7.19921875" style="1" customWidth="1"/>
    <col min="6665" max="6665" width="3.796875" style="1" customWidth="1"/>
    <col min="6666" max="6666" width="1.796875" style="1" customWidth="1"/>
    <col min="6667" max="6667" width="4.5" style="1" customWidth="1"/>
    <col min="6668" max="6668" width="10.59765625" style="1" customWidth="1"/>
    <col min="6669" max="6669" width="2.19921875" style="1" customWidth="1"/>
    <col min="6670" max="6670" width="8" style="1" customWidth="1"/>
    <col min="6671" max="6671" width="2.19921875" style="1" customWidth="1"/>
    <col min="6672" max="6672" width="8" style="1" customWidth="1"/>
    <col min="6673" max="6673" width="5.3984375" style="1" customWidth="1"/>
    <col min="6674" max="6676" width="8.3984375" style="1" customWidth="1"/>
    <col min="6677" max="6914" width="8.09765625" style="1"/>
    <col min="6915" max="6915" width="5.296875" style="1" customWidth="1"/>
    <col min="6916" max="6916" width="17.5" style="1" customWidth="1"/>
    <col min="6917" max="6917" width="2.5" style="1" customWidth="1"/>
    <col min="6918" max="6918" width="8.19921875" style="1" customWidth="1"/>
    <col min="6919" max="6919" width="2.09765625" style="1" customWidth="1"/>
    <col min="6920" max="6920" width="7.19921875" style="1" customWidth="1"/>
    <col min="6921" max="6921" width="3.796875" style="1" customWidth="1"/>
    <col min="6922" max="6922" width="1.796875" style="1" customWidth="1"/>
    <col min="6923" max="6923" width="4.5" style="1" customWidth="1"/>
    <col min="6924" max="6924" width="10.59765625" style="1" customWidth="1"/>
    <col min="6925" max="6925" width="2.19921875" style="1" customWidth="1"/>
    <col min="6926" max="6926" width="8" style="1" customWidth="1"/>
    <col min="6927" max="6927" width="2.19921875" style="1" customWidth="1"/>
    <col min="6928" max="6928" width="8" style="1" customWidth="1"/>
    <col min="6929" max="6929" width="5.3984375" style="1" customWidth="1"/>
    <col min="6930" max="6932" width="8.3984375" style="1" customWidth="1"/>
    <col min="6933" max="7170" width="8.09765625" style="1"/>
    <col min="7171" max="7171" width="5.296875" style="1" customWidth="1"/>
    <col min="7172" max="7172" width="17.5" style="1" customWidth="1"/>
    <col min="7173" max="7173" width="2.5" style="1" customWidth="1"/>
    <col min="7174" max="7174" width="8.19921875" style="1" customWidth="1"/>
    <col min="7175" max="7175" width="2.09765625" style="1" customWidth="1"/>
    <col min="7176" max="7176" width="7.19921875" style="1" customWidth="1"/>
    <col min="7177" max="7177" width="3.796875" style="1" customWidth="1"/>
    <col min="7178" max="7178" width="1.796875" style="1" customWidth="1"/>
    <col min="7179" max="7179" width="4.5" style="1" customWidth="1"/>
    <col min="7180" max="7180" width="10.59765625" style="1" customWidth="1"/>
    <col min="7181" max="7181" width="2.19921875" style="1" customWidth="1"/>
    <col min="7182" max="7182" width="8" style="1" customWidth="1"/>
    <col min="7183" max="7183" width="2.19921875" style="1" customWidth="1"/>
    <col min="7184" max="7184" width="8" style="1" customWidth="1"/>
    <col min="7185" max="7185" width="5.3984375" style="1" customWidth="1"/>
    <col min="7186" max="7188" width="8.3984375" style="1" customWidth="1"/>
    <col min="7189" max="7426" width="8.09765625" style="1"/>
    <col min="7427" max="7427" width="5.296875" style="1" customWidth="1"/>
    <col min="7428" max="7428" width="17.5" style="1" customWidth="1"/>
    <col min="7429" max="7429" width="2.5" style="1" customWidth="1"/>
    <col min="7430" max="7430" width="8.19921875" style="1" customWidth="1"/>
    <col min="7431" max="7431" width="2.09765625" style="1" customWidth="1"/>
    <col min="7432" max="7432" width="7.19921875" style="1" customWidth="1"/>
    <col min="7433" max="7433" width="3.796875" style="1" customWidth="1"/>
    <col min="7434" max="7434" width="1.796875" style="1" customWidth="1"/>
    <col min="7435" max="7435" width="4.5" style="1" customWidth="1"/>
    <col min="7436" max="7436" width="10.59765625" style="1" customWidth="1"/>
    <col min="7437" max="7437" width="2.19921875" style="1" customWidth="1"/>
    <col min="7438" max="7438" width="8" style="1" customWidth="1"/>
    <col min="7439" max="7439" width="2.19921875" style="1" customWidth="1"/>
    <col min="7440" max="7440" width="8" style="1" customWidth="1"/>
    <col min="7441" max="7441" width="5.3984375" style="1" customWidth="1"/>
    <col min="7442" max="7444" width="8.3984375" style="1" customWidth="1"/>
    <col min="7445" max="7682" width="8.09765625" style="1"/>
    <col min="7683" max="7683" width="5.296875" style="1" customWidth="1"/>
    <col min="7684" max="7684" width="17.5" style="1" customWidth="1"/>
    <col min="7685" max="7685" width="2.5" style="1" customWidth="1"/>
    <col min="7686" max="7686" width="8.19921875" style="1" customWidth="1"/>
    <col min="7687" max="7687" width="2.09765625" style="1" customWidth="1"/>
    <col min="7688" max="7688" width="7.19921875" style="1" customWidth="1"/>
    <col min="7689" max="7689" width="3.796875" style="1" customWidth="1"/>
    <col min="7690" max="7690" width="1.796875" style="1" customWidth="1"/>
    <col min="7691" max="7691" width="4.5" style="1" customWidth="1"/>
    <col min="7692" max="7692" width="10.59765625" style="1" customWidth="1"/>
    <col min="7693" max="7693" width="2.19921875" style="1" customWidth="1"/>
    <col min="7694" max="7694" width="8" style="1" customWidth="1"/>
    <col min="7695" max="7695" width="2.19921875" style="1" customWidth="1"/>
    <col min="7696" max="7696" width="8" style="1" customWidth="1"/>
    <col min="7697" max="7697" width="5.3984375" style="1" customWidth="1"/>
    <col min="7698" max="7700" width="8.3984375" style="1" customWidth="1"/>
    <col min="7701" max="7938" width="8.09765625" style="1"/>
    <col min="7939" max="7939" width="5.296875" style="1" customWidth="1"/>
    <col min="7940" max="7940" width="17.5" style="1" customWidth="1"/>
    <col min="7941" max="7941" width="2.5" style="1" customWidth="1"/>
    <col min="7942" max="7942" width="8.19921875" style="1" customWidth="1"/>
    <col min="7943" max="7943" width="2.09765625" style="1" customWidth="1"/>
    <col min="7944" max="7944" width="7.19921875" style="1" customWidth="1"/>
    <col min="7945" max="7945" width="3.796875" style="1" customWidth="1"/>
    <col min="7946" max="7946" width="1.796875" style="1" customWidth="1"/>
    <col min="7947" max="7947" width="4.5" style="1" customWidth="1"/>
    <col min="7948" max="7948" width="10.59765625" style="1" customWidth="1"/>
    <col min="7949" max="7949" width="2.19921875" style="1" customWidth="1"/>
    <col min="7950" max="7950" width="8" style="1" customWidth="1"/>
    <col min="7951" max="7951" width="2.19921875" style="1" customWidth="1"/>
    <col min="7952" max="7952" width="8" style="1" customWidth="1"/>
    <col min="7953" max="7953" width="5.3984375" style="1" customWidth="1"/>
    <col min="7954" max="7956" width="8.3984375" style="1" customWidth="1"/>
    <col min="7957" max="8194" width="8.09765625" style="1"/>
    <col min="8195" max="8195" width="5.296875" style="1" customWidth="1"/>
    <col min="8196" max="8196" width="17.5" style="1" customWidth="1"/>
    <col min="8197" max="8197" width="2.5" style="1" customWidth="1"/>
    <col min="8198" max="8198" width="8.19921875" style="1" customWidth="1"/>
    <col min="8199" max="8199" width="2.09765625" style="1" customWidth="1"/>
    <col min="8200" max="8200" width="7.19921875" style="1" customWidth="1"/>
    <col min="8201" max="8201" width="3.796875" style="1" customWidth="1"/>
    <col min="8202" max="8202" width="1.796875" style="1" customWidth="1"/>
    <col min="8203" max="8203" width="4.5" style="1" customWidth="1"/>
    <col min="8204" max="8204" width="10.59765625" style="1" customWidth="1"/>
    <col min="8205" max="8205" width="2.19921875" style="1" customWidth="1"/>
    <col min="8206" max="8206" width="8" style="1" customWidth="1"/>
    <col min="8207" max="8207" width="2.19921875" style="1" customWidth="1"/>
    <col min="8208" max="8208" width="8" style="1" customWidth="1"/>
    <col min="8209" max="8209" width="5.3984375" style="1" customWidth="1"/>
    <col min="8210" max="8212" width="8.3984375" style="1" customWidth="1"/>
    <col min="8213" max="8450" width="8.09765625" style="1"/>
    <col min="8451" max="8451" width="5.296875" style="1" customWidth="1"/>
    <col min="8452" max="8452" width="17.5" style="1" customWidth="1"/>
    <col min="8453" max="8453" width="2.5" style="1" customWidth="1"/>
    <col min="8454" max="8454" width="8.19921875" style="1" customWidth="1"/>
    <col min="8455" max="8455" width="2.09765625" style="1" customWidth="1"/>
    <col min="8456" max="8456" width="7.19921875" style="1" customWidth="1"/>
    <col min="8457" max="8457" width="3.796875" style="1" customWidth="1"/>
    <col min="8458" max="8458" width="1.796875" style="1" customWidth="1"/>
    <col min="8459" max="8459" width="4.5" style="1" customWidth="1"/>
    <col min="8460" max="8460" width="10.59765625" style="1" customWidth="1"/>
    <col min="8461" max="8461" width="2.19921875" style="1" customWidth="1"/>
    <col min="8462" max="8462" width="8" style="1" customWidth="1"/>
    <col min="8463" max="8463" width="2.19921875" style="1" customWidth="1"/>
    <col min="8464" max="8464" width="8" style="1" customWidth="1"/>
    <col min="8465" max="8465" width="5.3984375" style="1" customWidth="1"/>
    <col min="8466" max="8468" width="8.3984375" style="1" customWidth="1"/>
    <col min="8469" max="8706" width="8.09765625" style="1"/>
    <col min="8707" max="8707" width="5.296875" style="1" customWidth="1"/>
    <col min="8708" max="8708" width="17.5" style="1" customWidth="1"/>
    <col min="8709" max="8709" width="2.5" style="1" customWidth="1"/>
    <col min="8710" max="8710" width="8.19921875" style="1" customWidth="1"/>
    <col min="8711" max="8711" width="2.09765625" style="1" customWidth="1"/>
    <col min="8712" max="8712" width="7.19921875" style="1" customWidth="1"/>
    <col min="8713" max="8713" width="3.796875" style="1" customWidth="1"/>
    <col min="8714" max="8714" width="1.796875" style="1" customWidth="1"/>
    <col min="8715" max="8715" width="4.5" style="1" customWidth="1"/>
    <col min="8716" max="8716" width="10.59765625" style="1" customWidth="1"/>
    <col min="8717" max="8717" width="2.19921875" style="1" customWidth="1"/>
    <col min="8718" max="8718" width="8" style="1" customWidth="1"/>
    <col min="8719" max="8719" width="2.19921875" style="1" customWidth="1"/>
    <col min="8720" max="8720" width="8" style="1" customWidth="1"/>
    <col min="8721" max="8721" width="5.3984375" style="1" customWidth="1"/>
    <col min="8722" max="8724" width="8.3984375" style="1" customWidth="1"/>
    <col min="8725" max="8962" width="8.09765625" style="1"/>
    <col min="8963" max="8963" width="5.296875" style="1" customWidth="1"/>
    <col min="8964" max="8964" width="17.5" style="1" customWidth="1"/>
    <col min="8965" max="8965" width="2.5" style="1" customWidth="1"/>
    <col min="8966" max="8966" width="8.19921875" style="1" customWidth="1"/>
    <col min="8967" max="8967" width="2.09765625" style="1" customWidth="1"/>
    <col min="8968" max="8968" width="7.19921875" style="1" customWidth="1"/>
    <col min="8969" max="8969" width="3.796875" style="1" customWidth="1"/>
    <col min="8970" max="8970" width="1.796875" style="1" customWidth="1"/>
    <col min="8971" max="8971" width="4.5" style="1" customWidth="1"/>
    <col min="8972" max="8972" width="10.59765625" style="1" customWidth="1"/>
    <col min="8973" max="8973" width="2.19921875" style="1" customWidth="1"/>
    <col min="8974" max="8974" width="8" style="1" customWidth="1"/>
    <col min="8975" max="8975" width="2.19921875" style="1" customWidth="1"/>
    <col min="8976" max="8976" width="8" style="1" customWidth="1"/>
    <col min="8977" max="8977" width="5.3984375" style="1" customWidth="1"/>
    <col min="8978" max="8980" width="8.3984375" style="1" customWidth="1"/>
    <col min="8981" max="9218" width="8.09765625" style="1"/>
    <col min="9219" max="9219" width="5.296875" style="1" customWidth="1"/>
    <col min="9220" max="9220" width="17.5" style="1" customWidth="1"/>
    <col min="9221" max="9221" width="2.5" style="1" customWidth="1"/>
    <col min="9222" max="9222" width="8.19921875" style="1" customWidth="1"/>
    <col min="9223" max="9223" width="2.09765625" style="1" customWidth="1"/>
    <col min="9224" max="9224" width="7.19921875" style="1" customWidth="1"/>
    <col min="9225" max="9225" width="3.796875" style="1" customWidth="1"/>
    <col min="9226" max="9226" width="1.796875" style="1" customWidth="1"/>
    <col min="9227" max="9227" width="4.5" style="1" customWidth="1"/>
    <col min="9228" max="9228" width="10.59765625" style="1" customWidth="1"/>
    <col min="9229" max="9229" width="2.19921875" style="1" customWidth="1"/>
    <col min="9230" max="9230" width="8" style="1" customWidth="1"/>
    <col min="9231" max="9231" width="2.19921875" style="1" customWidth="1"/>
    <col min="9232" max="9232" width="8" style="1" customWidth="1"/>
    <col min="9233" max="9233" width="5.3984375" style="1" customWidth="1"/>
    <col min="9234" max="9236" width="8.3984375" style="1" customWidth="1"/>
    <col min="9237" max="9474" width="8.09765625" style="1"/>
    <col min="9475" max="9475" width="5.296875" style="1" customWidth="1"/>
    <col min="9476" max="9476" width="17.5" style="1" customWidth="1"/>
    <col min="9477" max="9477" width="2.5" style="1" customWidth="1"/>
    <col min="9478" max="9478" width="8.19921875" style="1" customWidth="1"/>
    <col min="9479" max="9479" width="2.09765625" style="1" customWidth="1"/>
    <col min="9480" max="9480" width="7.19921875" style="1" customWidth="1"/>
    <col min="9481" max="9481" width="3.796875" style="1" customWidth="1"/>
    <col min="9482" max="9482" width="1.796875" style="1" customWidth="1"/>
    <col min="9483" max="9483" width="4.5" style="1" customWidth="1"/>
    <col min="9484" max="9484" width="10.59765625" style="1" customWidth="1"/>
    <col min="9485" max="9485" width="2.19921875" style="1" customWidth="1"/>
    <col min="9486" max="9486" width="8" style="1" customWidth="1"/>
    <col min="9487" max="9487" width="2.19921875" style="1" customWidth="1"/>
    <col min="9488" max="9488" width="8" style="1" customWidth="1"/>
    <col min="9489" max="9489" width="5.3984375" style="1" customWidth="1"/>
    <col min="9490" max="9492" width="8.3984375" style="1" customWidth="1"/>
    <col min="9493" max="9730" width="8.09765625" style="1"/>
    <col min="9731" max="9731" width="5.296875" style="1" customWidth="1"/>
    <col min="9732" max="9732" width="17.5" style="1" customWidth="1"/>
    <col min="9733" max="9733" width="2.5" style="1" customWidth="1"/>
    <col min="9734" max="9734" width="8.19921875" style="1" customWidth="1"/>
    <col min="9735" max="9735" width="2.09765625" style="1" customWidth="1"/>
    <col min="9736" max="9736" width="7.19921875" style="1" customWidth="1"/>
    <col min="9737" max="9737" width="3.796875" style="1" customWidth="1"/>
    <col min="9738" max="9738" width="1.796875" style="1" customWidth="1"/>
    <col min="9739" max="9739" width="4.5" style="1" customWidth="1"/>
    <col min="9740" max="9740" width="10.59765625" style="1" customWidth="1"/>
    <col min="9741" max="9741" width="2.19921875" style="1" customWidth="1"/>
    <col min="9742" max="9742" width="8" style="1" customWidth="1"/>
    <col min="9743" max="9743" width="2.19921875" style="1" customWidth="1"/>
    <col min="9744" max="9744" width="8" style="1" customWidth="1"/>
    <col min="9745" max="9745" width="5.3984375" style="1" customWidth="1"/>
    <col min="9746" max="9748" width="8.3984375" style="1" customWidth="1"/>
    <col min="9749" max="9986" width="8.09765625" style="1"/>
    <col min="9987" max="9987" width="5.296875" style="1" customWidth="1"/>
    <col min="9988" max="9988" width="17.5" style="1" customWidth="1"/>
    <col min="9989" max="9989" width="2.5" style="1" customWidth="1"/>
    <col min="9990" max="9990" width="8.19921875" style="1" customWidth="1"/>
    <col min="9991" max="9991" width="2.09765625" style="1" customWidth="1"/>
    <col min="9992" max="9992" width="7.19921875" style="1" customWidth="1"/>
    <col min="9993" max="9993" width="3.796875" style="1" customWidth="1"/>
    <col min="9994" max="9994" width="1.796875" style="1" customWidth="1"/>
    <col min="9995" max="9995" width="4.5" style="1" customWidth="1"/>
    <col min="9996" max="9996" width="10.59765625" style="1" customWidth="1"/>
    <col min="9997" max="9997" width="2.19921875" style="1" customWidth="1"/>
    <col min="9998" max="9998" width="8" style="1" customWidth="1"/>
    <col min="9999" max="9999" width="2.19921875" style="1" customWidth="1"/>
    <col min="10000" max="10000" width="8" style="1" customWidth="1"/>
    <col min="10001" max="10001" width="5.3984375" style="1" customWidth="1"/>
    <col min="10002" max="10004" width="8.3984375" style="1" customWidth="1"/>
    <col min="10005" max="10242" width="8.09765625" style="1"/>
    <col min="10243" max="10243" width="5.296875" style="1" customWidth="1"/>
    <col min="10244" max="10244" width="17.5" style="1" customWidth="1"/>
    <col min="10245" max="10245" width="2.5" style="1" customWidth="1"/>
    <col min="10246" max="10246" width="8.19921875" style="1" customWidth="1"/>
    <col min="10247" max="10247" width="2.09765625" style="1" customWidth="1"/>
    <col min="10248" max="10248" width="7.19921875" style="1" customWidth="1"/>
    <col min="10249" max="10249" width="3.796875" style="1" customWidth="1"/>
    <col min="10250" max="10250" width="1.796875" style="1" customWidth="1"/>
    <col min="10251" max="10251" width="4.5" style="1" customWidth="1"/>
    <col min="10252" max="10252" width="10.59765625" style="1" customWidth="1"/>
    <col min="10253" max="10253" width="2.19921875" style="1" customWidth="1"/>
    <col min="10254" max="10254" width="8" style="1" customWidth="1"/>
    <col min="10255" max="10255" width="2.19921875" style="1" customWidth="1"/>
    <col min="10256" max="10256" width="8" style="1" customWidth="1"/>
    <col min="10257" max="10257" width="5.3984375" style="1" customWidth="1"/>
    <col min="10258" max="10260" width="8.3984375" style="1" customWidth="1"/>
    <col min="10261" max="10498" width="8.09765625" style="1"/>
    <col min="10499" max="10499" width="5.296875" style="1" customWidth="1"/>
    <col min="10500" max="10500" width="17.5" style="1" customWidth="1"/>
    <col min="10501" max="10501" width="2.5" style="1" customWidth="1"/>
    <col min="10502" max="10502" width="8.19921875" style="1" customWidth="1"/>
    <col min="10503" max="10503" width="2.09765625" style="1" customWidth="1"/>
    <col min="10504" max="10504" width="7.19921875" style="1" customWidth="1"/>
    <col min="10505" max="10505" width="3.796875" style="1" customWidth="1"/>
    <col min="10506" max="10506" width="1.796875" style="1" customWidth="1"/>
    <col min="10507" max="10507" width="4.5" style="1" customWidth="1"/>
    <col min="10508" max="10508" width="10.59765625" style="1" customWidth="1"/>
    <col min="10509" max="10509" width="2.19921875" style="1" customWidth="1"/>
    <col min="10510" max="10510" width="8" style="1" customWidth="1"/>
    <col min="10511" max="10511" width="2.19921875" style="1" customWidth="1"/>
    <col min="10512" max="10512" width="8" style="1" customWidth="1"/>
    <col min="10513" max="10513" width="5.3984375" style="1" customWidth="1"/>
    <col min="10514" max="10516" width="8.3984375" style="1" customWidth="1"/>
    <col min="10517" max="10754" width="8.09765625" style="1"/>
    <col min="10755" max="10755" width="5.296875" style="1" customWidth="1"/>
    <col min="10756" max="10756" width="17.5" style="1" customWidth="1"/>
    <col min="10757" max="10757" width="2.5" style="1" customWidth="1"/>
    <col min="10758" max="10758" width="8.19921875" style="1" customWidth="1"/>
    <col min="10759" max="10759" width="2.09765625" style="1" customWidth="1"/>
    <col min="10760" max="10760" width="7.19921875" style="1" customWidth="1"/>
    <col min="10761" max="10761" width="3.796875" style="1" customWidth="1"/>
    <col min="10762" max="10762" width="1.796875" style="1" customWidth="1"/>
    <col min="10763" max="10763" width="4.5" style="1" customWidth="1"/>
    <col min="10764" max="10764" width="10.59765625" style="1" customWidth="1"/>
    <col min="10765" max="10765" width="2.19921875" style="1" customWidth="1"/>
    <col min="10766" max="10766" width="8" style="1" customWidth="1"/>
    <col min="10767" max="10767" width="2.19921875" style="1" customWidth="1"/>
    <col min="10768" max="10768" width="8" style="1" customWidth="1"/>
    <col min="10769" max="10769" width="5.3984375" style="1" customWidth="1"/>
    <col min="10770" max="10772" width="8.3984375" style="1" customWidth="1"/>
    <col min="10773" max="11010" width="8.09765625" style="1"/>
    <col min="11011" max="11011" width="5.296875" style="1" customWidth="1"/>
    <col min="11012" max="11012" width="17.5" style="1" customWidth="1"/>
    <col min="11013" max="11013" width="2.5" style="1" customWidth="1"/>
    <col min="11014" max="11014" width="8.19921875" style="1" customWidth="1"/>
    <col min="11015" max="11015" width="2.09765625" style="1" customWidth="1"/>
    <col min="11016" max="11016" width="7.19921875" style="1" customWidth="1"/>
    <col min="11017" max="11017" width="3.796875" style="1" customWidth="1"/>
    <col min="11018" max="11018" width="1.796875" style="1" customWidth="1"/>
    <col min="11019" max="11019" width="4.5" style="1" customWidth="1"/>
    <col min="11020" max="11020" width="10.59765625" style="1" customWidth="1"/>
    <col min="11021" max="11021" width="2.19921875" style="1" customWidth="1"/>
    <col min="11022" max="11022" width="8" style="1" customWidth="1"/>
    <col min="11023" max="11023" width="2.19921875" style="1" customWidth="1"/>
    <col min="11024" max="11024" width="8" style="1" customWidth="1"/>
    <col min="11025" max="11025" width="5.3984375" style="1" customWidth="1"/>
    <col min="11026" max="11028" width="8.3984375" style="1" customWidth="1"/>
    <col min="11029" max="11266" width="8.09765625" style="1"/>
    <col min="11267" max="11267" width="5.296875" style="1" customWidth="1"/>
    <col min="11268" max="11268" width="17.5" style="1" customWidth="1"/>
    <col min="11269" max="11269" width="2.5" style="1" customWidth="1"/>
    <col min="11270" max="11270" width="8.19921875" style="1" customWidth="1"/>
    <col min="11271" max="11271" width="2.09765625" style="1" customWidth="1"/>
    <col min="11272" max="11272" width="7.19921875" style="1" customWidth="1"/>
    <col min="11273" max="11273" width="3.796875" style="1" customWidth="1"/>
    <col min="11274" max="11274" width="1.796875" style="1" customWidth="1"/>
    <col min="11275" max="11275" width="4.5" style="1" customWidth="1"/>
    <col min="11276" max="11276" width="10.59765625" style="1" customWidth="1"/>
    <col min="11277" max="11277" width="2.19921875" style="1" customWidth="1"/>
    <col min="11278" max="11278" width="8" style="1" customWidth="1"/>
    <col min="11279" max="11279" width="2.19921875" style="1" customWidth="1"/>
    <col min="11280" max="11280" width="8" style="1" customWidth="1"/>
    <col min="11281" max="11281" width="5.3984375" style="1" customWidth="1"/>
    <col min="11282" max="11284" width="8.3984375" style="1" customWidth="1"/>
    <col min="11285" max="11522" width="8.09765625" style="1"/>
    <col min="11523" max="11523" width="5.296875" style="1" customWidth="1"/>
    <col min="11524" max="11524" width="17.5" style="1" customWidth="1"/>
    <col min="11525" max="11525" width="2.5" style="1" customWidth="1"/>
    <col min="11526" max="11526" width="8.19921875" style="1" customWidth="1"/>
    <col min="11527" max="11527" width="2.09765625" style="1" customWidth="1"/>
    <col min="11528" max="11528" width="7.19921875" style="1" customWidth="1"/>
    <col min="11529" max="11529" width="3.796875" style="1" customWidth="1"/>
    <col min="11530" max="11530" width="1.796875" style="1" customWidth="1"/>
    <col min="11531" max="11531" width="4.5" style="1" customWidth="1"/>
    <col min="11532" max="11532" width="10.59765625" style="1" customWidth="1"/>
    <col min="11533" max="11533" width="2.19921875" style="1" customWidth="1"/>
    <col min="11534" max="11534" width="8" style="1" customWidth="1"/>
    <col min="11535" max="11535" width="2.19921875" style="1" customWidth="1"/>
    <col min="11536" max="11536" width="8" style="1" customWidth="1"/>
    <col min="11537" max="11537" width="5.3984375" style="1" customWidth="1"/>
    <col min="11538" max="11540" width="8.3984375" style="1" customWidth="1"/>
    <col min="11541" max="11778" width="8.09765625" style="1"/>
    <col min="11779" max="11779" width="5.296875" style="1" customWidth="1"/>
    <col min="11780" max="11780" width="17.5" style="1" customWidth="1"/>
    <col min="11781" max="11781" width="2.5" style="1" customWidth="1"/>
    <col min="11782" max="11782" width="8.19921875" style="1" customWidth="1"/>
    <col min="11783" max="11783" width="2.09765625" style="1" customWidth="1"/>
    <col min="11784" max="11784" width="7.19921875" style="1" customWidth="1"/>
    <col min="11785" max="11785" width="3.796875" style="1" customWidth="1"/>
    <col min="11786" max="11786" width="1.796875" style="1" customWidth="1"/>
    <col min="11787" max="11787" width="4.5" style="1" customWidth="1"/>
    <col min="11788" max="11788" width="10.59765625" style="1" customWidth="1"/>
    <col min="11789" max="11789" width="2.19921875" style="1" customWidth="1"/>
    <col min="11790" max="11790" width="8" style="1" customWidth="1"/>
    <col min="11791" max="11791" width="2.19921875" style="1" customWidth="1"/>
    <col min="11792" max="11792" width="8" style="1" customWidth="1"/>
    <col min="11793" max="11793" width="5.3984375" style="1" customWidth="1"/>
    <col min="11794" max="11796" width="8.3984375" style="1" customWidth="1"/>
    <col min="11797" max="12034" width="8.09765625" style="1"/>
    <col min="12035" max="12035" width="5.296875" style="1" customWidth="1"/>
    <col min="12036" max="12036" width="17.5" style="1" customWidth="1"/>
    <col min="12037" max="12037" width="2.5" style="1" customWidth="1"/>
    <col min="12038" max="12038" width="8.19921875" style="1" customWidth="1"/>
    <col min="12039" max="12039" width="2.09765625" style="1" customWidth="1"/>
    <col min="12040" max="12040" width="7.19921875" style="1" customWidth="1"/>
    <col min="12041" max="12041" width="3.796875" style="1" customWidth="1"/>
    <col min="12042" max="12042" width="1.796875" style="1" customWidth="1"/>
    <col min="12043" max="12043" width="4.5" style="1" customWidth="1"/>
    <col min="12044" max="12044" width="10.59765625" style="1" customWidth="1"/>
    <col min="12045" max="12045" width="2.19921875" style="1" customWidth="1"/>
    <col min="12046" max="12046" width="8" style="1" customWidth="1"/>
    <col min="12047" max="12047" width="2.19921875" style="1" customWidth="1"/>
    <col min="12048" max="12048" width="8" style="1" customWidth="1"/>
    <col min="12049" max="12049" width="5.3984375" style="1" customWidth="1"/>
    <col min="12050" max="12052" width="8.3984375" style="1" customWidth="1"/>
    <col min="12053" max="12290" width="8.09765625" style="1"/>
    <col min="12291" max="12291" width="5.296875" style="1" customWidth="1"/>
    <col min="12292" max="12292" width="17.5" style="1" customWidth="1"/>
    <col min="12293" max="12293" width="2.5" style="1" customWidth="1"/>
    <col min="12294" max="12294" width="8.19921875" style="1" customWidth="1"/>
    <col min="12295" max="12295" width="2.09765625" style="1" customWidth="1"/>
    <col min="12296" max="12296" width="7.19921875" style="1" customWidth="1"/>
    <col min="12297" max="12297" width="3.796875" style="1" customWidth="1"/>
    <col min="12298" max="12298" width="1.796875" style="1" customWidth="1"/>
    <col min="12299" max="12299" width="4.5" style="1" customWidth="1"/>
    <col min="12300" max="12300" width="10.59765625" style="1" customWidth="1"/>
    <col min="12301" max="12301" width="2.19921875" style="1" customWidth="1"/>
    <col min="12302" max="12302" width="8" style="1" customWidth="1"/>
    <col min="12303" max="12303" width="2.19921875" style="1" customWidth="1"/>
    <col min="12304" max="12304" width="8" style="1" customWidth="1"/>
    <col min="12305" max="12305" width="5.3984375" style="1" customWidth="1"/>
    <col min="12306" max="12308" width="8.3984375" style="1" customWidth="1"/>
    <col min="12309" max="12546" width="8.09765625" style="1"/>
    <col min="12547" max="12547" width="5.296875" style="1" customWidth="1"/>
    <col min="12548" max="12548" width="17.5" style="1" customWidth="1"/>
    <col min="12549" max="12549" width="2.5" style="1" customWidth="1"/>
    <col min="12550" max="12550" width="8.19921875" style="1" customWidth="1"/>
    <col min="12551" max="12551" width="2.09765625" style="1" customWidth="1"/>
    <col min="12552" max="12552" width="7.19921875" style="1" customWidth="1"/>
    <col min="12553" max="12553" width="3.796875" style="1" customWidth="1"/>
    <col min="12554" max="12554" width="1.796875" style="1" customWidth="1"/>
    <col min="12555" max="12555" width="4.5" style="1" customWidth="1"/>
    <col min="12556" max="12556" width="10.59765625" style="1" customWidth="1"/>
    <col min="12557" max="12557" width="2.19921875" style="1" customWidth="1"/>
    <col min="12558" max="12558" width="8" style="1" customWidth="1"/>
    <col min="12559" max="12559" width="2.19921875" style="1" customWidth="1"/>
    <col min="12560" max="12560" width="8" style="1" customWidth="1"/>
    <col min="12561" max="12561" width="5.3984375" style="1" customWidth="1"/>
    <col min="12562" max="12564" width="8.3984375" style="1" customWidth="1"/>
    <col min="12565" max="12802" width="8.09765625" style="1"/>
    <col min="12803" max="12803" width="5.296875" style="1" customWidth="1"/>
    <col min="12804" max="12804" width="17.5" style="1" customWidth="1"/>
    <col min="12805" max="12805" width="2.5" style="1" customWidth="1"/>
    <col min="12806" max="12806" width="8.19921875" style="1" customWidth="1"/>
    <col min="12807" max="12807" width="2.09765625" style="1" customWidth="1"/>
    <col min="12808" max="12808" width="7.19921875" style="1" customWidth="1"/>
    <col min="12809" max="12809" width="3.796875" style="1" customWidth="1"/>
    <col min="12810" max="12810" width="1.796875" style="1" customWidth="1"/>
    <col min="12811" max="12811" width="4.5" style="1" customWidth="1"/>
    <col min="12812" max="12812" width="10.59765625" style="1" customWidth="1"/>
    <col min="12813" max="12813" width="2.19921875" style="1" customWidth="1"/>
    <col min="12814" max="12814" width="8" style="1" customWidth="1"/>
    <col min="12815" max="12815" width="2.19921875" style="1" customWidth="1"/>
    <col min="12816" max="12816" width="8" style="1" customWidth="1"/>
    <col min="12817" max="12817" width="5.3984375" style="1" customWidth="1"/>
    <col min="12818" max="12820" width="8.3984375" style="1" customWidth="1"/>
    <col min="12821" max="13058" width="8.09765625" style="1"/>
    <col min="13059" max="13059" width="5.296875" style="1" customWidth="1"/>
    <col min="13060" max="13060" width="17.5" style="1" customWidth="1"/>
    <col min="13061" max="13061" width="2.5" style="1" customWidth="1"/>
    <col min="13062" max="13062" width="8.19921875" style="1" customWidth="1"/>
    <col min="13063" max="13063" width="2.09765625" style="1" customWidth="1"/>
    <col min="13064" max="13064" width="7.19921875" style="1" customWidth="1"/>
    <col min="13065" max="13065" width="3.796875" style="1" customWidth="1"/>
    <col min="13066" max="13066" width="1.796875" style="1" customWidth="1"/>
    <col min="13067" max="13067" width="4.5" style="1" customWidth="1"/>
    <col min="13068" max="13068" width="10.59765625" style="1" customWidth="1"/>
    <col min="13069" max="13069" width="2.19921875" style="1" customWidth="1"/>
    <col min="13070" max="13070" width="8" style="1" customWidth="1"/>
    <col min="13071" max="13071" width="2.19921875" style="1" customWidth="1"/>
    <col min="13072" max="13072" width="8" style="1" customWidth="1"/>
    <col min="13073" max="13073" width="5.3984375" style="1" customWidth="1"/>
    <col min="13074" max="13076" width="8.3984375" style="1" customWidth="1"/>
    <col min="13077" max="13314" width="8.09765625" style="1"/>
    <col min="13315" max="13315" width="5.296875" style="1" customWidth="1"/>
    <col min="13316" max="13316" width="17.5" style="1" customWidth="1"/>
    <col min="13317" max="13317" width="2.5" style="1" customWidth="1"/>
    <col min="13318" max="13318" width="8.19921875" style="1" customWidth="1"/>
    <col min="13319" max="13319" width="2.09765625" style="1" customWidth="1"/>
    <col min="13320" max="13320" width="7.19921875" style="1" customWidth="1"/>
    <col min="13321" max="13321" width="3.796875" style="1" customWidth="1"/>
    <col min="13322" max="13322" width="1.796875" style="1" customWidth="1"/>
    <col min="13323" max="13323" width="4.5" style="1" customWidth="1"/>
    <col min="13324" max="13324" width="10.59765625" style="1" customWidth="1"/>
    <col min="13325" max="13325" width="2.19921875" style="1" customWidth="1"/>
    <col min="13326" max="13326" width="8" style="1" customWidth="1"/>
    <col min="13327" max="13327" width="2.19921875" style="1" customWidth="1"/>
    <col min="13328" max="13328" width="8" style="1" customWidth="1"/>
    <col min="13329" max="13329" width="5.3984375" style="1" customWidth="1"/>
    <col min="13330" max="13332" width="8.3984375" style="1" customWidth="1"/>
    <col min="13333" max="13570" width="8.09765625" style="1"/>
    <col min="13571" max="13571" width="5.296875" style="1" customWidth="1"/>
    <col min="13572" max="13572" width="17.5" style="1" customWidth="1"/>
    <col min="13573" max="13573" width="2.5" style="1" customWidth="1"/>
    <col min="13574" max="13574" width="8.19921875" style="1" customWidth="1"/>
    <col min="13575" max="13575" width="2.09765625" style="1" customWidth="1"/>
    <col min="13576" max="13576" width="7.19921875" style="1" customWidth="1"/>
    <col min="13577" max="13577" width="3.796875" style="1" customWidth="1"/>
    <col min="13578" max="13578" width="1.796875" style="1" customWidth="1"/>
    <col min="13579" max="13579" width="4.5" style="1" customWidth="1"/>
    <col min="13580" max="13580" width="10.59765625" style="1" customWidth="1"/>
    <col min="13581" max="13581" width="2.19921875" style="1" customWidth="1"/>
    <col min="13582" max="13582" width="8" style="1" customWidth="1"/>
    <col min="13583" max="13583" width="2.19921875" style="1" customWidth="1"/>
    <col min="13584" max="13584" width="8" style="1" customWidth="1"/>
    <col min="13585" max="13585" width="5.3984375" style="1" customWidth="1"/>
    <col min="13586" max="13588" width="8.3984375" style="1" customWidth="1"/>
    <col min="13589" max="13826" width="8.09765625" style="1"/>
    <col min="13827" max="13827" width="5.296875" style="1" customWidth="1"/>
    <col min="13828" max="13828" width="17.5" style="1" customWidth="1"/>
    <col min="13829" max="13829" width="2.5" style="1" customWidth="1"/>
    <col min="13830" max="13830" width="8.19921875" style="1" customWidth="1"/>
    <col min="13831" max="13831" width="2.09765625" style="1" customWidth="1"/>
    <col min="13832" max="13832" width="7.19921875" style="1" customWidth="1"/>
    <col min="13833" max="13833" width="3.796875" style="1" customWidth="1"/>
    <col min="13834" max="13834" width="1.796875" style="1" customWidth="1"/>
    <col min="13835" max="13835" width="4.5" style="1" customWidth="1"/>
    <col min="13836" max="13836" width="10.59765625" style="1" customWidth="1"/>
    <col min="13837" max="13837" width="2.19921875" style="1" customWidth="1"/>
    <col min="13838" max="13838" width="8" style="1" customWidth="1"/>
    <col min="13839" max="13839" width="2.19921875" style="1" customWidth="1"/>
    <col min="13840" max="13840" width="8" style="1" customWidth="1"/>
    <col min="13841" max="13841" width="5.3984375" style="1" customWidth="1"/>
    <col min="13842" max="13844" width="8.3984375" style="1" customWidth="1"/>
    <col min="13845" max="14082" width="8.09765625" style="1"/>
    <col min="14083" max="14083" width="5.296875" style="1" customWidth="1"/>
    <col min="14084" max="14084" width="17.5" style="1" customWidth="1"/>
    <col min="14085" max="14085" width="2.5" style="1" customWidth="1"/>
    <col min="14086" max="14086" width="8.19921875" style="1" customWidth="1"/>
    <col min="14087" max="14087" width="2.09765625" style="1" customWidth="1"/>
    <col min="14088" max="14088" width="7.19921875" style="1" customWidth="1"/>
    <col min="14089" max="14089" width="3.796875" style="1" customWidth="1"/>
    <col min="14090" max="14090" width="1.796875" style="1" customWidth="1"/>
    <col min="14091" max="14091" width="4.5" style="1" customWidth="1"/>
    <col min="14092" max="14092" width="10.59765625" style="1" customWidth="1"/>
    <col min="14093" max="14093" width="2.19921875" style="1" customWidth="1"/>
    <col min="14094" max="14094" width="8" style="1" customWidth="1"/>
    <col min="14095" max="14095" width="2.19921875" style="1" customWidth="1"/>
    <col min="14096" max="14096" width="8" style="1" customWidth="1"/>
    <col min="14097" max="14097" width="5.3984375" style="1" customWidth="1"/>
    <col min="14098" max="14100" width="8.3984375" style="1" customWidth="1"/>
    <col min="14101" max="14338" width="8.09765625" style="1"/>
    <col min="14339" max="14339" width="5.296875" style="1" customWidth="1"/>
    <col min="14340" max="14340" width="17.5" style="1" customWidth="1"/>
    <col min="14341" max="14341" width="2.5" style="1" customWidth="1"/>
    <col min="14342" max="14342" width="8.19921875" style="1" customWidth="1"/>
    <col min="14343" max="14343" width="2.09765625" style="1" customWidth="1"/>
    <col min="14344" max="14344" width="7.19921875" style="1" customWidth="1"/>
    <col min="14345" max="14345" width="3.796875" style="1" customWidth="1"/>
    <col min="14346" max="14346" width="1.796875" style="1" customWidth="1"/>
    <col min="14347" max="14347" width="4.5" style="1" customWidth="1"/>
    <col min="14348" max="14348" width="10.59765625" style="1" customWidth="1"/>
    <col min="14349" max="14349" width="2.19921875" style="1" customWidth="1"/>
    <col min="14350" max="14350" width="8" style="1" customWidth="1"/>
    <col min="14351" max="14351" width="2.19921875" style="1" customWidth="1"/>
    <col min="14352" max="14352" width="8" style="1" customWidth="1"/>
    <col min="14353" max="14353" width="5.3984375" style="1" customWidth="1"/>
    <col min="14354" max="14356" width="8.3984375" style="1" customWidth="1"/>
    <col min="14357" max="14594" width="8.09765625" style="1"/>
    <col min="14595" max="14595" width="5.296875" style="1" customWidth="1"/>
    <col min="14596" max="14596" width="17.5" style="1" customWidth="1"/>
    <col min="14597" max="14597" width="2.5" style="1" customWidth="1"/>
    <col min="14598" max="14598" width="8.19921875" style="1" customWidth="1"/>
    <col min="14599" max="14599" width="2.09765625" style="1" customWidth="1"/>
    <col min="14600" max="14600" width="7.19921875" style="1" customWidth="1"/>
    <col min="14601" max="14601" width="3.796875" style="1" customWidth="1"/>
    <col min="14602" max="14602" width="1.796875" style="1" customWidth="1"/>
    <col min="14603" max="14603" width="4.5" style="1" customWidth="1"/>
    <col min="14604" max="14604" width="10.59765625" style="1" customWidth="1"/>
    <col min="14605" max="14605" width="2.19921875" style="1" customWidth="1"/>
    <col min="14606" max="14606" width="8" style="1" customWidth="1"/>
    <col min="14607" max="14607" width="2.19921875" style="1" customWidth="1"/>
    <col min="14608" max="14608" width="8" style="1" customWidth="1"/>
    <col min="14609" max="14609" width="5.3984375" style="1" customWidth="1"/>
    <col min="14610" max="14612" width="8.3984375" style="1" customWidth="1"/>
    <col min="14613" max="14850" width="8.09765625" style="1"/>
    <col min="14851" max="14851" width="5.296875" style="1" customWidth="1"/>
    <col min="14852" max="14852" width="17.5" style="1" customWidth="1"/>
    <col min="14853" max="14853" width="2.5" style="1" customWidth="1"/>
    <col min="14854" max="14854" width="8.19921875" style="1" customWidth="1"/>
    <col min="14855" max="14855" width="2.09765625" style="1" customWidth="1"/>
    <col min="14856" max="14856" width="7.19921875" style="1" customWidth="1"/>
    <col min="14857" max="14857" width="3.796875" style="1" customWidth="1"/>
    <col min="14858" max="14858" width="1.796875" style="1" customWidth="1"/>
    <col min="14859" max="14859" width="4.5" style="1" customWidth="1"/>
    <col min="14860" max="14860" width="10.59765625" style="1" customWidth="1"/>
    <col min="14861" max="14861" width="2.19921875" style="1" customWidth="1"/>
    <col min="14862" max="14862" width="8" style="1" customWidth="1"/>
    <col min="14863" max="14863" width="2.19921875" style="1" customWidth="1"/>
    <col min="14864" max="14864" width="8" style="1" customWidth="1"/>
    <col min="14865" max="14865" width="5.3984375" style="1" customWidth="1"/>
    <col min="14866" max="14868" width="8.3984375" style="1" customWidth="1"/>
    <col min="14869" max="15106" width="8.09765625" style="1"/>
    <col min="15107" max="15107" width="5.296875" style="1" customWidth="1"/>
    <col min="15108" max="15108" width="17.5" style="1" customWidth="1"/>
    <col min="15109" max="15109" width="2.5" style="1" customWidth="1"/>
    <col min="15110" max="15110" width="8.19921875" style="1" customWidth="1"/>
    <col min="15111" max="15111" width="2.09765625" style="1" customWidth="1"/>
    <col min="15112" max="15112" width="7.19921875" style="1" customWidth="1"/>
    <col min="15113" max="15113" width="3.796875" style="1" customWidth="1"/>
    <col min="15114" max="15114" width="1.796875" style="1" customWidth="1"/>
    <col min="15115" max="15115" width="4.5" style="1" customWidth="1"/>
    <col min="15116" max="15116" width="10.59765625" style="1" customWidth="1"/>
    <col min="15117" max="15117" width="2.19921875" style="1" customWidth="1"/>
    <col min="15118" max="15118" width="8" style="1" customWidth="1"/>
    <col min="15119" max="15119" width="2.19921875" style="1" customWidth="1"/>
    <col min="15120" max="15120" width="8" style="1" customWidth="1"/>
    <col min="15121" max="15121" width="5.3984375" style="1" customWidth="1"/>
    <col min="15122" max="15124" width="8.3984375" style="1" customWidth="1"/>
    <col min="15125" max="15362" width="8.09765625" style="1"/>
    <col min="15363" max="15363" width="5.296875" style="1" customWidth="1"/>
    <col min="15364" max="15364" width="17.5" style="1" customWidth="1"/>
    <col min="15365" max="15365" width="2.5" style="1" customWidth="1"/>
    <col min="15366" max="15366" width="8.19921875" style="1" customWidth="1"/>
    <col min="15367" max="15367" width="2.09765625" style="1" customWidth="1"/>
    <col min="15368" max="15368" width="7.19921875" style="1" customWidth="1"/>
    <col min="15369" max="15369" width="3.796875" style="1" customWidth="1"/>
    <col min="15370" max="15370" width="1.796875" style="1" customWidth="1"/>
    <col min="15371" max="15371" width="4.5" style="1" customWidth="1"/>
    <col min="15372" max="15372" width="10.59765625" style="1" customWidth="1"/>
    <col min="15373" max="15373" width="2.19921875" style="1" customWidth="1"/>
    <col min="15374" max="15374" width="8" style="1" customWidth="1"/>
    <col min="15375" max="15375" width="2.19921875" style="1" customWidth="1"/>
    <col min="15376" max="15376" width="8" style="1" customWidth="1"/>
    <col min="15377" max="15377" width="5.3984375" style="1" customWidth="1"/>
    <col min="15378" max="15380" width="8.3984375" style="1" customWidth="1"/>
    <col min="15381" max="15618" width="8.09765625" style="1"/>
    <col min="15619" max="15619" width="5.296875" style="1" customWidth="1"/>
    <col min="15620" max="15620" width="17.5" style="1" customWidth="1"/>
    <col min="15621" max="15621" width="2.5" style="1" customWidth="1"/>
    <col min="15622" max="15622" width="8.19921875" style="1" customWidth="1"/>
    <col min="15623" max="15623" width="2.09765625" style="1" customWidth="1"/>
    <col min="15624" max="15624" width="7.19921875" style="1" customWidth="1"/>
    <col min="15625" max="15625" width="3.796875" style="1" customWidth="1"/>
    <col min="15626" max="15626" width="1.796875" style="1" customWidth="1"/>
    <col min="15627" max="15627" width="4.5" style="1" customWidth="1"/>
    <col min="15628" max="15628" width="10.59765625" style="1" customWidth="1"/>
    <col min="15629" max="15629" width="2.19921875" style="1" customWidth="1"/>
    <col min="15630" max="15630" width="8" style="1" customWidth="1"/>
    <col min="15631" max="15631" width="2.19921875" style="1" customWidth="1"/>
    <col min="15632" max="15632" width="8" style="1" customWidth="1"/>
    <col min="15633" max="15633" width="5.3984375" style="1" customWidth="1"/>
    <col min="15634" max="15636" width="8.3984375" style="1" customWidth="1"/>
    <col min="15637" max="15874" width="8.09765625" style="1"/>
    <col min="15875" max="15875" width="5.296875" style="1" customWidth="1"/>
    <col min="15876" max="15876" width="17.5" style="1" customWidth="1"/>
    <col min="15877" max="15877" width="2.5" style="1" customWidth="1"/>
    <col min="15878" max="15878" width="8.19921875" style="1" customWidth="1"/>
    <col min="15879" max="15879" width="2.09765625" style="1" customWidth="1"/>
    <col min="15880" max="15880" width="7.19921875" style="1" customWidth="1"/>
    <col min="15881" max="15881" width="3.796875" style="1" customWidth="1"/>
    <col min="15882" max="15882" width="1.796875" style="1" customWidth="1"/>
    <col min="15883" max="15883" width="4.5" style="1" customWidth="1"/>
    <col min="15884" max="15884" width="10.59765625" style="1" customWidth="1"/>
    <col min="15885" max="15885" width="2.19921875" style="1" customWidth="1"/>
    <col min="15886" max="15886" width="8" style="1" customWidth="1"/>
    <col min="15887" max="15887" width="2.19921875" style="1" customWidth="1"/>
    <col min="15888" max="15888" width="8" style="1" customWidth="1"/>
    <col min="15889" max="15889" width="5.3984375" style="1" customWidth="1"/>
    <col min="15890" max="15892" width="8.3984375" style="1" customWidth="1"/>
    <col min="15893" max="16130" width="8.09765625" style="1"/>
    <col min="16131" max="16131" width="5.296875" style="1" customWidth="1"/>
    <col min="16132" max="16132" width="17.5" style="1" customWidth="1"/>
    <col min="16133" max="16133" width="2.5" style="1" customWidth="1"/>
    <col min="16134" max="16134" width="8.19921875" style="1" customWidth="1"/>
    <col min="16135" max="16135" width="2.09765625" style="1" customWidth="1"/>
    <col min="16136" max="16136" width="7.19921875" style="1" customWidth="1"/>
    <col min="16137" max="16137" width="3.796875" style="1" customWidth="1"/>
    <col min="16138" max="16138" width="1.796875" style="1" customWidth="1"/>
    <col min="16139" max="16139" width="4.5" style="1" customWidth="1"/>
    <col min="16140" max="16140" width="10.59765625" style="1" customWidth="1"/>
    <col min="16141" max="16141" width="2.19921875" style="1" customWidth="1"/>
    <col min="16142" max="16142" width="8" style="1" customWidth="1"/>
    <col min="16143" max="16143" width="2.19921875" style="1" customWidth="1"/>
    <col min="16144" max="16144" width="8" style="1" customWidth="1"/>
    <col min="16145" max="16145" width="5.3984375" style="1" customWidth="1"/>
    <col min="16146" max="16148" width="8.3984375" style="1" customWidth="1"/>
    <col min="16149" max="16384" width="8.09765625" style="1"/>
  </cols>
  <sheetData>
    <row r="1" spans="1:19" ht="27" customHeight="1" x14ac:dyDescent="0.45">
      <c r="A1" s="328" t="s">
        <v>80</v>
      </c>
      <c r="B1" s="329"/>
      <c r="C1" s="329"/>
      <c r="D1" s="329"/>
      <c r="E1" s="329"/>
      <c r="F1" s="329"/>
      <c r="G1" s="45"/>
      <c r="H1" s="330" t="s">
        <v>81</v>
      </c>
      <c r="I1" s="330"/>
      <c r="J1" s="331"/>
      <c r="K1" s="331"/>
      <c r="L1" s="331"/>
      <c r="M1" s="331"/>
      <c r="N1" s="331"/>
      <c r="O1" s="331"/>
      <c r="P1" s="331"/>
      <c r="Q1" s="331"/>
    </row>
    <row r="2" spans="1:19" ht="27" customHeight="1" x14ac:dyDescent="0.45">
      <c r="A2" s="329"/>
      <c r="B2" s="329"/>
      <c r="C2" s="329"/>
      <c r="D2" s="329"/>
      <c r="E2" s="329"/>
      <c r="F2" s="329"/>
      <c r="G2" s="45"/>
      <c r="H2" s="330" t="s">
        <v>82</v>
      </c>
      <c r="I2" s="330"/>
      <c r="J2" s="332"/>
      <c r="K2" s="332"/>
      <c r="L2" s="332"/>
      <c r="M2" s="332"/>
      <c r="N2" s="332"/>
      <c r="O2" s="332"/>
      <c r="P2" s="332"/>
      <c r="Q2" s="332"/>
    </row>
    <row r="3" spans="1:19" ht="51" customHeight="1" x14ac:dyDescent="0.45">
      <c r="A3" s="327" t="s">
        <v>83</v>
      </c>
      <c r="B3" s="327"/>
      <c r="C3" s="327"/>
      <c r="D3" s="327"/>
      <c r="E3" s="327"/>
      <c r="F3" s="327"/>
      <c r="G3" s="327"/>
      <c r="H3" s="327"/>
      <c r="I3" s="327"/>
      <c r="J3" s="327"/>
      <c r="K3" s="327"/>
      <c r="L3" s="327"/>
      <c r="M3" s="327"/>
      <c r="N3" s="327"/>
      <c r="O3" s="327"/>
      <c r="P3" s="327"/>
      <c r="Q3" s="327"/>
    </row>
    <row r="4" spans="1:19" ht="192" customHeight="1" x14ac:dyDescent="0.15">
      <c r="A4" s="314"/>
      <c r="B4" s="314"/>
      <c r="C4" s="314"/>
      <c r="D4" s="314"/>
      <c r="E4" s="314"/>
      <c r="F4" s="314"/>
      <c r="G4" s="314"/>
      <c r="H4" s="314"/>
      <c r="I4" s="314"/>
      <c r="J4" s="5"/>
      <c r="L4" s="6"/>
      <c r="M4" s="6"/>
      <c r="N4" s="7"/>
      <c r="O4" s="6"/>
      <c r="P4" s="7"/>
      <c r="Q4" s="7"/>
      <c r="S4" s="46"/>
    </row>
    <row r="5" spans="1:19" ht="6" customHeight="1" x14ac:dyDescent="0.45">
      <c r="A5" s="47"/>
      <c r="B5" s="47"/>
      <c r="C5" s="47"/>
      <c r="D5" s="48"/>
      <c r="E5" s="49"/>
      <c r="F5" s="50"/>
      <c r="G5" s="50"/>
      <c r="H5" s="50"/>
      <c r="I5" s="50"/>
    </row>
    <row r="6" spans="1:19" ht="18" customHeight="1" x14ac:dyDescent="0.45">
      <c r="A6" s="47"/>
      <c r="B6" s="47"/>
      <c r="C6" s="47"/>
      <c r="D6" s="48"/>
      <c r="E6" s="49"/>
      <c r="F6" s="315"/>
      <c r="G6" s="315"/>
      <c r="H6" s="315"/>
      <c r="I6" s="315"/>
    </row>
    <row r="7" spans="1:19" ht="6" customHeight="1" x14ac:dyDescent="0.45">
      <c r="A7" s="47"/>
      <c r="B7" s="47"/>
      <c r="C7" s="47"/>
      <c r="D7" s="48"/>
      <c r="E7" s="49"/>
      <c r="F7" s="50"/>
      <c r="G7" s="50"/>
      <c r="H7" s="50"/>
      <c r="I7" s="50"/>
    </row>
    <row r="8" spans="1:19" ht="48" customHeight="1" thickBot="1" x14ac:dyDescent="0.5">
      <c r="A8" s="316" t="s">
        <v>84</v>
      </c>
      <c r="B8" s="316"/>
      <c r="C8" s="316"/>
      <c r="D8" s="316"/>
      <c r="E8" s="316"/>
      <c r="F8" s="316"/>
      <c r="G8" s="316"/>
      <c r="H8" s="316"/>
      <c r="I8" s="316"/>
      <c r="K8" s="317" t="s">
        <v>85</v>
      </c>
      <c r="L8" s="317"/>
      <c r="M8" s="317"/>
      <c r="N8" s="317"/>
      <c r="O8" s="317"/>
      <c r="P8" s="317"/>
      <c r="Q8" s="8"/>
    </row>
    <row r="9" spans="1:19" ht="16.8" customHeight="1" thickBot="1" x14ac:dyDescent="0.5">
      <c r="A9" s="297" t="s">
        <v>8</v>
      </c>
      <c r="B9" s="300" t="s">
        <v>78</v>
      </c>
      <c r="C9" s="301"/>
      <c r="D9" s="19" t="s">
        <v>28</v>
      </c>
      <c r="E9" s="9" t="s">
        <v>9</v>
      </c>
      <c r="F9" s="10" t="s">
        <v>10</v>
      </c>
      <c r="G9" s="10"/>
      <c r="H9" s="40"/>
      <c r="I9" s="11" t="s">
        <v>11</v>
      </c>
      <c r="K9" s="12"/>
      <c r="L9" s="318"/>
      <c r="M9" s="320" t="s">
        <v>12</v>
      </c>
      <c r="N9" s="321"/>
      <c r="O9" s="321"/>
      <c r="P9" s="322"/>
      <c r="Q9" s="8"/>
    </row>
    <row r="10" spans="1:19" ht="16.8" customHeight="1" thickTop="1" thickBot="1" x14ac:dyDescent="0.5">
      <c r="A10" s="298"/>
      <c r="B10" s="302"/>
      <c r="C10" s="303"/>
      <c r="D10" s="12" t="s">
        <v>13</v>
      </c>
      <c r="E10" s="13"/>
      <c r="F10" s="14" t="s">
        <v>14</v>
      </c>
      <c r="G10" s="14" t="s">
        <v>15</v>
      </c>
      <c r="H10" s="89" t="str">
        <f>IFERROR(ROUNDDOWN(H9/B11,1),"")</f>
        <v/>
      </c>
      <c r="I10" s="90" t="s">
        <v>2</v>
      </c>
      <c r="K10" s="15"/>
      <c r="L10" s="319"/>
      <c r="M10" s="323" t="s">
        <v>16</v>
      </c>
      <c r="N10" s="324"/>
      <c r="O10" s="325" t="s">
        <v>17</v>
      </c>
      <c r="P10" s="326"/>
      <c r="Q10" s="8"/>
    </row>
    <row r="11" spans="1:19" ht="16.8" customHeight="1" thickTop="1" thickBot="1" x14ac:dyDescent="0.5">
      <c r="A11" s="298"/>
      <c r="B11" s="304"/>
      <c r="C11" s="306" t="s">
        <v>18</v>
      </c>
      <c r="D11" s="51" t="s">
        <v>19</v>
      </c>
      <c r="E11" s="13" t="s">
        <v>9</v>
      </c>
      <c r="F11" s="14" t="s">
        <v>20</v>
      </c>
      <c r="G11" s="14"/>
      <c r="H11" s="40"/>
      <c r="I11" s="16" t="s">
        <v>11</v>
      </c>
      <c r="L11" s="52" t="s">
        <v>21</v>
      </c>
      <c r="M11" s="92" t="s">
        <v>15</v>
      </c>
      <c r="N11" s="93" t="str">
        <f>H10</f>
        <v/>
      </c>
      <c r="O11" s="92" t="s">
        <v>22</v>
      </c>
      <c r="P11" s="93" t="str">
        <f>H12</f>
        <v/>
      </c>
    </row>
    <row r="12" spans="1:19" ht="16.8" customHeight="1" thickTop="1" thickBot="1" x14ac:dyDescent="0.5">
      <c r="A12" s="299"/>
      <c r="B12" s="305"/>
      <c r="C12" s="307"/>
      <c r="D12" s="12" t="s">
        <v>13</v>
      </c>
      <c r="E12" s="17"/>
      <c r="F12" s="18" t="s">
        <v>23</v>
      </c>
      <c r="G12" s="14" t="s">
        <v>22</v>
      </c>
      <c r="H12" s="89" t="str">
        <f>IFERROR(ROUNDDOWN(H11/B11,1),"")</f>
        <v/>
      </c>
      <c r="I12" s="91" t="s">
        <v>2</v>
      </c>
      <c r="L12" s="52" t="s">
        <v>24</v>
      </c>
      <c r="M12" s="92" t="s">
        <v>25</v>
      </c>
      <c r="N12" s="93" t="str">
        <f>H14</f>
        <v/>
      </c>
      <c r="O12" s="92" t="s">
        <v>26</v>
      </c>
      <c r="P12" s="93" t="str">
        <f>H16</f>
        <v/>
      </c>
    </row>
    <row r="13" spans="1:19" ht="16.8" customHeight="1" thickBot="1" x14ac:dyDescent="0.5">
      <c r="A13" s="297" t="s">
        <v>27</v>
      </c>
      <c r="B13" s="300" t="s">
        <v>78</v>
      </c>
      <c r="C13" s="301"/>
      <c r="D13" s="19" t="s">
        <v>28</v>
      </c>
      <c r="E13" s="9" t="s">
        <v>9</v>
      </c>
      <c r="F13" s="10" t="s">
        <v>29</v>
      </c>
      <c r="G13" s="10"/>
      <c r="H13" s="40"/>
      <c r="I13" s="11" t="s">
        <v>11</v>
      </c>
      <c r="K13" s="20"/>
      <c r="L13" s="52" t="s">
        <v>30</v>
      </c>
      <c r="M13" s="92" t="s">
        <v>31</v>
      </c>
      <c r="N13" s="93" t="str">
        <f>H18</f>
        <v/>
      </c>
      <c r="O13" s="92" t="s">
        <v>32</v>
      </c>
      <c r="P13" s="93" t="str">
        <f>H20</f>
        <v/>
      </c>
      <c r="Q13" s="20"/>
    </row>
    <row r="14" spans="1:19" ht="16.8" customHeight="1" thickTop="1" thickBot="1" x14ac:dyDescent="0.5">
      <c r="A14" s="298"/>
      <c r="B14" s="302"/>
      <c r="C14" s="303"/>
      <c r="D14" s="12" t="s">
        <v>13</v>
      </c>
      <c r="E14" s="13"/>
      <c r="F14" s="14" t="s">
        <v>33</v>
      </c>
      <c r="G14" s="14" t="s">
        <v>25</v>
      </c>
      <c r="H14" s="89" t="str">
        <f>IFERROR(ROUNDDOWN(H13/B15,1),"")</f>
        <v/>
      </c>
      <c r="I14" s="90" t="s">
        <v>2</v>
      </c>
      <c r="K14" s="20"/>
      <c r="L14" s="52" t="s">
        <v>34</v>
      </c>
      <c r="M14" s="92" t="s">
        <v>35</v>
      </c>
      <c r="N14" s="93" t="str">
        <f>H22</f>
        <v/>
      </c>
      <c r="O14" s="92" t="s">
        <v>36</v>
      </c>
      <c r="P14" s="93" t="str">
        <f>H24</f>
        <v/>
      </c>
      <c r="Q14" s="20"/>
    </row>
    <row r="15" spans="1:19" ht="16.8" customHeight="1" thickTop="1" thickBot="1" x14ac:dyDescent="0.5">
      <c r="A15" s="298"/>
      <c r="B15" s="304"/>
      <c r="C15" s="306" t="s">
        <v>18</v>
      </c>
      <c r="D15" s="21" t="s">
        <v>19</v>
      </c>
      <c r="E15" s="13" t="s">
        <v>9</v>
      </c>
      <c r="F15" s="14" t="s">
        <v>20</v>
      </c>
      <c r="G15" s="14"/>
      <c r="H15" s="40"/>
      <c r="I15" s="16" t="s">
        <v>11</v>
      </c>
      <c r="K15" s="20"/>
      <c r="L15" s="52" t="s">
        <v>37</v>
      </c>
      <c r="M15" s="92" t="s">
        <v>38</v>
      </c>
      <c r="N15" s="93" t="str">
        <f>H26</f>
        <v/>
      </c>
      <c r="O15" s="92" t="s">
        <v>39</v>
      </c>
      <c r="P15" s="93" t="str">
        <f>H28</f>
        <v/>
      </c>
      <c r="Q15" s="20"/>
    </row>
    <row r="16" spans="1:19" ht="16.8" customHeight="1" thickTop="1" thickBot="1" x14ac:dyDescent="0.5">
      <c r="A16" s="299"/>
      <c r="B16" s="305"/>
      <c r="C16" s="307"/>
      <c r="D16" s="22" t="s">
        <v>13</v>
      </c>
      <c r="E16" s="17"/>
      <c r="F16" s="18" t="s">
        <v>40</v>
      </c>
      <c r="G16" s="14" t="s">
        <v>26</v>
      </c>
      <c r="H16" s="89" t="str">
        <f>IFERROR(ROUNDDOWN(H15/B15,1),"")</f>
        <v/>
      </c>
      <c r="I16" s="91" t="s">
        <v>2</v>
      </c>
      <c r="K16" s="20"/>
      <c r="L16" s="52" t="s">
        <v>41</v>
      </c>
      <c r="M16" s="92" t="s">
        <v>42</v>
      </c>
      <c r="N16" s="93" t="str">
        <f>H30</f>
        <v/>
      </c>
      <c r="O16" s="92" t="s">
        <v>43</v>
      </c>
      <c r="P16" s="93" t="str">
        <f>H32</f>
        <v/>
      </c>
      <c r="Q16" s="20"/>
    </row>
    <row r="17" spans="1:17" ht="16.8" customHeight="1" thickBot="1" x14ac:dyDescent="0.5">
      <c r="A17" s="297" t="s">
        <v>30</v>
      </c>
      <c r="B17" s="300" t="s">
        <v>78</v>
      </c>
      <c r="C17" s="301"/>
      <c r="D17" s="19" t="s">
        <v>28</v>
      </c>
      <c r="E17" s="9" t="s">
        <v>9</v>
      </c>
      <c r="F17" s="10" t="s">
        <v>29</v>
      </c>
      <c r="G17" s="10"/>
      <c r="H17" s="40"/>
      <c r="I17" s="11" t="s">
        <v>11</v>
      </c>
      <c r="K17" s="20"/>
      <c r="L17" s="52" t="s">
        <v>44</v>
      </c>
      <c r="M17" s="92" t="s">
        <v>45</v>
      </c>
      <c r="N17" s="93" t="str">
        <f>H34</f>
        <v/>
      </c>
      <c r="O17" s="92" t="s">
        <v>46</v>
      </c>
      <c r="P17" s="93" t="str">
        <f>H36</f>
        <v/>
      </c>
      <c r="Q17" s="20"/>
    </row>
    <row r="18" spans="1:17" ht="16.8" customHeight="1" thickTop="1" thickBot="1" x14ac:dyDescent="0.5">
      <c r="A18" s="298"/>
      <c r="B18" s="302"/>
      <c r="C18" s="303"/>
      <c r="D18" s="12" t="s">
        <v>13</v>
      </c>
      <c r="E18" s="13"/>
      <c r="F18" s="14" t="s">
        <v>33</v>
      </c>
      <c r="G18" s="14" t="s">
        <v>31</v>
      </c>
      <c r="H18" s="89" t="str">
        <f>IFERROR(ROUNDDOWN(H17/B19,1),"")</f>
        <v/>
      </c>
      <c r="I18" s="90" t="s">
        <v>2</v>
      </c>
      <c r="K18" s="20"/>
      <c r="L18" s="52" t="s">
        <v>47</v>
      </c>
      <c r="M18" s="92" t="s">
        <v>48</v>
      </c>
      <c r="N18" s="93" t="str">
        <f>H38</f>
        <v/>
      </c>
      <c r="O18" s="92" t="s">
        <v>49</v>
      </c>
      <c r="P18" s="93" t="str">
        <f>H40</f>
        <v/>
      </c>
      <c r="Q18" s="20"/>
    </row>
    <row r="19" spans="1:17" ht="16.8" customHeight="1" thickTop="1" thickBot="1" x14ac:dyDescent="0.5">
      <c r="A19" s="298"/>
      <c r="B19" s="304"/>
      <c r="C19" s="306" t="s">
        <v>18</v>
      </c>
      <c r="D19" s="21" t="s">
        <v>19</v>
      </c>
      <c r="E19" s="13" t="s">
        <v>9</v>
      </c>
      <c r="F19" s="14" t="s">
        <v>20</v>
      </c>
      <c r="G19" s="14"/>
      <c r="H19" s="40"/>
      <c r="I19" s="16" t="s">
        <v>11</v>
      </c>
      <c r="K19" s="20"/>
      <c r="L19" s="52" t="s">
        <v>50</v>
      </c>
      <c r="M19" s="92" t="s">
        <v>51</v>
      </c>
      <c r="N19" s="93" t="str">
        <f>H42</f>
        <v/>
      </c>
      <c r="O19" s="92" t="s">
        <v>52</v>
      </c>
      <c r="P19" s="93" t="str">
        <f>H44</f>
        <v/>
      </c>
      <c r="Q19" s="20"/>
    </row>
    <row r="20" spans="1:17" ht="16.8" customHeight="1" thickTop="1" thickBot="1" x14ac:dyDescent="0.5">
      <c r="A20" s="299"/>
      <c r="B20" s="305"/>
      <c r="C20" s="307"/>
      <c r="D20" s="22" t="s">
        <v>13</v>
      </c>
      <c r="E20" s="17"/>
      <c r="F20" s="18" t="s">
        <v>40</v>
      </c>
      <c r="G20" s="14" t="s">
        <v>32</v>
      </c>
      <c r="H20" s="89" t="str">
        <f>IFERROR(ROUNDDOWN(H19/B19,1),"")</f>
        <v/>
      </c>
      <c r="I20" s="91" t="s">
        <v>2</v>
      </c>
      <c r="K20" s="20"/>
      <c r="L20" s="52" t="s">
        <v>53</v>
      </c>
      <c r="M20" s="92" t="s">
        <v>54</v>
      </c>
      <c r="N20" s="93" t="str">
        <f>H46</f>
        <v/>
      </c>
      <c r="O20" s="92" t="s">
        <v>55</v>
      </c>
      <c r="P20" s="93" t="str">
        <f>H48</f>
        <v/>
      </c>
      <c r="Q20" s="20"/>
    </row>
    <row r="21" spans="1:17" ht="16.8" customHeight="1" thickBot="1" x14ac:dyDescent="0.5">
      <c r="A21" s="297" t="s">
        <v>56</v>
      </c>
      <c r="B21" s="300" t="s">
        <v>78</v>
      </c>
      <c r="C21" s="301"/>
      <c r="D21" s="19" t="s">
        <v>28</v>
      </c>
      <c r="E21" s="9" t="s">
        <v>9</v>
      </c>
      <c r="F21" s="10" t="s">
        <v>29</v>
      </c>
      <c r="G21" s="10"/>
      <c r="H21" s="40"/>
      <c r="I21" s="11" t="s">
        <v>11</v>
      </c>
      <c r="K21" s="20"/>
      <c r="L21" s="52" t="s">
        <v>57</v>
      </c>
      <c r="M21" s="94" t="s">
        <v>58</v>
      </c>
      <c r="N21" s="95" t="str">
        <f>H50</f>
        <v/>
      </c>
      <c r="O21" s="94" t="s">
        <v>59</v>
      </c>
      <c r="P21" s="95" t="str">
        <f>H52</f>
        <v/>
      </c>
      <c r="Q21" s="20"/>
    </row>
    <row r="22" spans="1:17" ht="16.8" customHeight="1" thickTop="1" thickBot="1" x14ac:dyDescent="0.5">
      <c r="A22" s="298"/>
      <c r="B22" s="302"/>
      <c r="C22" s="303"/>
      <c r="D22" s="12" t="s">
        <v>13</v>
      </c>
      <c r="E22" s="13"/>
      <c r="F22" s="14" t="s">
        <v>33</v>
      </c>
      <c r="G22" s="14" t="s">
        <v>35</v>
      </c>
      <c r="H22" s="89" t="str">
        <f>IFERROR(ROUNDDOWN(H21/B23,1),"")</f>
        <v/>
      </c>
      <c r="I22" s="90" t="s">
        <v>2</v>
      </c>
      <c r="K22" s="20"/>
      <c r="L22" s="23" t="s">
        <v>60</v>
      </c>
      <c r="M22" s="53" t="s">
        <v>86</v>
      </c>
      <c r="N22" s="24" t="str">
        <f>IF(SUM(N11:N21)=0,"",SUM(N11:N21))</f>
        <v/>
      </c>
      <c r="O22" s="53" t="s">
        <v>87</v>
      </c>
      <c r="P22" s="24" t="str">
        <f>IF(SUM(P11:P21)=0,"",SUM(P11:P21))</f>
        <v/>
      </c>
      <c r="Q22" s="20"/>
    </row>
    <row r="23" spans="1:17" ht="16.8" customHeight="1" thickTop="1" thickBot="1" x14ac:dyDescent="0.5">
      <c r="A23" s="298"/>
      <c r="B23" s="304"/>
      <c r="C23" s="306" t="s">
        <v>18</v>
      </c>
      <c r="D23" s="21" t="s">
        <v>19</v>
      </c>
      <c r="E23" s="13" t="s">
        <v>9</v>
      </c>
      <c r="F23" s="14" t="s">
        <v>20</v>
      </c>
      <c r="G23" s="14"/>
      <c r="H23" s="40"/>
      <c r="I23" s="16" t="s">
        <v>11</v>
      </c>
      <c r="K23" s="20"/>
      <c r="L23" s="25"/>
      <c r="M23" s="25"/>
      <c r="N23" s="20"/>
      <c r="O23" s="25"/>
      <c r="P23" s="20"/>
      <c r="Q23" s="20"/>
    </row>
    <row r="24" spans="1:17" ht="16.8" customHeight="1" thickTop="1" thickBot="1" x14ac:dyDescent="0.5">
      <c r="A24" s="299"/>
      <c r="B24" s="305"/>
      <c r="C24" s="307"/>
      <c r="D24" s="22" t="s">
        <v>13</v>
      </c>
      <c r="E24" s="17"/>
      <c r="F24" s="18" t="s">
        <v>40</v>
      </c>
      <c r="G24" s="14" t="s">
        <v>36</v>
      </c>
      <c r="H24" s="89" t="str">
        <f>IFERROR(ROUNDDOWN(H23/B23,1),"")</f>
        <v/>
      </c>
      <c r="I24" s="91" t="s">
        <v>2</v>
      </c>
      <c r="K24" s="20"/>
      <c r="L24" s="1"/>
      <c r="M24" s="313" t="s">
        <v>61</v>
      </c>
      <c r="N24" s="313"/>
      <c r="O24" s="312" t="s">
        <v>62</v>
      </c>
      <c r="P24" s="312"/>
      <c r="Q24" s="1"/>
    </row>
    <row r="25" spans="1:17" ht="16.8" customHeight="1" thickBot="1" x14ac:dyDescent="0.5">
      <c r="A25" s="297" t="s">
        <v>63</v>
      </c>
      <c r="B25" s="300" t="s">
        <v>78</v>
      </c>
      <c r="C25" s="301"/>
      <c r="D25" s="19" t="s">
        <v>28</v>
      </c>
      <c r="E25" s="9" t="s">
        <v>9</v>
      </c>
      <c r="F25" s="10" t="s">
        <v>29</v>
      </c>
      <c r="G25" s="10"/>
      <c r="H25" s="40"/>
      <c r="I25" s="11" t="s">
        <v>11</v>
      </c>
      <c r="K25" s="20"/>
      <c r="L25" s="1"/>
      <c r="M25" s="1"/>
      <c r="N25" s="1"/>
      <c r="O25" s="1"/>
      <c r="P25" s="1"/>
      <c r="Q25" s="1"/>
    </row>
    <row r="26" spans="1:17" ht="16.8" customHeight="1" thickTop="1" thickBot="1" x14ac:dyDescent="0.5">
      <c r="A26" s="298"/>
      <c r="B26" s="302"/>
      <c r="C26" s="303"/>
      <c r="D26" s="12" t="s">
        <v>13</v>
      </c>
      <c r="E26" s="13"/>
      <c r="F26" s="14" t="s">
        <v>33</v>
      </c>
      <c r="G26" s="14" t="s">
        <v>38</v>
      </c>
      <c r="H26" s="89" t="str">
        <f>IFERROR(ROUNDDOWN(H25/B27,1),"")</f>
        <v/>
      </c>
      <c r="I26" s="90" t="s">
        <v>2</v>
      </c>
      <c r="K26" s="1"/>
      <c r="L26" s="41" t="s">
        <v>64</v>
      </c>
      <c r="M26" s="54" t="s">
        <v>88</v>
      </c>
      <c r="N26" s="56"/>
      <c r="O26" s="55" t="s">
        <v>89</v>
      </c>
      <c r="P26" s="56"/>
      <c r="Q26" s="1"/>
    </row>
    <row r="27" spans="1:17" ht="16.8" customHeight="1" thickTop="1" thickBot="1" x14ac:dyDescent="0.5">
      <c r="A27" s="298"/>
      <c r="B27" s="304"/>
      <c r="C27" s="306" t="s">
        <v>18</v>
      </c>
      <c r="D27" s="21" t="s">
        <v>19</v>
      </c>
      <c r="E27" s="13" t="s">
        <v>9</v>
      </c>
      <c r="F27" s="14" t="s">
        <v>20</v>
      </c>
      <c r="G27" s="14"/>
      <c r="H27" s="40"/>
      <c r="I27" s="16" t="s">
        <v>11</v>
      </c>
      <c r="K27" s="1"/>
      <c r="L27" s="26"/>
      <c r="M27" s="26"/>
      <c r="N27" s="1"/>
      <c r="O27" s="26"/>
      <c r="P27" s="1"/>
      <c r="Q27" s="1"/>
    </row>
    <row r="28" spans="1:17" ht="16.8" customHeight="1" thickTop="1" thickBot="1" x14ac:dyDescent="0.5">
      <c r="A28" s="299"/>
      <c r="B28" s="305"/>
      <c r="C28" s="307"/>
      <c r="D28" s="22" t="s">
        <v>13</v>
      </c>
      <c r="E28" s="17"/>
      <c r="F28" s="18" t="s">
        <v>40</v>
      </c>
      <c r="G28" s="14" t="s">
        <v>39</v>
      </c>
      <c r="H28" s="89" t="str">
        <f>IFERROR(ROUNDDOWN(H27/B27,1),"")</f>
        <v/>
      </c>
      <c r="I28" s="91" t="s">
        <v>2</v>
      </c>
      <c r="K28" s="1"/>
      <c r="L28" s="1"/>
      <c r="M28" s="1"/>
      <c r="N28" s="1"/>
      <c r="O28" s="1"/>
      <c r="P28" s="1"/>
      <c r="Q28" s="1"/>
    </row>
    <row r="29" spans="1:17" ht="16.8" customHeight="1" thickBot="1" x14ac:dyDescent="0.5">
      <c r="A29" s="297" t="s">
        <v>65</v>
      </c>
      <c r="B29" s="300" t="s">
        <v>78</v>
      </c>
      <c r="C29" s="301"/>
      <c r="D29" s="19" t="s">
        <v>28</v>
      </c>
      <c r="E29" s="9" t="s">
        <v>9</v>
      </c>
      <c r="F29" s="10" t="s">
        <v>29</v>
      </c>
      <c r="G29" s="10"/>
      <c r="H29" s="40"/>
      <c r="I29" s="11" t="s">
        <v>11</v>
      </c>
      <c r="K29" s="42"/>
      <c r="L29" s="42"/>
      <c r="M29" s="42"/>
      <c r="N29" s="42"/>
      <c r="O29" s="42"/>
      <c r="P29" s="42"/>
      <c r="Q29" s="1"/>
    </row>
    <row r="30" spans="1:17" ht="16.8" customHeight="1" thickTop="1" thickBot="1" x14ac:dyDescent="0.5">
      <c r="A30" s="298"/>
      <c r="B30" s="302"/>
      <c r="C30" s="303"/>
      <c r="D30" s="12" t="s">
        <v>13</v>
      </c>
      <c r="E30" s="13"/>
      <c r="F30" s="14" t="s">
        <v>33</v>
      </c>
      <c r="G30" s="14" t="s">
        <v>42</v>
      </c>
      <c r="H30" s="89" t="str">
        <f>IFERROR(ROUNDDOWN(H29/B31,1),"")</f>
        <v/>
      </c>
      <c r="I30" s="90" t="s">
        <v>2</v>
      </c>
      <c r="K30" s="42"/>
      <c r="L30" s="42"/>
      <c r="M30" s="42"/>
      <c r="N30" s="42"/>
      <c r="O30" s="42"/>
      <c r="P30" s="42"/>
      <c r="Q30" s="1"/>
    </row>
    <row r="31" spans="1:17" ht="16.8" customHeight="1" thickTop="1" thickBot="1" x14ac:dyDescent="0.5">
      <c r="A31" s="298"/>
      <c r="B31" s="304"/>
      <c r="C31" s="306" t="s">
        <v>18</v>
      </c>
      <c r="D31" s="21" t="s">
        <v>19</v>
      </c>
      <c r="E31" s="13" t="s">
        <v>9</v>
      </c>
      <c r="F31" s="14" t="s">
        <v>20</v>
      </c>
      <c r="G31" s="14"/>
      <c r="H31" s="40"/>
      <c r="I31" s="16" t="s">
        <v>11</v>
      </c>
      <c r="K31" s="1"/>
      <c r="L31" s="308" t="s">
        <v>79</v>
      </c>
      <c r="M31" s="308"/>
      <c r="N31" s="308"/>
      <c r="O31" s="25"/>
      <c r="P31" s="20"/>
      <c r="Q31" s="20"/>
    </row>
    <row r="32" spans="1:17" ht="16.8" customHeight="1" thickTop="1" thickBot="1" x14ac:dyDescent="0.5">
      <c r="A32" s="299"/>
      <c r="B32" s="305"/>
      <c r="C32" s="307"/>
      <c r="D32" s="22" t="s">
        <v>13</v>
      </c>
      <c r="E32" s="17"/>
      <c r="F32" s="18" t="s">
        <v>40</v>
      </c>
      <c r="G32" s="14" t="s">
        <v>43</v>
      </c>
      <c r="H32" s="89" t="str">
        <f>IFERROR(ROUNDDOWN(H31/B31,1),"")</f>
        <v/>
      </c>
      <c r="I32" s="91" t="s">
        <v>2</v>
      </c>
      <c r="K32" s="43" t="s">
        <v>66</v>
      </c>
      <c r="L32" s="89" t="str">
        <f>IF(P26=0,"",ROUNDDOWN(P26,1))</f>
        <v/>
      </c>
      <c r="M32" s="27"/>
      <c r="N32" s="28" t="s">
        <v>2</v>
      </c>
      <c r="O32" s="27"/>
      <c r="P32" s="28"/>
      <c r="Q32" s="29"/>
    </row>
    <row r="33" spans="1:24" ht="16.8" customHeight="1" thickTop="1" thickBot="1" x14ac:dyDescent="0.5">
      <c r="A33" s="297" t="s">
        <v>70</v>
      </c>
      <c r="B33" s="300" t="s">
        <v>78</v>
      </c>
      <c r="C33" s="301"/>
      <c r="D33" s="19" t="s">
        <v>28</v>
      </c>
      <c r="E33" s="9" t="s">
        <v>9</v>
      </c>
      <c r="F33" s="10" t="s">
        <v>29</v>
      </c>
      <c r="G33" s="10"/>
      <c r="H33" s="40"/>
      <c r="I33" s="11" t="s">
        <v>11</v>
      </c>
      <c r="K33" s="43"/>
      <c r="L33" s="30"/>
      <c r="M33" s="30"/>
      <c r="N33" s="309" t="s">
        <v>67</v>
      </c>
      <c r="O33" s="310"/>
      <c r="P33" s="99" t="str">
        <f>IF(L32="","",IFERROR(ROUNDDOWN(L32/L34*100,1),0))</f>
        <v/>
      </c>
      <c r="Q33" s="97" t="s">
        <v>68</v>
      </c>
    </row>
    <row r="34" spans="1:24" ht="16.8" customHeight="1" thickTop="1" thickBot="1" x14ac:dyDescent="0.5">
      <c r="A34" s="298"/>
      <c r="B34" s="302"/>
      <c r="C34" s="303"/>
      <c r="D34" s="12" t="s">
        <v>13</v>
      </c>
      <c r="E34" s="13"/>
      <c r="F34" s="14" t="s">
        <v>33</v>
      </c>
      <c r="G34" s="14" t="s">
        <v>45</v>
      </c>
      <c r="H34" s="89" t="str">
        <f>IFERROR(ROUNDDOWN(H33/B35,1),"")</f>
        <v/>
      </c>
      <c r="I34" s="90" t="s">
        <v>2</v>
      </c>
      <c r="K34" s="31" t="s">
        <v>69</v>
      </c>
      <c r="L34" s="96" t="str">
        <f>IF(N26=0,"",ROUNDDOWN(N26,1))</f>
        <v/>
      </c>
      <c r="M34" s="32"/>
      <c r="N34" s="33" t="s">
        <v>2</v>
      </c>
      <c r="O34" s="32"/>
      <c r="P34" s="33"/>
      <c r="Q34" s="33"/>
    </row>
    <row r="35" spans="1:24" ht="16.8" customHeight="1" thickTop="1" thickBot="1" x14ac:dyDescent="0.5">
      <c r="A35" s="298"/>
      <c r="B35" s="304"/>
      <c r="C35" s="306" t="s">
        <v>18</v>
      </c>
      <c r="D35" s="21" t="s">
        <v>19</v>
      </c>
      <c r="E35" s="13" t="s">
        <v>9</v>
      </c>
      <c r="F35" s="14" t="s">
        <v>20</v>
      </c>
      <c r="G35" s="14"/>
      <c r="H35" s="40"/>
      <c r="I35" s="16" t="s">
        <v>11</v>
      </c>
      <c r="K35" s="20"/>
      <c r="L35" s="20"/>
      <c r="M35" s="20"/>
      <c r="N35" s="20"/>
      <c r="O35" s="20"/>
      <c r="Q35" s="20"/>
    </row>
    <row r="36" spans="1:24" ht="16.8" customHeight="1" thickTop="1" thickBot="1" x14ac:dyDescent="0.5">
      <c r="A36" s="299"/>
      <c r="B36" s="305"/>
      <c r="C36" s="307"/>
      <c r="D36" s="22" t="s">
        <v>13</v>
      </c>
      <c r="E36" s="17"/>
      <c r="F36" s="18" t="s">
        <v>40</v>
      </c>
      <c r="G36" s="14" t="s">
        <v>46</v>
      </c>
      <c r="H36" s="89" t="str">
        <f>IFERROR(ROUNDDOWN(H35/B35,1),"")</f>
        <v/>
      </c>
      <c r="I36" s="91" t="s">
        <v>2</v>
      </c>
      <c r="K36" s="1"/>
      <c r="L36" s="311" t="s">
        <v>71</v>
      </c>
      <c r="M36" s="311"/>
      <c r="N36" s="311"/>
      <c r="O36" s="311"/>
      <c r="P36" s="311"/>
      <c r="Q36" s="311"/>
    </row>
    <row r="37" spans="1:24" ht="16.8" customHeight="1" thickBot="1" x14ac:dyDescent="0.5">
      <c r="A37" s="297" t="s">
        <v>72</v>
      </c>
      <c r="B37" s="300" t="s">
        <v>78</v>
      </c>
      <c r="C37" s="301"/>
      <c r="D37" s="19" t="s">
        <v>28</v>
      </c>
      <c r="E37" s="9" t="s">
        <v>9</v>
      </c>
      <c r="F37" s="10" t="s">
        <v>29</v>
      </c>
      <c r="G37" s="10"/>
      <c r="H37" s="40"/>
      <c r="I37" s="11" t="s">
        <v>11</v>
      </c>
      <c r="K37" s="1"/>
      <c r="L37" s="311"/>
      <c r="M37" s="311"/>
      <c r="N37" s="311"/>
      <c r="O37" s="311"/>
      <c r="P37" s="311"/>
      <c r="Q37" s="311"/>
      <c r="R37" s="57"/>
      <c r="S37" s="2"/>
    </row>
    <row r="38" spans="1:24" ht="16.8" customHeight="1" thickTop="1" thickBot="1" x14ac:dyDescent="0.5">
      <c r="A38" s="298"/>
      <c r="B38" s="302"/>
      <c r="C38" s="303"/>
      <c r="D38" s="12" t="s">
        <v>13</v>
      </c>
      <c r="E38" s="13"/>
      <c r="F38" s="14" t="s">
        <v>33</v>
      </c>
      <c r="G38" s="14" t="s">
        <v>48</v>
      </c>
      <c r="H38" s="89" t="str">
        <f>IFERROR(ROUNDDOWN(H37/B39,1),"")</f>
        <v/>
      </c>
      <c r="I38" s="90" t="s">
        <v>2</v>
      </c>
      <c r="K38" s="20"/>
      <c r="L38" s="1"/>
      <c r="M38" s="1"/>
      <c r="N38" s="1"/>
      <c r="O38" s="1"/>
      <c r="P38" s="1"/>
      <c r="Q38" s="1"/>
      <c r="R38" s="57"/>
      <c r="S38" s="2"/>
    </row>
    <row r="39" spans="1:24" ht="16.8" customHeight="1" thickTop="1" thickBot="1" x14ac:dyDescent="0.5">
      <c r="A39" s="298"/>
      <c r="B39" s="304"/>
      <c r="C39" s="306" t="s">
        <v>18</v>
      </c>
      <c r="D39" s="21" t="s">
        <v>19</v>
      </c>
      <c r="E39" s="13" t="s">
        <v>9</v>
      </c>
      <c r="F39" s="14" t="s">
        <v>20</v>
      </c>
      <c r="G39" s="14"/>
      <c r="H39" s="40"/>
      <c r="I39" s="16" t="s">
        <v>11</v>
      </c>
      <c r="K39" s="20"/>
      <c r="L39" s="1"/>
      <c r="M39" s="1"/>
      <c r="N39" s="1"/>
      <c r="O39" s="1"/>
      <c r="P39" s="1"/>
      <c r="Q39" s="1"/>
      <c r="R39" s="36"/>
      <c r="S39" s="2"/>
    </row>
    <row r="40" spans="1:24" ht="16.8" customHeight="1" thickTop="1" thickBot="1" x14ac:dyDescent="0.5">
      <c r="A40" s="299"/>
      <c r="B40" s="305"/>
      <c r="C40" s="307"/>
      <c r="D40" s="22" t="s">
        <v>13</v>
      </c>
      <c r="E40" s="17"/>
      <c r="F40" s="18" t="s">
        <v>40</v>
      </c>
      <c r="G40" s="14" t="s">
        <v>49</v>
      </c>
      <c r="H40" s="89" t="str">
        <f>IFERROR(ROUNDDOWN(H39/B39,1),"")</f>
        <v/>
      </c>
      <c r="I40" s="91" t="s">
        <v>2</v>
      </c>
      <c r="K40" s="20"/>
      <c r="L40" s="34"/>
      <c r="M40" s="34"/>
      <c r="N40" s="34"/>
      <c r="O40" s="35"/>
      <c r="P40" s="36"/>
      <c r="Q40" s="36"/>
      <c r="R40" s="34"/>
      <c r="S40" s="34"/>
      <c r="T40" s="34"/>
      <c r="U40" s="35"/>
      <c r="V40" s="36"/>
      <c r="W40" s="36"/>
      <c r="X40" s="2"/>
    </row>
    <row r="41" spans="1:24" ht="16.8" customHeight="1" thickBot="1" x14ac:dyDescent="0.5">
      <c r="A41" s="297" t="s">
        <v>73</v>
      </c>
      <c r="B41" s="300" t="s">
        <v>78</v>
      </c>
      <c r="C41" s="301"/>
      <c r="D41" s="19" t="s">
        <v>28</v>
      </c>
      <c r="E41" s="9" t="s">
        <v>9</v>
      </c>
      <c r="F41" s="10" t="s">
        <v>29</v>
      </c>
      <c r="G41" s="10"/>
      <c r="H41" s="40"/>
      <c r="I41" s="11" t="s">
        <v>11</v>
      </c>
      <c r="K41" s="20"/>
      <c r="L41" s="34"/>
      <c r="M41" s="34"/>
      <c r="N41" s="34"/>
      <c r="O41" s="35"/>
      <c r="P41" s="36"/>
      <c r="Q41" s="36"/>
      <c r="R41" s="58"/>
      <c r="S41" s="58"/>
      <c r="T41" s="58"/>
      <c r="U41" s="58"/>
      <c r="V41" s="58"/>
      <c r="W41" s="59"/>
      <c r="X41" s="2"/>
    </row>
    <row r="42" spans="1:24" ht="16.8" customHeight="1" thickTop="1" thickBot="1" x14ac:dyDescent="0.5">
      <c r="A42" s="298"/>
      <c r="B42" s="302"/>
      <c r="C42" s="303"/>
      <c r="D42" s="12" t="s">
        <v>13</v>
      </c>
      <c r="E42" s="13"/>
      <c r="F42" s="14" t="s">
        <v>33</v>
      </c>
      <c r="G42" s="14" t="s">
        <v>51</v>
      </c>
      <c r="H42" s="89" t="str">
        <f>IFERROR(ROUNDDOWN(H41/B43,1),"")</f>
        <v/>
      </c>
      <c r="I42" s="90" t="s">
        <v>2</v>
      </c>
      <c r="K42" s="20"/>
      <c r="L42" s="34"/>
      <c r="M42" s="34"/>
      <c r="N42" s="34"/>
      <c r="O42" s="35"/>
      <c r="P42" s="36"/>
      <c r="Q42" s="36"/>
      <c r="R42" s="25"/>
      <c r="S42" s="25"/>
      <c r="T42" s="20"/>
      <c r="U42" s="25"/>
      <c r="V42" s="20"/>
      <c r="W42" s="20"/>
      <c r="X42" s="2"/>
    </row>
    <row r="43" spans="1:24" ht="16.8" customHeight="1" thickTop="1" thickBot="1" x14ac:dyDescent="0.5">
      <c r="A43" s="298"/>
      <c r="B43" s="304"/>
      <c r="C43" s="306" t="s">
        <v>18</v>
      </c>
      <c r="D43" s="21" t="s">
        <v>19</v>
      </c>
      <c r="E43" s="13" t="s">
        <v>9</v>
      </c>
      <c r="F43" s="14" t="s">
        <v>20</v>
      </c>
      <c r="G43" s="14"/>
      <c r="H43" s="40"/>
      <c r="I43" s="16" t="s">
        <v>11</v>
      </c>
      <c r="K43" s="20"/>
      <c r="L43" s="25"/>
      <c r="M43" s="25"/>
      <c r="N43" s="20"/>
      <c r="O43" s="25"/>
      <c r="P43" s="20"/>
      <c r="Q43" s="20"/>
      <c r="R43" s="25"/>
      <c r="S43" s="25"/>
      <c r="T43" s="20"/>
      <c r="U43" s="25"/>
      <c r="V43" s="20"/>
      <c r="W43" s="20"/>
      <c r="X43" s="2"/>
    </row>
    <row r="44" spans="1:24" ht="16.8" customHeight="1" thickTop="1" thickBot="1" x14ac:dyDescent="0.5">
      <c r="A44" s="299"/>
      <c r="B44" s="305"/>
      <c r="C44" s="307"/>
      <c r="D44" s="22" t="s">
        <v>13</v>
      </c>
      <c r="E44" s="17"/>
      <c r="F44" s="18" t="s">
        <v>40</v>
      </c>
      <c r="G44" s="14" t="s">
        <v>52</v>
      </c>
      <c r="H44" s="89" t="str">
        <f>IFERROR(ROUNDDOWN(H43/B43,1),"")</f>
        <v/>
      </c>
      <c r="I44" s="91" t="s">
        <v>2</v>
      </c>
      <c r="K44" s="20"/>
      <c r="L44" s="25"/>
      <c r="M44" s="25"/>
      <c r="N44" s="20"/>
      <c r="O44" s="25"/>
      <c r="P44" s="20"/>
      <c r="Q44" s="20"/>
      <c r="R44" s="25"/>
      <c r="S44" s="25"/>
      <c r="T44" s="20"/>
      <c r="U44" s="25"/>
      <c r="V44" s="20"/>
      <c r="W44" s="20"/>
      <c r="X44" s="2"/>
    </row>
    <row r="45" spans="1:24" ht="16.8" customHeight="1" thickBot="1" x14ac:dyDescent="0.5">
      <c r="A45" s="297" t="s">
        <v>74</v>
      </c>
      <c r="B45" s="300" t="s">
        <v>78</v>
      </c>
      <c r="C45" s="301"/>
      <c r="D45" s="19" t="s">
        <v>28</v>
      </c>
      <c r="E45" s="9" t="s">
        <v>9</v>
      </c>
      <c r="F45" s="10" t="s">
        <v>29</v>
      </c>
      <c r="G45" s="10"/>
      <c r="H45" s="44"/>
      <c r="I45" s="11" t="s">
        <v>11</v>
      </c>
      <c r="K45" s="20"/>
      <c r="L45" s="25"/>
      <c r="M45" s="25"/>
      <c r="N45" s="20"/>
      <c r="O45" s="25"/>
      <c r="P45" s="20"/>
      <c r="Q45" s="20"/>
      <c r="R45" s="25"/>
      <c r="S45" s="25"/>
      <c r="T45" s="20"/>
      <c r="U45" s="25"/>
      <c r="V45" s="20"/>
      <c r="W45" s="20"/>
      <c r="X45" s="2"/>
    </row>
    <row r="46" spans="1:24" ht="16.8" customHeight="1" thickTop="1" thickBot="1" x14ac:dyDescent="0.5">
      <c r="A46" s="298"/>
      <c r="B46" s="302"/>
      <c r="C46" s="303"/>
      <c r="D46" s="12" t="s">
        <v>13</v>
      </c>
      <c r="E46" s="13"/>
      <c r="F46" s="14" t="s">
        <v>33</v>
      </c>
      <c r="G46" s="14" t="s">
        <v>54</v>
      </c>
      <c r="H46" s="89" t="str">
        <f>IFERROR(ROUNDDOWN(H45/B47,1),"")</f>
        <v/>
      </c>
      <c r="I46" s="90" t="s">
        <v>2</v>
      </c>
      <c r="K46" s="20"/>
      <c r="L46" s="25"/>
      <c r="M46" s="25"/>
      <c r="N46" s="20"/>
      <c r="O46" s="25"/>
      <c r="P46" s="20"/>
      <c r="Q46" s="20"/>
      <c r="R46" s="25"/>
      <c r="S46" s="25"/>
      <c r="T46" s="20"/>
      <c r="U46" s="25"/>
      <c r="V46" s="20"/>
      <c r="W46" s="20"/>
      <c r="X46" s="2"/>
    </row>
    <row r="47" spans="1:24" ht="16.8" customHeight="1" thickTop="1" thickBot="1" x14ac:dyDescent="0.5">
      <c r="A47" s="298"/>
      <c r="B47" s="304"/>
      <c r="C47" s="306" t="s">
        <v>18</v>
      </c>
      <c r="D47" s="21" t="s">
        <v>19</v>
      </c>
      <c r="E47" s="13" t="s">
        <v>9</v>
      </c>
      <c r="F47" s="14" t="s">
        <v>20</v>
      </c>
      <c r="G47" s="14"/>
      <c r="H47" s="40"/>
      <c r="I47" s="16" t="s">
        <v>11</v>
      </c>
      <c r="K47" s="20"/>
      <c r="L47" s="25"/>
      <c r="M47" s="25"/>
      <c r="N47" s="20"/>
      <c r="O47" s="25"/>
      <c r="P47" s="20"/>
      <c r="Q47" s="20"/>
    </row>
    <row r="48" spans="1:24" ht="16.8" customHeight="1" thickTop="1" thickBot="1" x14ac:dyDescent="0.5">
      <c r="A48" s="299"/>
      <c r="B48" s="305"/>
      <c r="C48" s="307"/>
      <c r="D48" s="22" t="s">
        <v>13</v>
      </c>
      <c r="E48" s="17"/>
      <c r="F48" s="18" t="s">
        <v>40</v>
      </c>
      <c r="G48" s="14" t="s">
        <v>55</v>
      </c>
      <c r="H48" s="89" t="str">
        <f>IFERROR(ROUNDDOWN(H47/B47,1),"")</f>
        <v/>
      </c>
      <c r="I48" s="91" t="s">
        <v>2</v>
      </c>
      <c r="K48" s="20"/>
      <c r="L48" s="25"/>
      <c r="M48" s="25"/>
      <c r="N48" s="20"/>
      <c r="O48" s="25"/>
      <c r="P48" s="20"/>
      <c r="Q48" s="20"/>
    </row>
    <row r="49" spans="1:18" ht="16.8" customHeight="1" thickBot="1" x14ac:dyDescent="0.5">
      <c r="A49" s="297" t="s">
        <v>75</v>
      </c>
      <c r="B49" s="300" t="s">
        <v>78</v>
      </c>
      <c r="C49" s="301"/>
      <c r="D49" s="19" t="s">
        <v>28</v>
      </c>
      <c r="E49" s="9" t="s">
        <v>9</v>
      </c>
      <c r="F49" s="10" t="s">
        <v>29</v>
      </c>
      <c r="G49" s="10"/>
      <c r="H49" s="40"/>
      <c r="I49" s="11" t="s">
        <v>11</v>
      </c>
      <c r="K49" s="20"/>
      <c r="L49" s="25"/>
      <c r="M49" s="25"/>
      <c r="N49" s="20"/>
      <c r="O49" s="25"/>
      <c r="P49" s="20"/>
      <c r="Q49" s="20"/>
    </row>
    <row r="50" spans="1:18" ht="16.8" customHeight="1" thickTop="1" thickBot="1" x14ac:dyDescent="0.5">
      <c r="A50" s="298"/>
      <c r="B50" s="302"/>
      <c r="C50" s="303"/>
      <c r="D50" s="12" t="s">
        <v>13</v>
      </c>
      <c r="E50" s="13"/>
      <c r="F50" s="14" t="s">
        <v>33</v>
      </c>
      <c r="G50" s="14" t="s">
        <v>58</v>
      </c>
      <c r="H50" s="89" t="str">
        <f>IFERROR(ROUNDDOWN(H49/B51,1),"")</f>
        <v/>
      </c>
      <c r="I50" s="90" t="s">
        <v>2</v>
      </c>
      <c r="K50" s="20"/>
    </row>
    <row r="51" spans="1:18" ht="16.8" customHeight="1" thickTop="1" thickBot="1" x14ac:dyDescent="0.5">
      <c r="A51" s="298"/>
      <c r="B51" s="304"/>
      <c r="C51" s="306" t="s">
        <v>18</v>
      </c>
      <c r="D51" s="21" t="s">
        <v>19</v>
      </c>
      <c r="E51" s="13" t="s">
        <v>9</v>
      </c>
      <c r="F51" s="14" t="s">
        <v>20</v>
      </c>
      <c r="G51" s="14"/>
      <c r="H51" s="40"/>
      <c r="I51" s="16" t="s">
        <v>11</v>
      </c>
      <c r="K51" s="20"/>
    </row>
    <row r="52" spans="1:18" ht="16.8" customHeight="1" thickTop="1" thickBot="1" x14ac:dyDescent="0.5">
      <c r="A52" s="299"/>
      <c r="B52" s="305"/>
      <c r="C52" s="307"/>
      <c r="D52" s="22" t="s">
        <v>13</v>
      </c>
      <c r="E52" s="17"/>
      <c r="F52" s="18" t="s">
        <v>40</v>
      </c>
      <c r="G52" s="37" t="s">
        <v>59</v>
      </c>
      <c r="H52" s="89" t="str">
        <f>IFERROR(ROUNDDOWN(H51/B51,1),"")</f>
        <v/>
      </c>
      <c r="I52" s="91" t="s">
        <v>2</v>
      </c>
      <c r="K52" s="20"/>
    </row>
    <row r="53" spans="1:18" s="65" customFormat="1" ht="6.75" customHeight="1" x14ac:dyDescent="0.45">
      <c r="A53" s="60"/>
      <c r="B53" s="60"/>
      <c r="C53" s="60"/>
      <c r="D53" s="61"/>
      <c r="E53" s="13"/>
      <c r="F53" s="62"/>
      <c r="G53" s="62"/>
      <c r="H53" s="63"/>
      <c r="I53" s="64"/>
      <c r="K53" s="20"/>
      <c r="L53" s="3"/>
      <c r="M53" s="3"/>
      <c r="N53" s="4"/>
      <c r="O53" s="3"/>
      <c r="P53" s="4"/>
      <c r="Q53" s="4"/>
      <c r="R53" s="61"/>
    </row>
  </sheetData>
  <mergeCells count="63">
    <mergeCell ref="A3:Q3"/>
    <mergeCell ref="A1:F2"/>
    <mergeCell ref="H1:I1"/>
    <mergeCell ref="J1:Q1"/>
    <mergeCell ref="H2:I2"/>
    <mergeCell ref="J2:Q2"/>
    <mergeCell ref="A4:I4"/>
    <mergeCell ref="F6:I6"/>
    <mergeCell ref="A8:I8"/>
    <mergeCell ref="K8:P8"/>
    <mergeCell ref="A9:A12"/>
    <mergeCell ref="B9:C10"/>
    <mergeCell ref="L9:L10"/>
    <mergeCell ref="M9:P9"/>
    <mergeCell ref="M10:N10"/>
    <mergeCell ref="O10:P10"/>
    <mergeCell ref="B11:B12"/>
    <mergeCell ref="C11:C12"/>
    <mergeCell ref="A13:A16"/>
    <mergeCell ref="B13:C14"/>
    <mergeCell ref="B15:B16"/>
    <mergeCell ref="C15:C16"/>
    <mergeCell ref="A17:A20"/>
    <mergeCell ref="B17:C18"/>
    <mergeCell ref="B19:B20"/>
    <mergeCell ref="C19:C20"/>
    <mergeCell ref="O24:P24"/>
    <mergeCell ref="A25:A28"/>
    <mergeCell ref="B25:C26"/>
    <mergeCell ref="B27:B28"/>
    <mergeCell ref="C27:C28"/>
    <mergeCell ref="A21:A24"/>
    <mergeCell ref="B21:C22"/>
    <mergeCell ref="B23:B24"/>
    <mergeCell ref="C23:C24"/>
    <mergeCell ref="M24:N24"/>
    <mergeCell ref="L31:N31"/>
    <mergeCell ref="A33:A36"/>
    <mergeCell ref="B33:C34"/>
    <mergeCell ref="N33:O33"/>
    <mergeCell ref="B35:B36"/>
    <mergeCell ref="C35:C36"/>
    <mergeCell ref="L36:Q37"/>
    <mergeCell ref="A41:A44"/>
    <mergeCell ref="B41:C42"/>
    <mergeCell ref="B43:B44"/>
    <mergeCell ref="C43:C44"/>
    <mergeCell ref="A29:A32"/>
    <mergeCell ref="B29:C30"/>
    <mergeCell ref="B31:B32"/>
    <mergeCell ref="C31:C32"/>
    <mergeCell ref="A37:A40"/>
    <mergeCell ref="B37:C38"/>
    <mergeCell ref="B39:B40"/>
    <mergeCell ref="C39:C40"/>
    <mergeCell ref="A45:A48"/>
    <mergeCell ref="B45:C46"/>
    <mergeCell ref="B47:B48"/>
    <mergeCell ref="C47:C48"/>
    <mergeCell ref="A49:A52"/>
    <mergeCell ref="B49:C50"/>
    <mergeCell ref="B51:B52"/>
    <mergeCell ref="C51:C52"/>
  </mergeCells>
  <phoneticPr fontId="10"/>
  <pageMargins left="0.41" right="0.25" top="0.45" bottom="0.39" header="0.24" footer="0.3"/>
  <pageSetup paperSize="9" scale="68" orientation="portrait" r:id="rId1"/>
  <headerFooter alignWithMargins="0">
    <oddHeader>&amp;R&amp;A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U53"/>
  <sheetViews>
    <sheetView view="pageBreakPreview" zoomScaleNormal="100" zoomScaleSheetLayoutView="100" workbookViewId="0">
      <selection activeCell="J1" sqref="J1:Q1"/>
    </sheetView>
  </sheetViews>
  <sheetFormatPr defaultColWidth="8.09765625" defaultRowHeight="10.8" x14ac:dyDescent="0.45"/>
  <cols>
    <col min="1" max="3" width="5.5" style="66" customWidth="1"/>
    <col min="4" max="4" width="25" style="1" customWidth="1"/>
    <col min="5" max="5" width="3" style="26" customWidth="1"/>
    <col min="6" max="6" width="8.5" style="67" customWidth="1"/>
    <col min="7" max="7" width="3" style="67" customWidth="1"/>
    <col min="8" max="8" width="8.5" style="68" customWidth="1"/>
    <col min="9" max="9" width="4" style="69" customWidth="1"/>
    <col min="10" max="10" width="3" style="1" customWidth="1"/>
    <col min="11" max="11" width="3" style="2" customWidth="1"/>
    <col min="12" max="12" width="8.5" style="3" customWidth="1"/>
    <col min="13" max="13" width="3.5" style="3" customWidth="1"/>
    <col min="14" max="14" width="8.5" style="4" customWidth="1"/>
    <col min="15" max="15" width="3.5" style="3" customWidth="1"/>
    <col min="16" max="16" width="8.5" style="4" customWidth="1"/>
    <col min="17" max="17" width="5" style="4" customWidth="1"/>
    <col min="18" max="19" width="8.3984375" style="70" customWidth="1"/>
    <col min="20" max="21" width="8.3984375" style="2" customWidth="1"/>
    <col min="22" max="23" width="8.3984375" style="1" customWidth="1"/>
    <col min="24" max="258" width="8.09765625" style="1"/>
    <col min="259" max="259" width="5.296875" style="1" customWidth="1"/>
    <col min="260" max="260" width="22.8984375" style="1" bestFit="1" customWidth="1"/>
    <col min="261" max="261" width="2.5" style="1" customWidth="1"/>
    <col min="262" max="262" width="8.19921875" style="1" customWidth="1"/>
    <col min="263" max="263" width="2.09765625" style="1" customWidth="1"/>
    <col min="264" max="264" width="7.19921875" style="1" customWidth="1"/>
    <col min="265" max="265" width="3.796875" style="1" customWidth="1"/>
    <col min="266" max="266" width="1.796875" style="1" customWidth="1"/>
    <col min="267" max="267" width="4.5" style="1" customWidth="1"/>
    <col min="268" max="268" width="10.59765625" style="1" customWidth="1"/>
    <col min="269" max="269" width="2.19921875" style="1" customWidth="1"/>
    <col min="270" max="270" width="8" style="1" customWidth="1"/>
    <col min="271" max="271" width="2.19921875" style="1" customWidth="1"/>
    <col min="272" max="272" width="8" style="1" customWidth="1"/>
    <col min="273" max="273" width="5.3984375" style="1" customWidth="1"/>
    <col min="274" max="279" width="8.3984375" style="1" customWidth="1"/>
    <col min="280" max="514" width="8.09765625" style="1"/>
    <col min="515" max="515" width="5.296875" style="1" customWidth="1"/>
    <col min="516" max="516" width="22.8984375" style="1" bestFit="1" customWidth="1"/>
    <col min="517" max="517" width="2.5" style="1" customWidth="1"/>
    <col min="518" max="518" width="8.19921875" style="1" customWidth="1"/>
    <col min="519" max="519" width="2.09765625" style="1" customWidth="1"/>
    <col min="520" max="520" width="7.19921875" style="1" customWidth="1"/>
    <col min="521" max="521" width="3.796875" style="1" customWidth="1"/>
    <col min="522" max="522" width="1.796875" style="1" customWidth="1"/>
    <col min="523" max="523" width="4.5" style="1" customWidth="1"/>
    <col min="524" max="524" width="10.59765625" style="1" customWidth="1"/>
    <col min="525" max="525" width="2.19921875" style="1" customWidth="1"/>
    <col min="526" max="526" width="8" style="1" customWidth="1"/>
    <col min="527" max="527" width="2.19921875" style="1" customWidth="1"/>
    <col min="528" max="528" width="8" style="1" customWidth="1"/>
    <col min="529" max="529" width="5.3984375" style="1" customWidth="1"/>
    <col min="530" max="535" width="8.3984375" style="1" customWidth="1"/>
    <col min="536" max="770" width="8.09765625" style="1"/>
    <col min="771" max="771" width="5.296875" style="1" customWidth="1"/>
    <col min="772" max="772" width="22.8984375" style="1" bestFit="1" customWidth="1"/>
    <col min="773" max="773" width="2.5" style="1" customWidth="1"/>
    <col min="774" max="774" width="8.19921875" style="1" customWidth="1"/>
    <col min="775" max="775" width="2.09765625" style="1" customWidth="1"/>
    <col min="776" max="776" width="7.19921875" style="1" customWidth="1"/>
    <col min="777" max="777" width="3.796875" style="1" customWidth="1"/>
    <col min="778" max="778" width="1.796875" style="1" customWidth="1"/>
    <col min="779" max="779" width="4.5" style="1" customWidth="1"/>
    <col min="780" max="780" width="10.59765625" style="1" customWidth="1"/>
    <col min="781" max="781" width="2.19921875" style="1" customWidth="1"/>
    <col min="782" max="782" width="8" style="1" customWidth="1"/>
    <col min="783" max="783" width="2.19921875" style="1" customWidth="1"/>
    <col min="784" max="784" width="8" style="1" customWidth="1"/>
    <col min="785" max="785" width="5.3984375" style="1" customWidth="1"/>
    <col min="786" max="791" width="8.3984375" style="1" customWidth="1"/>
    <col min="792" max="1026" width="8.09765625" style="1"/>
    <col min="1027" max="1027" width="5.296875" style="1" customWidth="1"/>
    <col min="1028" max="1028" width="22.8984375" style="1" bestFit="1" customWidth="1"/>
    <col min="1029" max="1029" width="2.5" style="1" customWidth="1"/>
    <col min="1030" max="1030" width="8.19921875" style="1" customWidth="1"/>
    <col min="1031" max="1031" width="2.09765625" style="1" customWidth="1"/>
    <col min="1032" max="1032" width="7.19921875" style="1" customWidth="1"/>
    <col min="1033" max="1033" width="3.796875" style="1" customWidth="1"/>
    <col min="1034" max="1034" width="1.796875" style="1" customWidth="1"/>
    <col min="1035" max="1035" width="4.5" style="1" customWidth="1"/>
    <col min="1036" max="1036" width="10.59765625" style="1" customWidth="1"/>
    <col min="1037" max="1037" width="2.19921875" style="1" customWidth="1"/>
    <col min="1038" max="1038" width="8" style="1" customWidth="1"/>
    <col min="1039" max="1039" width="2.19921875" style="1" customWidth="1"/>
    <col min="1040" max="1040" width="8" style="1" customWidth="1"/>
    <col min="1041" max="1041" width="5.3984375" style="1" customWidth="1"/>
    <col min="1042" max="1047" width="8.3984375" style="1" customWidth="1"/>
    <col min="1048" max="1282" width="8.09765625" style="1"/>
    <col min="1283" max="1283" width="5.296875" style="1" customWidth="1"/>
    <col min="1284" max="1284" width="22.8984375" style="1" bestFit="1" customWidth="1"/>
    <col min="1285" max="1285" width="2.5" style="1" customWidth="1"/>
    <col min="1286" max="1286" width="8.19921875" style="1" customWidth="1"/>
    <col min="1287" max="1287" width="2.09765625" style="1" customWidth="1"/>
    <col min="1288" max="1288" width="7.19921875" style="1" customWidth="1"/>
    <col min="1289" max="1289" width="3.796875" style="1" customWidth="1"/>
    <col min="1290" max="1290" width="1.796875" style="1" customWidth="1"/>
    <col min="1291" max="1291" width="4.5" style="1" customWidth="1"/>
    <col min="1292" max="1292" width="10.59765625" style="1" customWidth="1"/>
    <col min="1293" max="1293" width="2.19921875" style="1" customWidth="1"/>
    <col min="1294" max="1294" width="8" style="1" customWidth="1"/>
    <col min="1295" max="1295" width="2.19921875" style="1" customWidth="1"/>
    <col min="1296" max="1296" width="8" style="1" customWidth="1"/>
    <col min="1297" max="1297" width="5.3984375" style="1" customWidth="1"/>
    <col min="1298" max="1303" width="8.3984375" style="1" customWidth="1"/>
    <col min="1304" max="1538" width="8.09765625" style="1"/>
    <col min="1539" max="1539" width="5.296875" style="1" customWidth="1"/>
    <col min="1540" max="1540" width="22.8984375" style="1" bestFit="1" customWidth="1"/>
    <col min="1541" max="1541" width="2.5" style="1" customWidth="1"/>
    <col min="1542" max="1542" width="8.19921875" style="1" customWidth="1"/>
    <col min="1543" max="1543" width="2.09765625" style="1" customWidth="1"/>
    <col min="1544" max="1544" width="7.19921875" style="1" customWidth="1"/>
    <col min="1545" max="1545" width="3.796875" style="1" customWidth="1"/>
    <col min="1546" max="1546" width="1.796875" style="1" customWidth="1"/>
    <col min="1547" max="1547" width="4.5" style="1" customWidth="1"/>
    <col min="1548" max="1548" width="10.59765625" style="1" customWidth="1"/>
    <col min="1549" max="1549" width="2.19921875" style="1" customWidth="1"/>
    <col min="1550" max="1550" width="8" style="1" customWidth="1"/>
    <col min="1551" max="1551" width="2.19921875" style="1" customWidth="1"/>
    <col min="1552" max="1552" width="8" style="1" customWidth="1"/>
    <col min="1553" max="1553" width="5.3984375" style="1" customWidth="1"/>
    <col min="1554" max="1559" width="8.3984375" style="1" customWidth="1"/>
    <col min="1560" max="1794" width="8.09765625" style="1"/>
    <col min="1795" max="1795" width="5.296875" style="1" customWidth="1"/>
    <col min="1796" max="1796" width="22.8984375" style="1" bestFit="1" customWidth="1"/>
    <col min="1797" max="1797" width="2.5" style="1" customWidth="1"/>
    <col min="1798" max="1798" width="8.19921875" style="1" customWidth="1"/>
    <col min="1799" max="1799" width="2.09765625" style="1" customWidth="1"/>
    <col min="1800" max="1800" width="7.19921875" style="1" customWidth="1"/>
    <col min="1801" max="1801" width="3.796875" style="1" customWidth="1"/>
    <col min="1802" max="1802" width="1.796875" style="1" customWidth="1"/>
    <col min="1803" max="1803" width="4.5" style="1" customWidth="1"/>
    <col min="1804" max="1804" width="10.59765625" style="1" customWidth="1"/>
    <col min="1805" max="1805" width="2.19921875" style="1" customWidth="1"/>
    <col min="1806" max="1806" width="8" style="1" customWidth="1"/>
    <col min="1807" max="1807" width="2.19921875" style="1" customWidth="1"/>
    <col min="1808" max="1808" width="8" style="1" customWidth="1"/>
    <col min="1809" max="1809" width="5.3984375" style="1" customWidth="1"/>
    <col min="1810" max="1815" width="8.3984375" style="1" customWidth="1"/>
    <col min="1816" max="2050" width="8.09765625" style="1"/>
    <col min="2051" max="2051" width="5.296875" style="1" customWidth="1"/>
    <col min="2052" max="2052" width="22.8984375" style="1" bestFit="1" customWidth="1"/>
    <col min="2053" max="2053" width="2.5" style="1" customWidth="1"/>
    <col min="2054" max="2054" width="8.19921875" style="1" customWidth="1"/>
    <col min="2055" max="2055" width="2.09765625" style="1" customWidth="1"/>
    <col min="2056" max="2056" width="7.19921875" style="1" customWidth="1"/>
    <col min="2057" max="2057" width="3.796875" style="1" customWidth="1"/>
    <col min="2058" max="2058" width="1.796875" style="1" customWidth="1"/>
    <col min="2059" max="2059" width="4.5" style="1" customWidth="1"/>
    <col min="2060" max="2060" width="10.59765625" style="1" customWidth="1"/>
    <col min="2061" max="2061" width="2.19921875" style="1" customWidth="1"/>
    <col min="2062" max="2062" width="8" style="1" customWidth="1"/>
    <col min="2063" max="2063" width="2.19921875" style="1" customWidth="1"/>
    <col min="2064" max="2064" width="8" style="1" customWidth="1"/>
    <col min="2065" max="2065" width="5.3984375" style="1" customWidth="1"/>
    <col min="2066" max="2071" width="8.3984375" style="1" customWidth="1"/>
    <col min="2072" max="2306" width="8.09765625" style="1"/>
    <col min="2307" max="2307" width="5.296875" style="1" customWidth="1"/>
    <col min="2308" max="2308" width="22.8984375" style="1" bestFit="1" customWidth="1"/>
    <col min="2309" max="2309" width="2.5" style="1" customWidth="1"/>
    <col min="2310" max="2310" width="8.19921875" style="1" customWidth="1"/>
    <col min="2311" max="2311" width="2.09765625" style="1" customWidth="1"/>
    <col min="2312" max="2312" width="7.19921875" style="1" customWidth="1"/>
    <col min="2313" max="2313" width="3.796875" style="1" customWidth="1"/>
    <col min="2314" max="2314" width="1.796875" style="1" customWidth="1"/>
    <col min="2315" max="2315" width="4.5" style="1" customWidth="1"/>
    <col min="2316" max="2316" width="10.59765625" style="1" customWidth="1"/>
    <col min="2317" max="2317" width="2.19921875" style="1" customWidth="1"/>
    <col min="2318" max="2318" width="8" style="1" customWidth="1"/>
    <col min="2319" max="2319" width="2.19921875" style="1" customWidth="1"/>
    <col min="2320" max="2320" width="8" style="1" customWidth="1"/>
    <col min="2321" max="2321" width="5.3984375" style="1" customWidth="1"/>
    <col min="2322" max="2327" width="8.3984375" style="1" customWidth="1"/>
    <col min="2328" max="2562" width="8.09765625" style="1"/>
    <col min="2563" max="2563" width="5.296875" style="1" customWidth="1"/>
    <col min="2564" max="2564" width="22.8984375" style="1" bestFit="1" customWidth="1"/>
    <col min="2565" max="2565" width="2.5" style="1" customWidth="1"/>
    <col min="2566" max="2566" width="8.19921875" style="1" customWidth="1"/>
    <col min="2567" max="2567" width="2.09765625" style="1" customWidth="1"/>
    <col min="2568" max="2568" width="7.19921875" style="1" customWidth="1"/>
    <col min="2569" max="2569" width="3.796875" style="1" customWidth="1"/>
    <col min="2570" max="2570" width="1.796875" style="1" customWidth="1"/>
    <col min="2571" max="2571" width="4.5" style="1" customWidth="1"/>
    <col min="2572" max="2572" width="10.59765625" style="1" customWidth="1"/>
    <col min="2573" max="2573" width="2.19921875" style="1" customWidth="1"/>
    <col min="2574" max="2574" width="8" style="1" customWidth="1"/>
    <col min="2575" max="2575" width="2.19921875" style="1" customWidth="1"/>
    <col min="2576" max="2576" width="8" style="1" customWidth="1"/>
    <col min="2577" max="2577" width="5.3984375" style="1" customWidth="1"/>
    <col min="2578" max="2583" width="8.3984375" style="1" customWidth="1"/>
    <col min="2584" max="2818" width="8.09765625" style="1"/>
    <col min="2819" max="2819" width="5.296875" style="1" customWidth="1"/>
    <col min="2820" max="2820" width="22.8984375" style="1" bestFit="1" customWidth="1"/>
    <col min="2821" max="2821" width="2.5" style="1" customWidth="1"/>
    <col min="2822" max="2822" width="8.19921875" style="1" customWidth="1"/>
    <col min="2823" max="2823" width="2.09765625" style="1" customWidth="1"/>
    <col min="2824" max="2824" width="7.19921875" style="1" customWidth="1"/>
    <col min="2825" max="2825" width="3.796875" style="1" customWidth="1"/>
    <col min="2826" max="2826" width="1.796875" style="1" customWidth="1"/>
    <col min="2827" max="2827" width="4.5" style="1" customWidth="1"/>
    <col min="2828" max="2828" width="10.59765625" style="1" customWidth="1"/>
    <col min="2829" max="2829" width="2.19921875" style="1" customWidth="1"/>
    <col min="2830" max="2830" width="8" style="1" customWidth="1"/>
    <col min="2831" max="2831" width="2.19921875" style="1" customWidth="1"/>
    <col min="2832" max="2832" width="8" style="1" customWidth="1"/>
    <col min="2833" max="2833" width="5.3984375" style="1" customWidth="1"/>
    <col min="2834" max="2839" width="8.3984375" style="1" customWidth="1"/>
    <col min="2840" max="3074" width="8.09765625" style="1"/>
    <col min="3075" max="3075" width="5.296875" style="1" customWidth="1"/>
    <col min="3076" max="3076" width="22.8984375" style="1" bestFit="1" customWidth="1"/>
    <col min="3077" max="3077" width="2.5" style="1" customWidth="1"/>
    <col min="3078" max="3078" width="8.19921875" style="1" customWidth="1"/>
    <col min="3079" max="3079" width="2.09765625" style="1" customWidth="1"/>
    <col min="3080" max="3080" width="7.19921875" style="1" customWidth="1"/>
    <col min="3081" max="3081" width="3.796875" style="1" customWidth="1"/>
    <col min="3082" max="3082" width="1.796875" style="1" customWidth="1"/>
    <col min="3083" max="3083" width="4.5" style="1" customWidth="1"/>
    <col min="3084" max="3084" width="10.59765625" style="1" customWidth="1"/>
    <col min="3085" max="3085" width="2.19921875" style="1" customWidth="1"/>
    <col min="3086" max="3086" width="8" style="1" customWidth="1"/>
    <col min="3087" max="3087" width="2.19921875" style="1" customWidth="1"/>
    <col min="3088" max="3088" width="8" style="1" customWidth="1"/>
    <col min="3089" max="3089" width="5.3984375" style="1" customWidth="1"/>
    <col min="3090" max="3095" width="8.3984375" style="1" customWidth="1"/>
    <col min="3096" max="3330" width="8.09765625" style="1"/>
    <col min="3331" max="3331" width="5.296875" style="1" customWidth="1"/>
    <col min="3332" max="3332" width="22.8984375" style="1" bestFit="1" customWidth="1"/>
    <col min="3333" max="3333" width="2.5" style="1" customWidth="1"/>
    <col min="3334" max="3334" width="8.19921875" style="1" customWidth="1"/>
    <col min="3335" max="3335" width="2.09765625" style="1" customWidth="1"/>
    <col min="3336" max="3336" width="7.19921875" style="1" customWidth="1"/>
    <col min="3337" max="3337" width="3.796875" style="1" customWidth="1"/>
    <col min="3338" max="3338" width="1.796875" style="1" customWidth="1"/>
    <col min="3339" max="3339" width="4.5" style="1" customWidth="1"/>
    <col min="3340" max="3340" width="10.59765625" style="1" customWidth="1"/>
    <col min="3341" max="3341" width="2.19921875" style="1" customWidth="1"/>
    <col min="3342" max="3342" width="8" style="1" customWidth="1"/>
    <col min="3343" max="3343" width="2.19921875" style="1" customWidth="1"/>
    <col min="3344" max="3344" width="8" style="1" customWidth="1"/>
    <col min="3345" max="3345" width="5.3984375" style="1" customWidth="1"/>
    <col min="3346" max="3351" width="8.3984375" style="1" customWidth="1"/>
    <col min="3352" max="3586" width="8.09765625" style="1"/>
    <col min="3587" max="3587" width="5.296875" style="1" customWidth="1"/>
    <col min="3588" max="3588" width="22.8984375" style="1" bestFit="1" customWidth="1"/>
    <col min="3589" max="3589" width="2.5" style="1" customWidth="1"/>
    <col min="3590" max="3590" width="8.19921875" style="1" customWidth="1"/>
    <col min="3591" max="3591" width="2.09765625" style="1" customWidth="1"/>
    <col min="3592" max="3592" width="7.19921875" style="1" customWidth="1"/>
    <col min="3593" max="3593" width="3.796875" style="1" customWidth="1"/>
    <col min="3594" max="3594" width="1.796875" style="1" customWidth="1"/>
    <col min="3595" max="3595" width="4.5" style="1" customWidth="1"/>
    <col min="3596" max="3596" width="10.59765625" style="1" customWidth="1"/>
    <col min="3597" max="3597" width="2.19921875" style="1" customWidth="1"/>
    <col min="3598" max="3598" width="8" style="1" customWidth="1"/>
    <col min="3599" max="3599" width="2.19921875" style="1" customWidth="1"/>
    <col min="3600" max="3600" width="8" style="1" customWidth="1"/>
    <col min="3601" max="3601" width="5.3984375" style="1" customWidth="1"/>
    <col min="3602" max="3607" width="8.3984375" style="1" customWidth="1"/>
    <col min="3608" max="3842" width="8.09765625" style="1"/>
    <col min="3843" max="3843" width="5.296875" style="1" customWidth="1"/>
    <col min="3844" max="3844" width="22.8984375" style="1" bestFit="1" customWidth="1"/>
    <col min="3845" max="3845" width="2.5" style="1" customWidth="1"/>
    <col min="3846" max="3846" width="8.19921875" style="1" customWidth="1"/>
    <col min="3847" max="3847" width="2.09765625" style="1" customWidth="1"/>
    <col min="3848" max="3848" width="7.19921875" style="1" customWidth="1"/>
    <col min="3849" max="3849" width="3.796875" style="1" customWidth="1"/>
    <col min="3850" max="3850" width="1.796875" style="1" customWidth="1"/>
    <col min="3851" max="3851" width="4.5" style="1" customWidth="1"/>
    <col min="3852" max="3852" width="10.59765625" style="1" customWidth="1"/>
    <col min="3853" max="3853" width="2.19921875" style="1" customWidth="1"/>
    <col min="3854" max="3854" width="8" style="1" customWidth="1"/>
    <col min="3855" max="3855" width="2.19921875" style="1" customWidth="1"/>
    <col min="3856" max="3856" width="8" style="1" customWidth="1"/>
    <col min="3857" max="3857" width="5.3984375" style="1" customWidth="1"/>
    <col min="3858" max="3863" width="8.3984375" style="1" customWidth="1"/>
    <col min="3864" max="4098" width="8.09765625" style="1"/>
    <col min="4099" max="4099" width="5.296875" style="1" customWidth="1"/>
    <col min="4100" max="4100" width="22.8984375" style="1" bestFit="1" customWidth="1"/>
    <col min="4101" max="4101" width="2.5" style="1" customWidth="1"/>
    <col min="4102" max="4102" width="8.19921875" style="1" customWidth="1"/>
    <col min="4103" max="4103" width="2.09765625" style="1" customWidth="1"/>
    <col min="4104" max="4104" width="7.19921875" style="1" customWidth="1"/>
    <col min="4105" max="4105" width="3.796875" style="1" customWidth="1"/>
    <col min="4106" max="4106" width="1.796875" style="1" customWidth="1"/>
    <col min="4107" max="4107" width="4.5" style="1" customWidth="1"/>
    <col min="4108" max="4108" width="10.59765625" style="1" customWidth="1"/>
    <col min="4109" max="4109" width="2.19921875" style="1" customWidth="1"/>
    <col min="4110" max="4110" width="8" style="1" customWidth="1"/>
    <col min="4111" max="4111" width="2.19921875" style="1" customWidth="1"/>
    <col min="4112" max="4112" width="8" style="1" customWidth="1"/>
    <col min="4113" max="4113" width="5.3984375" style="1" customWidth="1"/>
    <col min="4114" max="4119" width="8.3984375" style="1" customWidth="1"/>
    <col min="4120" max="4354" width="8.09765625" style="1"/>
    <col min="4355" max="4355" width="5.296875" style="1" customWidth="1"/>
    <col min="4356" max="4356" width="22.8984375" style="1" bestFit="1" customWidth="1"/>
    <col min="4357" max="4357" width="2.5" style="1" customWidth="1"/>
    <col min="4358" max="4358" width="8.19921875" style="1" customWidth="1"/>
    <col min="4359" max="4359" width="2.09765625" style="1" customWidth="1"/>
    <col min="4360" max="4360" width="7.19921875" style="1" customWidth="1"/>
    <col min="4361" max="4361" width="3.796875" style="1" customWidth="1"/>
    <col min="4362" max="4362" width="1.796875" style="1" customWidth="1"/>
    <col min="4363" max="4363" width="4.5" style="1" customWidth="1"/>
    <col min="4364" max="4364" width="10.59765625" style="1" customWidth="1"/>
    <col min="4365" max="4365" width="2.19921875" style="1" customWidth="1"/>
    <col min="4366" max="4366" width="8" style="1" customWidth="1"/>
    <col min="4367" max="4367" width="2.19921875" style="1" customWidth="1"/>
    <col min="4368" max="4368" width="8" style="1" customWidth="1"/>
    <col min="4369" max="4369" width="5.3984375" style="1" customWidth="1"/>
    <col min="4370" max="4375" width="8.3984375" style="1" customWidth="1"/>
    <col min="4376" max="4610" width="8.09765625" style="1"/>
    <col min="4611" max="4611" width="5.296875" style="1" customWidth="1"/>
    <col min="4612" max="4612" width="22.8984375" style="1" bestFit="1" customWidth="1"/>
    <col min="4613" max="4613" width="2.5" style="1" customWidth="1"/>
    <col min="4614" max="4614" width="8.19921875" style="1" customWidth="1"/>
    <col min="4615" max="4615" width="2.09765625" style="1" customWidth="1"/>
    <col min="4616" max="4616" width="7.19921875" style="1" customWidth="1"/>
    <col min="4617" max="4617" width="3.796875" style="1" customWidth="1"/>
    <col min="4618" max="4618" width="1.796875" style="1" customWidth="1"/>
    <col min="4619" max="4619" width="4.5" style="1" customWidth="1"/>
    <col min="4620" max="4620" width="10.59765625" style="1" customWidth="1"/>
    <col min="4621" max="4621" width="2.19921875" style="1" customWidth="1"/>
    <col min="4622" max="4622" width="8" style="1" customWidth="1"/>
    <col min="4623" max="4623" width="2.19921875" style="1" customWidth="1"/>
    <col min="4624" max="4624" width="8" style="1" customWidth="1"/>
    <col min="4625" max="4625" width="5.3984375" style="1" customWidth="1"/>
    <col min="4626" max="4631" width="8.3984375" style="1" customWidth="1"/>
    <col min="4632" max="4866" width="8.09765625" style="1"/>
    <col min="4867" max="4867" width="5.296875" style="1" customWidth="1"/>
    <col min="4868" max="4868" width="22.8984375" style="1" bestFit="1" customWidth="1"/>
    <col min="4869" max="4869" width="2.5" style="1" customWidth="1"/>
    <col min="4870" max="4870" width="8.19921875" style="1" customWidth="1"/>
    <col min="4871" max="4871" width="2.09765625" style="1" customWidth="1"/>
    <col min="4872" max="4872" width="7.19921875" style="1" customWidth="1"/>
    <col min="4873" max="4873" width="3.796875" style="1" customWidth="1"/>
    <col min="4874" max="4874" width="1.796875" style="1" customWidth="1"/>
    <col min="4875" max="4875" width="4.5" style="1" customWidth="1"/>
    <col min="4876" max="4876" width="10.59765625" style="1" customWidth="1"/>
    <col min="4877" max="4877" width="2.19921875" style="1" customWidth="1"/>
    <col min="4878" max="4878" width="8" style="1" customWidth="1"/>
    <col min="4879" max="4879" width="2.19921875" style="1" customWidth="1"/>
    <col min="4880" max="4880" width="8" style="1" customWidth="1"/>
    <col min="4881" max="4881" width="5.3984375" style="1" customWidth="1"/>
    <col min="4882" max="4887" width="8.3984375" style="1" customWidth="1"/>
    <col min="4888" max="5122" width="8.09765625" style="1"/>
    <col min="5123" max="5123" width="5.296875" style="1" customWidth="1"/>
    <col min="5124" max="5124" width="22.8984375" style="1" bestFit="1" customWidth="1"/>
    <col min="5125" max="5125" width="2.5" style="1" customWidth="1"/>
    <col min="5126" max="5126" width="8.19921875" style="1" customWidth="1"/>
    <col min="5127" max="5127" width="2.09765625" style="1" customWidth="1"/>
    <col min="5128" max="5128" width="7.19921875" style="1" customWidth="1"/>
    <col min="5129" max="5129" width="3.796875" style="1" customWidth="1"/>
    <col min="5130" max="5130" width="1.796875" style="1" customWidth="1"/>
    <col min="5131" max="5131" width="4.5" style="1" customWidth="1"/>
    <col min="5132" max="5132" width="10.59765625" style="1" customWidth="1"/>
    <col min="5133" max="5133" width="2.19921875" style="1" customWidth="1"/>
    <col min="5134" max="5134" width="8" style="1" customWidth="1"/>
    <col min="5135" max="5135" width="2.19921875" style="1" customWidth="1"/>
    <col min="5136" max="5136" width="8" style="1" customWidth="1"/>
    <col min="5137" max="5137" width="5.3984375" style="1" customWidth="1"/>
    <col min="5138" max="5143" width="8.3984375" style="1" customWidth="1"/>
    <col min="5144" max="5378" width="8.09765625" style="1"/>
    <col min="5379" max="5379" width="5.296875" style="1" customWidth="1"/>
    <col min="5380" max="5380" width="22.8984375" style="1" bestFit="1" customWidth="1"/>
    <col min="5381" max="5381" width="2.5" style="1" customWidth="1"/>
    <col min="5382" max="5382" width="8.19921875" style="1" customWidth="1"/>
    <col min="5383" max="5383" width="2.09765625" style="1" customWidth="1"/>
    <col min="5384" max="5384" width="7.19921875" style="1" customWidth="1"/>
    <col min="5385" max="5385" width="3.796875" style="1" customWidth="1"/>
    <col min="5386" max="5386" width="1.796875" style="1" customWidth="1"/>
    <col min="5387" max="5387" width="4.5" style="1" customWidth="1"/>
    <col min="5388" max="5388" width="10.59765625" style="1" customWidth="1"/>
    <col min="5389" max="5389" width="2.19921875" style="1" customWidth="1"/>
    <col min="5390" max="5390" width="8" style="1" customWidth="1"/>
    <col min="5391" max="5391" width="2.19921875" style="1" customWidth="1"/>
    <col min="5392" max="5392" width="8" style="1" customWidth="1"/>
    <col min="5393" max="5393" width="5.3984375" style="1" customWidth="1"/>
    <col min="5394" max="5399" width="8.3984375" style="1" customWidth="1"/>
    <col min="5400" max="5634" width="8.09765625" style="1"/>
    <col min="5635" max="5635" width="5.296875" style="1" customWidth="1"/>
    <col min="5636" max="5636" width="22.8984375" style="1" bestFit="1" customWidth="1"/>
    <col min="5637" max="5637" width="2.5" style="1" customWidth="1"/>
    <col min="5638" max="5638" width="8.19921875" style="1" customWidth="1"/>
    <col min="5639" max="5639" width="2.09765625" style="1" customWidth="1"/>
    <col min="5640" max="5640" width="7.19921875" style="1" customWidth="1"/>
    <col min="5641" max="5641" width="3.796875" style="1" customWidth="1"/>
    <col min="5642" max="5642" width="1.796875" style="1" customWidth="1"/>
    <col min="5643" max="5643" width="4.5" style="1" customWidth="1"/>
    <col min="5644" max="5644" width="10.59765625" style="1" customWidth="1"/>
    <col min="5645" max="5645" width="2.19921875" style="1" customWidth="1"/>
    <col min="5646" max="5646" width="8" style="1" customWidth="1"/>
    <col min="5647" max="5647" width="2.19921875" style="1" customWidth="1"/>
    <col min="5648" max="5648" width="8" style="1" customWidth="1"/>
    <col min="5649" max="5649" width="5.3984375" style="1" customWidth="1"/>
    <col min="5650" max="5655" width="8.3984375" style="1" customWidth="1"/>
    <col min="5656" max="5890" width="8.09765625" style="1"/>
    <col min="5891" max="5891" width="5.296875" style="1" customWidth="1"/>
    <col min="5892" max="5892" width="22.8984375" style="1" bestFit="1" customWidth="1"/>
    <col min="5893" max="5893" width="2.5" style="1" customWidth="1"/>
    <col min="5894" max="5894" width="8.19921875" style="1" customWidth="1"/>
    <col min="5895" max="5895" width="2.09765625" style="1" customWidth="1"/>
    <col min="5896" max="5896" width="7.19921875" style="1" customWidth="1"/>
    <col min="5897" max="5897" width="3.796875" style="1" customWidth="1"/>
    <col min="5898" max="5898" width="1.796875" style="1" customWidth="1"/>
    <col min="5899" max="5899" width="4.5" style="1" customWidth="1"/>
    <col min="5900" max="5900" width="10.59765625" style="1" customWidth="1"/>
    <col min="5901" max="5901" width="2.19921875" style="1" customWidth="1"/>
    <col min="5902" max="5902" width="8" style="1" customWidth="1"/>
    <col min="5903" max="5903" width="2.19921875" style="1" customWidth="1"/>
    <col min="5904" max="5904" width="8" style="1" customWidth="1"/>
    <col min="5905" max="5905" width="5.3984375" style="1" customWidth="1"/>
    <col min="5906" max="5911" width="8.3984375" style="1" customWidth="1"/>
    <col min="5912" max="6146" width="8.09765625" style="1"/>
    <col min="6147" max="6147" width="5.296875" style="1" customWidth="1"/>
    <col min="6148" max="6148" width="22.8984375" style="1" bestFit="1" customWidth="1"/>
    <col min="6149" max="6149" width="2.5" style="1" customWidth="1"/>
    <col min="6150" max="6150" width="8.19921875" style="1" customWidth="1"/>
    <col min="6151" max="6151" width="2.09765625" style="1" customWidth="1"/>
    <col min="6152" max="6152" width="7.19921875" style="1" customWidth="1"/>
    <col min="6153" max="6153" width="3.796875" style="1" customWidth="1"/>
    <col min="6154" max="6154" width="1.796875" style="1" customWidth="1"/>
    <col min="6155" max="6155" width="4.5" style="1" customWidth="1"/>
    <col min="6156" max="6156" width="10.59765625" style="1" customWidth="1"/>
    <col min="6157" max="6157" width="2.19921875" style="1" customWidth="1"/>
    <col min="6158" max="6158" width="8" style="1" customWidth="1"/>
    <col min="6159" max="6159" width="2.19921875" style="1" customWidth="1"/>
    <col min="6160" max="6160" width="8" style="1" customWidth="1"/>
    <col min="6161" max="6161" width="5.3984375" style="1" customWidth="1"/>
    <col min="6162" max="6167" width="8.3984375" style="1" customWidth="1"/>
    <col min="6168" max="6402" width="8.09765625" style="1"/>
    <col min="6403" max="6403" width="5.296875" style="1" customWidth="1"/>
    <col min="6404" max="6404" width="22.8984375" style="1" bestFit="1" customWidth="1"/>
    <col min="6405" max="6405" width="2.5" style="1" customWidth="1"/>
    <col min="6406" max="6406" width="8.19921875" style="1" customWidth="1"/>
    <col min="6407" max="6407" width="2.09765625" style="1" customWidth="1"/>
    <col min="6408" max="6408" width="7.19921875" style="1" customWidth="1"/>
    <col min="6409" max="6409" width="3.796875" style="1" customWidth="1"/>
    <col min="6410" max="6410" width="1.796875" style="1" customWidth="1"/>
    <col min="6411" max="6411" width="4.5" style="1" customWidth="1"/>
    <col min="6412" max="6412" width="10.59765625" style="1" customWidth="1"/>
    <col min="6413" max="6413" width="2.19921875" style="1" customWidth="1"/>
    <col min="6414" max="6414" width="8" style="1" customWidth="1"/>
    <col min="6415" max="6415" width="2.19921875" style="1" customWidth="1"/>
    <col min="6416" max="6416" width="8" style="1" customWidth="1"/>
    <col min="6417" max="6417" width="5.3984375" style="1" customWidth="1"/>
    <col min="6418" max="6423" width="8.3984375" style="1" customWidth="1"/>
    <col min="6424" max="6658" width="8.09765625" style="1"/>
    <col min="6659" max="6659" width="5.296875" style="1" customWidth="1"/>
    <col min="6660" max="6660" width="22.8984375" style="1" bestFit="1" customWidth="1"/>
    <col min="6661" max="6661" width="2.5" style="1" customWidth="1"/>
    <col min="6662" max="6662" width="8.19921875" style="1" customWidth="1"/>
    <col min="6663" max="6663" width="2.09765625" style="1" customWidth="1"/>
    <col min="6664" max="6664" width="7.19921875" style="1" customWidth="1"/>
    <col min="6665" max="6665" width="3.796875" style="1" customWidth="1"/>
    <col min="6666" max="6666" width="1.796875" style="1" customWidth="1"/>
    <col min="6667" max="6667" width="4.5" style="1" customWidth="1"/>
    <col min="6668" max="6668" width="10.59765625" style="1" customWidth="1"/>
    <col min="6669" max="6669" width="2.19921875" style="1" customWidth="1"/>
    <col min="6670" max="6670" width="8" style="1" customWidth="1"/>
    <col min="6671" max="6671" width="2.19921875" style="1" customWidth="1"/>
    <col min="6672" max="6672" width="8" style="1" customWidth="1"/>
    <col min="6673" max="6673" width="5.3984375" style="1" customWidth="1"/>
    <col min="6674" max="6679" width="8.3984375" style="1" customWidth="1"/>
    <col min="6680" max="6914" width="8.09765625" style="1"/>
    <col min="6915" max="6915" width="5.296875" style="1" customWidth="1"/>
    <col min="6916" max="6916" width="22.8984375" style="1" bestFit="1" customWidth="1"/>
    <col min="6917" max="6917" width="2.5" style="1" customWidth="1"/>
    <col min="6918" max="6918" width="8.19921875" style="1" customWidth="1"/>
    <col min="6919" max="6919" width="2.09765625" style="1" customWidth="1"/>
    <col min="6920" max="6920" width="7.19921875" style="1" customWidth="1"/>
    <col min="6921" max="6921" width="3.796875" style="1" customWidth="1"/>
    <col min="6922" max="6922" width="1.796875" style="1" customWidth="1"/>
    <col min="6923" max="6923" width="4.5" style="1" customWidth="1"/>
    <col min="6924" max="6924" width="10.59765625" style="1" customWidth="1"/>
    <col min="6925" max="6925" width="2.19921875" style="1" customWidth="1"/>
    <col min="6926" max="6926" width="8" style="1" customWidth="1"/>
    <col min="6927" max="6927" width="2.19921875" style="1" customWidth="1"/>
    <col min="6928" max="6928" width="8" style="1" customWidth="1"/>
    <col min="6929" max="6929" width="5.3984375" style="1" customWidth="1"/>
    <col min="6930" max="6935" width="8.3984375" style="1" customWidth="1"/>
    <col min="6936" max="7170" width="8.09765625" style="1"/>
    <col min="7171" max="7171" width="5.296875" style="1" customWidth="1"/>
    <col min="7172" max="7172" width="22.8984375" style="1" bestFit="1" customWidth="1"/>
    <col min="7173" max="7173" width="2.5" style="1" customWidth="1"/>
    <col min="7174" max="7174" width="8.19921875" style="1" customWidth="1"/>
    <col min="7175" max="7175" width="2.09765625" style="1" customWidth="1"/>
    <col min="7176" max="7176" width="7.19921875" style="1" customWidth="1"/>
    <col min="7177" max="7177" width="3.796875" style="1" customWidth="1"/>
    <col min="7178" max="7178" width="1.796875" style="1" customWidth="1"/>
    <col min="7179" max="7179" width="4.5" style="1" customWidth="1"/>
    <col min="7180" max="7180" width="10.59765625" style="1" customWidth="1"/>
    <col min="7181" max="7181" width="2.19921875" style="1" customWidth="1"/>
    <col min="7182" max="7182" width="8" style="1" customWidth="1"/>
    <col min="7183" max="7183" width="2.19921875" style="1" customWidth="1"/>
    <col min="7184" max="7184" width="8" style="1" customWidth="1"/>
    <col min="7185" max="7185" width="5.3984375" style="1" customWidth="1"/>
    <col min="7186" max="7191" width="8.3984375" style="1" customWidth="1"/>
    <col min="7192" max="7426" width="8.09765625" style="1"/>
    <col min="7427" max="7427" width="5.296875" style="1" customWidth="1"/>
    <col min="7428" max="7428" width="22.8984375" style="1" bestFit="1" customWidth="1"/>
    <col min="7429" max="7429" width="2.5" style="1" customWidth="1"/>
    <col min="7430" max="7430" width="8.19921875" style="1" customWidth="1"/>
    <col min="7431" max="7431" width="2.09765625" style="1" customWidth="1"/>
    <col min="7432" max="7432" width="7.19921875" style="1" customWidth="1"/>
    <col min="7433" max="7433" width="3.796875" style="1" customWidth="1"/>
    <col min="7434" max="7434" width="1.796875" style="1" customWidth="1"/>
    <col min="7435" max="7435" width="4.5" style="1" customWidth="1"/>
    <col min="7436" max="7436" width="10.59765625" style="1" customWidth="1"/>
    <col min="7437" max="7437" width="2.19921875" style="1" customWidth="1"/>
    <col min="7438" max="7438" width="8" style="1" customWidth="1"/>
    <col min="7439" max="7439" width="2.19921875" style="1" customWidth="1"/>
    <col min="7440" max="7440" width="8" style="1" customWidth="1"/>
    <col min="7441" max="7441" width="5.3984375" style="1" customWidth="1"/>
    <col min="7442" max="7447" width="8.3984375" style="1" customWidth="1"/>
    <col min="7448" max="7682" width="8.09765625" style="1"/>
    <col min="7683" max="7683" width="5.296875" style="1" customWidth="1"/>
    <col min="7684" max="7684" width="22.8984375" style="1" bestFit="1" customWidth="1"/>
    <col min="7685" max="7685" width="2.5" style="1" customWidth="1"/>
    <col min="7686" max="7686" width="8.19921875" style="1" customWidth="1"/>
    <col min="7687" max="7687" width="2.09765625" style="1" customWidth="1"/>
    <col min="7688" max="7688" width="7.19921875" style="1" customWidth="1"/>
    <col min="7689" max="7689" width="3.796875" style="1" customWidth="1"/>
    <col min="7690" max="7690" width="1.796875" style="1" customWidth="1"/>
    <col min="7691" max="7691" width="4.5" style="1" customWidth="1"/>
    <col min="7692" max="7692" width="10.59765625" style="1" customWidth="1"/>
    <col min="7693" max="7693" width="2.19921875" style="1" customWidth="1"/>
    <col min="7694" max="7694" width="8" style="1" customWidth="1"/>
    <col min="7695" max="7695" width="2.19921875" style="1" customWidth="1"/>
    <col min="7696" max="7696" width="8" style="1" customWidth="1"/>
    <col min="7697" max="7697" width="5.3984375" style="1" customWidth="1"/>
    <col min="7698" max="7703" width="8.3984375" style="1" customWidth="1"/>
    <col min="7704" max="7938" width="8.09765625" style="1"/>
    <col min="7939" max="7939" width="5.296875" style="1" customWidth="1"/>
    <col min="7940" max="7940" width="22.8984375" style="1" bestFit="1" customWidth="1"/>
    <col min="7941" max="7941" width="2.5" style="1" customWidth="1"/>
    <col min="7942" max="7942" width="8.19921875" style="1" customWidth="1"/>
    <col min="7943" max="7943" width="2.09765625" style="1" customWidth="1"/>
    <col min="7944" max="7944" width="7.19921875" style="1" customWidth="1"/>
    <col min="7945" max="7945" width="3.796875" style="1" customWidth="1"/>
    <col min="7946" max="7946" width="1.796875" style="1" customWidth="1"/>
    <col min="7947" max="7947" width="4.5" style="1" customWidth="1"/>
    <col min="7948" max="7948" width="10.59765625" style="1" customWidth="1"/>
    <col min="7949" max="7949" width="2.19921875" style="1" customWidth="1"/>
    <col min="7950" max="7950" width="8" style="1" customWidth="1"/>
    <col min="7951" max="7951" width="2.19921875" style="1" customWidth="1"/>
    <col min="7952" max="7952" width="8" style="1" customWidth="1"/>
    <col min="7953" max="7953" width="5.3984375" style="1" customWidth="1"/>
    <col min="7954" max="7959" width="8.3984375" style="1" customWidth="1"/>
    <col min="7960" max="8194" width="8.09765625" style="1"/>
    <col min="8195" max="8195" width="5.296875" style="1" customWidth="1"/>
    <col min="8196" max="8196" width="22.8984375" style="1" bestFit="1" customWidth="1"/>
    <col min="8197" max="8197" width="2.5" style="1" customWidth="1"/>
    <col min="8198" max="8198" width="8.19921875" style="1" customWidth="1"/>
    <col min="8199" max="8199" width="2.09765625" style="1" customWidth="1"/>
    <col min="8200" max="8200" width="7.19921875" style="1" customWidth="1"/>
    <col min="8201" max="8201" width="3.796875" style="1" customWidth="1"/>
    <col min="8202" max="8202" width="1.796875" style="1" customWidth="1"/>
    <col min="8203" max="8203" width="4.5" style="1" customWidth="1"/>
    <col min="8204" max="8204" width="10.59765625" style="1" customWidth="1"/>
    <col min="8205" max="8205" width="2.19921875" style="1" customWidth="1"/>
    <col min="8206" max="8206" width="8" style="1" customWidth="1"/>
    <col min="8207" max="8207" width="2.19921875" style="1" customWidth="1"/>
    <col min="8208" max="8208" width="8" style="1" customWidth="1"/>
    <col min="8209" max="8209" width="5.3984375" style="1" customWidth="1"/>
    <col min="8210" max="8215" width="8.3984375" style="1" customWidth="1"/>
    <col min="8216" max="8450" width="8.09765625" style="1"/>
    <col min="8451" max="8451" width="5.296875" style="1" customWidth="1"/>
    <col min="8452" max="8452" width="22.8984375" style="1" bestFit="1" customWidth="1"/>
    <col min="8453" max="8453" width="2.5" style="1" customWidth="1"/>
    <col min="8454" max="8454" width="8.19921875" style="1" customWidth="1"/>
    <col min="8455" max="8455" width="2.09765625" style="1" customWidth="1"/>
    <col min="8456" max="8456" width="7.19921875" style="1" customWidth="1"/>
    <col min="8457" max="8457" width="3.796875" style="1" customWidth="1"/>
    <col min="8458" max="8458" width="1.796875" style="1" customWidth="1"/>
    <col min="8459" max="8459" width="4.5" style="1" customWidth="1"/>
    <col min="8460" max="8460" width="10.59765625" style="1" customWidth="1"/>
    <col min="8461" max="8461" width="2.19921875" style="1" customWidth="1"/>
    <col min="8462" max="8462" width="8" style="1" customWidth="1"/>
    <col min="8463" max="8463" width="2.19921875" style="1" customWidth="1"/>
    <col min="8464" max="8464" width="8" style="1" customWidth="1"/>
    <col min="8465" max="8465" width="5.3984375" style="1" customWidth="1"/>
    <col min="8466" max="8471" width="8.3984375" style="1" customWidth="1"/>
    <col min="8472" max="8706" width="8.09765625" style="1"/>
    <col min="8707" max="8707" width="5.296875" style="1" customWidth="1"/>
    <col min="8708" max="8708" width="22.8984375" style="1" bestFit="1" customWidth="1"/>
    <col min="8709" max="8709" width="2.5" style="1" customWidth="1"/>
    <col min="8710" max="8710" width="8.19921875" style="1" customWidth="1"/>
    <col min="8711" max="8711" width="2.09765625" style="1" customWidth="1"/>
    <col min="8712" max="8712" width="7.19921875" style="1" customWidth="1"/>
    <col min="8713" max="8713" width="3.796875" style="1" customWidth="1"/>
    <col min="8714" max="8714" width="1.796875" style="1" customWidth="1"/>
    <col min="8715" max="8715" width="4.5" style="1" customWidth="1"/>
    <col min="8716" max="8716" width="10.59765625" style="1" customWidth="1"/>
    <col min="8717" max="8717" width="2.19921875" style="1" customWidth="1"/>
    <col min="8718" max="8718" width="8" style="1" customWidth="1"/>
    <col min="8719" max="8719" width="2.19921875" style="1" customWidth="1"/>
    <col min="8720" max="8720" width="8" style="1" customWidth="1"/>
    <col min="8721" max="8721" width="5.3984375" style="1" customWidth="1"/>
    <col min="8722" max="8727" width="8.3984375" style="1" customWidth="1"/>
    <col min="8728" max="8962" width="8.09765625" style="1"/>
    <col min="8963" max="8963" width="5.296875" style="1" customWidth="1"/>
    <col min="8964" max="8964" width="22.8984375" style="1" bestFit="1" customWidth="1"/>
    <col min="8965" max="8965" width="2.5" style="1" customWidth="1"/>
    <col min="8966" max="8966" width="8.19921875" style="1" customWidth="1"/>
    <col min="8967" max="8967" width="2.09765625" style="1" customWidth="1"/>
    <col min="8968" max="8968" width="7.19921875" style="1" customWidth="1"/>
    <col min="8969" max="8969" width="3.796875" style="1" customWidth="1"/>
    <col min="8970" max="8970" width="1.796875" style="1" customWidth="1"/>
    <col min="8971" max="8971" width="4.5" style="1" customWidth="1"/>
    <col min="8972" max="8972" width="10.59765625" style="1" customWidth="1"/>
    <col min="8973" max="8973" width="2.19921875" style="1" customWidth="1"/>
    <col min="8974" max="8974" width="8" style="1" customWidth="1"/>
    <col min="8975" max="8975" width="2.19921875" style="1" customWidth="1"/>
    <col min="8976" max="8976" width="8" style="1" customWidth="1"/>
    <col min="8977" max="8977" width="5.3984375" style="1" customWidth="1"/>
    <col min="8978" max="8983" width="8.3984375" style="1" customWidth="1"/>
    <col min="8984" max="9218" width="8.09765625" style="1"/>
    <col min="9219" max="9219" width="5.296875" style="1" customWidth="1"/>
    <col min="9220" max="9220" width="22.8984375" style="1" bestFit="1" customWidth="1"/>
    <col min="9221" max="9221" width="2.5" style="1" customWidth="1"/>
    <col min="9222" max="9222" width="8.19921875" style="1" customWidth="1"/>
    <col min="9223" max="9223" width="2.09765625" style="1" customWidth="1"/>
    <col min="9224" max="9224" width="7.19921875" style="1" customWidth="1"/>
    <col min="9225" max="9225" width="3.796875" style="1" customWidth="1"/>
    <col min="9226" max="9226" width="1.796875" style="1" customWidth="1"/>
    <col min="9227" max="9227" width="4.5" style="1" customWidth="1"/>
    <col min="9228" max="9228" width="10.59765625" style="1" customWidth="1"/>
    <col min="9229" max="9229" width="2.19921875" style="1" customWidth="1"/>
    <col min="9230" max="9230" width="8" style="1" customWidth="1"/>
    <col min="9231" max="9231" width="2.19921875" style="1" customWidth="1"/>
    <col min="9232" max="9232" width="8" style="1" customWidth="1"/>
    <col min="9233" max="9233" width="5.3984375" style="1" customWidth="1"/>
    <col min="9234" max="9239" width="8.3984375" style="1" customWidth="1"/>
    <col min="9240" max="9474" width="8.09765625" style="1"/>
    <col min="9475" max="9475" width="5.296875" style="1" customWidth="1"/>
    <col min="9476" max="9476" width="22.8984375" style="1" bestFit="1" customWidth="1"/>
    <col min="9477" max="9477" width="2.5" style="1" customWidth="1"/>
    <col min="9478" max="9478" width="8.19921875" style="1" customWidth="1"/>
    <col min="9479" max="9479" width="2.09765625" style="1" customWidth="1"/>
    <col min="9480" max="9480" width="7.19921875" style="1" customWidth="1"/>
    <col min="9481" max="9481" width="3.796875" style="1" customWidth="1"/>
    <col min="9482" max="9482" width="1.796875" style="1" customWidth="1"/>
    <col min="9483" max="9483" width="4.5" style="1" customWidth="1"/>
    <col min="9484" max="9484" width="10.59765625" style="1" customWidth="1"/>
    <col min="9485" max="9485" width="2.19921875" style="1" customWidth="1"/>
    <col min="9486" max="9486" width="8" style="1" customWidth="1"/>
    <col min="9487" max="9487" width="2.19921875" style="1" customWidth="1"/>
    <col min="9488" max="9488" width="8" style="1" customWidth="1"/>
    <col min="9489" max="9489" width="5.3984375" style="1" customWidth="1"/>
    <col min="9490" max="9495" width="8.3984375" style="1" customWidth="1"/>
    <col min="9496" max="9730" width="8.09765625" style="1"/>
    <col min="9731" max="9731" width="5.296875" style="1" customWidth="1"/>
    <col min="9732" max="9732" width="22.8984375" style="1" bestFit="1" customWidth="1"/>
    <col min="9733" max="9733" width="2.5" style="1" customWidth="1"/>
    <col min="9734" max="9734" width="8.19921875" style="1" customWidth="1"/>
    <col min="9735" max="9735" width="2.09765625" style="1" customWidth="1"/>
    <col min="9736" max="9736" width="7.19921875" style="1" customWidth="1"/>
    <col min="9737" max="9737" width="3.796875" style="1" customWidth="1"/>
    <col min="9738" max="9738" width="1.796875" style="1" customWidth="1"/>
    <col min="9739" max="9739" width="4.5" style="1" customWidth="1"/>
    <col min="9740" max="9740" width="10.59765625" style="1" customWidth="1"/>
    <col min="9741" max="9741" width="2.19921875" style="1" customWidth="1"/>
    <col min="9742" max="9742" width="8" style="1" customWidth="1"/>
    <col min="9743" max="9743" width="2.19921875" style="1" customWidth="1"/>
    <col min="9744" max="9744" width="8" style="1" customWidth="1"/>
    <col min="9745" max="9745" width="5.3984375" style="1" customWidth="1"/>
    <col min="9746" max="9751" width="8.3984375" style="1" customWidth="1"/>
    <col min="9752" max="9986" width="8.09765625" style="1"/>
    <col min="9987" max="9987" width="5.296875" style="1" customWidth="1"/>
    <col min="9988" max="9988" width="22.8984375" style="1" bestFit="1" customWidth="1"/>
    <col min="9989" max="9989" width="2.5" style="1" customWidth="1"/>
    <col min="9990" max="9990" width="8.19921875" style="1" customWidth="1"/>
    <col min="9991" max="9991" width="2.09765625" style="1" customWidth="1"/>
    <col min="9992" max="9992" width="7.19921875" style="1" customWidth="1"/>
    <col min="9993" max="9993" width="3.796875" style="1" customWidth="1"/>
    <col min="9994" max="9994" width="1.796875" style="1" customWidth="1"/>
    <col min="9995" max="9995" width="4.5" style="1" customWidth="1"/>
    <col min="9996" max="9996" width="10.59765625" style="1" customWidth="1"/>
    <col min="9997" max="9997" width="2.19921875" style="1" customWidth="1"/>
    <col min="9998" max="9998" width="8" style="1" customWidth="1"/>
    <col min="9999" max="9999" width="2.19921875" style="1" customWidth="1"/>
    <col min="10000" max="10000" width="8" style="1" customWidth="1"/>
    <col min="10001" max="10001" width="5.3984375" style="1" customWidth="1"/>
    <col min="10002" max="10007" width="8.3984375" style="1" customWidth="1"/>
    <col min="10008" max="10242" width="8.09765625" style="1"/>
    <col min="10243" max="10243" width="5.296875" style="1" customWidth="1"/>
    <col min="10244" max="10244" width="22.8984375" style="1" bestFit="1" customWidth="1"/>
    <col min="10245" max="10245" width="2.5" style="1" customWidth="1"/>
    <col min="10246" max="10246" width="8.19921875" style="1" customWidth="1"/>
    <col min="10247" max="10247" width="2.09765625" style="1" customWidth="1"/>
    <col min="10248" max="10248" width="7.19921875" style="1" customWidth="1"/>
    <col min="10249" max="10249" width="3.796875" style="1" customWidth="1"/>
    <col min="10250" max="10250" width="1.796875" style="1" customWidth="1"/>
    <col min="10251" max="10251" width="4.5" style="1" customWidth="1"/>
    <col min="10252" max="10252" width="10.59765625" style="1" customWidth="1"/>
    <col min="10253" max="10253" width="2.19921875" style="1" customWidth="1"/>
    <col min="10254" max="10254" width="8" style="1" customWidth="1"/>
    <col min="10255" max="10255" width="2.19921875" style="1" customWidth="1"/>
    <col min="10256" max="10256" width="8" style="1" customWidth="1"/>
    <col min="10257" max="10257" width="5.3984375" style="1" customWidth="1"/>
    <col min="10258" max="10263" width="8.3984375" style="1" customWidth="1"/>
    <col min="10264" max="10498" width="8.09765625" style="1"/>
    <col min="10499" max="10499" width="5.296875" style="1" customWidth="1"/>
    <col min="10500" max="10500" width="22.8984375" style="1" bestFit="1" customWidth="1"/>
    <col min="10501" max="10501" width="2.5" style="1" customWidth="1"/>
    <col min="10502" max="10502" width="8.19921875" style="1" customWidth="1"/>
    <col min="10503" max="10503" width="2.09765625" style="1" customWidth="1"/>
    <col min="10504" max="10504" width="7.19921875" style="1" customWidth="1"/>
    <col min="10505" max="10505" width="3.796875" style="1" customWidth="1"/>
    <col min="10506" max="10506" width="1.796875" style="1" customWidth="1"/>
    <col min="10507" max="10507" width="4.5" style="1" customWidth="1"/>
    <col min="10508" max="10508" width="10.59765625" style="1" customWidth="1"/>
    <col min="10509" max="10509" width="2.19921875" style="1" customWidth="1"/>
    <col min="10510" max="10510" width="8" style="1" customWidth="1"/>
    <col min="10511" max="10511" width="2.19921875" style="1" customWidth="1"/>
    <col min="10512" max="10512" width="8" style="1" customWidth="1"/>
    <col min="10513" max="10513" width="5.3984375" style="1" customWidth="1"/>
    <col min="10514" max="10519" width="8.3984375" style="1" customWidth="1"/>
    <col min="10520" max="10754" width="8.09765625" style="1"/>
    <col min="10755" max="10755" width="5.296875" style="1" customWidth="1"/>
    <col min="10756" max="10756" width="22.8984375" style="1" bestFit="1" customWidth="1"/>
    <col min="10757" max="10757" width="2.5" style="1" customWidth="1"/>
    <col min="10758" max="10758" width="8.19921875" style="1" customWidth="1"/>
    <col min="10759" max="10759" width="2.09765625" style="1" customWidth="1"/>
    <col min="10760" max="10760" width="7.19921875" style="1" customWidth="1"/>
    <col min="10761" max="10761" width="3.796875" style="1" customWidth="1"/>
    <col min="10762" max="10762" width="1.796875" style="1" customWidth="1"/>
    <col min="10763" max="10763" width="4.5" style="1" customWidth="1"/>
    <col min="10764" max="10764" width="10.59765625" style="1" customWidth="1"/>
    <col min="10765" max="10765" width="2.19921875" style="1" customWidth="1"/>
    <col min="10766" max="10766" width="8" style="1" customWidth="1"/>
    <col min="10767" max="10767" width="2.19921875" style="1" customWidth="1"/>
    <col min="10768" max="10768" width="8" style="1" customWidth="1"/>
    <col min="10769" max="10769" width="5.3984375" style="1" customWidth="1"/>
    <col min="10770" max="10775" width="8.3984375" style="1" customWidth="1"/>
    <col min="10776" max="11010" width="8.09765625" style="1"/>
    <col min="11011" max="11011" width="5.296875" style="1" customWidth="1"/>
    <col min="11012" max="11012" width="22.8984375" style="1" bestFit="1" customWidth="1"/>
    <col min="11013" max="11013" width="2.5" style="1" customWidth="1"/>
    <col min="11014" max="11014" width="8.19921875" style="1" customWidth="1"/>
    <col min="11015" max="11015" width="2.09765625" style="1" customWidth="1"/>
    <col min="11016" max="11016" width="7.19921875" style="1" customWidth="1"/>
    <col min="11017" max="11017" width="3.796875" style="1" customWidth="1"/>
    <col min="11018" max="11018" width="1.796875" style="1" customWidth="1"/>
    <col min="11019" max="11019" width="4.5" style="1" customWidth="1"/>
    <col min="11020" max="11020" width="10.59765625" style="1" customWidth="1"/>
    <col min="11021" max="11021" width="2.19921875" style="1" customWidth="1"/>
    <col min="11022" max="11022" width="8" style="1" customWidth="1"/>
    <col min="11023" max="11023" width="2.19921875" style="1" customWidth="1"/>
    <col min="11024" max="11024" width="8" style="1" customWidth="1"/>
    <col min="11025" max="11025" width="5.3984375" style="1" customWidth="1"/>
    <col min="11026" max="11031" width="8.3984375" style="1" customWidth="1"/>
    <col min="11032" max="11266" width="8.09765625" style="1"/>
    <col min="11267" max="11267" width="5.296875" style="1" customWidth="1"/>
    <col min="11268" max="11268" width="22.8984375" style="1" bestFit="1" customWidth="1"/>
    <col min="11269" max="11269" width="2.5" style="1" customWidth="1"/>
    <col min="11270" max="11270" width="8.19921875" style="1" customWidth="1"/>
    <col min="11271" max="11271" width="2.09765625" style="1" customWidth="1"/>
    <col min="11272" max="11272" width="7.19921875" style="1" customWidth="1"/>
    <col min="11273" max="11273" width="3.796875" style="1" customWidth="1"/>
    <col min="11274" max="11274" width="1.796875" style="1" customWidth="1"/>
    <col min="11275" max="11275" width="4.5" style="1" customWidth="1"/>
    <col min="11276" max="11276" width="10.59765625" style="1" customWidth="1"/>
    <col min="11277" max="11277" width="2.19921875" style="1" customWidth="1"/>
    <col min="11278" max="11278" width="8" style="1" customWidth="1"/>
    <col min="11279" max="11279" width="2.19921875" style="1" customWidth="1"/>
    <col min="11280" max="11280" width="8" style="1" customWidth="1"/>
    <col min="11281" max="11281" width="5.3984375" style="1" customWidth="1"/>
    <col min="11282" max="11287" width="8.3984375" style="1" customWidth="1"/>
    <col min="11288" max="11522" width="8.09765625" style="1"/>
    <col min="11523" max="11523" width="5.296875" style="1" customWidth="1"/>
    <col min="11524" max="11524" width="22.8984375" style="1" bestFit="1" customWidth="1"/>
    <col min="11525" max="11525" width="2.5" style="1" customWidth="1"/>
    <col min="11526" max="11526" width="8.19921875" style="1" customWidth="1"/>
    <col min="11527" max="11527" width="2.09765625" style="1" customWidth="1"/>
    <col min="11528" max="11528" width="7.19921875" style="1" customWidth="1"/>
    <col min="11529" max="11529" width="3.796875" style="1" customWidth="1"/>
    <col min="11530" max="11530" width="1.796875" style="1" customWidth="1"/>
    <col min="11531" max="11531" width="4.5" style="1" customWidth="1"/>
    <col min="11532" max="11532" width="10.59765625" style="1" customWidth="1"/>
    <col min="11533" max="11533" width="2.19921875" style="1" customWidth="1"/>
    <col min="11534" max="11534" width="8" style="1" customWidth="1"/>
    <col min="11535" max="11535" width="2.19921875" style="1" customWidth="1"/>
    <col min="11536" max="11536" width="8" style="1" customWidth="1"/>
    <col min="11537" max="11537" width="5.3984375" style="1" customWidth="1"/>
    <col min="11538" max="11543" width="8.3984375" style="1" customWidth="1"/>
    <col min="11544" max="11778" width="8.09765625" style="1"/>
    <col min="11779" max="11779" width="5.296875" style="1" customWidth="1"/>
    <col min="11780" max="11780" width="22.8984375" style="1" bestFit="1" customWidth="1"/>
    <col min="11781" max="11781" width="2.5" style="1" customWidth="1"/>
    <col min="11782" max="11782" width="8.19921875" style="1" customWidth="1"/>
    <col min="11783" max="11783" width="2.09765625" style="1" customWidth="1"/>
    <col min="11784" max="11784" width="7.19921875" style="1" customWidth="1"/>
    <col min="11785" max="11785" width="3.796875" style="1" customWidth="1"/>
    <col min="11786" max="11786" width="1.796875" style="1" customWidth="1"/>
    <col min="11787" max="11787" width="4.5" style="1" customWidth="1"/>
    <col min="11788" max="11788" width="10.59765625" style="1" customWidth="1"/>
    <col min="11789" max="11789" width="2.19921875" style="1" customWidth="1"/>
    <col min="11790" max="11790" width="8" style="1" customWidth="1"/>
    <col min="11791" max="11791" width="2.19921875" style="1" customWidth="1"/>
    <col min="11792" max="11792" width="8" style="1" customWidth="1"/>
    <col min="11793" max="11793" width="5.3984375" style="1" customWidth="1"/>
    <col min="11794" max="11799" width="8.3984375" style="1" customWidth="1"/>
    <col min="11800" max="12034" width="8.09765625" style="1"/>
    <col min="12035" max="12035" width="5.296875" style="1" customWidth="1"/>
    <col min="12036" max="12036" width="22.8984375" style="1" bestFit="1" customWidth="1"/>
    <col min="12037" max="12037" width="2.5" style="1" customWidth="1"/>
    <col min="12038" max="12038" width="8.19921875" style="1" customWidth="1"/>
    <col min="12039" max="12039" width="2.09765625" style="1" customWidth="1"/>
    <col min="12040" max="12040" width="7.19921875" style="1" customWidth="1"/>
    <col min="12041" max="12041" width="3.796875" style="1" customWidth="1"/>
    <col min="12042" max="12042" width="1.796875" style="1" customWidth="1"/>
    <col min="12043" max="12043" width="4.5" style="1" customWidth="1"/>
    <col min="12044" max="12044" width="10.59765625" style="1" customWidth="1"/>
    <col min="12045" max="12045" width="2.19921875" style="1" customWidth="1"/>
    <col min="12046" max="12046" width="8" style="1" customWidth="1"/>
    <col min="12047" max="12047" width="2.19921875" style="1" customWidth="1"/>
    <col min="12048" max="12048" width="8" style="1" customWidth="1"/>
    <col min="12049" max="12049" width="5.3984375" style="1" customWidth="1"/>
    <col min="12050" max="12055" width="8.3984375" style="1" customWidth="1"/>
    <col min="12056" max="12290" width="8.09765625" style="1"/>
    <col min="12291" max="12291" width="5.296875" style="1" customWidth="1"/>
    <col min="12292" max="12292" width="22.8984375" style="1" bestFit="1" customWidth="1"/>
    <col min="12293" max="12293" width="2.5" style="1" customWidth="1"/>
    <col min="12294" max="12294" width="8.19921875" style="1" customWidth="1"/>
    <col min="12295" max="12295" width="2.09765625" style="1" customWidth="1"/>
    <col min="12296" max="12296" width="7.19921875" style="1" customWidth="1"/>
    <col min="12297" max="12297" width="3.796875" style="1" customWidth="1"/>
    <col min="12298" max="12298" width="1.796875" style="1" customWidth="1"/>
    <col min="12299" max="12299" width="4.5" style="1" customWidth="1"/>
    <col min="12300" max="12300" width="10.59765625" style="1" customWidth="1"/>
    <col min="12301" max="12301" width="2.19921875" style="1" customWidth="1"/>
    <col min="12302" max="12302" width="8" style="1" customWidth="1"/>
    <col min="12303" max="12303" width="2.19921875" style="1" customWidth="1"/>
    <col min="12304" max="12304" width="8" style="1" customWidth="1"/>
    <col min="12305" max="12305" width="5.3984375" style="1" customWidth="1"/>
    <col min="12306" max="12311" width="8.3984375" style="1" customWidth="1"/>
    <col min="12312" max="12546" width="8.09765625" style="1"/>
    <col min="12547" max="12547" width="5.296875" style="1" customWidth="1"/>
    <col min="12548" max="12548" width="22.8984375" style="1" bestFit="1" customWidth="1"/>
    <col min="12549" max="12549" width="2.5" style="1" customWidth="1"/>
    <col min="12550" max="12550" width="8.19921875" style="1" customWidth="1"/>
    <col min="12551" max="12551" width="2.09765625" style="1" customWidth="1"/>
    <col min="12552" max="12552" width="7.19921875" style="1" customWidth="1"/>
    <col min="12553" max="12553" width="3.796875" style="1" customWidth="1"/>
    <col min="12554" max="12554" width="1.796875" style="1" customWidth="1"/>
    <col min="12555" max="12555" width="4.5" style="1" customWidth="1"/>
    <col min="12556" max="12556" width="10.59765625" style="1" customWidth="1"/>
    <col min="12557" max="12557" width="2.19921875" style="1" customWidth="1"/>
    <col min="12558" max="12558" width="8" style="1" customWidth="1"/>
    <col min="12559" max="12559" width="2.19921875" style="1" customWidth="1"/>
    <col min="12560" max="12560" width="8" style="1" customWidth="1"/>
    <col min="12561" max="12561" width="5.3984375" style="1" customWidth="1"/>
    <col min="12562" max="12567" width="8.3984375" style="1" customWidth="1"/>
    <col min="12568" max="12802" width="8.09765625" style="1"/>
    <col min="12803" max="12803" width="5.296875" style="1" customWidth="1"/>
    <col min="12804" max="12804" width="22.8984375" style="1" bestFit="1" customWidth="1"/>
    <col min="12805" max="12805" width="2.5" style="1" customWidth="1"/>
    <col min="12806" max="12806" width="8.19921875" style="1" customWidth="1"/>
    <col min="12807" max="12807" width="2.09765625" style="1" customWidth="1"/>
    <col min="12808" max="12808" width="7.19921875" style="1" customWidth="1"/>
    <col min="12809" max="12809" width="3.796875" style="1" customWidth="1"/>
    <col min="12810" max="12810" width="1.796875" style="1" customWidth="1"/>
    <col min="12811" max="12811" width="4.5" style="1" customWidth="1"/>
    <col min="12812" max="12812" width="10.59765625" style="1" customWidth="1"/>
    <col min="12813" max="12813" width="2.19921875" style="1" customWidth="1"/>
    <col min="12814" max="12814" width="8" style="1" customWidth="1"/>
    <col min="12815" max="12815" width="2.19921875" style="1" customWidth="1"/>
    <col min="12816" max="12816" width="8" style="1" customWidth="1"/>
    <col min="12817" max="12817" width="5.3984375" style="1" customWidth="1"/>
    <col min="12818" max="12823" width="8.3984375" style="1" customWidth="1"/>
    <col min="12824" max="13058" width="8.09765625" style="1"/>
    <col min="13059" max="13059" width="5.296875" style="1" customWidth="1"/>
    <col min="13060" max="13060" width="22.8984375" style="1" bestFit="1" customWidth="1"/>
    <col min="13061" max="13061" width="2.5" style="1" customWidth="1"/>
    <col min="13062" max="13062" width="8.19921875" style="1" customWidth="1"/>
    <col min="13063" max="13063" width="2.09765625" style="1" customWidth="1"/>
    <col min="13064" max="13064" width="7.19921875" style="1" customWidth="1"/>
    <col min="13065" max="13065" width="3.796875" style="1" customWidth="1"/>
    <col min="13066" max="13066" width="1.796875" style="1" customWidth="1"/>
    <col min="13067" max="13067" width="4.5" style="1" customWidth="1"/>
    <col min="13068" max="13068" width="10.59765625" style="1" customWidth="1"/>
    <col min="13069" max="13069" width="2.19921875" style="1" customWidth="1"/>
    <col min="13070" max="13070" width="8" style="1" customWidth="1"/>
    <col min="13071" max="13071" width="2.19921875" style="1" customWidth="1"/>
    <col min="13072" max="13072" width="8" style="1" customWidth="1"/>
    <col min="13073" max="13073" width="5.3984375" style="1" customWidth="1"/>
    <col min="13074" max="13079" width="8.3984375" style="1" customWidth="1"/>
    <col min="13080" max="13314" width="8.09765625" style="1"/>
    <col min="13315" max="13315" width="5.296875" style="1" customWidth="1"/>
    <col min="13316" max="13316" width="22.8984375" style="1" bestFit="1" customWidth="1"/>
    <col min="13317" max="13317" width="2.5" style="1" customWidth="1"/>
    <col min="13318" max="13318" width="8.19921875" style="1" customWidth="1"/>
    <col min="13319" max="13319" width="2.09765625" style="1" customWidth="1"/>
    <col min="13320" max="13320" width="7.19921875" style="1" customWidth="1"/>
    <col min="13321" max="13321" width="3.796875" style="1" customWidth="1"/>
    <col min="13322" max="13322" width="1.796875" style="1" customWidth="1"/>
    <col min="13323" max="13323" width="4.5" style="1" customWidth="1"/>
    <col min="13324" max="13324" width="10.59765625" style="1" customWidth="1"/>
    <col min="13325" max="13325" width="2.19921875" style="1" customWidth="1"/>
    <col min="13326" max="13326" width="8" style="1" customWidth="1"/>
    <col min="13327" max="13327" width="2.19921875" style="1" customWidth="1"/>
    <col min="13328" max="13328" width="8" style="1" customWidth="1"/>
    <col min="13329" max="13329" width="5.3984375" style="1" customWidth="1"/>
    <col min="13330" max="13335" width="8.3984375" style="1" customWidth="1"/>
    <col min="13336" max="13570" width="8.09765625" style="1"/>
    <col min="13571" max="13571" width="5.296875" style="1" customWidth="1"/>
    <col min="13572" max="13572" width="22.8984375" style="1" bestFit="1" customWidth="1"/>
    <col min="13573" max="13573" width="2.5" style="1" customWidth="1"/>
    <col min="13574" max="13574" width="8.19921875" style="1" customWidth="1"/>
    <col min="13575" max="13575" width="2.09765625" style="1" customWidth="1"/>
    <col min="13576" max="13576" width="7.19921875" style="1" customWidth="1"/>
    <col min="13577" max="13577" width="3.796875" style="1" customWidth="1"/>
    <col min="13578" max="13578" width="1.796875" style="1" customWidth="1"/>
    <col min="13579" max="13579" width="4.5" style="1" customWidth="1"/>
    <col min="13580" max="13580" width="10.59765625" style="1" customWidth="1"/>
    <col min="13581" max="13581" width="2.19921875" style="1" customWidth="1"/>
    <col min="13582" max="13582" width="8" style="1" customWidth="1"/>
    <col min="13583" max="13583" width="2.19921875" style="1" customWidth="1"/>
    <col min="13584" max="13584" width="8" style="1" customWidth="1"/>
    <col min="13585" max="13585" width="5.3984375" style="1" customWidth="1"/>
    <col min="13586" max="13591" width="8.3984375" style="1" customWidth="1"/>
    <col min="13592" max="13826" width="8.09765625" style="1"/>
    <col min="13827" max="13827" width="5.296875" style="1" customWidth="1"/>
    <col min="13828" max="13828" width="22.8984375" style="1" bestFit="1" customWidth="1"/>
    <col min="13829" max="13829" width="2.5" style="1" customWidth="1"/>
    <col min="13830" max="13830" width="8.19921875" style="1" customWidth="1"/>
    <col min="13831" max="13831" width="2.09765625" style="1" customWidth="1"/>
    <col min="13832" max="13832" width="7.19921875" style="1" customWidth="1"/>
    <col min="13833" max="13833" width="3.796875" style="1" customWidth="1"/>
    <col min="13834" max="13834" width="1.796875" style="1" customWidth="1"/>
    <col min="13835" max="13835" width="4.5" style="1" customWidth="1"/>
    <col min="13836" max="13836" width="10.59765625" style="1" customWidth="1"/>
    <col min="13837" max="13837" width="2.19921875" style="1" customWidth="1"/>
    <col min="13838" max="13838" width="8" style="1" customWidth="1"/>
    <col min="13839" max="13839" width="2.19921875" style="1" customWidth="1"/>
    <col min="13840" max="13840" width="8" style="1" customWidth="1"/>
    <col min="13841" max="13841" width="5.3984375" style="1" customWidth="1"/>
    <col min="13842" max="13847" width="8.3984375" style="1" customWidth="1"/>
    <col min="13848" max="14082" width="8.09765625" style="1"/>
    <col min="14083" max="14083" width="5.296875" style="1" customWidth="1"/>
    <col min="14084" max="14084" width="22.8984375" style="1" bestFit="1" customWidth="1"/>
    <col min="14085" max="14085" width="2.5" style="1" customWidth="1"/>
    <col min="14086" max="14086" width="8.19921875" style="1" customWidth="1"/>
    <col min="14087" max="14087" width="2.09765625" style="1" customWidth="1"/>
    <col min="14088" max="14088" width="7.19921875" style="1" customWidth="1"/>
    <col min="14089" max="14089" width="3.796875" style="1" customWidth="1"/>
    <col min="14090" max="14090" width="1.796875" style="1" customWidth="1"/>
    <col min="14091" max="14091" width="4.5" style="1" customWidth="1"/>
    <col min="14092" max="14092" width="10.59765625" style="1" customWidth="1"/>
    <col min="14093" max="14093" width="2.19921875" style="1" customWidth="1"/>
    <col min="14094" max="14094" width="8" style="1" customWidth="1"/>
    <col min="14095" max="14095" width="2.19921875" style="1" customWidth="1"/>
    <col min="14096" max="14096" width="8" style="1" customWidth="1"/>
    <col min="14097" max="14097" width="5.3984375" style="1" customWidth="1"/>
    <col min="14098" max="14103" width="8.3984375" style="1" customWidth="1"/>
    <col min="14104" max="14338" width="8.09765625" style="1"/>
    <col min="14339" max="14339" width="5.296875" style="1" customWidth="1"/>
    <col min="14340" max="14340" width="22.8984375" style="1" bestFit="1" customWidth="1"/>
    <col min="14341" max="14341" width="2.5" style="1" customWidth="1"/>
    <col min="14342" max="14342" width="8.19921875" style="1" customWidth="1"/>
    <col min="14343" max="14343" width="2.09765625" style="1" customWidth="1"/>
    <col min="14344" max="14344" width="7.19921875" style="1" customWidth="1"/>
    <col min="14345" max="14345" width="3.796875" style="1" customWidth="1"/>
    <col min="14346" max="14346" width="1.796875" style="1" customWidth="1"/>
    <col min="14347" max="14347" width="4.5" style="1" customWidth="1"/>
    <col min="14348" max="14348" width="10.59765625" style="1" customWidth="1"/>
    <col min="14349" max="14349" width="2.19921875" style="1" customWidth="1"/>
    <col min="14350" max="14350" width="8" style="1" customWidth="1"/>
    <col min="14351" max="14351" width="2.19921875" style="1" customWidth="1"/>
    <col min="14352" max="14352" width="8" style="1" customWidth="1"/>
    <col min="14353" max="14353" width="5.3984375" style="1" customWidth="1"/>
    <col min="14354" max="14359" width="8.3984375" style="1" customWidth="1"/>
    <col min="14360" max="14594" width="8.09765625" style="1"/>
    <col min="14595" max="14595" width="5.296875" style="1" customWidth="1"/>
    <col min="14596" max="14596" width="22.8984375" style="1" bestFit="1" customWidth="1"/>
    <col min="14597" max="14597" width="2.5" style="1" customWidth="1"/>
    <col min="14598" max="14598" width="8.19921875" style="1" customWidth="1"/>
    <col min="14599" max="14599" width="2.09765625" style="1" customWidth="1"/>
    <col min="14600" max="14600" width="7.19921875" style="1" customWidth="1"/>
    <col min="14601" max="14601" width="3.796875" style="1" customWidth="1"/>
    <col min="14602" max="14602" width="1.796875" style="1" customWidth="1"/>
    <col min="14603" max="14603" width="4.5" style="1" customWidth="1"/>
    <col min="14604" max="14604" width="10.59765625" style="1" customWidth="1"/>
    <col min="14605" max="14605" width="2.19921875" style="1" customWidth="1"/>
    <col min="14606" max="14606" width="8" style="1" customWidth="1"/>
    <col min="14607" max="14607" width="2.19921875" style="1" customWidth="1"/>
    <col min="14608" max="14608" width="8" style="1" customWidth="1"/>
    <col min="14609" max="14609" width="5.3984375" style="1" customWidth="1"/>
    <col min="14610" max="14615" width="8.3984375" style="1" customWidth="1"/>
    <col min="14616" max="14850" width="8.09765625" style="1"/>
    <col min="14851" max="14851" width="5.296875" style="1" customWidth="1"/>
    <col min="14852" max="14852" width="22.8984375" style="1" bestFit="1" customWidth="1"/>
    <col min="14853" max="14853" width="2.5" style="1" customWidth="1"/>
    <col min="14854" max="14854" width="8.19921875" style="1" customWidth="1"/>
    <col min="14855" max="14855" width="2.09765625" style="1" customWidth="1"/>
    <col min="14856" max="14856" width="7.19921875" style="1" customWidth="1"/>
    <col min="14857" max="14857" width="3.796875" style="1" customWidth="1"/>
    <col min="14858" max="14858" width="1.796875" style="1" customWidth="1"/>
    <col min="14859" max="14859" width="4.5" style="1" customWidth="1"/>
    <col min="14860" max="14860" width="10.59765625" style="1" customWidth="1"/>
    <col min="14861" max="14861" width="2.19921875" style="1" customWidth="1"/>
    <col min="14862" max="14862" width="8" style="1" customWidth="1"/>
    <col min="14863" max="14863" width="2.19921875" style="1" customWidth="1"/>
    <col min="14864" max="14864" width="8" style="1" customWidth="1"/>
    <col min="14865" max="14865" width="5.3984375" style="1" customWidth="1"/>
    <col min="14866" max="14871" width="8.3984375" style="1" customWidth="1"/>
    <col min="14872" max="15106" width="8.09765625" style="1"/>
    <col min="15107" max="15107" width="5.296875" style="1" customWidth="1"/>
    <col min="15108" max="15108" width="22.8984375" style="1" bestFit="1" customWidth="1"/>
    <col min="15109" max="15109" width="2.5" style="1" customWidth="1"/>
    <col min="15110" max="15110" width="8.19921875" style="1" customWidth="1"/>
    <col min="15111" max="15111" width="2.09765625" style="1" customWidth="1"/>
    <col min="15112" max="15112" width="7.19921875" style="1" customWidth="1"/>
    <col min="15113" max="15113" width="3.796875" style="1" customWidth="1"/>
    <col min="15114" max="15114" width="1.796875" style="1" customWidth="1"/>
    <col min="15115" max="15115" width="4.5" style="1" customWidth="1"/>
    <col min="15116" max="15116" width="10.59765625" style="1" customWidth="1"/>
    <col min="15117" max="15117" width="2.19921875" style="1" customWidth="1"/>
    <col min="15118" max="15118" width="8" style="1" customWidth="1"/>
    <col min="15119" max="15119" width="2.19921875" style="1" customWidth="1"/>
    <col min="15120" max="15120" width="8" style="1" customWidth="1"/>
    <col min="15121" max="15121" width="5.3984375" style="1" customWidth="1"/>
    <col min="15122" max="15127" width="8.3984375" style="1" customWidth="1"/>
    <col min="15128" max="15362" width="8.09765625" style="1"/>
    <col min="15363" max="15363" width="5.296875" style="1" customWidth="1"/>
    <col min="15364" max="15364" width="22.8984375" style="1" bestFit="1" customWidth="1"/>
    <col min="15365" max="15365" width="2.5" style="1" customWidth="1"/>
    <col min="15366" max="15366" width="8.19921875" style="1" customWidth="1"/>
    <col min="15367" max="15367" width="2.09765625" style="1" customWidth="1"/>
    <col min="15368" max="15368" width="7.19921875" style="1" customWidth="1"/>
    <col min="15369" max="15369" width="3.796875" style="1" customWidth="1"/>
    <col min="15370" max="15370" width="1.796875" style="1" customWidth="1"/>
    <col min="15371" max="15371" width="4.5" style="1" customWidth="1"/>
    <col min="15372" max="15372" width="10.59765625" style="1" customWidth="1"/>
    <col min="15373" max="15373" width="2.19921875" style="1" customWidth="1"/>
    <col min="15374" max="15374" width="8" style="1" customWidth="1"/>
    <col min="15375" max="15375" width="2.19921875" style="1" customWidth="1"/>
    <col min="15376" max="15376" width="8" style="1" customWidth="1"/>
    <col min="15377" max="15377" width="5.3984375" style="1" customWidth="1"/>
    <col min="15378" max="15383" width="8.3984375" style="1" customWidth="1"/>
    <col min="15384" max="15618" width="8.09765625" style="1"/>
    <col min="15619" max="15619" width="5.296875" style="1" customWidth="1"/>
    <col min="15620" max="15620" width="22.8984375" style="1" bestFit="1" customWidth="1"/>
    <col min="15621" max="15621" width="2.5" style="1" customWidth="1"/>
    <col min="15622" max="15622" width="8.19921875" style="1" customWidth="1"/>
    <col min="15623" max="15623" width="2.09765625" style="1" customWidth="1"/>
    <col min="15624" max="15624" width="7.19921875" style="1" customWidth="1"/>
    <col min="15625" max="15625" width="3.796875" style="1" customWidth="1"/>
    <col min="15626" max="15626" width="1.796875" style="1" customWidth="1"/>
    <col min="15627" max="15627" width="4.5" style="1" customWidth="1"/>
    <col min="15628" max="15628" width="10.59765625" style="1" customWidth="1"/>
    <col min="15629" max="15629" width="2.19921875" style="1" customWidth="1"/>
    <col min="15630" max="15630" width="8" style="1" customWidth="1"/>
    <col min="15631" max="15631" width="2.19921875" style="1" customWidth="1"/>
    <col min="15632" max="15632" width="8" style="1" customWidth="1"/>
    <col min="15633" max="15633" width="5.3984375" style="1" customWidth="1"/>
    <col min="15634" max="15639" width="8.3984375" style="1" customWidth="1"/>
    <col min="15640" max="15874" width="8.09765625" style="1"/>
    <col min="15875" max="15875" width="5.296875" style="1" customWidth="1"/>
    <col min="15876" max="15876" width="22.8984375" style="1" bestFit="1" customWidth="1"/>
    <col min="15877" max="15877" width="2.5" style="1" customWidth="1"/>
    <col min="15878" max="15878" width="8.19921875" style="1" customWidth="1"/>
    <col min="15879" max="15879" width="2.09765625" style="1" customWidth="1"/>
    <col min="15880" max="15880" width="7.19921875" style="1" customWidth="1"/>
    <col min="15881" max="15881" width="3.796875" style="1" customWidth="1"/>
    <col min="15882" max="15882" width="1.796875" style="1" customWidth="1"/>
    <col min="15883" max="15883" width="4.5" style="1" customWidth="1"/>
    <col min="15884" max="15884" width="10.59765625" style="1" customWidth="1"/>
    <col min="15885" max="15885" width="2.19921875" style="1" customWidth="1"/>
    <col min="15886" max="15886" width="8" style="1" customWidth="1"/>
    <col min="15887" max="15887" width="2.19921875" style="1" customWidth="1"/>
    <col min="15888" max="15888" width="8" style="1" customWidth="1"/>
    <col min="15889" max="15889" width="5.3984375" style="1" customWidth="1"/>
    <col min="15890" max="15895" width="8.3984375" style="1" customWidth="1"/>
    <col min="15896" max="16130" width="8.09765625" style="1"/>
    <col min="16131" max="16131" width="5.296875" style="1" customWidth="1"/>
    <col min="16132" max="16132" width="22.8984375" style="1" bestFit="1" customWidth="1"/>
    <col min="16133" max="16133" width="2.5" style="1" customWidth="1"/>
    <col min="16134" max="16134" width="8.19921875" style="1" customWidth="1"/>
    <col min="16135" max="16135" width="2.09765625" style="1" customWidth="1"/>
    <col min="16136" max="16136" width="7.19921875" style="1" customWidth="1"/>
    <col min="16137" max="16137" width="3.796875" style="1" customWidth="1"/>
    <col min="16138" max="16138" width="1.796875" style="1" customWidth="1"/>
    <col min="16139" max="16139" width="4.5" style="1" customWidth="1"/>
    <col min="16140" max="16140" width="10.59765625" style="1" customWidth="1"/>
    <col min="16141" max="16141" width="2.19921875" style="1" customWidth="1"/>
    <col min="16142" max="16142" width="8" style="1" customWidth="1"/>
    <col min="16143" max="16143" width="2.19921875" style="1" customWidth="1"/>
    <col min="16144" max="16144" width="8" style="1" customWidth="1"/>
    <col min="16145" max="16145" width="5.3984375" style="1" customWidth="1"/>
    <col min="16146" max="16151" width="8.3984375" style="1" customWidth="1"/>
    <col min="16152" max="16384" width="8.09765625" style="1"/>
  </cols>
  <sheetData>
    <row r="1" spans="1:20" ht="27" customHeight="1" x14ac:dyDescent="0.45">
      <c r="A1" s="344" t="s">
        <v>90</v>
      </c>
      <c r="B1" s="345"/>
      <c r="C1" s="345"/>
      <c r="D1" s="345"/>
      <c r="E1" s="345"/>
      <c r="F1" s="345"/>
      <c r="H1" s="330" t="s">
        <v>81</v>
      </c>
      <c r="I1" s="330"/>
      <c r="J1" s="331"/>
      <c r="K1" s="331"/>
      <c r="L1" s="331"/>
      <c r="M1" s="331"/>
      <c r="N1" s="331"/>
      <c r="O1" s="331"/>
      <c r="P1" s="331"/>
      <c r="Q1" s="331"/>
    </row>
    <row r="2" spans="1:20" ht="27" customHeight="1" x14ac:dyDescent="0.45">
      <c r="A2" s="345"/>
      <c r="B2" s="345"/>
      <c r="C2" s="345"/>
      <c r="D2" s="345"/>
      <c r="E2" s="345"/>
      <c r="F2" s="345"/>
      <c r="G2" s="71"/>
      <c r="H2" s="330" t="s">
        <v>82</v>
      </c>
      <c r="I2" s="330"/>
      <c r="J2" s="332"/>
      <c r="K2" s="332"/>
      <c r="L2" s="332"/>
      <c r="M2" s="332"/>
      <c r="N2" s="332"/>
      <c r="O2" s="332"/>
      <c r="P2" s="332"/>
      <c r="Q2" s="332"/>
    </row>
    <row r="3" spans="1:20" ht="51" customHeight="1" x14ac:dyDescent="0.45">
      <c r="A3" s="327" t="s">
        <v>91</v>
      </c>
      <c r="B3" s="327"/>
      <c r="C3" s="327"/>
      <c r="D3" s="327"/>
      <c r="E3" s="327"/>
      <c r="F3" s="327"/>
      <c r="G3" s="327"/>
      <c r="H3" s="327"/>
      <c r="I3" s="327"/>
      <c r="J3" s="327"/>
      <c r="K3" s="327"/>
      <c r="L3" s="327"/>
      <c r="M3" s="327"/>
      <c r="N3" s="327"/>
      <c r="O3" s="327"/>
      <c r="P3" s="327"/>
      <c r="Q3" s="327"/>
      <c r="R3" s="72"/>
      <c r="S3" s="72"/>
      <c r="T3" s="72"/>
    </row>
    <row r="4" spans="1:20" ht="192" customHeight="1" x14ac:dyDescent="0.45">
      <c r="A4" s="39"/>
      <c r="B4" s="39"/>
      <c r="C4" s="39"/>
      <c r="D4" s="39"/>
      <c r="E4" s="39"/>
      <c r="F4" s="39"/>
      <c r="G4" s="39"/>
      <c r="H4" s="39"/>
      <c r="I4" s="39"/>
      <c r="J4" s="39"/>
      <c r="K4" s="39"/>
      <c r="L4" s="39"/>
      <c r="M4" s="39"/>
      <c r="N4" s="39"/>
      <c r="O4" s="39"/>
      <c r="P4" s="39"/>
      <c r="Q4" s="39"/>
      <c r="R4" s="72"/>
      <c r="S4" s="72"/>
      <c r="T4" s="72"/>
    </row>
    <row r="5" spans="1:20" ht="6" customHeight="1" x14ac:dyDescent="0.45">
      <c r="A5" s="39"/>
      <c r="B5" s="39"/>
      <c r="C5" s="39"/>
      <c r="D5" s="39"/>
      <c r="E5" s="39"/>
      <c r="F5" s="39"/>
      <c r="G5" s="39"/>
      <c r="H5" s="39"/>
      <c r="I5" s="39"/>
      <c r="J5" s="39"/>
      <c r="K5" s="39"/>
      <c r="L5" s="39"/>
      <c r="M5" s="39"/>
      <c r="N5" s="39"/>
      <c r="O5" s="39"/>
      <c r="P5" s="39"/>
      <c r="Q5" s="39"/>
      <c r="R5" s="72"/>
      <c r="S5" s="72"/>
      <c r="T5" s="72"/>
    </row>
    <row r="6" spans="1:20" ht="17.399999999999999" customHeight="1" x14ac:dyDescent="0.15">
      <c r="A6" s="338"/>
      <c r="B6" s="338"/>
      <c r="C6" s="338"/>
      <c r="D6" s="338"/>
      <c r="E6" s="338"/>
      <c r="F6" s="338"/>
      <c r="G6" s="338"/>
      <c r="H6" s="338"/>
      <c r="I6" s="338"/>
      <c r="J6" s="5"/>
      <c r="L6" s="6"/>
      <c r="M6" s="6"/>
      <c r="N6" s="7"/>
      <c r="O6" s="6"/>
      <c r="P6" s="7"/>
      <c r="Q6" s="7"/>
      <c r="R6" s="7"/>
      <c r="S6" s="7"/>
    </row>
    <row r="7" spans="1:20" ht="6" customHeight="1" x14ac:dyDescent="0.45">
      <c r="A7" s="38"/>
      <c r="B7" s="38"/>
      <c r="C7" s="38"/>
      <c r="D7" s="72"/>
      <c r="E7" s="73"/>
      <c r="F7" s="339"/>
      <c r="G7" s="339"/>
      <c r="H7" s="339"/>
      <c r="I7" s="339"/>
    </row>
    <row r="8" spans="1:20" ht="48" customHeight="1" thickBot="1" x14ac:dyDescent="0.5">
      <c r="A8" s="316" t="s">
        <v>93</v>
      </c>
      <c r="B8" s="316"/>
      <c r="C8" s="316"/>
      <c r="D8" s="316"/>
      <c r="E8" s="316"/>
      <c r="F8" s="316"/>
      <c r="G8" s="316"/>
      <c r="H8" s="316"/>
      <c r="I8" s="316"/>
      <c r="K8" s="317" t="s">
        <v>85</v>
      </c>
      <c r="L8" s="317"/>
      <c r="M8" s="317"/>
      <c r="N8" s="317"/>
      <c r="O8" s="317"/>
      <c r="P8" s="317"/>
      <c r="Q8" s="8"/>
      <c r="R8" s="74"/>
      <c r="S8" s="74"/>
      <c r="T8" s="74"/>
    </row>
    <row r="9" spans="1:20" ht="16.8" customHeight="1" thickBot="1" x14ac:dyDescent="0.5">
      <c r="A9" s="333" t="s">
        <v>8</v>
      </c>
      <c r="B9" s="300" t="s">
        <v>78</v>
      </c>
      <c r="C9" s="301"/>
      <c r="D9" s="75" t="s">
        <v>76</v>
      </c>
      <c r="E9" s="9" t="s">
        <v>9</v>
      </c>
      <c r="F9" s="10" t="s">
        <v>10</v>
      </c>
      <c r="G9" s="10"/>
      <c r="H9" s="40"/>
      <c r="I9" s="11" t="s">
        <v>11</v>
      </c>
      <c r="K9" s="12"/>
      <c r="L9" s="318"/>
      <c r="M9" s="320" t="s">
        <v>12</v>
      </c>
      <c r="N9" s="321"/>
      <c r="O9" s="321"/>
      <c r="P9" s="322"/>
      <c r="Q9" s="8"/>
      <c r="R9" s="74"/>
      <c r="S9" s="76"/>
      <c r="T9" s="61"/>
    </row>
    <row r="10" spans="1:20" ht="16.8" customHeight="1" thickTop="1" thickBot="1" x14ac:dyDescent="0.5">
      <c r="A10" s="334"/>
      <c r="B10" s="302"/>
      <c r="C10" s="303"/>
      <c r="D10" s="77" t="s">
        <v>13</v>
      </c>
      <c r="E10" s="13"/>
      <c r="F10" s="14" t="s">
        <v>92</v>
      </c>
      <c r="G10" s="14" t="s">
        <v>15</v>
      </c>
      <c r="H10" s="89" t="str">
        <f>IFERROR(ROUNDDOWN(H9/B11,1),"")</f>
        <v/>
      </c>
      <c r="I10" s="90" t="s">
        <v>2</v>
      </c>
      <c r="K10" s="15"/>
      <c r="L10" s="319"/>
      <c r="M10" s="340" t="s">
        <v>77</v>
      </c>
      <c r="N10" s="341"/>
      <c r="O10" s="342" t="s">
        <v>94</v>
      </c>
      <c r="P10" s="343"/>
      <c r="Q10" s="8"/>
      <c r="R10" s="74"/>
      <c r="S10" s="76"/>
      <c r="T10" s="61"/>
    </row>
    <row r="11" spans="1:20" ht="16.8" customHeight="1" thickTop="1" thickBot="1" x14ac:dyDescent="0.5">
      <c r="A11" s="334"/>
      <c r="B11" s="336"/>
      <c r="C11" s="306" t="s">
        <v>18</v>
      </c>
      <c r="D11" s="88" t="s">
        <v>95</v>
      </c>
      <c r="E11" s="13" t="s">
        <v>9</v>
      </c>
      <c r="F11" s="14" t="s">
        <v>20</v>
      </c>
      <c r="G11" s="14"/>
      <c r="H11" s="40"/>
      <c r="I11" s="16" t="s">
        <v>11</v>
      </c>
      <c r="L11" s="52" t="s">
        <v>21</v>
      </c>
      <c r="M11" s="92" t="s">
        <v>15</v>
      </c>
      <c r="N11" s="93" t="str">
        <f>H10</f>
        <v/>
      </c>
      <c r="O11" s="92" t="s">
        <v>22</v>
      </c>
      <c r="P11" s="93" t="str">
        <f>H12</f>
        <v/>
      </c>
    </row>
    <row r="12" spans="1:20" ht="16.8" customHeight="1" thickTop="1" thickBot="1" x14ac:dyDescent="0.5">
      <c r="A12" s="335"/>
      <c r="B12" s="337"/>
      <c r="C12" s="307"/>
      <c r="D12" s="78" t="s">
        <v>13</v>
      </c>
      <c r="E12" s="17"/>
      <c r="F12" s="18" t="s">
        <v>40</v>
      </c>
      <c r="G12" s="14" t="s">
        <v>22</v>
      </c>
      <c r="H12" s="89" t="str">
        <f>IFERROR(ROUNDDOWN(H11/B11,1),"")</f>
        <v/>
      </c>
      <c r="I12" s="91" t="s">
        <v>2</v>
      </c>
      <c r="L12" s="52" t="s">
        <v>24</v>
      </c>
      <c r="M12" s="92" t="s">
        <v>25</v>
      </c>
      <c r="N12" s="93" t="str">
        <f>H14</f>
        <v/>
      </c>
      <c r="O12" s="92" t="s">
        <v>26</v>
      </c>
      <c r="P12" s="93" t="str">
        <f>H16</f>
        <v/>
      </c>
    </row>
    <row r="13" spans="1:20" ht="16.8" customHeight="1" thickBot="1" x14ac:dyDescent="0.5">
      <c r="A13" s="333" t="s">
        <v>27</v>
      </c>
      <c r="B13" s="300" t="s">
        <v>78</v>
      </c>
      <c r="C13" s="301"/>
      <c r="D13" s="75" t="s">
        <v>76</v>
      </c>
      <c r="E13" s="9" t="s">
        <v>9</v>
      </c>
      <c r="F13" s="10" t="s">
        <v>29</v>
      </c>
      <c r="G13" s="10"/>
      <c r="H13" s="40"/>
      <c r="I13" s="11" t="s">
        <v>11</v>
      </c>
      <c r="K13" s="20"/>
      <c r="L13" s="52" t="s">
        <v>30</v>
      </c>
      <c r="M13" s="92" t="s">
        <v>31</v>
      </c>
      <c r="N13" s="93" t="str">
        <f>H18</f>
        <v/>
      </c>
      <c r="O13" s="92" t="s">
        <v>32</v>
      </c>
      <c r="P13" s="93" t="str">
        <f>H20</f>
        <v/>
      </c>
      <c r="Q13" s="20"/>
      <c r="R13" s="20"/>
      <c r="S13" s="20"/>
      <c r="T13" s="20"/>
    </row>
    <row r="14" spans="1:20" ht="16.8" customHeight="1" thickTop="1" thickBot="1" x14ac:dyDescent="0.5">
      <c r="A14" s="334"/>
      <c r="B14" s="302"/>
      <c r="C14" s="303"/>
      <c r="D14" s="77" t="s">
        <v>13</v>
      </c>
      <c r="E14" s="13"/>
      <c r="F14" s="14" t="s">
        <v>33</v>
      </c>
      <c r="G14" s="14" t="s">
        <v>25</v>
      </c>
      <c r="H14" s="89" t="str">
        <f>IFERROR(ROUNDDOWN(H13/B15,1),"")</f>
        <v/>
      </c>
      <c r="I14" s="90" t="s">
        <v>2</v>
      </c>
      <c r="K14" s="20"/>
      <c r="L14" s="52" t="s">
        <v>34</v>
      </c>
      <c r="M14" s="92" t="s">
        <v>35</v>
      </c>
      <c r="N14" s="93" t="str">
        <f>H22</f>
        <v/>
      </c>
      <c r="O14" s="92" t="s">
        <v>36</v>
      </c>
      <c r="P14" s="93" t="str">
        <f>H24</f>
        <v/>
      </c>
      <c r="Q14" s="20"/>
      <c r="R14" s="20"/>
      <c r="S14" s="20"/>
      <c r="T14" s="20"/>
    </row>
    <row r="15" spans="1:20" ht="16.8" customHeight="1" thickTop="1" thickBot="1" x14ac:dyDescent="0.5">
      <c r="A15" s="334"/>
      <c r="B15" s="336"/>
      <c r="C15" s="306" t="s">
        <v>18</v>
      </c>
      <c r="D15" s="88" t="s">
        <v>95</v>
      </c>
      <c r="E15" s="13" t="s">
        <v>9</v>
      </c>
      <c r="F15" s="14" t="s">
        <v>20</v>
      </c>
      <c r="G15" s="14"/>
      <c r="H15" s="40"/>
      <c r="I15" s="16" t="s">
        <v>11</v>
      </c>
      <c r="K15" s="20"/>
      <c r="L15" s="52" t="s">
        <v>37</v>
      </c>
      <c r="M15" s="92" t="s">
        <v>38</v>
      </c>
      <c r="N15" s="93" t="str">
        <f>H26</f>
        <v/>
      </c>
      <c r="O15" s="92" t="s">
        <v>39</v>
      </c>
      <c r="P15" s="93" t="str">
        <f>H28</f>
        <v/>
      </c>
      <c r="Q15" s="20"/>
      <c r="R15" s="20"/>
      <c r="S15" s="20"/>
      <c r="T15" s="20"/>
    </row>
    <row r="16" spans="1:20" ht="16.8" customHeight="1" thickTop="1" thickBot="1" x14ac:dyDescent="0.5">
      <c r="A16" s="335"/>
      <c r="B16" s="337"/>
      <c r="C16" s="307"/>
      <c r="D16" s="78" t="s">
        <v>13</v>
      </c>
      <c r="E16" s="17"/>
      <c r="F16" s="18" t="s">
        <v>40</v>
      </c>
      <c r="G16" s="14" t="s">
        <v>26</v>
      </c>
      <c r="H16" s="89" t="str">
        <f>IFERROR(ROUNDDOWN(H15/B15,1),"")</f>
        <v/>
      </c>
      <c r="I16" s="91" t="s">
        <v>2</v>
      </c>
      <c r="K16" s="20"/>
      <c r="L16" s="52" t="s">
        <v>41</v>
      </c>
      <c r="M16" s="92" t="s">
        <v>42</v>
      </c>
      <c r="N16" s="93" t="str">
        <f>H30</f>
        <v/>
      </c>
      <c r="O16" s="92" t="s">
        <v>43</v>
      </c>
      <c r="P16" s="93" t="str">
        <f>H32</f>
        <v/>
      </c>
      <c r="Q16" s="20"/>
      <c r="R16" s="20"/>
      <c r="S16" s="20"/>
      <c r="T16" s="20"/>
    </row>
    <row r="17" spans="1:20" ht="16.8" customHeight="1" thickBot="1" x14ac:dyDescent="0.5">
      <c r="A17" s="333" t="s">
        <v>30</v>
      </c>
      <c r="B17" s="300" t="s">
        <v>78</v>
      </c>
      <c r="C17" s="301"/>
      <c r="D17" s="75" t="s">
        <v>76</v>
      </c>
      <c r="E17" s="9" t="s">
        <v>9</v>
      </c>
      <c r="F17" s="10" t="s">
        <v>29</v>
      </c>
      <c r="G17" s="10"/>
      <c r="H17" s="40"/>
      <c r="I17" s="11" t="s">
        <v>11</v>
      </c>
      <c r="K17" s="20"/>
      <c r="L17" s="52" t="s">
        <v>44</v>
      </c>
      <c r="M17" s="92" t="s">
        <v>45</v>
      </c>
      <c r="N17" s="93" t="str">
        <f>H34</f>
        <v/>
      </c>
      <c r="O17" s="92" t="s">
        <v>46</v>
      </c>
      <c r="P17" s="93" t="str">
        <f>H36</f>
        <v/>
      </c>
      <c r="Q17" s="20"/>
      <c r="R17" s="20"/>
      <c r="S17" s="20"/>
      <c r="T17" s="20"/>
    </row>
    <row r="18" spans="1:20" ht="16.8" customHeight="1" thickTop="1" thickBot="1" x14ac:dyDescent="0.5">
      <c r="A18" s="334"/>
      <c r="B18" s="302"/>
      <c r="C18" s="303"/>
      <c r="D18" s="77" t="s">
        <v>13</v>
      </c>
      <c r="E18" s="13"/>
      <c r="F18" s="14" t="s">
        <v>33</v>
      </c>
      <c r="G18" s="14" t="s">
        <v>31</v>
      </c>
      <c r="H18" s="89" t="str">
        <f>IFERROR(ROUNDDOWN(H17/B19,1),"")</f>
        <v/>
      </c>
      <c r="I18" s="90" t="s">
        <v>2</v>
      </c>
      <c r="K18" s="20"/>
      <c r="L18" s="52" t="s">
        <v>47</v>
      </c>
      <c r="M18" s="92" t="s">
        <v>48</v>
      </c>
      <c r="N18" s="93" t="str">
        <f>H38</f>
        <v/>
      </c>
      <c r="O18" s="92" t="s">
        <v>49</v>
      </c>
      <c r="P18" s="93" t="str">
        <f>H40</f>
        <v/>
      </c>
      <c r="Q18" s="20"/>
      <c r="R18" s="20"/>
      <c r="S18" s="20"/>
      <c r="T18" s="20"/>
    </row>
    <row r="19" spans="1:20" ht="16.8" customHeight="1" thickTop="1" thickBot="1" x14ac:dyDescent="0.5">
      <c r="A19" s="334"/>
      <c r="B19" s="336"/>
      <c r="C19" s="306" t="s">
        <v>18</v>
      </c>
      <c r="D19" s="88" t="s">
        <v>95</v>
      </c>
      <c r="E19" s="13" t="s">
        <v>9</v>
      </c>
      <c r="F19" s="14" t="s">
        <v>20</v>
      </c>
      <c r="G19" s="14"/>
      <c r="H19" s="40"/>
      <c r="I19" s="16" t="s">
        <v>11</v>
      </c>
      <c r="K19" s="20"/>
      <c r="L19" s="52" t="s">
        <v>50</v>
      </c>
      <c r="M19" s="92" t="s">
        <v>51</v>
      </c>
      <c r="N19" s="93" t="str">
        <f>H42</f>
        <v/>
      </c>
      <c r="O19" s="92" t="s">
        <v>52</v>
      </c>
      <c r="P19" s="93" t="str">
        <f>H44</f>
        <v/>
      </c>
      <c r="Q19" s="20"/>
      <c r="R19" s="20"/>
      <c r="S19" s="20"/>
      <c r="T19" s="20"/>
    </row>
    <row r="20" spans="1:20" ht="16.8" customHeight="1" thickTop="1" thickBot="1" x14ac:dyDescent="0.5">
      <c r="A20" s="335"/>
      <c r="B20" s="337"/>
      <c r="C20" s="307"/>
      <c r="D20" s="78" t="s">
        <v>13</v>
      </c>
      <c r="E20" s="17"/>
      <c r="F20" s="18" t="s">
        <v>40</v>
      </c>
      <c r="G20" s="14" t="s">
        <v>32</v>
      </c>
      <c r="H20" s="89" t="str">
        <f>IFERROR(ROUNDDOWN(H19/B19,1),"")</f>
        <v/>
      </c>
      <c r="I20" s="91" t="s">
        <v>2</v>
      </c>
      <c r="K20" s="20"/>
      <c r="L20" s="52" t="s">
        <v>53</v>
      </c>
      <c r="M20" s="92" t="s">
        <v>54</v>
      </c>
      <c r="N20" s="93" t="str">
        <f>H46</f>
        <v/>
      </c>
      <c r="O20" s="92" t="s">
        <v>55</v>
      </c>
      <c r="P20" s="93" t="str">
        <f>H48</f>
        <v/>
      </c>
      <c r="Q20" s="20"/>
      <c r="R20" s="20"/>
      <c r="S20" s="20"/>
      <c r="T20" s="20"/>
    </row>
    <row r="21" spans="1:20" ht="16.8" customHeight="1" thickBot="1" x14ac:dyDescent="0.5">
      <c r="A21" s="333" t="s">
        <v>56</v>
      </c>
      <c r="B21" s="300" t="s">
        <v>78</v>
      </c>
      <c r="C21" s="301"/>
      <c r="D21" s="75" t="s">
        <v>76</v>
      </c>
      <c r="E21" s="9" t="s">
        <v>9</v>
      </c>
      <c r="F21" s="10" t="s">
        <v>29</v>
      </c>
      <c r="G21" s="10"/>
      <c r="H21" s="40"/>
      <c r="I21" s="11" t="s">
        <v>11</v>
      </c>
      <c r="K21" s="20"/>
      <c r="L21" s="52" t="s">
        <v>57</v>
      </c>
      <c r="M21" s="94" t="s">
        <v>58</v>
      </c>
      <c r="N21" s="95" t="str">
        <f>H50</f>
        <v/>
      </c>
      <c r="O21" s="94" t="s">
        <v>59</v>
      </c>
      <c r="P21" s="95" t="str">
        <f>H52</f>
        <v/>
      </c>
      <c r="Q21" s="20"/>
      <c r="R21" s="20"/>
      <c r="S21" s="20"/>
      <c r="T21" s="20"/>
    </row>
    <row r="22" spans="1:20" ht="16.8" customHeight="1" thickTop="1" thickBot="1" x14ac:dyDescent="0.5">
      <c r="A22" s="334"/>
      <c r="B22" s="302"/>
      <c r="C22" s="303"/>
      <c r="D22" s="77" t="s">
        <v>13</v>
      </c>
      <c r="E22" s="13"/>
      <c r="F22" s="14" t="s">
        <v>33</v>
      </c>
      <c r="G22" s="14" t="s">
        <v>35</v>
      </c>
      <c r="H22" s="89" t="str">
        <f>IFERROR(ROUNDDOWN(H21/B23,1),"")</f>
        <v/>
      </c>
      <c r="I22" s="90" t="s">
        <v>2</v>
      </c>
      <c r="K22" s="20"/>
      <c r="L22" s="23" t="s">
        <v>60</v>
      </c>
      <c r="M22" s="53" t="s">
        <v>86</v>
      </c>
      <c r="N22" s="24" t="str">
        <f>IF(SUM(N11:N21)=0,"",SUM(N11:N21))</f>
        <v/>
      </c>
      <c r="O22" s="53" t="s">
        <v>87</v>
      </c>
      <c r="P22" s="24" t="str">
        <f>IF(SUM(P11:P21)=0,"",SUM(P11:P21))</f>
        <v/>
      </c>
      <c r="Q22" s="20"/>
      <c r="R22" s="20"/>
      <c r="S22" s="20"/>
      <c r="T22" s="20"/>
    </row>
    <row r="23" spans="1:20" ht="16.8" customHeight="1" thickTop="1" thickBot="1" x14ac:dyDescent="0.5">
      <c r="A23" s="334"/>
      <c r="B23" s="336"/>
      <c r="C23" s="306" t="s">
        <v>18</v>
      </c>
      <c r="D23" s="88" t="s">
        <v>95</v>
      </c>
      <c r="E23" s="13" t="s">
        <v>9</v>
      </c>
      <c r="F23" s="14" t="s">
        <v>20</v>
      </c>
      <c r="G23" s="14"/>
      <c r="H23" s="40"/>
      <c r="I23" s="16" t="s">
        <v>11</v>
      </c>
      <c r="K23" s="20"/>
      <c r="L23" s="25"/>
      <c r="M23" s="25"/>
      <c r="N23" s="20"/>
      <c r="O23" s="25"/>
      <c r="P23" s="20"/>
      <c r="Q23" s="20"/>
      <c r="R23" s="20"/>
      <c r="S23" s="20"/>
      <c r="T23" s="20"/>
    </row>
    <row r="24" spans="1:20" ht="16.8" customHeight="1" thickTop="1" thickBot="1" x14ac:dyDescent="0.5">
      <c r="A24" s="335"/>
      <c r="B24" s="337"/>
      <c r="C24" s="307"/>
      <c r="D24" s="78" t="s">
        <v>13</v>
      </c>
      <c r="E24" s="17"/>
      <c r="F24" s="18" t="s">
        <v>40</v>
      </c>
      <c r="G24" s="14" t="s">
        <v>36</v>
      </c>
      <c r="H24" s="89" t="str">
        <f>IFERROR(ROUNDDOWN(H23/B23,1),"")</f>
        <v/>
      </c>
      <c r="I24" s="91" t="s">
        <v>2</v>
      </c>
      <c r="K24" s="20"/>
      <c r="L24" s="1"/>
      <c r="M24" s="313" t="s">
        <v>61</v>
      </c>
      <c r="N24" s="313"/>
      <c r="O24" s="312" t="s">
        <v>62</v>
      </c>
      <c r="P24" s="312"/>
      <c r="Q24" s="1"/>
      <c r="R24" s="1"/>
      <c r="S24" s="1"/>
      <c r="T24" s="20"/>
    </row>
    <row r="25" spans="1:20" ht="16.8" customHeight="1" thickBot="1" x14ac:dyDescent="0.5">
      <c r="A25" s="333" t="s">
        <v>63</v>
      </c>
      <c r="B25" s="300" t="s">
        <v>78</v>
      </c>
      <c r="C25" s="301"/>
      <c r="D25" s="75" t="s">
        <v>76</v>
      </c>
      <c r="E25" s="9" t="s">
        <v>9</v>
      </c>
      <c r="F25" s="10" t="s">
        <v>29</v>
      </c>
      <c r="G25" s="10"/>
      <c r="H25" s="40"/>
      <c r="I25" s="11" t="s">
        <v>11</v>
      </c>
      <c r="K25" s="20"/>
      <c r="L25" s="1"/>
      <c r="M25" s="1"/>
      <c r="N25" s="1"/>
      <c r="O25" s="1"/>
      <c r="P25" s="1"/>
      <c r="Q25" s="1"/>
      <c r="R25" s="1"/>
      <c r="S25" s="1"/>
      <c r="T25" s="20"/>
    </row>
    <row r="26" spans="1:20" ht="16.8" customHeight="1" thickTop="1" thickBot="1" x14ac:dyDescent="0.5">
      <c r="A26" s="334"/>
      <c r="B26" s="302"/>
      <c r="C26" s="303"/>
      <c r="D26" s="77" t="s">
        <v>13</v>
      </c>
      <c r="E26" s="13"/>
      <c r="F26" s="14" t="s">
        <v>33</v>
      </c>
      <c r="G26" s="14" t="s">
        <v>38</v>
      </c>
      <c r="H26" s="89" t="str">
        <f>IFERROR(ROUNDDOWN(H25/B27,1),"")</f>
        <v/>
      </c>
      <c r="I26" s="90" t="s">
        <v>2</v>
      </c>
      <c r="K26" s="1"/>
      <c r="L26" s="41" t="s">
        <v>64</v>
      </c>
      <c r="M26" s="54" t="s">
        <v>88</v>
      </c>
      <c r="N26" s="56"/>
      <c r="O26" s="55" t="s">
        <v>89</v>
      </c>
      <c r="P26" s="56"/>
      <c r="Q26" s="1"/>
      <c r="R26" s="20"/>
      <c r="S26" s="20"/>
      <c r="T26" s="20"/>
    </row>
    <row r="27" spans="1:20" ht="16.8" customHeight="1" thickTop="1" thickBot="1" x14ac:dyDescent="0.5">
      <c r="A27" s="334"/>
      <c r="B27" s="336"/>
      <c r="C27" s="306" t="s">
        <v>18</v>
      </c>
      <c r="D27" s="88" t="s">
        <v>95</v>
      </c>
      <c r="E27" s="13" t="s">
        <v>9</v>
      </c>
      <c r="F27" s="14" t="s">
        <v>20</v>
      </c>
      <c r="G27" s="14"/>
      <c r="H27" s="40"/>
      <c r="I27" s="16" t="s">
        <v>11</v>
      </c>
      <c r="K27" s="1"/>
      <c r="L27" s="26"/>
      <c r="M27" s="26"/>
      <c r="N27" s="1"/>
      <c r="O27" s="26"/>
      <c r="P27" s="1"/>
      <c r="Q27" s="1"/>
      <c r="S27" s="29"/>
      <c r="T27" s="20"/>
    </row>
    <row r="28" spans="1:20" ht="16.8" customHeight="1" thickTop="1" thickBot="1" x14ac:dyDescent="0.5">
      <c r="A28" s="335"/>
      <c r="B28" s="337"/>
      <c r="C28" s="307"/>
      <c r="D28" s="78" t="s">
        <v>13</v>
      </c>
      <c r="E28" s="17"/>
      <c r="F28" s="18" t="s">
        <v>40</v>
      </c>
      <c r="G28" s="14" t="s">
        <v>39</v>
      </c>
      <c r="H28" s="89" t="str">
        <f>IFERROR(ROUNDDOWN(H27/B27,1),"")</f>
        <v/>
      </c>
      <c r="I28" s="91" t="s">
        <v>2</v>
      </c>
      <c r="K28" s="1"/>
      <c r="L28" s="25"/>
      <c r="M28" s="25"/>
      <c r="N28" s="20"/>
      <c r="O28" s="25"/>
      <c r="P28" s="20"/>
      <c r="Q28" s="20"/>
      <c r="T28" s="20"/>
    </row>
    <row r="29" spans="1:20" ht="16.8" customHeight="1" thickBot="1" x14ac:dyDescent="0.5">
      <c r="A29" s="333" t="s">
        <v>65</v>
      </c>
      <c r="B29" s="300" t="s">
        <v>78</v>
      </c>
      <c r="C29" s="301"/>
      <c r="D29" s="75" t="s">
        <v>76</v>
      </c>
      <c r="E29" s="9" t="s">
        <v>9</v>
      </c>
      <c r="F29" s="10" t="s">
        <v>29</v>
      </c>
      <c r="G29" s="10"/>
      <c r="H29" s="40"/>
      <c r="I29" s="11" t="s">
        <v>11</v>
      </c>
      <c r="K29" s="43"/>
      <c r="L29" s="79"/>
      <c r="M29" s="27"/>
      <c r="N29" s="28"/>
      <c r="O29" s="27"/>
      <c r="P29" s="28"/>
      <c r="Q29" s="29"/>
      <c r="S29" s="29"/>
      <c r="T29" s="20"/>
    </row>
    <row r="30" spans="1:20" ht="16.8" customHeight="1" thickTop="1" thickBot="1" x14ac:dyDescent="0.5">
      <c r="A30" s="334"/>
      <c r="B30" s="302"/>
      <c r="C30" s="303"/>
      <c r="D30" s="77" t="s">
        <v>13</v>
      </c>
      <c r="E30" s="13"/>
      <c r="F30" s="14" t="s">
        <v>33</v>
      </c>
      <c r="G30" s="14" t="s">
        <v>42</v>
      </c>
      <c r="H30" s="89" t="str">
        <f>IFERROR(ROUNDDOWN(H29/B31,1),"")</f>
        <v/>
      </c>
      <c r="I30" s="90" t="s">
        <v>2</v>
      </c>
      <c r="K30" s="43"/>
      <c r="L30" s="30"/>
      <c r="M30" s="30"/>
      <c r="N30" s="80"/>
      <c r="O30" s="30"/>
      <c r="P30" s="81"/>
      <c r="Q30" s="74"/>
      <c r="S30" s="20"/>
      <c r="T30" s="20"/>
    </row>
    <row r="31" spans="1:20" ht="16.8" customHeight="1" thickTop="1" thickBot="1" x14ac:dyDescent="0.5">
      <c r="A31" s="334"/>
      <c r="B31" s="336"/>
      <c r="C31" s="306" t="s">
        <v>18</v>
      </c>
      <c r="D31" s="88" t="s">
        <v>95</v>
      </c>
      <c r="E31" s="13" t="s">
        <v>9</v>
      </c>
      <c r="F31" s="14" t="s">
        <v>20</v>
      </c>
      <c r="G31" s="14"/>
      <c r="H31" s="40"/>
      <c r="I31" s="16" t="s">
        <v>11</v>
      </c>
      <c r="K31" s="1"/>
      <c r="L31" s="308" t="s">
        <v>79</v>
      </c>
      <c r="M31" s="308"/>
      <c r="N31" s="308"/>
      <c r="O31" s="25"/>
      <c r="P31" s="20"/>
      <c r="Q31" s="20"/>
      <c r="R31" s="20"/>
      <c r="S31" s="20"/>
      <c r="T31" s="20"/>
    </row>
    <row r="32" spans="1:20" ht="16.8" customHeight="1" thickTop="1" thickBot="1" x14ac:dyDescent="0.5">
      <c r="A32" s="335"/>
      <c r="B32" s="337"/>
      <c r="C32" s="307"/>
      <c r="D32" s="78" t="s">
        <v>13</v>
      </c>
      <c r="E32" s="17"/>
      <c r="F32" s="18" t="s">
        <v>40</v>
      </c>
      <c r="G32" s="14" t="s">
        <v>43</v>
      </c>
      <c r="H32" s="89" t="str">
        <f>IFERROR(ROUNDDOWN(H31/B31,1),"")</f>
        <v/>
      </c>
      <c r="I32" s="91" t="s">
        <v>2</v>
      </c>
      <c r="K32" s="43" t="s">
        <v>66</v>
      </c>
      <c r="L32" s="89" t="str">
        <f>IF(P26=0,"",ROUNDDOWN(P26,1))</f>
        <v/>
      </c>
      <c r="M32" s="27"/>
      <c r="N32" s="28" t="s">
        <v>2</v>
      </c>
      <c r="O32" s="27"/>
      <c r="P32" s="28"/>
      <c r="Q32" s="29"/>
      <c r="R32" s="20"/>
      <c r="S32" s="20"/>
      <c r="T32" s="20"/>
    </row>
    <row r="33" spans="1:20" ht="16.8" customHeight="1" thickTop="1" thickBot="1" x14ac:dyDescent="0.5">
      <c r="A33" s="333" t="s">
        <v>70</v>
      </c>
      <c r="B33" s="300" t="s">
        <v>78</v>
      </c>
      <c r="C33" s="301"/>
      <c r="D33" s="75" t="s">
        <v>76</v>
      </c>
      <c r="E33" s="9" t="s">
        <v>9</v>
      </c>
      <c r="F33" s="10" t="s">
        <v>29</v>
      </c>
      <c r="G33" s="10"/>
      <c r="H33" s="40"/>
      <c r="I33" s="11" t="s">
        <v>11</v>
      </c>
      <c r="K33" s="43"/>
      <c r="L33" s="30"/>
      <c r="M33" s="30"/>
      <c r="N33" s="309" t="s">
        <v>67</v>
      </c>
      <c r="O33" s="310"/>
      <c r="P33" s="98" t="str">
        <f>IF(L32="","",IFERROR(ROUNDDOWN(L32/L34*100,1),0))</f>
        <v/>
      </c>
      <c r="Q33" s="97" t="s">
        <v>68</v>
      </c>
      <c r="R33" s="20"/>
      <c r="S33" s="20"/>
      <c r="T33" s="20"/>
    </row>
    <row r="34" spans="1:20" ht="16.8" customHeight="1" thickTop="1" thickBot="1" x14ac:dyDescent="0.5">
      <c r="A34" s="334"/>
      <c r="B34" s="302"/>
      <c r="C34" s="303"/>
      <c r="D34" s="77" t="s">
        <v>13</v>
      </c>
      <c r="E34" s="13"/>
      <c r="F34" s="14" t="s">
        <v>33</v>
      </c>
      <c r="G34" s="14" t="s">
        <v>45</v>
      </c>
      <c r="H34" s="89" t="str">
        <f>IFERROR(ROUNDDOWN(H33/B35,1),"")</f>
        <v/>
      </c>
      <c r="I34" s="90" t="s">
        <v>2</v>
      </c>
      <c r="K34" s="31" t="s">
        <v>69</v>
      </c>
      <c r="L34" s="96" t="str">
        <f>IF(N26=0,"",ROUNDDOWN(N26,1))</f>
        <v/>
      </c>
      <c r="M34" s="32"/>
      <c r="N34" s="33" t="s">
        <v>2</v>
      </c>
      <c r="O34" s="32"/>
      <c r="P34" s="33"/>
      <c r="Q34" s="33"/>
      <c r="R34" s="20"/>
      <c r="S34" s="20"/>
      <c r="T34" s="20"/>
    </row>
    <row r="35" spans="1:20" ht="16.8" customHeight="1" thickTop="1" thickBot="1" x14ac:dyDescent="0.5">
      <c r="A35" s="334"/>
      <c r="B35" s="336"/>
      <c r="C35" s="306" t="s">
        <v>18</v>
      </c>
      <c r="D35" s="88" t="s">
        <v>95</v>
      </c>
      <c r="E35" s="13" t="s">
        <v>9</v>
      </c>
      <c r="F35" s="14" t="s">
        <v>20</v>
      </c>
      <c r="G35" s="14"/>
      <c r="H35" s="40"/>
      <c r="I35" s="16" t="s">
        <v>11</v>
      </c>
      <c r="K35" s="20"/>
      <c r="L35" s="20"/>
      <c r="M35" s="20"/>
      <c r="N35" s="20"/>
      <c r="O35" s="20"/>
      <c r="Q35" s="20"/>
      <c r="R35" s="20"/>
      <c r="S35" s="20"/>
      <c r="T35" s="20"/>
    </row>
    <row r="36" spans="1:20" ht="16.8" customHeight="1" thickTop="1" thickBot="1" x14ac:dyDescent="0.5">
      <c r="A36" s="335"/>
      <c r="B36" s="337"/>
      <c r="C36" s="307"/>
      <c r="D36" s="78" t="s">
        <v>13</v>
      </c>
      <c r="E36" s="17"/>
      <c r="F36" s="18" t="s">
        <v>40</v>
      </c>
      <c r="G36" s="14" t="s">
        <v>46</v>
      </c>
      <c r="H36" s="89" t="str">
        <f>IFERROR(ROUNDDOWN(H35/B35,1),"")</f>
        <v/>
      </c>
      <c r="I36" s="91" t="s">
        <v>2</v>
      </c>
      <c r="K36" s="1"/>
      <c r="L36" s="311" t="s">
        <v>71</v>
      </c>
      <c r="M36" s="311"/>
      <c r="N36" s="311"/>
      <c r="O36" s="311"/>
      <c r="P36" s="311"/>
      <c r="Q36" s="311"/>
      <c r="R36" s="20"/>
      <c r="S36" s="20"/>
      <c r="T36" s="20"/>
    </row>
    <row r="37" spans="1:20" ht="16.8" customHeight="1" thickBot="1" x14ac:dyDescent="0.5">
      <c r="A37" s="333" t="s">
        <v>72</v>
      </c>
      <c r="B37" s="300" t="s">
        <v>78</v>
      </c>
      <c r="C37" s="301"/>
      <c r="D37" s="75" t="s">
        <v>76</v>
      </c>
      <c r="E37" s="9" t="s">
        <v>9</v>
      </c>
      <c r="F37" s="10" t="s">
        <v>29</v>
      </c>
      <c r="G37" s="10"/>
      <c r="H37" s="40"/>
      <c r="I37" s="11" t="s">
        <v>11</v>
      </c>
      <c r="K37" s="1"/>
      <c r="L37" s="311"/>
      <c r="M37" s="311"/>
      <c r="N37" s="311"/>
      <c r="O37" s="311"/>
      <c r="P37" s="311"/>
      <c r="Q37" s="311"/>
      <c r="R37" s="20"/>
      <c r="S37" s="20"/>
      <c r="T37" s="20"/>
    </row>
    <row r="38" spans="1:20" ht="16.8" customHeight="1" thickTop="1" thickBot="1" x14ac:dyDescent="0.5">
      <c r="A38" s="334"/>
      <c r="B38" s="302"/>
      <c r="C38" s="303"/>
      <c r="D38" s="77" t="s">
        <v>13</v>
      </c>
      <c r="E38" s="13"/>
      <c r="F38" s="14" t="s">
        <v>33</v>
      </c>
      <c r="G38" s="14" t="s">
        <v>48</v>
      </c>
      <c r="H38" s="89" t="str">
        <f>IFERROR(ROUNDDOWN(H37/B39,1),"")</f>
        <v/>
      </c>
      <c r="I38" s="90" t="s">
        <v>2</v>
      </c>
      <c r="K38" s="20"/>
      <c r="L38" s="82"/>
      <c r="M38" s="82"/>
      <c r="N38" s="82"/>
      <c r="O38" s="82"/>
      <c r="P38" s="83"/>
      <c r="Q38" s="57"/>
      <c r="R38" s="20"/>
      <c r="S38" s="20"/>
      <c r="T38" s="20"/>
    </row>
    <row r="39" spans="1:20" ht="16.8" customHeight="1" thickTop="1" thickBot="1" x14ac:dyDescent="0.5">
      <c r="A39" s="334"/>
      <c r="B39" s="336"/>
      <c r="C39" s="306" t="s">
        <v>18</v>
      </c>
      <c r="D39" s="88" t="s">
        <v>95</v>
      </c>
      <c r="E39" s="13" t="s">
        <v>9</v>
      </c>
      <c r="F39" s="14" t="s">
        <v>20</v>
      </c>
      <c r="G39" s="14"/>
      <c r="H39" s="40"/>
      <c r="I39" s="16" t="s">
        <v>11</v>
      </c>
      <c r="K39" s="20"/>
      <c r="L39" s="84"/>
      <c r="M39" s="84"/>
      <c r="N39" s="84"/>
      <c r="O39" s="84"/>
      <c r="P39" s="85"/>
      <c r="Q39" s="85"/>
      <c r="R39" s="20"/>
      <c r="S39" s="20"/>
      <c r="T39" s="20"/>
    </row>
    <row r="40" spans="1:20" ht="16.8" customHeight="1" thickTop="1" thickBot="1" x14ac:dyDescent="0.5">
      <c r="A40" s="335"/>
      <c r="B40" s="337"/>
      <c r="C40" s="307"/>
      <c r="D40" s="78" t="s">
        <v>13</v>
      </c>
      <c r="E40" s="17"/>
      <c r="F40" s="18" t="s">
        <v>40</v>
      </c>
      <c r="G40" s="14" t="s">
        <v>49</v>
      </c>
      <c r="H40" s="89" t="str">
        <f>IFERROR(ROUNDDOWN(H39/B39,1),"")</f>
        <v/>
      </c>
      <c r="I40" s="91" t="s">
        <v>2</v>
      </c>
      <c r="K40" s="20"/>
      <c r="L40"/>
      <c r="M40"/>
      <c r="N40"/>
      <c r="O40"/>
      <c r="P40"/>
      <c r="Q40" s="85"/>
      <c r="R40" s="20"/>
      <c r="S40" s="20"/>
      <c r="T40" s="20"/>
    </row>
    <row r="41" spans="1:20" ht="16.8" customHeight="1" thickBot="1" x14ac:dyDescent="0.5">
      <c r="A41" s="333" t="s">
        <v>73</v>
      </c>
      <c r="B41" s="300" t="s">
        <v>78</v>
      </c>
      <c r="C41" s="301"/>
      <c r="D41" s="75" t="s">
        <v>76</v>
      </c>
      <c r="E41" s="9" t="s">
        <v>9</v>
      </c>
      <c r="F41" s="10" t="s">
        <v>29</v>
      </c>
      <c r="G41" s="10"/>
      <c r="H41" s="40"/>
      <c r="I41" s="11" t="s">
        <v>11</v>
      </c>
      <c r="K41" s="20"/>
      <c r="L41" s="86"/>
      <c r="M41" s="86"/>
      <c r="N41" s="86"/>
      <c r="O41" s="86"/>
      <c r="P41" s="86"/>
      <c r="Q41" s="87"/>
      <c r="R41" s="20"/>
      <c r="S41" s="20"/>
      <c r="T41" s="20"/>
    </row>
    <row r="42" spans="1:20" ht="16.8" customHeight="1" thickTop="1" thickBot="1" x14ac:dyDescent="0.5">
      <c r="A42" s="334"/>
      <c r="B42" s="302"/>
      <c r="C42" s="303"/>
      <c r="D42" s="77" t="s">
        <v>13</v>
      </c>
      <c r="E42" s="13"/>
      <c r="F42" s="14" t="s">
        <v>33</v>
      </c>
      <c r="G42" s="14" t="s">
        <v>51</v>
      </c>
      <c r="H42" s="89" t="str">
        <f>IFERROR(ROUNDDOWN(H41/B43,1),"")</f>
        <v/>
      </c>
      <c r="I42" s="90" t="s">
        <v>2</v>
      </c>
      <c r="K42" s="20"/>
      <c r="L42" s="25"/>
      <c r="M42" s="25"/>
      <c r="N42" s="20"/>
      <c r="O42" s="25"/>
      <c r="P42" s="20"/>
      <c r="Q42" s="20"/>
      <c r="R42" s="20"/>
      <c r="S42" s="20"/>
      <c r="T42" s="20"/>
    </row>
    <row r="43" spans="1:20" ht="16.8" customHeight="1" thickTop="1" thickBot="1" x14ac:dyDescent="0.5">
      <c r="A43" s="334"/>
      <c r="B43" s="336"/>
      <c r="C43" s="306" t="s">
        <v>18</v>
      </c>
      <c r="D43" s="88" t="s">
        <v>95</v>
      </c>
      <c r="E43" s="13" t="s">
        <v>9</v>
      </c>
      <c r="F43" s="14" t="s">
        <v>20</v>
      </c>
      <c r="G43" s="14"/>
      <c r="H43" s="40"/>
      <c r="I43" s="16" t="s">
        <v>11</v>
      </c>
      <c r="K43" s="20"/>
      <c r="L43" s="1"/>
      <c r="M43" s="1"/>
      <c r="N43" s="1"/>
      <c r="O43" s="1"/>
      <c r="P43" s="1"/>
      <c r="Q43" s="20"/>
      <c r="R43" s="20"/>
      <c r="S43" s="20"/>
      <c r="T43" s="20"/>
    </row>
    <row r="44" spans="1:20" ht="16.8" customHeight="1" thickTop="1" thickBot="1" x14ac:dyDescent="0.5">
      <c r="A44" s="335"/>
      <c r="B44" s="337"/>
      <c r="C44" s="307"/>
      <c r="D44" s="78" t="s">
        <v>13</v>
      </c>
      <c r="E44" s="17"/>
      <c r="F44" s="18" t="s">
        <v>40</v>
      </c>
      <c r="G44" s="14" t="s">
        <v>52</v>
      </c>
      <c r="H44" s="89" t="str">
        <f>IFERROR(ROUNDDOWN(H43/B43,1),"")</f>
        <v/>
      </c>
      <c r="I44" s="91" t="s">
        <v>2</v>
      </c>
      <c r="K44" s="20"/>
      <c r="L44" s="25"/>
      <c r="M44" s="25"/>
      <c r="N44" s="20"/>
      <c r="O44" s="25"/>
      <c r="P44" s="20"/>
      <c r="Q44" s="20"/>
      <c r="R44" s="20"/>
      <c r="S44" s="20"/>
      <c r="T44" s="20"/>
    </row>
    <row r="45" spans="1:20" ht="16.8" customHeight="1" thickBot="1" x14ac:dyDescent="0.5">
      <c r="A45" s="333" t="s">
        <v>74</v>
      </c>
      <c r="B45" s="300" t="s">
        <v>78</v>
      </c>
      <c r="C45" s="301"/>
      <c r="D45" s="75" t="s">
        <v>76</v>
      </c>
      <c r="E45" s="9" t="s">
        <v>9</v>
      </c>
      <c r="F45" s="10" t="s">
        <v>29</v>
      </c>
      <c r="G45" s="10"/>
      <c r="H45" s="44"/>
      <c r="I45" s="11" t="s">
        <v>11</v>
      </c>
      <c r="K45" s="20"/>
      <c r="L45" s="25"/>
      <c r="M45" s="25"/>
      <c r="N45" s="20"/>
      <c r="O45" s="25"/>
      <c r="P45" s="20"/>
      <c r="Q45" s="20"/>
      <c r="R45" s="20"/>
      <c r="S45" s="20"/>
      <c r="T45" s="20"/>
    </row>
    <row r="46" spans="1:20" ht="16.8" customHeight="1" thickTop="1" thickBot="1" x14ac:dyDescent="0.5">
      <c r="A46" s="334"/>
      <c r="B46" s="302"/>
      <c r="C46" s="303"/>
      <c r="D46" s="77" t="s">
        <v>13</v>
      </c>
      <c r="E46" s="13"/>
      <c r="F46" s="14" t="s">
        <v>33</v>
      </c>
      <c r="G46" s="14" t="s">
        <v>54</v>
      </c>
      <c r="H46" s="89" t="str">
        <f>IFERROR(ROUNDDOWN(H45/B47,1),"")</f>
        <v/>
      </c>
      <c r="I46" s="90" t="s">
        <v>2</v>
      </c>
      <c r="K46" s="20"/>
      <c r="L46" s="25"/>
      <c r="M46" s="25"/>
      <c r="N46" s="20"/>
      <c r="O46" s="25"/>
      <c r="P46" s="20"/>
      <c r="Q46" s="20"/>
      <c r="R46" s="20"/>
      <c r="S46" s="20"/>
      <c r="T46" s="20"/>
    </row>
    <row r="47" spans="1:20" ht="16.8" customHeight="1" thickTop="1" thickBot="1" x14ac:dyDescent="0.5">
      <c r="A47" s="334"/>
      <c r="B47" s="336"/>
      <c r="C47" s="306" t="s">
        <v>18</v>
      </c>
      <c r="D47" s="88" t="s">
        <v>95</v>
      </c>
      <c r="E47" s="13" t="s">
        <v>9</v>
      </c>
      <c r="F47" s="14" t="s">
        <v>20</v>
      </c>
      <c r="G47" s="14"/>
      <c r="H47" s="40"/>
      <c r="I47" s="16" t="s">
        <v>11</v>
      </c>
      <c r="K47" s="20"/>
      <c r="L47" s="25"/>
      <c r="M47" s="25"/>
      <c r="N47" s="20"/>
      <c r="O47" s="25"/>
      <c r="P47" s="20"/>
      <c r="Q47" s="20"/>
      <c r="R47" s="20"/>
      <c r="S47" s="20"/>
      <c r="T47" s="20"/>
    </row>
    <row r="48" spans="1:20" ht="16.8" customHeight="1" thickTop="1" thickBot="1" x14ac:dyDescent="0.5">
      <c r="A48" s="335"/>
      <c r="B48" s="337"/>
      <c r="C48" s="307"/>
      <c r="D48" s="78" t="s">
        <v>13</v>
      </c>
      <c r="E48" s="17"/>
      <c r="F48" s="18" t="s">
        <v>40</v>
      </c>
      <c r="G48" s="14" t="s">
        <v>55</v>
      </c>
      <c r="H48" s="89" t="str">
        <f>IFERROR(ROUNDDOWN(H47/B47,1),"")</f>
        <v/>
      </c>
      <c r="I48" s="91" t="s">
        <v>2</v>
      </c>
      <c r="K48" s="20"/>
      <c r="L48" s="25"/>
      <c r="M48" s="25"/>
      <c r="N48" s="20"/>
      <c r="O48" s="25"/>
      <c r="P48" s="20"/>
      <c r="Q48" s="20"/>
      <c r="R48" s="20"/>
      <c r="S48" s="20"/>
      <c r="T48" s="20"/>
    </row>
    <row r="49" spans="1:21" ht="16.8" customHeight="1" thickBot="1" x14ac:dyDescent="0.5">
      <c r="A49" s="333" t="s">
        <v>75</v>
      </c>
      <c r="B49" s="300" t="s">
        <v>78</v>
      </c>
      <c r="C49" s="301"/>
      <c r="D49" s="75" t="s">
        <v>76</v>
      </c>
      <c r="E49" s="9" t="s">
        <v>9</v>
      </c>
      <c r="F49" s="10" t="s">
        <v>29</v>
      </c>
      <c r="G49" s="10"/>
      <c r="H49" s="40"/>
      <c r="I49" s="11" t="s">
        <v>11</v>
      </c>
      <c r="K49" s="20"/>
      <c r="L49" s="25"/>
      <c r="M49" s="25"/>
      <c r="N49" s="20"/>
      <c r="O49" s="25"/>
      <c r="P49" s="20"/>
      <c r="Q49" s="20"/>
      <c r="R49" s="20"/>
      <c r="S49" s="20"/>
      <c r="T49" s="20"/>
    </row>
    <row r="50" spans="1:21" ht="16.8" customHeight="1" thickTop="1" thickBot="1" x14ac:dyDescent="0.5">
      <c r="A50" s="334"/>
      <c r="B50" s="302"/>
      <c r="C50" s="303"/>
      <c r="D50" s="77" t="s">
        <v>13</v>
      </c>
      <c r="E50" s="13"/>
      <c r="F50" s="14" t="s">
        <v>33</v>
      </c>
      <c r="G50" s="14" t="s">
        <v>58</v>
      </c>
      <c r="H50" s="89" t="str">
        <f>IFERROR(ROUNDDOWN(H49/B51,1),"")</f>
        <v/>
      </c>
      <c r="I50" s="90" t="s">
        <v>2</v>
      </c>
      <c r="K50" s="20"/>
      <c r="L50" s="25"/>
      <c r="M50" s="25"/>
      <c r="N50" s="20"/>
      <c r="O50" s="25"/>
      <c r="P50" s="20"/>
      <c r="Q50" s="20"/>
      <c r="R50" s="20"/>
      <c r="S50" s="20"/>
      <c r="T50" s="20"/>
    </row>
    <row r="51" spans="1:21" ht="16.8" customHeight="1" thickTop="1" thickBot="1" x14ac:dyDescent="0.5">
      <c r="A51" s="334"/>
      <c r="B51" s="336"/>
      <c r="C51" s="306" t="s">
        <v>18</v>
      </c>
      <c r="D51" s="88" t="s">
        <v>95</v>
      </c>
      <c r="E51" s="13" t="s">
        <v>9</v>
      </c>
      <c r="F51" s="14" t="s">
        <v>20</v>
      </c>
      <c r="G51" s="14"/>
      <c r="H51" s="40"/>
      <c r="I51" s="16" t="s">
        <v>11</v>
      </c>
      <c r="K51" s="20"/>
      <c r="L51" s="25"/>
      <c r="M51" s="25"/>
      <c r="N51" s="20"/>
      <c r="O51" s="25"/>
      <c r="P51" s="20"/>
      <c r="Q51" s="20"/>
      <c r="R51" s="20"/>
      <c r="S51" s="20"/>
      <c r="T51" s="20"/>
    </row>
    <row r="52" spans="1:21" ht="16.8" customHeight="1" thickTop="1" thickBot="1" x14ac:dyDescent="0.5">
      <c r="A52" s="335"/>
      <c r="B52" s="337"/>
      <c r="C52" s="307"/>
      <c r="D52" s="78" t="s">
        <v>13</v>
      </c>
      <c r="E52" s="17"/>
      <c r="F52" s="18" t="s">
        <v>40</v>
      </c>
      <c r="G52" s="37" t="s">
        <v>59</v>
      </c>
      <c r="H52" s="89" t="str">
        <f>IFERROR(ROUNDDOWN(H51/B51,1),"")</f>
        <v/>
      </c>
      <c r="I52" s="91" t="s">
        <v>2</v>
      </c>
      <c r="K52" s="20"/>
      <c r="L52" s="25"/>
      <c r="M52" s="25"/>
      <c r="N52" s="20"/>
      <c r="O52" s="25"/>
      <c r="P52" s="20"/>
      <c r="Q52" s="20"/>
      <c r="R52" s="20"/>
      <c r="S52" s="20"/>
      <c r="T52" s="20"/>
    </row>
    <row r="53" spans="1:21" s="65" customFormat="1" ht="6.75" customHeight="1" x14ac:dyDescent="0.45">
      <c r="A53" s="60"/>
      <c r="B53" s="60"/>
      <c r="C53" s="60"/>
      <c r="D53" s="61"/>
      <c r="E53" s="13"/>
      <c r="F53" s="62"/>
      <c r="G53" s="62"/>
      <c r="H53" s="63"/>
      <c r="I53" s="64"/>
      <c r="K53" s="20"/>
      <c r="L53" s="25"/>
      <c r="M53" s="25"/>
      <c r="N53" s="20"/>
      <c r="O53" s="25"/>
      <c r="P53" s="20"/>
      <c r="Q53" s="20"/>
      <c r="R53" s="20"/>
      <c r="S53" s="20"/>
      <c r="T53" s="20"/>
      <c r="U53" s="61"/>
    </row>
  </sheetData>
  <mergeCells count="63">
    <mergeCell ref="A3:Q3"/>
    <mergeCell ref="A1:F2"/>
    <mergeCell ref="H1:I1"/>
    <mergeCell ref="J1:Q1"/>
    <mergeCell ref="H2:I2"/>
    <mergeCell ref="J2:Q2"/>
    <mergeCell ref="A6:I6"/>
    <mergeCell ref="F7:I7"/>
    <mergeCell ref="A8:I8"/>
    <mergeCell ref="K8:P8"/>
    <mergeCell ref="A9:A12"/>
    <mergeCell ref="B9:C10"/>
    <mergeCell ref="L9:L10"/>
    <mergeCell ref="M9:P9"/>
    <mergeCell ref="M10:N10"/>
    <mergeCell ref="O10:P10"/>
    <mergeCell ref="B11:B12"/>
    <mergeCell ref="C11:C12"/>
    <mergeCell ref="A13:A16"/>
    <mergeCell ref="B13:C14"/>
    <mergeCell ref="B15:B16"/>
    <mergeCell ref="C15:C16"/>
    <mergeCell ref="A17:A20"/>
    <mergeCell ref="B17:C18"/>
    <mergeCell ref="B19:B20"/>
    <mergeCell ref="C19:C20"/>
    <mergeCell ref="O24:P24"/>
    <mergeCell ref="A25:A28"/>
    <mergeCell ref="B25:C26"/>
    <mergeCell ref="B27:B28"/>
    <mergeCell ref="C27:C28"/>
    <mergeCell ref="A21:A24"/>
    <mergeCell ref="B21:C22"/>
    <mergeCell ref="B23:B24"/>
    <mergeCell ref="C23:C24"/>
    <mergeCell ref="M24:N24"/>
    <mergeCell ref="A29:A32"/>
    <mergeCell ref="B29:C30"/>
    <mergeCell ref="B31:B32"/>
    <mergeCell ref="C31:C32"/>
    <mergeCell ref="L31:N31"/>
    <mergeCell ref="L36:Q37"/>
    <mergeCell ref="A37:A40"/>
    <mergeCell ref="B37:C38"/>
    <mergeCell ref="B39:B40"/>
    <mergeCell ref="C39:C40"/>
    <mergeCell ref="A33:A36"/>
    <mergeCell ref="B33:C34"/>
    <mergeCell ref="N33:O33"/>
    <mergeCell ref="B35:B36"/>
    <mergeCell ref="C35:C36"/>
    <mergeCell ref="A49:A52"/>
    <mergeCell ref="B49:C50"/>
    <mergeCell ref="B51:B52"/>
    <mergeCell ref="C51:C52"/>
    <mergeCell ref="A41:A44"/>
    <mergeCell ref="B41:C42"/>
    <mergeCell ref="B43:B44"/>
    <mergeCell ref="C43:C44"/>
    <mergeCell ref="A45:A48"/>
    <mergeCell ref="B45:C46"/>
    <mergeCell ref="B47:B48"/>
    <mergeCell ref="C47:C48"/>
  </mergeCells>
  <phoneticPr fontId="10"/>
  <pageMargins left="0.41" right="0.25" top="0.45" bottom="0.39" header="0.24" footer="0.3"/>
  <pageSetup paperSize="9" scale="68" orientation="portrait" r:id="rId1"/>
  <headerFooter alignWithMargins="0">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72"/>
  <sheetViews>
    <sheetView workbookViewId="0">
      <selection activeCell="L6" sqref="L6"/>
    </sheetView>
  </sheetViews>
  <sheetFormatPr defaultColWidth="9" defaultRowHeight="18" x14ac:dyDescent="0.45"/>
  <cols>
    <col min="1" max="1" width="1.8984375" style="126" customWidth="1"/>
    <col min="2" max="3" width="9" style="126"/>
    <col min="4" max="4" width="45.59765625" style="126" customWidth="1"/>
    <col min="5" max="16384" width="9" style="126"/>
  </cols>
  <sheetData>
    <row r="1" spans="2:11" x14ac:dyDescent="0.45">
      <c r="B1" s="126" t="s">
        <v>166</v>
      </c>
      <c r="D1" s="127"/>
      <c r="E1" s="127"/>
      <c r="F1" s="127"/>
    </row>
    <row r="2" spans="2:11" s="129" customFormat="1" ht="20.25" customHeight="1" x14ac:dyDescent="0.45">
      <c r="B2" s="128" t="s">
        <v>167</v>
      </c>
      <c r="C2" s="128"/>
      <c r="D2" s="127"/>
      <c r="E2" s="127"/>
      <c r="F2" s="127"/>
    </row>
    <row r="3" spans="2:11" s="129" customFormat="1" ht="20.25" customHeight="1" x14ac:dyDescent="0.45">
      <c r="B3" s="128"/>
      <c r="C3" s="128"/>
      <c r="D3" s="127"/>
      <c r="E3" s="127"/>
      <c r="F3" s="127"/>
    </row>
    <row r="4" spans="2:11" s="131" customFormat="1" ht="20.25" customHeight="1" x14ac:dyDescent="0.45">
      <c r="B4" s="130"/>
      <c r="C4" s="127" t="s">
        <v>168</v>
      </c>
      <c r="D4" s="127"/>
      <c r="F4" s="347" t="s">
        <v>169</v>
      </c>
      <c r="G4" s="347"/>
      <c r="H4" s="347"/>
      <c r="I4" s="347"/>
      <c r="J4" s="347"/>
      <c r="K4" s="347"/>
    </row>
    <row r="5" spans="2:11" s="131" customFormat="1" ht="20.25" customHeight="1" x14ac:dyDescent="0.45">
      <c r="B5" s="132"/>
      <c r="C5" s="127" t="s">
        <v>170</v>
      </c>
      <c r="D5" s="127"/>
      <c r="F5" s="347"/>
      <c r="G5" s="347"/>
      <c r="H5" s="347"/>
      <c r="I5" s="347"/>
      <c r="J5" s="347"/>
      <c r="K5" s="347"/>
    </row>
    <row r="6" spans="2:11" s="129" customFormat="1" ht="20.25" customHeight="1" x14ac:dyDescent="0.45">
      <c r="B6" s="133" t="s">
        <v>171</v>
      </c>
      <c r="C6" s="127"/>
      <c r="D6" s="127"/>
      <c r="E6" s="134"/>
      <c r="F6" s="135"/>
    </row>
    <row r="7" spans="2:11" s="129" customFormat="1" ht="20.25" customHeight="1" x14ac:dyDescent="0.45">
      <c r="B7" s="128"/>
      <c r="C7" s="128"/>
      <c r="D7" s="127"/>
      <c r="E7" s="134"/>
      <c r="F7" s="135"/>
    </row>
    <row r="8" spans="2:11" s="129" customFormat="1" ht="20.25" customHeight="1" x14ac:dyDescent="0.45">
      <c r="B8" s="127" t="s">
        <v>172</v>
      </c>
      <c r="C8" s="128"/>
      <c r="D8" s="127"/>
      <c r="E8" s="134"/>
      <c r="F8" s="135"/>
    </row>
    <row r="9" spans="2:11" s="129" customFormat="1" ht="20.25" customHeight="1" x14ac:dyDescent="0.45">
      <c r="B9" s="128"/>
      <c r="C9" s="128"/>
      <c r="D9" s="127"/>
      <c r="E9" s="127"/>
      <c r="F9" s="127"/>
    </row>
    <row r="10" spans="2:11" s="129" customFormat="1" ht="20.25" customHeight="1" x14ac:dyDescent="0.45">
      <c r="B10" s="127" t="s">
        <v>173</v>
      </c>
      <c r="C10" s="128"/>
      <c r="D10" s="127"/>
      <c r="E10" s="127"/>
      <c r="F10" s="127"/>
    </row>
    <row r="11" spans="2:11" s="129" customFormat="1" ht="20.25" customHeight="1" x14ac:dyDescent="0.45">
      <c r="B11" s="127"/>
      <c r="C11" s="128"/>
      <c r="D11" s="127"/>
      <c r="E11" s="127"/>
      <c r="F11" s="127"/>
    </row>
    <row r="12" spans="2:11" s="129" customFormat="1" ht="20.25" customHeight="1" x14ac:dyDescent="0.45">
      <c r="B12" s="127" t="s">
        <v>174</v>
      </c>
      <c r="C12" s="128"/>
      <c r="D12" s="127"/>
    </row>
    <row r="13" spans="2:11" s="129" customFormat="1" ht="20.25" customHeight="1" x14ac:dyDescent="0.45">
      <c r="B13" s="127"/>
      <c r="C13" s="128"/>
      <c r="D13" s="127"/>
    </row>
    <row r="14" spans="2:11" s="129" customFormat="1" ht="20.25" customHeight="1" x14ac:dyDescent="0.45">
      <c r="B14" s="127" t="s">
        <v>175</v>
      </c>
      <c r="C14" s="128"/>
      <c r="D14" s="127"/>
    </row>
    <row r="15" spans="2:11" s="129" customFormat="1" ht="20.25" customHeight="1" x14ac:dyDescent="0.45">
      <c r="B15" s="127"/>
      <c r="C15" s="128"/>
      <c r="D15" s="127"/>
    </row>
    <row r="16" spans="2:11" s="129" customFormat="1" ht="20.25" customHeight="1" x14ac:dyDescent="0.45">
      <c r="B16" s="127" t="s">
        <v>176</v>
      </c>
      <c r="C16" s="128"/>
      <c r="D16" s="127"/>
    </row>
    <row r="17" spans="2:16" s="129" customFormat="1" ht="20.25" customHeight="1" x14ac:dyDescent="0.45">
      <c r="B17" s="128"/>
      <c r="C17" s="128"/>
      <c r="D17" s="127"/>
    </row>
    <row r="18" spans="2:16" s="129" customFormat="1" ht="20.25" customHeight="1" x14ac:dyDescent="0.45">
      <c r="B18" s="127" t="s">
        <v>177</v>
      </c>
      <c r="C18" s="128"/>
      <c r="D18" s="127"/>
    </row>
    <row r="19" spans="2:16" s="129" customFormat="1" ht="20.25" customHeight="1" x14ac:dyDescent="0.45">
      <c r="B19" s="128"/>
      <c r="C19" s="128"/>
      <c r="D19" s="127"/>
    </row>
    <row r="20" spans="2:16" s="129" customFormat="1" ht="17.25" customHeight="1" x14ac:dyDescent="0.45">
      <c r="B20" s="127" t="s">
        <v>178</v>
      </c>
      <c r="C20" s="127"/>
      <c r="D20" s="127"/>
    </row>
    <row r="21" spans="2:16" s="129" customFormat="1" ht="17.25" customHeight="1" x14ac:dyDescent="0.45">
      <c r="B21" s="127" t="s">
        <v>179</v>
      </c>
      <c r="C21" s="127"/>
      <c r="D21" s="127"/>
    </row>
    <row r="22" spans="2:16" s="129" customFormat="1" ht="17.25" customHeight="1" x14ac:dyDescent="0.45">
      <c r="B22" s="127"/>
      <c r="C22" s="127"/>
      <c r="D22" s="127"/>
    </row>
    <row r="23" spans="2:16" s="129" customFormat="1" ht="17.25" customHeight="1" x14ac:dyDescent="0.45">
      <c r="B23" s="127"/>
      <c r="C23" s="136" t="s">
        <v>101</v>
      </c>
      <c r="D23" s="136" t="s">
        <v>138</v>
      </c>
      <c r="E23" s="348" t="s">
        <v>128</v>
      </c>
      <c r="F23" s="348"/>
      <c r="G23" s="348"/>
      <c r="H23" s="348"/>
      <c r="I23" s="348"/>
      <c r="J23" s="348"/>
      <c r="K23" s="348"/>
      <c r="L23" s="348"/>
      <c r="M23" s="348"/>
      <c r="N23" s="348"/>
      <c r="O23" s="348"/>
      <c r="P23" s="348"/>
    </row>
    <row r="24" spans="2:16" s="129" customFormat="1" ht="17.25" customHeight="1" x14ac:dyDescent="0.45">
      <c r="B24" s="127"/>
      <c r="C24" s="136">
        <v>1</v>
      </c>
      <c r="D24" s="137" t="s">
        <v>139</v>
      </c>
      <c r="E24" s="346"/>
      <c r="F24" s="346"/>
      <c r="G24" s="346"/>
      <c r="H24" s="346"/>
      <c r="I24" s="346"/>
      <c r="J24" s="346"/>
      <c r="K24" s="346"/>
      <c r="L24" s="346"/>
      <c r="M24" s="346"/>
      <c r="N24" s="346"/>
      <c r="O24" s="346"/>
      <c r="P24" s="346"/>
    </row>
    <row r="25" spans="2:16" s="129" customFormat="1" ht="17.25" customHeight="1" x14ac:dyDescent="0.45">
      <c r="B25" s="127"/>
      <c r="C25" s="136">
        <v>2</v>
      </c>
      <c r="D25" s="137" t="s">
        <v>102</v>
      </c>
      <c r="E25" s="346"/>
      <c r="F25" s="346"/>
      <c r="G25" s="346"/>
      <c r="H25" s="346"/>
      <c r="I25" s="346"/>
      <c r="J25" s="346"/>
      <c r="K25" s="346"/>
      <c r="L25" s="346"/>
      <c r="M25" s="346"/>
      <c r="N25" s="346"/>
      <c r="O25" s="346"/>
      <c r="P25" s="346"/>
    </row>
    <row r="26" spans="2:16" s="129" customFormat="1" ht="17.25" customHeight="1" x14ac:dyDescent="0.45">
      <c r="B26" s="127"/>
      <c r="C26" s="136">
        <v>3</v>
      </c>
      <c r="D26" s="137" t="s">
        <v>103</v>
      </c>
      <c r="E26" s="346"/>
      <c r="F26" s="346"/>
      <c r="G26" s="346"/>
      <c r="H26" s="346"/>
      <c r="I26" s="346"/>
      <c r="J26" s="346"/>
      <c r="K26" s="346"/>
      <c r="L26" s="346"/>
      <c r="M26" s="346"/>
      <c r="N26" s="346"/>
      <c r="O26" s="346"/>
      <c r="P26" s="346"/>
    </row>
    <row r="27" spans="2:16" s="129" customFormat="1" ht="17.25" customHeight="1" x14ac:dyDescent="0.45">
      <c r="B27" s="127"/>
      <c r="C27" s="136">
        <v>4</v>
      </c>
      <c r="D27" s="137" t="s">
        <v>104</v>
      </c>
      <c r="E27" s="346"/>
      <c r="F27" s="346"/>
      <c r="G27" s="346"/>
      <c r="H27" s="346"/>
      <c r="I27" s="346"/>
      <c r="J27" s="346"/>
      <c r="K27" s="346"/>
      <c r="L27" s="346"/>
      <c r="M27" s="346"/>
      <c r="N27" s="346"/>
      <c r="O27" s="346"/>
      <c r="P27" s="346"/>
    </row>
    <row r="28" spans="2:16" s="129" customFormat="1" ht="17.25" customHeight="1" x14ac:dyDescent="0.45">
      <c r="B28" s="127"/>
      <c r="C28" s="136">
        <v>5</v>
      </c>
      <c r="D28" s="137" t="s">
        <v>105</v>
      </c>
      <c r="E28" s="346"/>
      <c r="F28" s="346"/>
      <c r="G28" s="346"/>
      <c r="H28" s="346"/>
      <c r="I28" s="346"/>
      <c r="J28" s="346"/>
      <c r="K28" s="346"/>
      <c r="L28" s="346"/>
      <c r="M28" s="346"/>
      <c r="N28" s="346"/>
      <c r="O28" s="346"/>
      <c r="P28" s="346"/>
    </row>
    <row r="29" spans="2:16" s="129" customFormat="1" ht="17.25" customHeight="1" x14ac:dyDescent="0.45">
      <c r="B29" s="127"/>
      <c r="C29" s="136">
        <v>6</v>
      </c>
      <c r="D29" s="137" t="s">
        <v>106</v>
      </c>
      <c r="E29" s="346"/>
      <c r="F29" s="346"/>
      <c r="G29" s="346"/>
      <c r="H29" s="346"/>
      <c r="I29" s="346"/>
      <c r="J29" s="346"/>
      <c r="K29" s="346"/>
      <c r="L29" s="346"/>
      <c r="M29" s="346"/>
      <c r="N29" s="346"/>
      <c r="O29" s="346"/>
      <c r="P29" s="346"/>
    </row>
    <row r="30" spans="2:16" s="129" customFormat="1" ht="17.25" customHeight="1" x14ac:dyDescent="0.45">
      <c r="B30" s="127"/>
      <c r="C30" s="136">
        <v>7</v>
      </c>
      <c r="D30" s="137" t="s">
        <v>107</v>
      </c>
      <c r="E30" s="346" t="s">
        <v>180</v>
      </c>
      <c r="F30" s="346"/>
      <c r="G30" s="346"/>
      <c r="H30" s="346"/>
      <c r="I30" s="346"/>
      <c r="J30" s="346"/>
      <c r="K30" s="346"/>
      <c r="L30" s="346"/>
      <c r="M30" s="346"/>
      <c r="N30" s="346"/>
      <c r="O30" s="346"/>
      <c r="P30" s="346"/>
    </row>
    <row r="31" spans="2:16" s="129" customFormat="1" ht="17.25" customHeight="1" x14ac:dyDescent="0.45">
      <c r="B31" s="127"/>
      <c r="C31" s="136">
        <v>8</v>
      </c>
      <c r="D31" s="137" t="s">
        <v>108</v>
      </c>
      <c r="E31" s="346" t="s">
        <v>181</v>
      </c>
      <c r="F31" s="346"/>
      <c r="G31" s="346"/>
      <c r="H31" s="346"/>
      <c r="I31" s="346"/>
      <c r="J31" s="346"/>
      <c r="K31" s="346"/>
      <c r="L31" s="346"/>
      <c r="M31" s="346"/>
      <c r="N31" s="346"/>
      <c r="O31" s="346"/>
      <c r="P31" s="346"/>
    </row>
    <row r="32" spans="2:16" s="129" customFormat="1" ht="17.25" customHeight="1" x14ac:dyDescent="0.45">
      <c r="B32" s="127"/>
      <c r="C32" s="134"/>
      <c r="D32" s="135"/>
      <c r="E32" s="135" t="s">
        <v>182</v>
      </c>
      <c r="F32" s="135"/>
      <c r="G32" s="135"/>
      <c r="H32" s="135"/>
      <c r="I32" s="135"/>
      <c r="J32" s="135"/>
      <c r="K32" s="135"/>
      <c r="L32" s="135"/>
      <c r="M32" s="135"/>
      <c r="N32" s="135"/>
      <c r="O32" s="135"/>
      <c r="P32" s="135"/>
    </row>
    <row r="33" spans="2:25" s="129" customFormat="1" ht="17.25" customHeight="1" x14ac:dyDescent="0.45">
      <c r="B33" s="127"/>
      <c r="C33" s="134"/>
      <c r="D33" s="135"/>
      <c r="E33" s="129" t="s">
        <v>183</v>
      </c>
    </row>
    <row r="34" spans="2:25" s="129" customFormat="1" ht="17.25" customHeight="1" x14ac:dyDescent="0.45">
      <c r="B34" s="127"/>
      <c r="C34" s="134"/>
      <c r="D34" s="135"/>
      <c r="E34" s="129" t="s">
        <v>184</v>
      </c>
    </row>
    <row r="35" spans="2:25" s="129" customFormat="1" ht="17.25" customHeight="1" x14ac:dyDescent="0.45">
      <c r="B35" s="127"/>
      <c r="C35" s="134"/>
      <c r="D35" s="135"/>
      <c r="E35" s="129" t="s">
        <v>185</v>
      </c>
    </row>
    <row r="36" spans="2:25" s="129" customFormat="1" ht="17.25" customHeight="1" x14ac:dyDescent="0.45">
      <c r="B36" s="127"/>
      <c r="C36" s="134"/>
      <c r="D36" s="135"/>
    </row>
    <row r="37" spans="2:25" s="129" customFormat="1" ht="17.25" customHeight="1" x14ac:dyDescent="0.45">
      <c r="B37" s="127" t="s">
        <v>186</v>
      </c>
      <c r="C37" s="127"/>
      <c r="D37" s="127"/>
      <c r="E37" s="131"/>
      <c r="F37" s="131"/>
    </row>
    <row r="38" spans="2:25" s="129" customFormat="1" ht="17.25" customHeight="1" x14ac:dyDescent="0.45">
      <c r="B38" s="127" t="s">
        <v>187</v>
      </c>
      <c r="C38" s="127"/>
      <c r="D38" s="127"/>
      <c r="E38" s="131"/>
      <c r="F38" s="131"/>
    </row>
    <row r="39" spans="2:25" s="129" customFormat="1" ht="17.25" customHeight="1" x14ac:dyDescent="0.45">
      <c r="B39" s="127"/>
      <c r="C39" s="127"/>
      <c r="D39" s="127"/>
      <c r="E39" s="131"/>
      <c r="F39" s="131"/>
      <c r="G39" s="138"/>
      <c r="H39" s="138"/>
      <c r="J39" s="138"/>
      <c r="K39" s="138"/>
      <c r="L39" s="138"/>
      <c r="M39" s="138"/>
      <c r="N39" s="138"/>
      <c r="O39" s="138"/>
      <c r="R39" s="138"/>
      <c r="S39" s="138"/>
      <c r="T39" s="138"/>
      <c r="W39" s="138"/>
      <c r="X39" s="138"/>
      <c r="Y39" s="138"/>
    </row>
    <row r="40" spans="2:25" s="129" customFormat="1" ht="17.25" customHeight="1" x14ac:dyDescent="0.45">
      <c r="B40" s="127"/>
      <c r="C40" s="136" t="s">
        <v>188</v>
      </c>
      <c r="D40" s="136" t="s">
        <v>189</v>
      </c>
      <c r="E40" s="131"/>
      <c r="F40" s="131"/>
      <c r="G40" s="138"/>
      <c r="H40" s="138"/>
      <c r="J40" s="138"/>
      <c r="K40" s="138"/>
      <c r="L40" s="138"/>
      <c r="M40" s="138"/>
      <c r="N40" s="138"/>
      <c r="O40" s="138"/>
      <c r="R40" s="138"/>
      <c r="S40" s="138"/>
      <c r="T40" s="138"/>
      <c r="W40" s="138"/>
      <c r="X40" s="138"/>
      <c r="Y40" s="138"/>
    </row>
    <row r="41" spans="2:25" s="129" customFormat="1" ht="17.25" customHeight="1" x14ac:dyDescent="0.45">
      <c r="B41" s="127"/>
      <c r="C41" s="136" t="s">
        <v>190</v>
      </c>
      <c r="D41" s="137" t="s">
        <v>191</v>
      </c>
      <c r="E41" s="131"/>
      <c r="F41" s="131"/>
      <c r="G41" s="138"/>
      <c r="H41" s="138"/>
      <c r="J41" s="138"/>
      <c r="K41" s="138"/>
      <c r="L41" s="138"/>
      <c r="M41" s="138"/>
      <c r="N41" s="138"/>
      <c r="O41" s="138"/>
      <c r="R41" s="138"/>
      <c r="S41" s="138"/>
      <c r="T41" s="138"/>
      <c r="W41" s="138"/>
      <c r="X41" s="138"/>
      <c r="Y41" s="138"/>
    </row>
    <row r="42" spans="2:25" s="129" customFormat="1" ht="17.25" customHeight="1" x14ac:dyDescent="0.45">
      <c r="B42" s="127"/>
      <c r="C42" s="136" t="s">
        <v>192</v>
      </c>
      <c r="D42" s="137" t="s">
        <v>193</v>
      </c>
      <c r="E42" s="131"/>
      <c r="F42" s="131"/>
      <c r="G42" s="138"/>
      <c r="H42" s="138"/>
      <c r="J42" s="138"/>
      <c r="K42" s="138"/>
      <c r="L42" s="138"/>
      <c r="M42" s="138"/>
      <c r="N42" s="138"/>
      <c r="O42" s="138"/>
      <c r="R42" s="138"/>
      <c r="S42" s="138"/>
      <c r="T42" s="138"/>
      <c r="W42" s="138"/>
      <c r="X42" s="138"/>
      <c r="Y42" s="138"/>
    </row>
    <row r="43" spans="2:25" s="129" customFormat="1" ht="17.25" customHeight="1" x14ac:dyDescent="0.45">
      <c r="B43" s="127"/>
      <c r="C43" s="136" t="s">
        <v>194</v>
      </c>
      <c r="D43" s="137" t="s">
        <v>195</v>
      </c>
      <c r="E43" s="131"/>
      <c r="F43" s="131"/>
      <c r="G43" s="138"/>
      <c r="H43" s="138"/>
      <c r="J43" s="138"/>
      <c r="K43" s="138"/>
      <c r="L43" s="138"/>
      <c r="M43" s="138"/>
      <c r="N43" s="138"/>
      <c r="O43" s="138"/>
      <c r="R43" s="138"/>
      <c r="S43" s="138"/>
      <c r="T43" s="138"/>
      <c r="W43" s="138"/>
      <c r="X43" s="138"/>
      <c r="Y43" s="138"/>
    </row>
    <row r="44" spans="2:25" s="129" customFormat="1" ht="17.25" customHeight="1" x14ac:dyDescent="0.45">
      <c r="B44" s="127"/>
      <c r="C44" s="136" t="s">
        <v>196</v>
      </c>
      <c r="D44" s="137" t="s">
        <v>197</v>
      </c>
      <c r="E44" s="131"/>
      <c r="F44" s="131"/>
      <c r="G44" s="138"/>
      <c r="H44" s="138"/>
      <c r="J44" s="138"/>
      <c r="K44" s="138"/>
      <c r="L44" s="138"/>
      <c r="M44" s="138"/>
      <c r="N44" s="138"/>
      <c r="O44" s="138"/>
      <c r="R44" s="138"/>
      <c r="S44" s="138"/>
      <c r="T44" s="138"/>
      <c r="W44" s="138"/>
      <c r="X44" s="138"/>
      <c r="Y44" s="138"/>
    </row>
    <row r="45" spans="2:25" s="129" customFormat="1" ht="17.25" customHeight="1" x14ac:dyDescent="0.45">
      <c r="B45" s="127"/>
      <c r="C45" s="127"/>
      <c r="D45" s="127"/>
      <c r="E45" s="131"/>
      <c r="F45" s="131"/>
      <c r="G45" s="138"/>
      <c r="H45" s="138"/>
      <c r="J45" s="138"/>
      <c r="K45" s="138"/>
      <c r="L45" s="138"/>
      <c r="M45" s="138"/>
      <c r="N45" s="138"/>
      <c r="O45" s="138"/>
      <c r="R45" s="138"/>
      <c r="S45" s="138"/>
      <c r="T45" s="138"/>
      <c r="W45" s="138"/>
      <c r="X45" s="138"/>
      <c r="Y45" s="138"/>
    </row>
    <row r="46" spans="2:25" s="129" customFormat="1" ht="17.25" customHeight="1" x14ac:dyDescent="0.45">
      <c r="B46" s="127"/>
      <c r="C46" s="139" t="s">
        <v>198</v>
      </c>
      <c r="D46" s="127"/>
      <c r="E46" s="131"/>
      <c r="F46" s="131"/>
      <c r="G46" s="138"/>
      <c r="H46" s="138"/>
      <c r="J46" s="138"/>
      <c r="K46" s="138"/>
      <c r="L46" s="138"/>
      <c r="M46" s="138"/>
      <c r="N46" s="138"/>
      <c r="O46" s="138"/>
      <c r="R46" s="138"/>
      <c r="S46" s="138"/>
      <c r="T46" s="138"/>
      <c r="W46" s="138"/>
      <c r="X46" s="138"/>
      <c r="Y46" s="138"/>
    </row>
    <row r="47" spans="2:25" s="129" customFormat="1" ht="17.25" customHeight="1" x14ac:dyDescent="0.45">
      <c r="B47" s="131"/>
      <c r="C47" s="127" t="s">
        <v>199</v>
      </c>
      <c r="D47" s="131"/>
      <c r="E47" s="131"/>
      <c r="F47" s="139"/>
      <c r="G47" s="138"/>
      <c r="H47" s="138"/>
      <c r="J47" s="138"/>
      <c r="K47" s="138"/>
      <c r="L47" s="138"/>
      <c r="M47" s="138"/>
      <c r="N47" s="138"/>
      <c r="O47" s="138"/>
      <c r="R47" s="138"/>
      <c r="S47" s="138"/>
      <c r="T47" s="138"/>
      <c r="W47" s="138"/>
      <c r="X47" s="138"/>
      <c r="Y47" s="138"/>
    </row>
    <row r="48" spans="2:25" s="129" customFormat="1" ht="17.25" customHeight="1" x14ac:dyDescent="0.45">
      <c r="B48" s="131"/>
      <c r="C48" s="127" t="s">
        <v>200</v>
      </c>
      <c r="D48" s="131"/>
      <c r="E48" s="131"/>
      <c r="F48" s="127"/>
      <c r="G48" s="138"/>
      <c r="H48" s="138"/>
      <c r="J48" s="138"/>
      <c r="K48" s="138"/>
      <c r="L48" s="138"/>
      <c r="M48" s="138"/>
      <c r="N48" s="138"/>
      <c r="O48" s="138"/>
      <c r="R48" s="138"/>
      <c r="S48" s="138"/>
      <c r="T48" s="138"/>
      <c r="W48" s="138"/>
      <c r="X48" s="138"/>
      <c r="Y48" s="138"/>
    </row>
    <row r="49" spans="2:51" s="129" customFormat="1" ht="17.25" customHeight="1" x14ac:dyDescent="0.45">
      <c r="B49" s="127"/>
      <c r="C49" s="127"/>
      <c r="D49" s="127"/>
      <c r="E49" s="139"/>
      <c r="F49" s="138"/>
      <c r="G49" s="138"/>
      <c r="H49" s="138"/>
      <c r="J49" s="138"/>
      <c r="K49" s="138"/>
      <c r="L49" s="138"/>
      <c r="M49" s="138"/>
      <c r="N49" s="138"/>
      <c r="O49" s="138"/>
      <c r="R49" s="138"/>
      <c r="S49" s="138"/>
      <c r="T49" s="138"/>
      <c r="W49" s="138"/>
      <c r="X49" s="138"/>
      <c r="Y49" s="138"/>
    </row>
    <row r="50" spans="2:51" s="129" customFormat="1" ht="17.25" customHeight="1" x14ac:dyDescent="0.45">
      <c r="B50" s="127" t="s">
        <v>201</v>
      </c>
      <c r="C50" s="127"/>
      <c r="D50" s="127"/>
    </row>
    <row r="51" spans="2:51" s="129" customFormat="1" ht="17.25" customHeight="1" x14ac:dyDescent="0.45">
      <c r="B51" s="127" t="s">
        <v>202</v>
      </c>
      <c r="C51" s="127"/>
      <c r="D51" s="127"/>
      <c r="AH51" s="140"/>
      <c r="AI51" s="140"/>
      <c r="AJ51" s="140"/>
      <c r="AK51" s="140"/>
      <c r="AL51" s="140"/>
      <c r="AM51" s="140"/>
      <c r="AN51" s="140"/>
      <c r="AO51" s="140"/>
      <c r="AP51" s="140"/>
      <c r="AQ51" s="140"/>
      <c r="AR51" s="140"/>
      <c r="AS51" s="140"/>
    </row>
    <row r="52" spans="2:51" s="129" customFormat="1" ht="17.25" customHeight="1" x14ac:dyDescent="0.45">
      <c r="B52" s="141" t="s">
        <v>203</v>
      </c>
      <c r="C52" s="131"/>
      <c r="D52" s="131"/>
      <c r="E52" s="142"/>
      <c r="F52" s="142"/>
      <c r="G52" s="142"/>
      <c r="H52" s="142"/>
      <c r="I52" s="142"/>
      <c r="J52" s="142"/>
      <c r="K52" s="142"/>
      <c r="L52" s="142"/>
      <c r="M52" s="142"/>
      <c r="N52" s="142"/>
      <c r="O52" s="143"/>
      <c r="P52" s="143"/>
      <c r="Q52" s="142"/>
      <c r="R52" s="143"/>
      <c r="S52" s="142"/>
      <c r="T52" s="142"/>
      <c r="U52" s="143"/>
      <c r="V52" s="140"/>
      <c r="W52" s="140"/>
      <c r="X52" s="140"/>
      <c r="Y52" s="142"/>
      <c r="Z52" s="142"/>
      <c r="AA52" s="142"/>
      <c r="AB52" s="142"/>
      <c r="AC52" s="140"/>
      <c r="AD52" s="142"/>
      <c r="AE52" s="143"/>
      <c r="AF52" s="143"/>
      <c r="AG52" s="143"/>
      <c r="AH52" s="143"/>
      <c r="AI52" s="144"/>
      <c r="AJ52" s="143"/>
      <c r="AK52" s="143"/>
      <c r="AL52" s="143"/>
      <c r="AM52" s="143"/>
      <c r="AN52" s="143"/>
      <c r="AO52" s="143"/>
      <c r="AP52" s="143"/>
      <c r="AQ52" s="143"/>
      <c r="AR52" s="143"/>
      <c r="AS52" s="143"/>
      <c r="AT52" s="143"/>
      <c r="AU52" s="143"/>
      <c r="AV52" s="143"/>
      <c r="AW52" s="143"/>
      <c r="AX52" s="143"/>
      <c r="AY52" s="144"/>
    </row>
    <row r="53" spans="2:51" s="129" customFormat="1" ht="17.25" customHeight="1" x14ac:dyDescent="0.45">
      <c r="F53" s="140"/>
    </row>
    <row r="54" spans="2:51" s="129" customFormat="1" ht="17.25" customHeight="1" x14ac:dyDescent="0.45">
      <c r="B54" s="127" t="s">
        <v>204</v>
      </c>
      <c r="C54" s="127"/>
    </row>
    <row r="55" spans="2:51" s="129" customFormat="1" ht="17.25" customHeight="1" x14ac:dyDescent="0.45">
      <c r="B55" s="127"/>
      <c r="C55" s="127"/>
    </row>
    <row r="56" spans="2:51" s="129" customFormat="1" ht="17.25" customHeight="1" x14ac:dyDescent="0.45">
      <c r="B56" s="127" t="s">
        <v>205</v>
      </c>
      <c r="C56" s="127"/>
    </row>
    <row r="57" spans="2:51" s="129" customFormat="1" ht="17.25" customHeight="1" x14ac:dyDescent="0.45">
      <c r="B57" s="127" t="s">
        <v>206</v>
      </c>
      <c r="C57" s="127"/>
    </row>
    <row r="58" spans="2:51" s="129" customFormat="1" ht="17.25" customHeight="1" x14ac:dyDescent="0.45">
      <c r="B58" s="127"/>
      <c r="C58" s="127"/>
    </row>
    <row r="59" spans="2:51" s="129" customFormat="1" ht="17.25" customHeight="1" x14ac:dyDescent="0.45">
      <c r="B59" s="127" t="s">
        <v>207</v>
      </c>
      <c r="C59" s="127"/>
    </row>
    <row r="60" spans="2:51" s="129" customFormat="1" ht="17.25" customHeight="1" x14ac:dyDescent="0.45">
      <c r="B60" s="127" t="s">
        <v>208</v>
      </c>
      <c r="C60" s="127"/>
    </row>
    <row r="61" spans="2:51" s="129" customFormat="1" ht="17.25" customHeight="1" x14ac:dyDescent="0.45">
      <c r="B61" s="127"/>
      <c r="C61" s="127"/>
    </row>
    <row r="62" spans="2:51" s="129" customFormat="1" ht="17.25" customHeight="1" x14ac:dyDescent="0.45">
      <c r="B62" s="127" t="s">
        <v>209</v>
      </c>
      <c r="C62" s="127"/>
      <c r="D62" s="127"/>
    </row>
    <row r="63" spans="2:51" s="129" customFormat="1" ht="17.25" customHeight="1" x14ac:dyDescent="0.45">
      <c r="B63" s="127"/>
      <c r="C63" s="127"/>
      <c r="D63" s="127"/>
    </row>
    <row r="64" spans="2:51" s="129" customFormat="1" ht="17.25" customHeight="1" x14ac:dyDescent="0.45">
      <c r="B64" s="131" t="s">
        <v>210</v>
      </c>
      <c r="C64" s="131"/>
      <c r="D64" s="127"/>
    </row>
    <row r="65" spans="2:54" s="129" customFormat="1" ht="17.25" customHeight="1" x14ac:dyDescent="0.45">
      <c r="B65" s="131" t="s">
        <v>211</v>
      </c>
      <c r="C65" s="131"/>
      <c r="D65" s="127"/>
    </row>
    <row r="66" spans="2:54" s="129" customFormat="1" ht="17.25" customHeight="1" x14ac:dyDescent="0.45">
      <c r="B66" s="131" t="s">
        <v>212</v>
      </c>
      <c r="C66" s="131"/>
      <c r="D66" s="127"/>
    </row>
    <row r="67" spans="2:54" s="129" customFormat="1" ht="17.25" customHeight="1" x14ac:dyDescent="0.45"/>
    <row r="68" spans="2:54" s="129" customFormat="1" ht="17.25" customHeight="1" x14ac:dyDescent="0.45">
      <c r="B68" s="129" t="s">
        <v>213</v>
      </c>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row>
    <row r="69" spans="2:54" s="129" customFormat="1" ht="17.25" customHeight="1" x14ac:dyDescent="0.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row>
    <row r="70" spans="2:54" s="129" customFormat="1" ht="17.25" customHeight="1" x14ac:dyDescent="0.45">
      <c r="B70" s="129" t="s">
        <v>214</v>
      </c>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row>
    <row r="71" spans="2:54" s="129" customFormat="1" ht="17.25" customHeight="1" x14ac:dyDescent="0.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row>
    <row r="72" spans="2:54" ht="17.25" customHeight="1" x14ac:dyDescent="0.45"/>
  </sheetData>
  <mergeCells count="10">
    <mergeCell ref="E28:P28"/>
    <mergeCell ref="E29:P29"/>
    <mergeCell ref="E30:P30"/>
    <mergeCell ref="E31:P31"/>
    <mergeCell ref="F4:K5"/>
    <mergeCell ref="E23:P23"/>
    <mergeCell ref="E24:P24"/>
    <mergeCell ref="E25:P25"/>
    <mergeCell ref="E26:P26"/>
    <mergeCell ref="E27:P27"/>
  </mergeCells>
  <phoneticPr fontId="10"/>
  <pageMargins left="0.70866141732283472" right="0.70866141732283472" top="0.74803149606299213" bottom="0.74803149606299213"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8"/>
  <sheetViews>
    <sheetView showGridLines="0" view="pageBreakPreview" zoomScale="70" zoomScaleNormal="70" zoomScaleSheetLayoutView="70" workbookViewId="0">
      <selection activeCell="S22" sqref="S22"/>
    </sheetView>
  </sheetViews>
  <sheetFormatPr defaultColWidth="4.3984375" defaultRowHeight="20.25" customHeight="1" x14ac:dyDescent="0.45"/>
  <cols>
    <col min="1" max="1" width="1.59765625" style="210" customWidth="1"/>
    <col min="2" max="5" width="5.69921875" style="210" customWidth="1"/>
    <col min="6" max="6" width="16.5" style="210" hidden="1" customWidth="1"/>
    <col min="7" max="58" width="5.59765625" style="210" customWidth="1"/>
    <col min="59" max="16384" width="4.3984375" style="210"/>
  </cols>
  <sheetData>
    <row r="1" spans="2:64" s="146" customFormat="1" ht="20.25" customHeight="1" x14ac:dyDescent="0.45">
      <c r="C1" s="147" t="s">
        <v>215</v>
      </c>
      <c r="D1" s="147"/>
      <c r="E1" s="147"/>
      <c r="F1" s="147"/>
      <c r="G1" s="147"/>
      <c r="H1" s="148" t="s">
        <v>216</v>
      </c>
      <c r="J1" s="148"/>
      <c r="L1" s="147"/>
      <c r="M1" s="147"/>
      <c r="N1" s="147"/>
      <c r="O1" s="147"/>
      <c r="P1" s="147"/>
      <c r="Q1" s="147"/>
      <c r="R1" s="147"/>
      <c r="AM1" s="149"/>
      <c r="AN1" s="150"/>
      <c r="AO1" s="150" t="s">
        <v>217</v>
      </c>
      <c r="AP1" s="546" t="s">
        <v>96</v>
      </c>
      <c r="AQ1" s="547"/>
      <c r="AR1" s="547"/>
      <c r="AS1" s="547"/>
      <c r="AT1" s="547"/>
      <c r="AU1" s="547"/>
      <c r="AV1" s="547"/>
      <c r="AW1" s="547"/>
      <c r="AX1" s="547"/>
      <c r="AY1" s="547"/>
      <c r="AZ1" s="547"/>
      <c r="BA1" s="547"/>
      <c r="BB1" s="547"/>
      <c r="BC1" s="547"/>
      <c r="BD1" s="547"/>
      <c r="BE1" s="547"/>
      <c r="BF1" s="150" t="s">
        <v>218</v>
      </c>
    </row>
    <row r="2" spans="2:64" s="146" customFormat="1" ht="20.25" customHeight="1" x14ac:dyDescent="0.45">
      <c r="C2" s="147"/>
      <c r="D2" s="147"/>
      <c r="E2" s="147"/>
      <c r="F2" s="147"/>
      <c r="G2" s="147"/>
      <c r="J2" s="148"/>
      <c r="L2" s="147"/>
      <c r="M2" s="147"/>
      <c r="N2" s="147"/>
      <c r="O2" s="147"/>
      <c r="P2" s="147"/>
      <c r="Q2" s="147"/>
      <c r="R2" s="147"/>
      <c r="Y2" s="151" t="s">
        <v>97</v>
      </c>
      <c r="Z2" s="548">
        <v>3</v>
      </c>
      <c r="AA2" s="548"/>
      <c r="AB2" s="151" t="s">
        <v>219</v>
      </c>
      <c r="AC2" s="549">
        <f>IF(Z2=0,"",YEAR(DATE(2018+Z2,1,1)))</f>
        <v>2021</v>
      </c>
      <c r="AD2" s="549"/>
      <c r="AE2" s="152" t="s">
        <v>220</v>
      </c>
      <c r="AF2" s="152" t="s">
        <v>98</v>
      </c>
      <c r="AG2" s="548">
        <v>4</v>
      </c>
      <c r="AH2" s="548"/>
      <c r="AI2" s="152" t="s">
        <v>99</v>
      </c>
      <c r="AM2" s="149"/>
      <c r="AN2" s="150"/>
      <c r="AO2" s="150" t="s">
        <v>221</v>
      </c>
      <c r="AP2" s="548"/>
      <c r="AQ2" s="548"/>
      <c r="AR2" s="548"/>
      <c r="AS2" s="548"/>
      <c r="AT2" s="548"/>
      <c r="AU2" s="548"/>
      <c r="AV2" s="548"/>
      <c r="AW2" s="548"/>
      <c r="AX2" s="548"/>
      <c r="AY2" s="548"/>
      <c r="AZ2" s="548"/>
      <c r="BA2" s="548"/>
      <c r="BB2" s="548"/>
      <c r="BC2" s="548"/>
      <c r="BD2" s="548"/>
      <c r="BE2" s="548"/>
      <c r="BF2" s="150" t="s">
        <v>218</v>
      </c>
    </row>
    <row r="3" spans="2:64" s="159" customFormat="1" ht="20.25" customHeight="1" x14ac:dyDescent="0.45">
      <c r="B3" s="153"/>
      <c r="C3" s="153"/>
      <c r="D3" s="153"/>
      <c r="E3" s="153"/>
      <c r="F3" s="153"/>
      <c r="G3" s="154"/>
      <c r="H3" s="153"/>
      <c r="I3" s="153"/>
      <c r="J3" s="154"/>
      <c r="K3" s="153"/>
      <c r="L3" s="155"/>
      <c r="M3" s="155"/>
      <c r="N3" s="155"/>
      <c r="O3" s="155"/>
      <c r="P3" s="155"/>
      <c r="Q3" s="155"/>
      <c r="R3" s="155"/>
      <c r="S3" s="153"/>
      <c r="T3" s="153"/>
      <c r="U3" s="153"/>
      <c r="V3" s="153"/>
      <c r="W3" s="153"/>
      <c r="X3" s="153"/>
      <c r="Y3" s="153"/>
      <c r="Z3" s="156"/>
      <c r="AA3" s="156"/>
      <c r="AB3" s="157"/>
      <c r="AC3" s="158"/>
      <c r="AD3" s="157"/>
      <c r="AE3" s="153"/>
      <c r="AF3" s="153"/>
      <c r="AG3" s="153"/>
      <c r="AH3" s="153"/>
      <c r="AI3" s="153"/>
      <c r="AJ3" s="153"/>
      <c r="AK3" s="153"/>
      <c r="AL3" s="153"/>
      <c r="AM3" s="153"/>
      <c r="AN3" s="153"/>
      <c r="AO3" s="153"/>
      <c r="AP3" s="153"/>
      <c r="AQ3" s="153"/>
      <c r="AR3" s="153"/>
      <c r="AS3" s="153"/>
      <c r="AT3" s="153"/>
      <c r="BA3" s="160" t="s">
        <v>222</v>
      </c>
      <c r="BB3" s="537" t="s">
        <v>223</v>
      </c>
      <c r="BC3" s="538"/>
      <c r="BD3" s="538"/>
      <c r="BE3" s="539"/>
      <c r="BF3" s="150"/>
    </row>
    <row r="4" spans="2:64" s="159" customFormat="1" ht="19.2" x14ac:dyDescent="0.45">
      <c r="B4" s="153"/>
      <c r="C4" s="153"/>
      <c r="D4" s="153"/>
      <c r="E4" s="153"/>
      <c r="F4" s="153"/>
      <c r="G4" s="154"/>
      <c r="H4" s="153"/>
      <c r="I4" s="153"/>
      <c r="J4" s="154"/>
      <c r="K4" s="153"/>
      <c r="L4" s="155"/>
      <c r="M4" s="155"/>
      <c r="N4" s="155"/>
      <c r="O4" s="155"/>
      <c r="P4" s="155"/>
      <c r="Q4" s="155"/>
      <c r="R4" s="155"/>
      <c r="S4" s="153"/>
      <c r="T4" s="153"/>
      <c r="U4" s="153"/>
      <c r="V4" s="153"/>
      <c r="W4" s="153"/>
      <c r="X4" s="153"/>
      <c r="Y4" s="153"/>
      <c r="Z4" s="161"/>
      <c r="AA4" s="161"/>
      <c r="AB4" s="153"/>
      <c r="AC4" s="153"/>
      <c r="AD4" s="153"/>
      <c r="AE4" s="153"/>
      <c r="AF4" s="153"/>
      <c r="AG4" s="162"/>
      <c r="AH4" s="162"/>
      <c r="AI4" s="162"/>
      <c r="AJ4" s="162"/>
      <c r="AK4" s="162"/>
      <c r="AL4" s="162"/>
      <c r="AM4" s="162"/>
      <c r="AN4" s="162"/>
      <c r="AO4" s="162"/>
      <c r="AP4" s="162"/>
      <c r="AQ4" s="162"/>
      <c r="AR4" s="162"/>
      <c r="AS4" s="162"/>
      <c r="AT4" s="162"/>
      <c r="AU4" s="146"/>
      <c r="AV4" s="146"/>
      <c r="AW4" s="146"/>
      <c r="AX4" s="146"/>
      <c r="AY4" s="146"/>
      <c r="AZ4" s="146"/>
      <c r="BA4" s="160" t="s">
        <v>224</v>
      </c>
      <c r="BB4" s="537" t="s">
        <v>225</v>
      </c>
      <c r="BC4" s="538"/>
      <c r="BD4" s="538"/>
      <c r="BE4" s="539"/>
      <c r="BF4" s="163"/>
    </row>
    <row r="5" spans="2:64" s="159" customFormat="1" ht="6.75" customHeight="1" x14ac:dyDescent="0.45">
      <c r="B5" s="153"/>
      <c r="C5" s="164"/>
      <c r="D5" s="164"/>
      <c r="E5" s="164"/>
      <c r="F5" s="164"/>
      <c r="G5" s="165"/>
      <c r="H5" s="164"/>
      <c r="I5" s="164"/>
      <c r="J5" s="165"/>
      <c r="K5" s="164"/>
      <c r="L5" s="166"/>
      <c r="M5" s="166"/>
      <c r="N5" s="166"/>
      <c r="O5" s="166"/>
      <c r="P5" s="166"/>
      <c r="Q5" s="166"/>
      <c r="R5" s="166"/>
      <c r="S5" s="164"/>
      <c r="T5" s="164"/>
      <c r="U5" s="164"/>
      <c r="V5" s="164"/>
      <c r="W5" s="164"/>
      <c r="X5" s="164"/>
      <c r="Y5" s="164"/>
      <c r="Z5" s="167"/>
      <c r="AA5" s="167"/>
      <c r="AB5" s="164"/>
      <c r="AC5" s="164"/>
      <c r="AD5" s="164"/>
      <c r="AE5" s="164"/>
      <c r="AF5" s="153"/>
      <c r="AG5" s="162"/>
      <c r="AH5" s="162"/>
      <c r="AI5" s="162"/>
      <c r="AJ5" s="162"/>
      <c r="AK5" s="162"/>
      <c r="AL5" s="162"/>
      <c r="AM5" s="162"/>
      <c r="AN5" s="162"/>
      <c r="AO5" s="162"/>
      <c r="AP5" s="162"/>
      <c r="AQ5" s="162"/>
      <c r="AR5" s="162"/>
      <c r="AS5" s="162"/>
      <c r="AT5" s="162"/>
      <c r="AU5" s="146"/>
      <c r="AV5" s="146"/>
      <c r="AW5" s="146"/>
      <c r="AX5" s="146"/>
      <c r="AY5" s="146"/>
      <c r="AZ5" s="146"/>
      <c r="BA5" s="146"/>
      <c r="BB5" s="146"/>
      <c r="BC5" s="146"/>
      <c r="BD5" s="146"/>
      <c r="BE5" s="163"/>
      <c r="BF5" s="163"/>
    </row>
    <row r="6" spans="2:64" s="159" customFormat="1" ht="20.25" customHeight="1" x14ac:dyDescent="0.45">
      <c r="B6" s="153"/>
      <c r="C6" s="164"/>
      <c r="D6" s="164"/>
      <c r="E6" s="164"/>
      <c r="F6" s="164"/>
      <c r="G6" s="165"/>
      <c r="H6" s="164"/>
      <c r="I6" s="164"/>
      <c r="J6" s="165"/>
      <c r="K6" s="164"/>
      <c r="L6" s="166"/>
      <c r="M6" s="166"/>
      <c r="N6" s="166"/>
      <c r="O6" s="166"/>
      <c r="P6" s="166"/>
      <c r="Q6" s="166"/>
      <c r="R6" s="166"/>
      <c r="S6" s="164"/>
      <c r="T6" s="164"/>
      <c r="U6" s="164"/>
      <c r="V6" s="164"/>
      <c r="W6" s="164"/>
      <c r="X6" s="164"/>
      <c r="Y6" s="164"/>
      <c r="Z6" s="167"/>
      <c r="AA6" s="167"/>
      <c r="AB6" s="164"/>
      <c r="AC6" s="164"/>
      <c r="AD6" s="164"/>
      <c r="AE6" s="164"/>
      <c r="AF6" s="153"/>
      <c r="AG6" s="162"/>
      <c r="AH6" s="162"/>
      <c r="AI6" s="162"/>
      <c r="AJ6" s="162"/>
      <c r="AK6" s="162"/>
      <c r="AL6" s="162" t="s">
        <v>226</v>
      </c>
      <c r="AM6" s="162"/>
      <c r="AN6" s="162"/>
      <c r="AO6" s="162"/>
      <c r="AP6" s="162"/>
      <c r="AQ6" s="162"/>
      <c r="AR6" s="162"/>
      <c r="AS6" s="162"/>
      <c r="AT6" s="168"/>
      <c r="AU6" s="168"/>
      <c r="AV6" s="169"/>
      <c r="AW6" s="162"/>
      <c r="AX6" s="540">
        <v>40</v>
      </c>
      <c r="AY6" s="541"/>
      <c r="AZ6" s="169" t="s">
        <v>227</v>
      </c>
      <c r="BA6" s="162"/>
      <c r="BB6" s="540">
        <v>160</v>
      </c>
      <c r="BC6" s="541"/>
      <c r="BD6" s="169" t="s">
        <v>228</v>
      </c>
      <c r="BE6" s="162"/>
      <c r="BF6" s="163"/>
    </row>
    <row r="7" spans="2:64" s="159" customFormat="1" ht="6.75" customHeight="1" x14ac:dyDescent="0.45">
      <c r="B7" s="153"/>
      <c r="C7" s="164"/>
      <c r="D7" s="164"/>
      <c r="E7" s="164"/>
      <c r="F7" s="164"/>
      <c r="G7" s="165"/>
      <c r="H7" s="164"/>
      <c r="I7" s="164"/>
      <c r="J7" s="165"/>
      <c r="K7" s="164"/>
      <c r="L7" s="166"/>
      <c r="M7" s="166"/>
      <c r="N7" s="166"/>
      <c r="O7" s="166"/>
      <c r="P7" s="166"/>
      <c r="Q7" s="166"/>
      <c r="R7" s="166"/>
      <c r="S7" s="164"/>
      <c r="T7" s="164"/>
      <c r="U7" s="164"/>
      <c r="V7" s="164"/>
      <c r="W7" s="164"/>
      <c r="X7" s="164"/>
      <c r="Y7" s="164"/>
      <c r="Z7" s="167"/>
      <c r="AA7" s="167"/>
      <c r="AB7" s="164"/>
      <c r="AC7" s="164"/>
      <c r="AD7" s="164"/>
      <c r="AE7" s="164"/>
      <c r="AF7" s="153"/>
      <c r="AG7" s="162"/>
      <c r="AH7" s="162"/>
      <c r="AI7" s="162"/>
      <c r="AJ7" s="162"/>
      <c r="AK7" s="162"/>
      <c r="AL7" s="162"/>
      <c r="AM7" s="162"/>
      <c r="AN7" s="162"/>
      <c r="AO7" s="162"/>
      <c r="AP7" s="162"/>
      <c r="AQ7" s="162"/>
      <c r="AR7" s="162"/>
      <c r="AS7" s="162"/>
      <c r="AT7" s="162"/>
      <c r="AU7" s="146"/>
      <c r="AV7" s="146"/>
      <c r="AW7" s="146"/>
      <c r="AX7" s="146"/>
      <c r="AY7" s="146"/>
      <c r="AZ7" s="146"/>
      <c r="BA7" s="146"/>
      <c r="BB7" s="146"/>
      <c r="BC7" s="146"/>
      <c r="BD7" s="146"/>
      <c r="BE7" s="163"/>
      <c r="BF7" s="163"/>
    </row>
    <row r="8" spans="2:64" s="159" customFormat="1" ht="20.25" customHeight="1" x14ac:dyDescent="0.45">
      <c r="B8" s="170"/>
      <c r="C8" s="170"/>
      <c r="D8" s="170"/>
      <c r="E8" s="170"/>
      <c r="F8" s="170"/>
      <c r="G8" s="171"/>
      <c r="H8" s="171"/>
      <c r="I8" s="171"/>
      <c r="J8" s="170"/>
      <c r="K8" s="170"/>
      <c r="L8" s="171"/>
      <c r="M8" s="171"/>
      <c r="N8" s="171"/>
      <c r="O8" s="170"/>
      <c r="P8" s="171"/>
      <c r="Q8" s="171"/>
      <c r="R8" s="171"/>
      <c r="S8" s="172"/>
      <c r="T8" s="173"/>
      <c r="U8" s="173"/>
      <c r="V8" s="174"/>
      <c r="W8" s="153"/>
      <c r="X8" s="153"/>
      <c r="Y8" s="153"/>
      <c r="Z8" s="167"/>
      <c r="AA8" s="175"/>
      <c r="AB8" s="165"/>
      <c r="AC8" s="167"/>
      <c r="AD8" s="167"/>
      <c r="AE8" s="167"/>
      <c r="AF8" s="176"/>
      <c r="AG8" s="177"/>
      <c r="AH8" s="177"/>
      <c r="AI8" s="177"/>
      <c r="AJ8" s="178"/>
      <c r="AK8" s="166"/>
      <c r="AL8" s="175"/>
      <c r="AM8" s="175"/>
      <c r="AN8" s="165"/>
      <c r="AO8" s="168"/>
      <c r="AP8" s="168"/>
      <c r="AQ8" s="168"/>
      <c r="AR8" s="179"/>
      <c r="AS8" s="179"/>
      <c r="AT8" s="162"/>
      <c r="AU8" s="180"/>
      <c r="AV8" s="180"/>
      <c r="AW8" s="181"/>
      <c r="AX8" s="146"/>
      <c r="AY8" s="146" t="s">
        <v>229</v>
      </c>
      <c r="AZ8" s="146"/>
      <c r="BA8" s="146"/>
      <c r="BB8" s="542">
        <f>DAY(EOMONTH(DATE(AC2,AG2,1),0))</f>
        <v>30</v>
      </c>
      <c r="BC8" s="543"/>
      <c r="BD8" s="146" t="s">
        <v>100</v>
      </c>
      <c r="BE8" s="146"/>
      <c r="BF8" s="146"/>
      <c r="BJ8" s="150"/>
      <c r="BK8" s="150"/>
      <c r="BL8" s="150"/>
    </row>
    <row r="9" spans="2:64" s="159" customFormat="1" ht="6" customHeight="1" x14ac:dyDescent="0.45">
      <c r="B9" s="182"/>
      <c r="C9" s="182"/>
      <c r="D9" s="182"/>
      <c r="E9" s="182"/>
      <c r="F9" s="182"/>
      <c r="G9" s="170"/>
      <c r="H9" s="171"/>
      <c r="I9" s="168"/>
      <c r="J9" s="168"/>
      <c r="K9" s="182"/>
      <c r="L9" s="170"/>
      <c r="M9" s="171"/>
      <c r="N9" s="168"/>
      <c r="O9" s="168"/>
      <c r="P9" s="170"/>
      <c r="Q9" s="168"/>
      <c r="R9" s="182"/>
      <c r="S9" s="168"/>
      <c r="T9" s="168"/>
      <c r="U9" s="168"/>
      <c r="V9" s="168"/>
      <c r="W9" s="153"/>
      <c r="X9" s="153"/>
      <c r="Y9" s="153"/>
      <c r="Z9" s="164"/>
      <c r="AA9" s="178"/>
      <c r="AB9" s="178"/>
      <c r="AC9" s="164"/>
      <c r="AD9" s="164"/>
      <c r="AE9" s="164"/>
      <c r="AF9" s="183"/>
      <c r="AG9" s="167"/>
      <c r="AH9" s="178"/>
      <c r="AI9" s="164"/>
      <c r="AJ9" s="177"/>
      <c r="AK9" s="178"/>
      <c r="AL9" s="178"/>
      <c r="AM9" s="178"/>
      <c r="AN9" s="178"/>
      <c r="AO9" s="164"/>
      <c r="AP9" s="162"/>
      <c r="AQ9" s="184"/>
      <c r="AR9" s="184"/>
      <c r="AS9" s="184"/>
      <c r="AT9" s="162"/>
      <c r="AU9" s="146"/>
      <c r="AV9" s="146"/>
      <c r="AW9" s="146"/>
      <c r="AX9" s="146"/>
      <c r="AY9" s="146"/>
      <c r="AZ9" s="146"/>
      <c r="BA9" s="146"/>
      <c r="BB9" s="146"/>
      <c r="BC9" s="146"/>
      <c r="BD9" s="146"/>
      <c r="BE9" s="146"/>
      <c r="BF9" s="146"/>
      <c r="BJ9" s="150"/>
      <c r="BK9" s="150"/>
      <c r="BL9" s="150"/>
    </row>
    <row r="10" spans="2:64" s="159" customFormat="1" ht="19.2" x14ac:dyDescent="0.2">
      <c r="B10" s="170"/>
      <c r="C10" s="170"/>
      <c r="D10" s="170"/>
      <c r="E10" s="170"/>
      <c r="F10" s="170"/>
      <c r="G10" s="171"/>
      <c r="H10" s="171"/>
      <c r="I10" s="171"/>
      <c r="J10" s="170"/>
      <c r="K10" s="170"/>
      <c r="L10" s="171"/>
      <c r="M10" s="171"/>
      <c r="N10" s="171"/>
      <c r="O10" s="170"/>
      <c r="P10" s="171"/>
      <c r="Q10" s="171"/>
      <c r="R10" s="171"/>
      <c r="S10" s="172"/>
      <c r="T10" s="173"/>
      <c r="U10" s="173"/>
      <c r="V10" s="174"/>
      <c r="W10" s="153"/>
      <c r="X10" s="153"/>
      <c r="Y10" s="153"/>
      <c r="Z10" s="167"/>
      <c r="AA10" s="175"/>
      <c r="AB10" s="165"/>
      <c r="AC10" s="167"/>
      <c r="AD10" s="167"/>
      <c r="AE10" s="167"/>
      <c r="AF10" s="183"/>
      <c r="AG10" s="177"/>
      <c r="AH10" s="177"/>
      <c r="AI10" s="177"/>
      <c r="AJ10" s="178"/>
      <c r="AK10" s="166"/>
      <c r="AL10" s="175"/>
      <c r="AM10" s="162"/>
      <c r="AN10" s="162"/>
      <c r="AO10" s="185"/>
      <c r="AP10" s="185"/>
      <c r="AQ10" s="185"/>
      <c r="AR10" s="169"/>
      <c r="AS10" s="184"/>
      <c r="AT10" s="184"/>
      <c r="AU10" s="186"/>
      <c r="AV10" s="187"/>
      <c r="AW10" s="187"/>
      <c r="AX10" s="188"/>
      <c r="AY10" s="188"/>
      <c r="AZ10" s="163" t="s">
        <v>230</v>
      </c>
      <c r="BA10" s="187"/>
      <c r="BB10" s="540">
        <v>1</v>
      </c>
      <c r="BC10" s="544"/>
      <c r="BD10" s="541"/>
      <c r="BE10" s="189" t="s">
        <v>231</v>
      </c>
      <c r="BF10" s="146"/>
      <c r="BJ10" s="150"/>
      <c r="BK10" s="150"/>
      <c r="BL10" s="150"/>
    </row>
    <row r="11" spans="2:64" s="159" customFormat="1" ht="6" customHeight="1" x14ac:dyDescent="0.2">
      <c r="B11" s="182"/>
      <c r="C11" s="182"/>
      <c r="D11" s="182"/>
      <c r="E11" s="182"/>
      <c r="F11" s="190"/>
      <c r="G11" s="182"/>
      <c r="H11" s="182"/>
      <c r="I11" s="182"/>
      <c r="J11" s="182"/>
      <c r="K11" s="170"/>
      <c r="L11" s="171"/>
      <c r="M11" s="168"/>
      <c r="N11" s="168"/>
      <c r="O11" s="170"/>
      <c r="P11" s="168"/>
      <c r="Q11" s="182"/>
      <c r="R11" s="168"/>
      <c r="S11" s="168"/>
      <c r="T11" s="168"/>
      <c r="U11" s="168"/>
      <c r="V11" s="190"/>
      <c r="W11" s="153"/>
      <c r="X11" s="153"/>
      <c r="Y11" s="153"/>
      <c r="Z11" s="164"/>
      <c r="AA11" s="178"/>
      <c r="AB11" s="178"/>
      <c r="AC11" s="164"/>
      <c r="AD11" s="164"/>
      <c r="AE11" s="164"/>
      <c r="AF11" s="183"/>
      <c r="AG11" s="167"/>
      <c r="AH11" s="177"/>
      <c r="AI11" s="178"/>
      <c r="AJ11" s="177"/>
      <c r="AK11" s="178"/>
      <c r="AL11" s="178"/>
      <c r="AM11" s="178"/>
      <c r="AN11" s="178"/>
      <c r="AO11" s="182"/>
      <c r="AP11" s="182"/>
      <c r="AQ11" s="170"/>
      <c r="AR11" s="191"/>
      <c r="AS11" s="184"/>
      <c r="AT11" s="184"/>
      <c r="AU11" s="186"/>
      <c r="AV11" s="187"/>
      <c r="AW11" s="187"/>
      <c r="AX11" s="188"/>
      <c r="AY11" s="188"/>
      <c r="AZ11" s="187"/>
      <c r="BA11" s="187"/>
      <c r="BB11" s="192"/>
      <c r="BC11" s="192"/>
      <c r="BD11" s="192"/>
      <c r="BE11" s="189"/>
      <c r="BF11" s="146"/>
      <c r="BJ11" s="150"/>
      <c r="BK11" s="150"/>
      <c r="BL11" s="150"/>
    </row>
    <row r="12" spans="2:64" s="159" customFormat="1" ht="20.25" customHeight="1" x14ac:dyDescent="0.2">
      <c r="B12" s="193"/>
      <c r="C12" s="193"/>
      <c r="D12" s="193"/>
      <c r="E12" s="193"/>
      <c r="F12" s="193"/>
      <c r="G12" s="193"/>
      <c r="H12" s="193"/>
      <c r="I12" s="193"/>
      <c r="J12" s="193"/>
      <c r="K12" s="193"/>
      <c r="L12" s="193"/>
      <c r="M12" s="193"/>
      <c r="N12" s="193"/>
      <c r="O12" s="193"/>
      <c r="P12" s="193"/>
      <c r="Q12" s="193"/>
      <c r="R12" s="193"/>
      <c r="S12" s="193"/>
      <c r="T12" s="193"/>
      <c r="U12" s="193"/>
      <c r="V12" s="193"/>
      <c r="W12" s="153"/>
      <c r="X12" s="153"/>
      <c r="Y12" s="153"/>
      <c r="Z12" s="170"/>
      <c r="AA12" s="194"/>
      <c r="AB12" s="194"/>
      <c r="AC12" s="170"/>
      <c r="AD12" s="167"/>
      <c r="AE12" s="167"/>
      <c r="AF12" s="176"/>
      <c r="AG12" s="165"/>
      <c r="AH12" s="177"/>
      <c r="AI12" s="178"/>
      <c r="AJ12" s="177"/>
      <c r="AK12" s="178"/>
      <c r="AL12" s="178"/>
      <c r="AM12" s="178"/>
      <c r="AN12" s="178"/>
      <c r="AO12" s="545"/>
      <c r="AP12" s="545"/>
      <c r="AQ12" s="545"/>
      <c r="AR12" s="169"/>
      <c r="AS12" s="184"/>
      <c r="AT12" s="184"/>
      <c r="AU12" s="186"/>
      <c r="AV12" s="187"/>
      <c r="AW12" s="187"/>
      <c r="AX12" s="188"/>
      <c r="AY12" s="188"/>
      <c r="AZ12" s="187"/>
      <c r="BA12" s="187"/>
      <c r="BB12" s="540">
        <v>1</v>
      </c>
      <c r="BC12" s="544"/>
      <c r="BD12" s="541"/>
      <c r="BE12" s="195" t="s">
        <v>232</v>
      </c>
      <c r="BF12" s="146"/>
      <c r="BJ12" s="150"/>
      <c r="BK12" s="150"/>
      <c r="BL12" s="150"/>
    </row>
    <row r="13" spans="2:64" s="159" customFormat="1" ht="6.75" customHeight="1" x14ac:dyDescent="0.2">
      <c r="B13" s="193"/>
      <c r="C13" s="193"/>
      <c r="D13" s="193"/>
      <c r="E13" s="193"/>
      <c r="F13" s="193"/>
      <c r="G13" s="193"/>
      <c r="H13" s="193"/>
      <c r="I13" s="193"/>
      <c r="J13" s="193"/>
      <c r="K13" s="193"/>
      <c r="L13" s="193"/>
      <c r="M13" s="193"/>
      <c r="N13" s="193"/>
      <c r="O13" s="193"/>
      <c r="P13" s="193"/>
      <c r="Q13" s="193"/>
      <c r="R13" s="193"/>
      <c r="S13" s="193"/>
      <c r="T13" s="193"/>
      <c r="U13" s="193"/>
      <c r="V13" s="193"/>
      <c r="W13" s="153"/>
      <c r="X13" s="153"/>
      <c r="Y13" s="153"/>
      <c r="Z13" s="171"/>
      <c r="AA13" s="196"/>
      <c r="AB13" s="196"/>
      <c r="AC13" s="171"/>
      <c r="AD13" s="177"/>
      <c r="AE13" s="177"/>
      <c r="AF13" s="183"/>
      <c r="AG13" s="162"/>
      <c r="AH13" s="162"/>
      <c r="AI13" s="162"/>
      <c r="AJ13" s="162"/>
      <c r="AK13" s="162"/>
      <c r="AL13" s="162"/>
      <c r="AM13" s="162"/>
      <c r="AN13" s="162"/>
      <c r="AO13" s="182"/>
      <c r="AP13" s="182"/>
      <c r="AQ13" s="182"/>
      <c r="AR13" s="162"/>
      <c r="AS13" s="184"/>
      <c r="AT13" s="184"/>
      <c r="AU13" s="186"/>
      <c r="AV13" s="187"/>
      <c r="AW13" s="187"/>
      <c r="AX13" s="188"/>
      <c r="AY13" s="188"/>
      <c r="AZ13" s="187"/>
      <c r="BA13" s="187"/>
      <c r="BB13" s="192"/>
      <c r="BC13" s="192"/>
      <c r="BD13" s="192"/>
      <c r="BE13" s="189"/>
      <c r="BF13" s="146"/>
      <c r="BJ13" s="150"/>
      <c r="BK13" s="150"/>
      <c r="BL13" s="150"/>
    </row>
    <row r="14" spans="2:64" s="159" customFormat="1" ht="19.2" x14ac:dyDescent="0.45">
      <c r="B14" s="193"/>
      <c r="C14" s="193"/>
      <c r="D14" s="193"/>
      <c r="E14" s="193"/>
      <c r="F14" s="193"/>
      <c r="G14" s="193"/>
      <c r="H14" s="193"/>
      <c r="I14" s="193"/>
      <c r="J14" s="193"/>
      <c r="K14" s="193"/>
      <c r="L14" s="193"/>
      <c r="M14" s="193"/>
      <c r="N14" s="193"/>
      <c r="O14" s="193"/>
      <c r="P14" s="193"/>
      <c r="Q14" s="193"/>
      <c r="R14" s="193"/>
      <c r="S14" s="193"/>
      <c r="T14" s="193"/>
      <c r="U14" s="193"/>
      <c r="V14" s="193"/>
      <c r="W14" s="153"/>
      <c r="X14" s="153"/>
      <c r="Y14" s="153"/>
      <c r="Z14" s="170"/>
      <c r="AA14" s="194"/>
      <c r="AB14" s="194"/>
      <c r="AC14" s="170"/>
      <c r="AD14" s="167"/>
      <c r="AE14" s="167"/>
      <c r="AF14" s="183"/>
      <c r="AG14" s="162"/>
      <c r="AH14" s="162"/>
      <c r="AI14" s="162"/>
      <c r="AJ14" s="162"/>
      <c r="AK14" s="162"/>
      <c r="AL14" s="162"/>
      <c r="AM14" s="162"/>
      <c r="AN14" s="162"/>
      <c r="AO14" s="168"/>
      <c r="AP14" s="168"/>
      <c r="AQ14" s="168"/>
      <c r="AR14" s="162"/>
      <c r="AS14" s="184"/>
      <c r="AT14" s="197" t="s">
        <v>233</v>
      </c>
      <c r="AU14" s="499"/>
      <c r="AV14" s="500"/>
      <c r="AW14" s="501"/>
      <c r="AX14" s="192" t="s">
        <v>234</v>
      </c>
      <c r="AY14" s="499"/>
      <c r="AZ14" s="500"/>
      <c r="BA14" s="501"/>
      <c r="BB14" s="198" t="s">
        <v>235</v>
      </c>
      <c r="BC14" s="502">
        <f>(AY14-AU14)*24</f>
        <v>0</v>
      </c>
      <c r="BD14" s="503"/>
      <c r="BE14" s="199" t="s">
        <v>236</v>
      </c>
      <c r="BF14" s="192"/>
      <c r="BJ14" s="150"/>
      <c r="BK14" s="150"/>
      <c r="BL14" s="150"/>
    </row>
    <row r="15" spans="2:64" s="159" customFormat="1" ht="6.75" customHeight="1" x14ac:dyDescent="0.2">
      <c r="B15" s="153"/>
      <c r="C15" s="179"/>
      <c r="D15" s="179"/>
      <c r="E15" s="179"/>
      <c r="F15" s="179"/>
      <c r="G15" s="164"/>
      <c r="H15" s="164"/>
      <c r="I15" s="166"/>
      <c r="J15" s="167"/>
      <c r="K15" s="177"/>
      <c r="L15" s="178"/>
      <c r="M15" s="178"/>
      <c r="N15" s="167"/>
      <c r="O15" s="178"/>
      <c r="P15" s="164"/>
      <c r="Q15" s="177"/>
      <c r="R15" s="178"/>
      <c r="S15" s="178"/>
      <c r="T15" s="178"/>
      <c r="U15" s="178"/>
      <c r="V15" s="164"/>
      <c r="W15" s="166"/>
      <c r="X15" s="200"/>
      <c r="Y15" s="200"/>
      <c r="Z15" s="165"/>
      <c r="AA15" s="167"/>
      <c r="AB15" s="166"/>
      <c r="AC15" s="167"/>
      <c r="AD15" s="177"/>
      <c r="AE15" s="178"/>
      <c r="AF15" s="183"/>
      <c r="AG15" s="176"/>
      <c r="AH15" s="201"/>
      <c r="AI15" s="183"/>
      <c r="AJ15" s="201"/>
      <c r="AK15" s="183"/>
      <c r="AL15" s="183"/>
      <c r="AM15" s="183"/>
      <c r="AN15" s="183"/>
      <c r="AO15" s="202"/>
      <c r="AP15" s="153"/>
      <c r="AQ15" s="161"/>
      <c r="AR15" s="161"/>
      <c r="AS15" s="161"/>
      <c r="AT15" s="161"/>
      <c r="AU15" s="203"/>
      <c r="AV15" s="204"/>
      <c r="AW15" s="204"/>
      <c r="AX15" s="205"/>
      <c r="AY15" s="205"/>
      <c r="AZ15" s="204"/>
      <c r="BA15" s="204"/>
      <c r="BB15" s="206"/>
      <c r="BC15" s="206"/>
      <c r="BD15" s="206"/>
      <c r="BE15" s="207"/>
      <c r="BJ15" s="150"/>
      <c r="BK15" s="150"/>
      <c r="BL15" s="150"/>
    </row>
    <row r="16" spans="2:64" ht="8.4" customHeight="1" thickBot="1" x14ac:dyDescent="0.5">
      <c r="B16" s="208"/>
      <c r="C16" s="209"/>
      <c r="D16" s="209"/>
      <c r="E16" s="209"/>
      <c r="F16" s="209"/>
      <c r="G16" s="209"/>
      <c r="H16" s="208"/>
      <c r="I16" s="208"/>
      <c r="J16" s="208"/>
      <c r="K16" s="208"/>
      <c r="L16" s="208"/>
      <c r="M16" s="208"/>
      <c r="N16" s="208"/>
      <c r="O16" s="208"/>
      <c r="P16" s="208"/>
      <c r="Q16" s="208"/>
      <c r="R16" s="208"/>
      <c r="S16" s="208"/>
      <c r="T16" s="208"/>
      <c r="U16" s="208"/>
      <c r="V16" s="208"/>
      <c r="W16" s="208"/>
      <c r="X16" s="209"/>
      <c r="Y16" s="208"/>
      <c r="Z16" s="208"/>
      <c r="AA16" s="208"/>
      <c r="AB16" s="208"/>
      <c r="AC16" s="208"/>
      <c r="AD16" s="208"/>
      <c r="AE16" s="208"/>
      <c r="AF16" s="208"/>
      <c r="AG16" s="208"/>
      <c r="AH16" s="208"/>
      <c r="AI16" s="208"/>
      <c r="AJ16" s="208"/>
      <c r="AK16" s="208"/>
      <c r="AL16" s="208"/>
      <c r="AM16" s="208"/>
      <c r="AN16" s="209"/>
      <c r="AO16" s="208"/>
      <c r="AP16" s="208"/>
      <c r="AQ16" s="208"/>
      <c r="AR16" s="208"/>
      <c r="AS16" s="208"/>
      <c r="AT16" s="208"/>
      <c r="BE16" s="211"/>
      <c r="BF16" s="211"/>
      <c r="BG16" s="211"/>
    </row>
    <row r="17" spans="2:58" ht="20.25" customHeight="1" x14ac:dyDescent="0.45">
      <c r="B17" s="504" t="s">
        <v>101</v>
      </c>
      <c r="C17" s="507" t="s">
        <v>237</v>
      </c>
      <c r="D17" s="508"/>
      <c r="E17" s="509"/>
      <c r="F17" s="212"/>
      <c r="G17" s="516" t="s">
        <v>238</v>
      </c>
      <c r="H17" s="519" t="s">
        <v>239</v>
      </c>
      <c r="I17" s="508"/>
      <c r="J17" s="508"/>
      <c r="K17" s="509"/>
      <c r="L17" s="519" t="s">
        <v>240</v>
      </c>
      <c r="M17" s="508"/>
      <c r="N17" s="508"/>
      <c r="O17" s="522"/>
      <c r="P17" s="525"/>
      <c r="Q17" s="526"/>
      <c r="R17" s="527"/>
      <c r="S17" s="534" t="s">
        <v>241</v>
      </c>
      <c r="T17" s="535"/>
      <c r="U17" s="535"/>
      <c r="V17" s="535"/>
      <c r="W17" s="535"/>
      <c r="X17" s="535"/>
      <c r="Y17" s="535"/>
      <c r="Z17" s="535"/>
      <c r="AA17" s="535"/>
      <c r="AB17" s="535"/>
      <c r="AC17" s="535"/>
      <c r="AD17" s="535"/>
      <c r="AE17" s="535"/>
      <c r="AF17" s="535"/>
      <c r="AG17" s="535"/>
      <c r="AH17" s="535"/>
      <c r="AI17" s="535"/>
      <c r="AJ17" s="535"/>
      <c r="AK17" s="535"/>
      <c r="AL17" s="535"/>
      <c r="AM17" s="535"/>
      <c r="AN17" s="535"/>
      <c r="AO17" s="535"/>
      <c r="AP17" s="535"/>
      <c r="AQ17" s="535"/>
      <c r="AR17" s="535"/>
      <c r="AS17" s="535"/>
      <c r="AT17" s="535"/>
      <c r="AU17" s="535"/>
      <c r="AV17" s="535"/>
      <c r="AW17" s="536"/>
      <c r="AX17" s="465" t="str">
        <f>IF(BB3="４週","(11) 1～4週目の勤務時間数合計","(11) 1か月の勤務時間数   合計")</f>
        <v>(11) 1～4週目の勤務時間数合計</v>
      </c>
      <c r="AY17" s="466"/>
      <c r="AZ17" s="471" t="s">
        <v>242</v>
      </c>
      <c r="BA17" s="472"/>
      <c r="BB17" s="477" t="s">
        <v>243</v>
      </c>
      <c r="BC17" s="478"/>
      <c r="BD17" s="478"/>
      <c r="BE17" s="478"/>
      <c r="BF17" s="479"/>
    </row>
    <row r="18" spans="2:58" ht="20.25" customHeight="1" x14ac:dyDescent="0.45">
      <c r="B18" s="505"/>
      <c r="C18" s="510"/>
      <c r="D18" s="511"/>
      <c r="E18" s="512"/>
      <c r="F18" s="213"/>
      <c r="G18" s="517"/>
      <c r="H18" s="520"/>
      <c r="I18" s="511"/>
      <c r="J18" s="511"/>
      <c r="K18" s="512"/>
      <c r="L18" s="520"/>
      <c r="M18" s="511"/>
      <c r="N18" s="511"/>
      <c r="O18" s="523"/>
      <c r="P18" s="528"/>
      <c r="Q18" s="529"/>
      <c r="R18" s="530"/>
      <c r="S18" s="486" t="s">
        <v>244</v>
      </c>
      <c r="T18" s="487"/>
      <c r="U18" s="487"/>
      <c r="V18" s="487"/>
      <c r="W18" s="487"/>
      <c r="X18" s="487"/>
      <c r="Y18" s="488"/>
      <c r="Z18" s="486" t="s">
        <v>245</v>
      </c>
      <c r="AA18" s="487"/>
      <c r="AB18" s="487"/>
      <c r="AC18" s="487"/>
      <c r="AD18" s="487"/>
      <c r="AE18" s="487"/>
      <c r="AF18" s="488"/>
      <c r="AG18" s="486" t="s">
        <v>246</v>
      </c>
      <c r="AH18" s="487"/>
      <c r="AI18" s="487"/>
      <c r="AJ18" s="487"/>
      <c r="AK18" s="487"/>
      <c r="AL18" s="487"/>
      <c r="AM18" s="488"/>
      <c r="AN18" s="486" t="s">
        <v>247</v>
      </c>
      <c r="AO18" s="487"/>
      <c r="AP18" s="487"/>
      <c r="AQ18" s="487"/>
      <c r="AR18" s="487"/>
      <c r="AS18" s="487"/>
      <c r="AT18" s="488"/>
      <c r="AU18" s="489" t="s">
        <v>248</v>
      </c>
      <c r="AV18" s="490"/>
      <c r="AW18" s="491"/>
      <c r="AX18" s="467"/>
      <c r="AY18" s="468"/>
      <c r="AZ18" s="473"/>
      <c r="BA18" s="474"/>
      <c r="BB18" s="480"/>
      <c r="BC18" s="481"/>
      <c r="BD18" s="481"/>
      <c r="BE18" s="481"/>
      <c r="BF18" s="482"/>
    </row>
    <row r="19" spans="2:58" ht="20.25" customHeight="1" x14ac:dyDescent="0.45">
      <c r="B19" s="505"/>
      <c r="C19" s="510"/>
      <c r="D19" s="511"/>
      <c r="E19" s="512"/>
      <c r="F19" s="213"/>
      <c r="G19" s="517"/>
      <c r="H19" s="520"/>
      <c r="I19" s="511"/>
      <c r="J19" s="511"/>
      <c r="K19" s="512"/>
      <c r="L19" s="520"/>
      <c r="M19" s="511"/>
      <c r="N19" s="511"/>
      <c r="O19" s="523"/>
      <c r="P19" s="528"/>
      <c r="Q19" s="529"/>
      <c r="R19" s="530"/>
      <c r="S19" s="214">
        <v>1</v>
      </c>
      <c r="T19" s="215">
        <v>2</v>
      </c>
      <c r="U19" s="215">
        <v>3</v>
      </c>
      <c r="V19" s="215">
        <v>4</v>
      </c>
      <c r="W19" s="215">
        <v>5</v>
      </c>
      <c r="X19" s="215">
        <v>6</v>
      </c>
      <c r="Y19" s="216">
        <v>7</v>
      </c>
      <c r="Z19" s="214">
        <v>8</v>
      </c>
      <c r="AA19" s="215">
        <v>9</v>
      </c>
      <c r="AB19" s="215">
        <v>10</v>
      </c>
      <c r="AC19" s="215">
        <v>11</v>
      </c>
      <c r="AD19" s="215">
        <v>12</v>
      </c>
      <c r="AE19" s="215">
        <v>13</v>
      </c>
      <c r="AF19" s="216">
        <v>14</v>
      </c>
      <c r="AG19" s="217">
        <v>15</v>
      </c>
      <c r="AH19" s="215">
        <v>16</v>
      </c>
      <c r="AI19" s="215">
        <v>17</v>
      </c>
      <c r="AJ19" s="215">
        <v>18</v>
      </c>
      <c r="AK19" s="215">
        <v>19</v>
      </c>
      <c r="AL19" s="215">
        <v>20</v>
      </c>
      <c r="AM19" s="216">
        <v>21</v>
      </c>
      <c r="AN19" s="214">
        <v>22</v>
      </c>
      <c r="AO19" s="215">
        <v>23</v>
      </c>
      <c r="AP19" s="215">
        <v>24</v>
      </c>
      <c r="AQ19" s="215">
        <v>25</v>
      </c>
      <c r="AR19" s="215">
        <v>26</v>
      </c>
      <c r="AS19" s="215">
        <v>27</v>
      </c>
      <c r="AT19" s="216">
        <v>28</v>
      </c>
      <c r="AU19" s="218" t="str">
        <f>IF($BB$3="暦月",IF(DAY(DATE($AC$2,$AG$2,29))=29,29,""),"")</f>
        <v/>
      </c>
      <c r="AV19" s="219" t="str">
        <f>IF($BB$3="暦月",IF(DAY(DATE($AC$2,$AG$2,30))=30,30,""),"")</f>
        <v/>
      </c>
      <c r="AW19" s="220" t="str">
        <f>IF($BB$3="暦月",IF(DAY(DATE($AC$2,$AG$2,31))=31,31,""),"")</f>
        <v/>
      </c>
      <c r="AX19" s="467"/>
      <c r="AY19" s="468"/>
      <c r="AZ19" s="473"/>
      <c r="BA19" s="474"/>
      <c r="BB19" s="480"/>
      <c r="BC19" s="481"/>
      <c r="BD19" s="481"/>
      <c r="BE19" s="481"/>
      <c r="BF19" s="482"/>
    </row>
    <row r="20" spans="2:58" ht="20.25" hidden="1" customHeight="1" x14ac:dyDescent="0.45">
      <c r="B20" s="505"/>
      <c r="C20" s="510"/>
      <c r="D20" s="511"/>
      <c r="E20" s="512"/>
      <c r="F20" s="213"/>
      <c r="G20" s="517"/>
      <c r="H20" s="520"/>
      <c r="I20" s="511"/>
      <c r="J20" s="511"/>
      <c r="K20" s="512"/>
      <c r="L20" s="520"/>
      <c r="M20" s="511"/>
      <c r="N20" s="511"/>
      <c r="O20" s="523"/>
      <c r="P20" s="528"/>
      <c r="Q20" s="529"/>
      <c r="R20" s="530"/>
      <c r="S20" s="214">
        <f>WEEKDAY(DATE($AC$2,$AG$2,1))</f>
        <v>5</v>
      </c>
      <c r="T20" s="215">
        <f>WEEKDAY(DATE($AC$2,$AG$2,2))</f>
        <v>6</v>
      </c>
      <c r="U20" s="215">
        <f>WEEKDAY(DATE($AC$2,$AG$2,3))</f>
        <v>7</v>
      </c>
      <c r="V20" s="215">
        <f>WEEKDAY(DATE($AC$2,$AG$2,4))</f>
        <v>1</v>
      </c>
      <c r="W20" s="215">
        <f>WEEKDAY(DATE($AC$2,$AG$2,5))</f>
        <v>2</v>
      </c>
      <c r="X20" s="215">
        <f>WEEKDAY(DATE($AC$2,$AG$2,6))</f>
        <v>3</v>
      </c>
      <c r="Y20" s="216">
        <f>WEEKDAY(DATE($AC$2,$AG$2,7))</f>
        <v>4</v>
      </c>
      <c r="Z20" s="214">
        <f>WEEKDAY(DATE($AC$2,$AG$2,8))</f>
        <v>5</v>
      </c>
      <c r="AA20" s="215">
        <f>WEEKDAY(DATE($AC$2,$AG$2,9))</f>
        <v>6</v>
      </c>
      <c r="AB20" s="215">
        <f>WEEKDAY(DATE($AC$2,$AG$2,10))</f>
        <v>7</v>
      </c>
      <c r="AC20" s="215">
        <f>WEEKDAY(DATE($AC$2,$AG$2,11))</f>
        <v>1</v>
      </c>
      <c r="AD20" s="215">
        <f>WEEKDAY(DATE($AC$2,$AG$2,12))</f>
        <v>2</v>
      </c>
      <c r="AE20" s="215">
        <f>WEEKDAY(DATE($AC$2,$AG$2,13))</f>
        <v>3</v>
      </c>
      <c r="AF20" s="216">
        <f>WEEKDAY(DATE($AC$2,$AG$2,14))</f>
        <v>4</v>
      </c>
      <c r="AG20" s="214">
        <f>WEEKDAY(DATE($AC$2,$AG$2,15))</f>
        <v>5</v>
      </c>
      <c r="AH20" s="215">
        <f>WEEKDAY(DATE($AC$2,$AG$2,16))</f>
        <v>6</v>
      </c>
      <c r="AI20" s="215">
        <f>WEEKDAY(DATE($AC$2,$AG$2,17))</f>
        <v>7</v>
      </c>
      <c r="AJ20" s="215">
        <f>WEEKDAY(DATE($AC$2,$AG$2,18))</f>
        <v>1</v>
      </c>
      <c r="AK20" s="215">
        <f>WEEKDAY(DATE($AC$2,$AG$2,19))</f>
        <v>2</v>
      </c>
      <c r="AL20" s="215">
        <f>WEEKDAY(DATE($AC$2,$AG$2,20))</f>
        <v>3</v>
      </c>
      <c r="AM20" s="216">
        <f>WEEKDAY(DATE($AC$2,$AG$2,21))</f>
        <v>4</v>
      </c>
      <c r="AN20" s="214">
        <f>WEEKDAY(DATE($AC$2,$AG$2,22))</f>
        <v>5</v>
      </c>
      <c r="AO20" s="215">
        <f>WEEKDAY(DATE($AC$2,$AG$2,23))</f>
        <v>6</v>
      </c>
      <c r="AP20" s="215">
        <f>WEEKDAY(DATE($AC$2,$AG$2,24))</f>
        <v>7</v>
      </c>
      <c r="AQ20" s="215">
        <f>WEEKDAY(DATE($AC$2,$AG$2,25))</f>
        <v>1</v>
      </c>
      <c r="AR20" s="215">
        <f>WEEKDAY(DATE($AC$2,$AG$2,26))</f>
        <v>2</v>
      </c>
      <c r="AS20" s="215">
        <f>WEEKDAY(DATE($AC$2,$AG$2,27))</f>
        <v>3</v>
      </c>
      <c r="AT20" s="216">
        <f>WEEKDAY(DATE($AC$2,$AG$2,28))</f>
        <v>4</v>
      </c>
      <c r="AU20" s="214">
        <f>IF(AU19=29,WEEKDAY(DATE($AC$2,$AG$2,29)),0)</f>
        <v>0</v>
      </c>
      <c r="AV20" s="215">
        <f>IF(AV19=30,WEEKDAY(DATE($AC$2,$AG$2,30)),0)</f>
        <v>0</v>
      </c>
      <c r="AW20" s="216">
        <f>IF(AW19=31,WEEKDAY(DATE($AC$2,$AG$2,31)),0)</f>
        <v>0</v>
      </c>
      <c r="AX20" s="467"/>
      <c r="AY20" s="468"/>
      <c r="AZ20" s="473"/>
      <c r="BA20" s="474"/>
      <c r="BB20" s="480"/>
      <c r="BC20" s="481"/>
      <c r="BD20" s="481"/>
      <c r="BE20" s="481"/>
      <c r="BF20" s="482"/>
    </row>
    <row r="21" spans="2:58" ht="22.5" customHeight="1" thickBot="1" x14ac:dyDescent="0.5">
      <c r="B21" s="506"/>
      <c r="C21" s="513"/>
      <c r="D21" s="514"/>
      <c r="E21" s="515"/>
      <c r="F21" s="221"/>
      <c r="G21" s="518"/>
      <c r="H21" s="521"/>
      <c r="I21" s="514"/>
      <c r="J21" s="514"/>
      <c r="K21" s="515"/>
      <c r="L21" s="521"/>
      <c r="M21" s="514"/>
      <c r="N21" s="514"/>
      <c r="O21" s="524"/>
      <c r="P21" s="531"/>
      <c r="Q21" s="532"/>
      <c r="R21" s="533"/>
      <c r="S21" s="222" t="str">
        <f>IF(S20=1,"日",IF(S20=2,"月",IF(S20=3,"火",IF(S20=4,"水",IF(S20=5,"木",IF(S20=6,"金","土"))))))</f>
        <v>木</v>
      </c>
      <c r="T21" s="223" t="str">
        <f t="shared" ref="T21:AT21" si="0">IF(T20=1,"日",IF(T20=2,"月",IF(T20=3,"火",IF(T20=4,"水",IF(T20=5,"木",IF(T20=6,"金","土"))))))</f>
        <v>金</v>
      </c>
      <c r="U21" s="223" t="str">
        <f t="shared" si="0"/>
        <v>土</v>
      </c>
      <c r="V21" s="223" t="str">
        <f t="shared" si="0"/>
        <v>日</v>
      </c>
      <c r="W21" s="223" t="str">
        <f t="shared" si="0"/>
        <v>月</v>
      </c>
      <c r="X21" s="223" t="str">
        <f t="shared" si="0"/>
        <v>火</v>
      </c>
      <c r="Y21" s="224" t="str">
        <f t="shared" si="0"/>
        <v>水</v>
      </c>
      <c r="Z21" s="222" t="str">
        <f>IF(Z20=1,"日",IF(Z20=2,"月",IF(Z20=3,"火",IF(Z20=4,"水",IF(Z20=5,"木",IF(Z20=6,"金","土"))))))</f>
        <v>木</v>
      </c>
      <c r="AA21" s="223" t="str">
        <f t="shared" si="0"/>
        <v>金</v>
      </c>
      <c r="AB21" s="223" t="str">
        <f t="shared" si="0"/>
        <v>土</v>
      </c>
      <c r="AC21" s="223" t="str">
        <f t="shared" si="0"/>
        <v>日</v>
      </c>
      <c r="AD21" s="223" t="str">
        <f t="shared" si="0"/>
        <v>月</v>
      </c>
      <c r="AE21" s="223" t="str">
        <f t="shared" si="0"/>
        <v>火</v>
      </c>
      <c r="AF21" s="224" t="str">
        <f t="shared" si="0"/>
        <v>水</v>
      </c>
      <c r="AG21" s="222" t="str">
        <f>IF(AG20=1,"日",IF(AG20=2,"月",IF(AG20=3,"火",IF(AG20=4,"水",IF(AG20=5,"木",IF(AG20=6,"金","土"))))))</f>
        <v>木</v>
      </c>
      <c r="AH21" s="223" t="str">
        <f t="shared" si="0"/>
        <v>金</v>
      </c>
      <c r="AI21" s="223" t="str">
        <f t="shared" si="0"/>
        <v>土</v>
      </c>
      <c r="AJ21" s="223" t="str">
        <f t="shared" si="0"/>
        <v>日</v>
      </c>
      <c r="AK21" s="223" t="str">
        <f t="shared" si="0"/>
        <v>月</v>
      </c>
      <c r="AL21" s="223" t="str">
        <f t="shared" si="0"/>
        <v>火</v>
      </c>
      <c r="AM21" s="224" t="str">
        <f t="shared" si="0"/>
        <v>水</v>
      </c>
      <c r="AN21" s="222" t="str">
        <f>IF(AN20=1,"日",IF(AN20=2,"月",IF(AN20=3,"火",IF(AN20=4,"水",IF(AN20=5,"木",IF(AN20=6,"金","土"))))))</f>
        <v>木</v>
      </c>
      <c r="AO21" s="223" t="str">
        <f t="shared" si="0"/>
        <v>金</v>
      </c>
      <c r="AP21" s="223" t="str">
        <f t="shared" si="0"/>
        <v>土</v>
      </c>
      <c r="AQ21" s="223" t="str">
        <f t="shared" si="0"/>
        <v>日</v>
      </c>
      <c r="AR21" s="223" t="str">
        <f t="shared" si="0"/>
        <v>月</v>
      </c>
      <c r="AS21" s="223" t="str">
        <f t="shared" si="0"/>
        <v>火</v>
      </c>
      <c r="AT21" s="224" t="str">
        <f t="shared" si="0"/>
        <v>水</v>
      </c>
      <c r="AU21" s="223" t="str">
        <f>IF(AU20=1,"日",IF(AU20=2,"月",IF(AU20=3,"火",IF(AU20=4,"水",IF(AU20=5,"木",IF(AU20=6,"金",IF(AU20=0,"","土")))))))</f>
        <v/>
      </c>
      <c r="AV21" s="223" t="str">
        <f>IF(AV20=1,"日",IF(AV20=2,"月",IF(AV20=3,"火",IF(AV20=4,"水",IF(AV20=5,"木",IF(AV20=6,"金",IF(AV20=0,"","土")))))))</f>
        <v/>
      </c>
      <c r="AW21" s="223" t="str">
        <f>IF(AW20=1,"日",IF(AW20=2,"月",IF(AW20=3,"火",IF(AW20=4,"水",IF(AW20=5,"木",IF(AW20=6,"金",IF(AW20=0,"","土")))))))</f>
        <v/>
      </c>
      <c r="AX21" s="469"/>
      <c r="AY21" s="470"/>
      <c r="AZ21" s="475"/>
      <c r="BA21" s="476"/>
      <c r="BB21" s="483"/>
      <c r="BC21" s="484"/>
      <c r="BD21" s="484"/>
      <c r="BE21" s="484"/>
      <c r="BF21" s="485"/>
    </row>
    <row r="22" spans="2:58" ht="20.25" customHeight="1" x14ac:dyDescent="0.45">
      <c r="B22" s="451">
        <v>1</v>
      </c>
      <c r="C22" s="452"/>
      <c r="D22" s="453"/>
      <c r="E22" s="454"/>
      <c r="F22" s="225"/>
      <c r="G22" s="455"/>
      <c r="H22" s="456"/>
      <c r="I22" s="457"/>
      <c r="J22" s="457"/>
      <c r="K22" s="458"/>
      <c r="L22" s="459"/>
      <c r="M22" s="460"/>
      <c r="N22" s="460"/>
      <c r="O22" s="461"/>
      <c r="P22" s="462" t="s">
        <v>249</v>
      </c>
      <c r="Q22" s="463"/>
      <c r="R22" s="464"/>
      <c r="S22" s="226"/>
      <c r="T22" s="227"/>
      <c r="U22" s="227"/>
      <c r="V22" s="227"/>
      <c r="W22" s="227"/>
      <c r="X22" s="227"/>
      <c r="Y22" s="228"/>
      <c r="Z22" s="226"/>
      <c r="AA22" s="227"/>
      <c r="AB22" s="227"/>
      <c r="AC22" s="227"/>
      <c r="AD22" s="227"/>
      <c r="AE22" s="227"/>
      <c r="AF22" s="228"/>
      <c r="AG22" s="226"/>
      <c r="AH22" s="227"/>
      <c r="AI22" s="227"/>
      <c r="AJ22" s="227"/>
      <c r="AK22" s="227"/>
      <c r="AL22" s="227"/>
      <c r="AM22" s="228"/>
      <c r="AN22" s="226"/>
      <c r="AO22" s="227"/>
      <c r="AP22" s="227"/>
      <c r="AQ22" s="227"/>
      <c r="AR22" s="227"/>
      <c r="AS22" s="227"/>
      <c r="AT22" s="228"/>
      <c r="AU22" s="226"/>
      <c r="AV22" s="227"/>
      <c r="AW22" s="227"/>
      <c r="AX22" s="492"/>
      <c r="AY22" s="493"/>
      <c r="AZ22" s="494"/>
      <c r="BA22" s="495"/>
      <c r="BB22" s="496"/>
      <c r="BC22" s="497"/>
      <c r="BD22" s="497"/>
      <c r="BE22" s="497"/>
      <c r="BF22" s="498"/>
    </row>
    <row r="23" spans="2:58" ht="20.25" customHeight="1" x14ac:dyDescent="0.45">
      <c r="B23" s="434"/>
      <c r="C23" s="439"/>
      <c r="D23" s="440"/>
      <c r="E23" s="441"/>
      <c r="F23" s="229"/>
      <c r="G23" s="367"/>
      <c r="H23" s="372"/>
      <c r="I23" s="370"/>
      <c r="J23" s="370"/>
      <c r="K23" s="371"/>
      <c r="L23" s="376"/>
      <c r="M23" s="377"/>
      <c r="N23" s="377"/>
      <c r="O23" s="378"/>
      <c r="P23" s="403" t="s">
        <v>250</v>
      </c>
      <c r="Q23" s="404"/>
      <c r="R23" s="405"/>
      <c r="S23" s="230" t="str">
        <f>IF(S22="","",VLOOKUP(S22,'シフト記号表（勤務時間帯）'!$C$6:$K$35,9,FALSE))</f>
        <v/>
      </c>
      <c r="T23" s="231" t="str">
        <f>IF(T22="","",VLOOKUP(T22,'シフト記号表（勤務時間帯）'!$C$6:$K$35,9,FALSE))</f>
        <v/>
      </c>
      <c r="U23" s="231" t="str">
        <f>IF(U22="","",VLOOKUP(U22,'シフト記号表（勤務時間帯）'!$C$6:$K$35,9,FALSE))</f>
        <v/>
      </c>
      <c r="V23" s="231" t="str">
        <f>IF(V22="","",VLOOKUP(V22,'シフト記号表（勤務時間帯）'!$C$6:$K$35,9,FALSE))</f>
        <v/>
      </c>
      <c r="W23" s="231" t="str">
        <f>IF(W22="","",VLOOKUP(W22,'シフト記号表（勤務時間帯）'!$C$6:$K$35,9,FALSE))</f>
        <v/>
      </c>
      <c r="X23" s="231" t="str">
        <f>IF(X22="","",VLOOKUP(X22,'シフト記号表（勤務時間帯）'!$C$6:$K$35,9,FALSE))</f>
        <v/>
      </c>
      <c r="Y23" s="232" t="str">
        <f>IF(Y22="","",VLOOKUP(Y22,'シフト記号表（勤務時間帯）'!$C$6:$K$35,9,FALSE))</f>
        <v/>
      </c>
      <c r="Z23" s="230" t="str">
        <f>IF(Z22="","",VLOOKUP(Z22,'シフト記号表（勤務時間帯）'!$C$6:$K$35,9,FALSE))</f>
        <v/>
      </c>
      <c r="AA23" s="231" t="str">
        <f>IF(AA22="","",VLOOKUP(AA22,'シフト記号表（勤務時間帯）'!$C$6:$K$35,9,FALSE))</f>
        <v/>
      </c>
      <c r="AB23" s="231" t="str">
        <f>IF(AB22="","",VLOOKUP(AB22,'シフト記号表（勤務時間帯）'!$C$6:$K$35,9,FALSE))</f>
        <v/>
      </c>
      <c r="AC23" s="231" t="str">
        <f>IF(AC22="","",VLOOKUP(AC22,'シフト記号表（勤務時間帯）'!$C$6:$K$35,9,FALSE))</f>
        <v/>
      </c>
      <c r="AD23" s="231" t="str">
        <f>IF(AD22="","",VLOOKUP(AD22,'シフト記号表（勤務時間帯）'!$C$6:$K$35,9,FALSE))</f>
        <v/>
      </c>
      <c r="AE23" s="231" t="str">
        <f>IF(AE22="","",VLOOKUP(AE22,'シフト記号表（勤務時間帯）'!$C$6:$K$35,9,FALSE))</f>
        <v/>
      </c>
      <c r="AF23" s="232" t="str">
        <f>IF(AF22="","",VLOOKUP(AF22,'シフト記号表（勤務時間帯）'!$C$6:$K$35,9,FALSE))</f>
        <v/>
      </c>
      <c r="AG23" s="230" t="str">
        <f>IF(AG22="","",VLOOKUP(AG22,'シフト記号表（勤務時間帯）'!$C$6:$K$35,9,FALSE))</f>
        <v/>
      </c>
      <c r="AH23" s="231" t="str">
        <f>IF(AH22="","",VLOOKUP(AH22,'シフト記号表（勤務時間帯）'!$C$6:$K$35,9,FALSE))</f>
        <v/>
      </c>
      <c r="AI23" s="231" t="str">
        <f>IF(AI22="","",VLOOKUP(AI22,'シフト記号表（勤務時間帯）'!$C$6:$K$35,9,FALSE))</f>
        <v/>
      </c>
      <c r="AJ23" s="231" t="str">
        <f>IF(AJ22="","",VLOOKUP(AJ22,'シフト記号表（勤務時間帯）'!$C$6:$K$35,9,FALSE))</f>
        <v/>
      </c>
      <c r="AK23" s="231" t="str">
        <f>IF(AK22="","",VLOOKUP(AK22,'シフト記号表（勤務時間帯）'!$C$6:$K$35,9,FALSE))</f>
        <v/>
      </c>
      <c r="AL23" s="231" t="str">
        <f>IF(AL22="","",VLOOKUP(AL22,'シフト記号表（勤務時間帯）'!$C$6:$K$35,9,FALSE))</f>
        <v/>
      </c>
      <c r="AM23" s="232" t="str">
        <f>IF(AM22="","",VLOOKUP(AM22,'シフト記号表（勤務時間帯）'!$C$6:$K$35,9,FALSE))</f>
        <v/>
      </c>
      <c r="AN23" s="230" t="str">
        <f>IF(AN22="","",VLOOKUP(AN22,'シフト記号表（勤務時間帯）'!$C$6:$K$35,9,FALSE))</f>
        <v/>
      </c>
      <c r="AO23" s="231" t="str">
        <f>IF(AO22="","",VLOOKUP(AO22,'シフト記号表（勤務時間帯）'!$C$6:$K$35,9,FALSE))</f>
        <v/>
      </c>
      <c r="AP23" s="231" t="str">
        <f>IF(AP22="","",VLOOKUP(AP22,'シフト記号表（勤務時間帯）'!$C$6:$K$35,9,FALSE))</f>
        <v/>
      </c>
      <c r="AQ23" s="231" t="str">
        <f>IF(AQ22="","",VLOOKUP(AQ22,'シフト記号表（勤務時間帯）'!$C$6:$K$35,9,FALSE))</f>
        <v/>
      </c>
      <c r="AR23" s="231" t="str">
        <f>IF(AR22="","",VLOOKUP(AR22,'シフト記号表（勤務時間帯）'!$C$6:$K$35,9,FALSE))</f>
        <v/>
      </c>
      <c r="AS23" s="231" t="str">
        <f>IF(AS22="","",VLOOKUP(AS22,'シフト記号表（勤務時間帯）'!$C$6:$K$35,9,FALSE))</f>
        <v/>
      </c>
      <c r="AT23" s="232" t="str">
        <f>IF(AT22="","",VLOOKUP(AT22,'シフト記号表（勤務時間帯）'!$C$6:$K$35,9,FALSE))</f>
        <v/>
      </c>
      <c r="AU23" s="230" t="str">
        <f>IF(AU22="","",VLOOKUP(AU22,'シフト記号表（勤務時間帯）'!$C$6:$K$35,9,FALSE))</f>
        <v/>
      </c>
      <c r="AV23" s="231" t="str">
        <f>IF(AV22="","",VLOOKUP(AV22,'シフト記号表（勤務時間帯）'!$C$6:$K$35,9,FALSE))</f>
        <v/>
      </c>
      <c r="AW23" s="231" t="str">
        <f>IF(AW22="","",VLOOKUP(AW22,'シフト記号表（勤務時間帯）'!$C$6:$K$35,9,FALSE))</f>
        <v/>
      </c>
      <c r="AX23" s="406">
        <f>IF($BB$3="４週",SUM(S23:AT23),IF($BB$3="暦月",SUM(S23:AW23),""))</f>
        <v>0</v>
      </c>
      <c r="AY23" s="407"/>
      <c r="AZ23" s="408">
        <f>IF($BB$3="４週",AX23/4,IF($BB$3="暦月",'通所リハ（1枚版）'!AX23/('通所リハ（1枚版）'!$BB$8/7),""))</f>
        <v>0</v>
      </c>
      <c r="BA23" s="409"/>
      <c r="BB23" s="425"/>
      <c r="BC23" s="426"/>
      <c r="BD23" s="426"/>
      <c r="BE23" s="426"/>
      <c r="BF23" s="427"/>
    </row>
    <row r="24" spans="2:58" ht="20.25" customHeight="1" x14ac:dyDescent="0.45">
      <c r="B24" s="434"/>
      <c r="C24" s="442"/>
      <c r="D24" s="443"/>
      <c r="E24" s="444"/>
      <c r="F24" s="233">
        <f>C22</f>
        <v>0</v>
      </c>
      <c r="G24" s="367"/>
      <c r="H24" s="372"/>
      <c r="I24" s="370"/>
      <c r="J24" s="370"/>
      <c r="K24" s="371"/>
      <c r="L24" s="376"/>
      <c r="M24" s="377"/>
      <c r="N24" s="377"/>
      <c r="O24" s="378"/>
      <c r="P24" s="431" t="s">
        <v>251</v>
      </c>
      <c r="Q24" s="432"/>
      <c r="R24" s="433"/>
      <c r="S24" s="234" t="str">
        <f>IF(S22="","",VLOOKUP(S22,'シフト記号表（勤務時間帯）'!$C$6:$U$35,19,FALSE))</f>
        <v/>
      </c>
      <c r="T24" s="235" t="str">
        <f>IF(T22="","",VLOOKUP(T22,'シフト記号表（勤務時間帯）'!$C$6:$U$35,19,FALSE))</f>
        <v/>
      </c>
      <c r="U24" s="235" t="str">
        <f>IF(U22="","",VLOOKUP(U22,'シフト記号表（勤務時間帯）'!$C$6:$U$35,19,FALSE))</f>
        <v/>
      </c>
      <c r="V24" s="235" t="str">
        <f>IF(V22="","",VLOOKUP(V22,'シフト記号表（勤務時間帯）'!$C$6:$U$35,19,FALSE))</f>
        <v/>
      </c>
      <c r="W24" s="235" t="str">
        <f>IF(W22="","",VLOOKUP(W22,'シフト記号表（勤務時間帯）'!$C$6:$U$35,19,FALSE))</f>
        <v/>
      </c>
      <c r="X24" s="235" t="str">
        <f>IF(X22="","",VLOOKUP(X22,'シフト記号表（勤務時間帯）'!$C$6:$U$35,19,FALSE))</f>
        <v/>
      </c>
      <c r="Y24" s="236" t="str">
        <f>IF(Y22="","",VLOOKUP(Y22,'シフト記号表（勤務時間帯）'!$C$6:$U$35,19,FALSE))</f>
        <v/>
      </c>
      <c r="Z24" s="234" t="str">
        <f>IF(Z22="","",VLOOKUP(Z22,'シフト記号表（勤務時間帯）'!$C$6:$U$35,19,FALSE))</f>
        <v/>
      </c>
      <c r="AA24" s="235" t="str">
        <f>IF(AA22="","",VLOOKUP(AA22,'シフト記号表（勤務時間帯）'!$C$6:$U$35,19,FALSE))</f>
        <v/>
      </c>
      <c r="AB24" s="235" t="str">
        <f>IF(AB22="","",VLOOKUP(AB22,'シフト記号表（勤務時間帯）'!$C$6:$U$35,19,FALSE))</f>
        <v/>
      </c>
      <c r="AC24" s="235" t="str">
        <f>IF(AC22="","",VLOOKUP(AC22,'シフト記号表（勤務時間帯）'!$C$6:$U$35,19,FALSE))</f>
        <v/>
      </c>
      <c r="AD24" s="235" t="str">
        <f>IF(AD22="","",VLOOKUP(AD22,'シフト記号表（勤務時間帯）'!$C$6:$U$35,19,FALSE))</f>
        <v/>
      </c>
      <c r="AE24" s="235" t="str">
        <f>IF(AE22="","",VLOOKUP(AE22,'シフト記号表（勤務時間帯）'!$C$6:$U$35,19,FALSE))</f>
        <v/>
      </c>
      <c r="AF24" s="236" t="str">
        <f>IF(AF22="","",VLOOKUP(AF22,'シフト記号表（勤務時間帯）'!$C$6:$U$35,19,FALSE))</f>
        <v/>
      </c>
      <c r="AG24" s="234" t="str">
        <f>IF(AG22="","",VLOOKUP(AG22,'シフト記号表（勤務時間帯）'!$C$6:$U$35,19,FALSE))</f>
        <v/>
      </c>
      <c r="AH24" s="235" t="str">
        <f>IF(AH22="","",VLOOKUP(AH22,'シフト記号表（勤務時間帯）'!$C$6:$U$35,19,FALSE))</f>
        <v/>
      </c>
      <c r="AI24" s="235" t="str">
        <f>IF(AI22="","",VLOOKUP(AI22,'シフト記号表（勤務時間帯）'!$C$6:$U$35,19,FALSE))</f>
        <v/>
      </c>
      <c r="AJ24" s="235" t="str">
        <f>IF(AJ22="","",VLOOKUP(AJ22,'シフト記号表（勤務時間帯）'!$C$6:$U$35,19,FALSE))</f>
        <v/>
      </c>
      <c r="AK24" s="235" t="str">
        <f>IF(AK22="","",VLOOKUP(AK22,'シフト記号表（勤務時間帯）'!$C$6:$U$35,19,FALSE))</f>
        <v/>
      </c>
      <c r="AL24" s="235" t="str">
        <f>IF(AL22="","",VLOOKUP(AL22,'シフト記号表（勤務時間帯）'!$C$6:$U$35,19,FALSE))</f>
        <v/>
      </c>
      <c r="AM24" s="236" t="str">
        <f>IF(AM22="","",VLOOKUP(AM22,'シフト記号表（勤務時間帯）'!$C$6:$U$35,19,FALSE))</f>
        <v/>
      </c>
      <c r="AN24" s="234" t="str">
        <f>IF(AN22="","",VLOOKUP(AN22,'シフト記号表（勤務時間帯）'!$C$6:$U$35,19,FALSE))</f>
        <v/>
      </c>
      <c r="AO24" s="235" t="str">
        <f>IF(AO22="","",VLOOKUP(AO22,'シフト記号表（勤務時間帯）'!$C$6:$U$35,19,FALSE))</f>
        <v/>
      </c>
      <c r="AP24" s="235" t="str">
        <f>IF(AP22="","",VLOOKUP(AP22,'シフト記号表（勤務時間帯）'!$C$6:$U$35,19,FALSE))</f>
        <v/>
      </c>
      <c r="AQ24" s="235" t="str">
        <f>IF(AQ22="","",VLOOKUP(AQ22,'シフト記号表（勤務時間帯）'!$C$6:$U$35,19,FALSE))</f>
        <v/>
      </c>
      <c r="AR24" s="235" t="str">
        <f>IF(AR22="","",VLOOKUP(AR22,'シフト記号表（勤務時間帯）'!$C$6:$U$35,19,FALSE))</f>
        <v/>
      </c>
      <c r="AS24" s="235" t="str">
        <f>IF(AS22="","",VLOOKUP(AS22,'シフト記号表（勤務時間帯）'!$C$6:$U$35,19,FALSE))</f>
        <v/>
      </c>
      <c r="AT24" s="236" t="str">
        <f>IF(AT22="","",VLOOKUP(AT22,'シフト記号表（勤務時間帯）'!$C$6:$U$35,19,FALSE))</f>
        <v/>
      </c>
      <c r="AU24" s="234" t="str">
        <f>IF(AU22="","",VLOOKUP(AU22,'シフト記号表（勤務時間帯）'!$C$6:$U$35,19,FALSE))</f>
        <v/>
      </c>
      <c r="AV24" s="235" t="str">
        <f>IF(AV22="","",VLOOKUP(AV22,'シフト記号表（勤務時間帯）'!$C$6:$U$35,19,FALSE))</f>
        <v/>
      </c>
      <c r="AW24" s="235" t="str">
        <f>IF(AW22="","",VLOOKUP(AW22,'シフト記号表（勤務時間帯）'!$C$6:$U$35,19,FALSE))</f>
        <v/>
      </c>
      <c r="AX24" s="413">
        <f>IF($BB$3="４週",SUM(S24:AT24),IF($BB$3="暦月",SUM(S24:AW24),""))</f>
        <v>0</v>
      </c>
      <c r="AY24" s="414"/>
      <c r="AZ24" s="415">
        <f>IF($BB$3="４週",AX24/4,IF($BB$3="暦月",'通所リハ（1枚版）'!AX24/('通所リハ（1枚版）'!$BB$8/7),""))</f>
        <v>0</v>
      </c>
      <c r="BA24" s="416"/>
      <c r="BB24" s="428"/>
      <c r="BC24" s="429"/>
      <c r="BD24" s="429"/>
      <c r="BE24" s="429"/>
      <c r="BF24" s="430"/>
    </row>
    <row r="25" spans="2:58" ht="20.25" customHeight="1" x14ac:dyDescent="0.45">
      <c r="B25" s="434">
        <f>B22+1</f>
        <v>2</v>
      </c>
      <c r="C25" s="436"/>
      <c r="D25" s="437"/>
      <c r="E25" s="438"/>
      <c r="F25" s="237"/>
      <c r="G25" s="366"/>
      <c r="H25" s="369"/>
      <c r="I25" s="370"/>
      <c r="J25" s="370"/>
      <c r="K25" s="371"/>
      <c r="L25" s="373"/>
      <c r="M25" s="374"/>
      <c r="N25" s="374"/>
      <c r="O25" s="375"/>
      <c r="P25" s="382" t="s">
        <v>249</v>
      </c>
      <c r="Q25" s="383"/>
      <c r="R25" s="384"/>
      <c r="S25" s="226"/>
      <c r="T25" s="227"/>
      <c r="U25" s="227"/>
      <c r="V25" s="227"/>
      <c r="W25" s="227"/>
      <c r="X25" s="227"/>
      <c r="Y25" s="228"/>
      <c r="Z25" s="226"/>
      <c r="AA25" s="227"/>
      <c r="AB25" s="227"/>
      <c r="AC25" s="227"/>
      <c r="AD25" s="227"/>
      <c r="AE25" s="227"/>
      <c r="AF25" s="228"/>
      <c r="AG25" s="226"/>
      <c r="AH25" s="227"/>
      <c r="AI25" s="227"/>
      <c r="AJ25" s="227"/>
      <c r="AK25" s="227"/>
      <c r="AL25" s="227"/>
      <c r="AM25" s="228"/>
      <c r="AN25" s="226"/>
      <c r="AO25" s="227"/>
      <c r="AP25" s="227"/>
      <c r="AQ25" s="227"/>
      <c r="AR25" s="227"/>
      <c r="AS25" s="227"/>
      <c r="AT25" s="228"/>
      <c r="AU25" s="226"/>
      <c r="AV25" s="227"/>
      <c r="AW25" s="227"/>
      <c r="AX25" s="394"/>
      <c r="AY25" s="395"/>
      <c r="AZ25" s="396"/>
      <c r="BA25" s="397"/>
      <c r="BB25" s="422"/>
      <c r="BC25" s="423"/>
      <c r="BD25" s="423"/>
      <c r="BE25" s="423"/>
      <c r="BF25" s="424"/>
    </row>
    <row r="26" spans="2:58" ht="20.25" customHeight="1" x14ac:dyDescent="0.45">
      <c r="B26" s="434"/>
      <c r="C26" s="439"/>
      <c r="D26" s="440"/>
      <c r="E26" s="441"/>
      <c r="F26" s="229"/>
      <c r="G26" s="367"/>
      <c r="H26" s="372"/>
      <c r="I26" s="370"/>
      <c r="J26" s="370"/>
      <c r="K26" s="371"/>
      <c r="L26" s="376"/>
      <c r="M26" s="377"/>
      <c r="N26" s="377"/>
      <c r="O26" s="378"/>
      <c r="P26" s="403" t="s">
        <v>250</v>
      </c>
      <c r="Q26" s="404"/>
      <c r="R26" s="405"/>
      <c r="S26" s="230" t="str">
        <f>IF(S25="","",VLOOKUP(S25,'シフト記号表（勤務時間帯）'!$C$6:$K$35,9,FALSE))</f>
        <v/>
      </c>
      <c r="T26" s="231" t="str">
        <f>IF(T25="","",VLOOKUP(T25,'シフト記号表（勤務時間帯）'!$C$6:$K$35,9,FALSE))</f>
        <v/>
      </c>
      <c r="U26" s="231" t="str">
        <f>IF(U25="","",VLOOKUP(U25,'シフト記号表（勤務時間帯）'!$C$6:$K$35,9,FALSE))</f>
        <v/>
      </c>
      <c r="V26" s="231" t="str">
        <f>IF(V25="","",VLOOKUP(V25,'シフト記号表（勤務時間帯）'!$C$6:$K$35,9,FALSE))</f>
        <v/>
      </c>
      <c r="W26" s="231" t="str">
        <f>IF(W25="","",VLOOKUP(W25,'シフト記号表（勤務時間帯）'!$C$6:$K$35,9,FALSE))</f>
        <v/>
      </c>
      <c r="X26" s="231" t="str">
        <f>IF(X25="","",VLOOKUP(X25,'シフト記号表（勤務時間帯）'!$C$6:$K$35,9,FALSE))</f>
        <v/>
      </c>
      <c r="Y26" s="232" t="str">
        <f>IF(Y25="","",VLOOKUP(Y25,'シフト記号表（勤務時間帯）'!$C$6:$K$35,9,FALSE))</f>
        <v/>
      </c>
      <c r="Z26" s="230" t="str">
        <f>IF(Z25="","",VLOOKUP(Z25,'シフト記号表（勤務時間帯）'!$C$6:$K$35,9,FALSE))</f>
        <v/>
      </c>
      <c r="AA26" s="231" t="str">
        <f>IF(AA25="","",VLOOKUP(AA25,'シフト記号表（勤務時間帯）'!$C$6:$K$35,9,FALSE))</f>
        <v/>
      </c>
      <c r="AB26" s="231" t="str">
        <f>IF(AB25="","",VLOOKUP(AB25,'シフト記号表（勤務時間帯）'!$C$6:$K$35,9,FALSE))</f>
        <v/>
      </c>
      <c r="AC26" s="231" t="str">
        <f>IF(AC25="","",VLOOKUP(AC25,'シフト記号表（勤務時間帯）'!$C$6:$K$35,9,FALSE))</f>
        <v/>
      </c>
      <c r="AD26" s="231" t="str">
        <f>IF(AD25="","",VLOOKUP(AD25,'シフト記号表（勤務時間帯）'!$C$6:$K$35,9,FALSE))</f>
        <v/>
      </c>
      <c r="AE26" s="231" t="str">
        <f>IF(AE25="","",VLOOKUP(AE25,'シフト記号表（勤務時間帯）'!$C$6:$K$35,9,FALSE))</f>
        <v/>
      </c>
      <c r="AF26" s="232" t="str">
        <f>IF(AF25="","",VLOOKUP(AF25,'シフト記号表（勤務時間帯）'!$C$6:$K$35,9,FALSE))</f>
        <v/>
      </c>
      <c r="AG26" s="230" t="str">
        <f>IF(AG25="","",VLOOKUP(AG25,'シフト記号表（勤務時間帯）'!$C$6:$K$35,9,FALSE))</f>
        <v/>
      </c>
      <c r="AH26" s="231" t="str">
        <f>IF(AH25="","",VLOOKUP(AH25,'シフト記号表（勤務時間帯）'!$C$6:$K$35,9,FALSE))</f>
        <v/>
      </c>
      <c r="AI26" s="231" t="str">
        <f>IF(AI25="","",VLOOKUP(AI25,'シフト記号表（勤務時間帯）'!$C$6:$K$35,9,FALSE))</f>
        <v/>
      </c>
      <c r="AJ26" s="231" t="str">
        <f>IF(AJ25="","",VLOOKUP(AJ25,'シフト記号表（勤務時間帯）'!$C$6:$K$35,9,FALSE))</f>
        <v/>
      </c>
      <c r="AK26" s="231" t="str">
        <f>IF(AK25="","",VLOOKUP(AK25,'シフト記号表（勤務時間帯）'!$C$6:$K$35,9,FALSE))</f>
        <v/>
      </c>
      <c r="AL26" s="231" t="str">
        <f>IF(AL25="","",VLOOKUP(AL25,'シフト記号表（勤務時間帯）'!$C$6:$K$35,9,FALSE))</f>
        <v/>
      </c>
      <c r="AM26" s="232" t="str">
        <f>IF(AM25="","",VLOOKUP(AM25,'シフト記号表（勤務時間帯）'!$C$6:$K$35,9,FALSE))</f>
        <v/>
      </c>
      <c r="AN26" s="230" t="str">
        <f>IF(AN25="","",VLOOKUP(AN25,'シフト記号表（勤務時間帯）'!$C$6:$K$35,9,FALSE))</f>
        <v/>
      </c>
      <c r="AO26" s="231" t="str">
        <f>IF(AO25="","",VLOOKUP(AO25,'シフト記号表（勤務時間帯）'!$C$6:$K$35,9,FALSE))</f>
        <v/>
      </c>
      <c r="AP26" s="231" t="str">
        <f>IF(AP25="","",VLOOKUP(AP25,'シフト記号表（勤務時間帯）'!$C$6:$K$35,9,FALSE))</f>
        <v/>
      </c>
      <c r="AQ26" s="231" t="str">
        <f>IF(AQ25="","",VLOOKUP(AQ25,'シフト記号表（勤務時間帯）'!$C$6:$K$35,9,FALSE))</f>
        <v/>
      </c>
      <c r="AR26" s="231" t="str">
        <f>IF(AR25="","",VLOOKUP(AR25,'シフト記号表（勤務時間帯）'!$C$6:$K$35,9,FALSE))</f>
        <v/>
      </c>
      <c r="AS26" s="231" t="str">
        <f>IF(AS25="","",VLOOKUP(AS25,'シフト記号表（勤務時間帯）'!$C$6:$K$35,9,FALSE))</f>
        <v/>
      </c>
      <c r="AT26" s="232" t="str">
        <f>IF(AT25="","",VLOOKUP(AT25,'シフト記号表（勤務時間帯）'!$C$6:$K$35,9,FALSE))</f>
        <v/>
      </c>
      <c r="AU26" s="230" t="str">
        <f>IF(AU25="","",VLOOKUP(AU25,'シフト記号表（勤務時間帯）'!$C$6:$K$35,9,FALSE))</f>
        <v/>
      </c>
      <c r="AV26" s="231" t="str">
        <f>IF(AV25="","",VLOOKUP(AV25,'シフト記号表（勤務時間帯）'!$C$6:$K$35,9,FALSE))</f>
        <v/>
      </c>
      <c r="AW26" s="231" t="str">
        <f>IF(AW25="","",VLOOKUP(AW25,'シフト記号表（勤務時間帯）'!$C$6:$K$35,9,FALSE))</f>
        <v/>
      </c>
      <c r="AX26" s="406">
        <f>IF($BB$3="４週",SUM(S26:AT26),IF($BB$3="暦月",SUM(S26:AW26),""))</f>
        <v>0</v>
      </c>
      <c r="AY26" s="407"/>
      <c r="AZ26" s="408">
        <f>IF($BB$3="４週",AX26/4,IF($BB$3="暦月",'通所リハ（1枚版）'!AX26/('通所リハ（1枚版）'!$BB$8/7),""))</f>
        <v>0</v>
      </c>
      <c r="BA26" s="409"/>
      <c r="BB26" s="425"/>
      <c r="BC26" s="426"/>
      <c r="BD26" s="426"/>
      <c r="BE26" s="426"/>
      <c r="BF26" s="427"/>
    </row>
    <row r="27" spans="2:58" ht="20.25" customHeight="1" x14ac:dyDescent="0.45">
      <c r="B27" s="434"/>
      <c r="C27" s="442"/>
      <c r="D27" s="443"/>
      <c r="E27" s="444"/>
      <c r="F27" s="229">
        <f>C25</f>
        <v>0</v>
      </c>
      <c r="G27" s="368"/>
      <c r="H27" s="372"/>
      <c r="I27" s="370"/>
      <c r="J27" s="370"/>
      <c r="K27" s="371"/>
      <c r="L27" s="379"/>
      <c r="M27" s="380"/>
      <c r="N27" s="380"/>
      <c r="O27" s="381"/>
      <c r="P27" s="431" t="s">
        <v>251</v>
      </c>
      <c r="Q27" s="432"/>
      <c r="R27" s="433"/>
      <c r="S27" s="234" t="str">
        <f>IF(S25="","",VLOOKUP(S25,'シフト記号表（勤務時間帯）'!$C$6:$U$35,19,FALSE))</f>
        <v/>
      </c>
      <c r="T27" s="235" t="str">
        <f>IF(T25="","",VLOOKUP(T25,'シフト記号表（勤務時間帯）'!$C$6:$U$35,19,FALSE))</f>
        <v/>
      </c>
      <c r="U27" s="235" t="str">
        <f>IF(U25="","",VLOOKUP(U25,'シフト記号表（勤務時間帯）'!$C$6:$U$35,19,FALSE))</f>
        <v/>
      </c>
      <c r="V27" s="235" t="str">
        <f>IF(V25="","",VLOOKUP(V25,'シフト記号表（勤務時間帯）'!$C$6:$U$35,19,FALSE))</f>
        <v/>
      </c>
      <c r="W27" s="235" t="str">
        <f>IF(W25="","",VLOOKUP(W25,'シフト記号表（勤務時間帯）'!$C$6:$U$35,19,FALSE))</f>
        <v/>
      </c>
      <c r="X27" s="235" t="str">
        <f>IF(X25="","",VLOOKUP(X25,'シフト記号表（勤務時間帯）'!$C$6:$U$35,19,FALSE))</f>
        <v/>
      </c>
      <c r="Y27" s="236" t="str">
        <f>IF(Y25="","",VLOOKUP(Y25,'シフト記号表（勤務時間帯）'!$C$6:$U$35,19,FALSE))</f>
        <v/>
      </c>
      <c r="Z27" s="234" t="str">
        <f>IF(Z25="","",VLOOKUP(Z25,'シフト記号表（勤務時間帯）'!$C$6:$U$35,19,FALSE))</f>
        <v/>
      </c>
      <c r="AA27" s="235" t="str">
        <f>IF(AA25="","",VLOOKUP(AA25,'シフト記号表（勤務時間帯）'!$C$6:$U$35,19,FALSE))</f>
        <v/>
      </c>
      <c r="AB27" s="235" t="str">
        <f>IF(AB25="","",VLOOKUP(AB25,'シフト記号表（勤務時間帯）'!$C$6:$U$35,19,FALSE))</f>
        <v/>
      </c>
      <c r="AC27" s="235" t="str">
        <f>IF(AC25="","",VLOOKUP(AC25,'シフト記号表（勤務時間帯）'!$C$6:$U$35,19,FALSE))</f>
        <v/>
      </c>
      <c r="AD27" s="235" t="str">
        <f>IF(AD25="","",VLOOKUP(AD25,'シフト記号表（勤務時間帯）'!$C$6:$U$35,19,FALSE))</f>
        <v/>
      </c>
      <c r="AE27" s="235" t="str">
        <f>IF(AE25="","",VLOOKUP(AE25,'シフト記号表（勤務時間帯）'!$C$6:$U$35,19,FALSE))</f>
        <v/>
      </c>
      <c r="AF27" s="236" t="str">
        <f>IF(AF25="","",VLOOKUP(AF25,'シフト記号表（勤務時間帯）'!$C$6:$U$35,19,FALSE))</f>
        <v/>
      </c>
      <c r="AG27" s="234" t="str">
        <f>IF(AG25="","",VLOOKUP(AG25,'シフト記号表（勤務時間帯）'!$C$6:$U$35,19,FALSE))</f>
        <v/>
      </c>
      <c r="AH27" s="235" t="str">
        <f>IF(AH25="","",VLOOKUP(AH25,'シフト記号表（勤務時間帯）'!$C$6:$U$35,19,FALSE))</f>
        <v/>
      </c>
      <c r="AI27" s="235" t="str">
        <f>IF(AI25="","",VLOOKUP(AI25,'シフト記号表（勤務時間帯）'!$C$6:$U$35,19,FALSE))</f>
        <v/>
      </c>
      <c r="AJ27" s="235" t="str">
        <f>IF(AJ25="","",VLOOKUP(AJ25,'シフト記号表（勤務時間帯）'!$C$6:$U$35,19,FALSE))</f>
        <v/>
      </c>
      <c r="AK27" s="235" t="str">
        <f>IF(AK25="","",VLOOKUP(AK25,'シフト記号表（勤務時間帯）'!$C$6:$U$35,19,FALSE))</f>
        <v/>
      </c>
      <c r="AL27" s="235" t="str">
        <f>IF(AL25="","",VLOOKUP(AL25,'シフト記号表（勤務時間帯）'!$C$6:$U$35,19,FALSE))</f>
        <v/>
      </c>
      <c r="AM27" s="236" t="str">
        <f>IF(AM25="","",VLOOKUP(AM25,'シフト記号表（勤務時間帯）'!$C$6:$U$35,19,FALSE))</f>
        <v/>
      </c>
      <c r="AN27" s="234" t="str">
        <f>IF(AN25="","",VLOOKUP(AN25,'シフト記号表（勤務時間帯）'!$C$6:$U$35,19,FALSE))</f>
        <v/>
      </c>
      <c r="AO27" s="235" t="str">
        <f>IF(AO25="","",VLOOKUP(AO25,'シフト記号表（勤務時間帯）'!$C$6:$U$35,19,FALSE))</f>
        <v/>
      </c>
      <c r="AP27" s="235" t="str">
        <f>IF(AP25="","",VLOOKUP(AP25,'シフト記号表（勤務時間帯）'!$C$6:$U$35,19,FALSE))</f>
        <v/>
      </c>
      <c r="AQ27" s="235" t="str">
        <f>IF(AQ25="","",VLOOKUP(AQ25,'シフト記号表（勤務時間帯）'!$C$6:$U$35,19,FALSE))</f>
        <v/>
      </c>
      <c r="AR27" s="235" t="str">
        <f>IF(AR25="","",VLOOKUP(AR25,'シフト記号表（勤務時間帯）'!$C$6:$U$35,19,FALSE))</f>
        <v/>
      </c>
      <c r="AS27" s="235" t="str">
        <f>IF(AS25="","",VLOOKUP(AS25,'シフト記号表（勤務時間帯）'!$C$6:$U$35,19,FALSE))</f>
        <v/>
      </c>
      <c r="AT27" s="236" t="str">
        <f>IF(AT25="","",VLOOKUP(AT25,'シフト記号表（勤務時間帯）'!$C$6:$U$35,19,FALSE))</f>
        <v/>
      </c>
      <c r="AU27" s="234" t="str">
        <f>IF(AU25="","",VLOOKUP(AU25,'シフト記号表（勤務時間帯）'!$C$6:$U$35,19,FALSE))</f>
        <v/>
      </c>
      <c r="AV27" s="235" t="str">
        <f>IF(AV25="","",VLOOKUP(AV25,'シフト記号表（勤務時間帯）'!$C$6:$U$35,19,FALSE))</f>
        <v/>
      </c>
      <c r="AW27" s="235" t="str">
        <f>IF(AW25="","",VLOOKUP(AW25,'シフト記号表（勤務時間帯）'!$C$6:$U$35,19,FALSE))</f>
        <v/>
      </c>
      <c r="AX27" s="413">
        <f>IF($BB$3="４週",SUM(S27:AT27),IF($BB$3="暦月",SUM(S27:AW27),""))</f>
        <v>0</v>
      </c>
      <c r="AY27" s="414"/>
      <c r="AZ27" s="415">
        <f>IF($BB$3="４週",AX27/4,IF($BB$3="暦月",'通所リハ（1枚版）'!AX27/('通所リハ（1枚版）'!$BB$8/7),""))</f>
        <v>0</v>
      </c>
      <c r="BA27" s="416"/>
      <c r="BB27" s="428"/>
      <c r="BC27" s="429"/>
      <c r="BD27" s="429"/>
      <c r="BE27" s="429"/>
      <c r="BF27" s="430"/>
    </row>
    <row r="28" spans="2:58" ht="20.25" customHeight="1" x14ac:dyDescent="0.45">
      <c r="B28" s="434">
        <f>B25+1</f>
        <v>3</v>
      </c>
      <c r="C28" s="436"/>
      <c r="D28" s="437"/>
      <c r="E28" s="438"/>
      <c r="F28" s="237"/>
      <c r="G28" s="366"/>
      <c r="H28" s="369"/>
      <c r="I28" s="370"/>
      <c r="J28" s="370"/>
      <c r="K28" s="371"/>
      <c r="L28" s="373"/>
      <c r="M28" s="374"/>
      <c r="N28" s="374"/>
      <c r="O28" s="375"/>
      <c r="P28" s="382" t="s">
        <v>249</v>
      </c>
      <c r="Q28" s="383"/>
      <c r="R28" s="384"/>
      <c r="S28" s="226"/>
      <c r="T28" s="227"/>
      <c r="U28" s="227"/>
      <c r="V28" s="227"/>
      <c r="W28" s="227"/>
      <c r="X28" s="227"/>
      <c r="Y28" s="228"/>
      <c r="Z28" s="226"/>
      <c r="AA28" s="227"/>
      <c r="AB28" s="227"/>
      <c r="AC28" s="227"/>
      <c r="AD28" s="227"/>
      <c r="AE28" s="227"/>
      <c r="AF28" s="228"/>
      <c r="AG28" s="226"/>
      <c r="AH28" s="227"/>
      <c r="AI28" s="227"/>
      <c r="AJ28" s="227"/>
      <c r="AK28" s="227"/>
      <c r="AL28" s="227"/>
      <c r="AM28" s="228"/>
      <c r="AN28" s="226"/>
      <c r="AO28" s="227"/>
      <c r="AP28" s="227"/>
      <c r="AQ28" s="227"/>
      <c r="AR28" s="227"/>
      <c r="AS28" s="227"/>
      <c r="AT28" s="228"/>
      <c r="AU28" s="226"/>
      <c r="AV28" s="227"/>
      <c r="AW28" s="227"/>
      <c r="AX28" s="394"/>
      <c r="AY28" s="395"/>
      <c r="AZ28" s="396"/>
      <c r="BA28" s="397"/>
      <c r="BB28" s="422"/>
      <c r="BC28" s="423"/>
      <c r="BD28" s="423"/>
      <c r="BE28" s="423"/>
      <c r="BF28" s="424"/>
    </row>
    <row r="29" spans="2:58" ht="20.25" customHeight="1" x14ac:dyDescent="0.45">
      <c r="B29" s="434"/>
      <c r="C29" s="439"/>
      <c r="D29" s="440"/>
      <c r="E29" s="441"/>
      <c r="F29" s="229"/>
      <c r="G29" s="367"/>
      <c r="H29" s="372"/>
      <c r="I29" s="370"/>
      <c r="J29" s="370"/>
      <c r="K29" s="371"/>
      <c r="L29" s="376"/>
      <c r="M29" s="377"/>
      <c r="N29" s="377"/>
      <c r="O29" s="378"/>
      <c r="P29" s="403" t="s">
        <v>250</v>
      </c>
      <c r="Q29" s="404"/>
      <c r="R29" s="405"/>
      <c r="S29" s="230" t="str">
        <f>IF(S28="","",VLOOKUP(S28,'シフト記号表（勤務時間帯）'!$C$6:$K$35,9,FALSE))</f>
        <v/>
      </c>
      <c r="T29" s="231" t="str">
        <f>IF(T28="","",VLOOKUP(T28,'シフト記号表（勤務時間帯）'!$C$6:$K$35,9,FALSE))</f>
        <v/>
      </c>
      <c r="U29" s="231" t="str">
        <f>IF(U28="","",VLOOKUP(U28,'シフト記号表（勤務時間帯）'!$C$6:$K$35,9,FALSE))</f>
        <v/>
      </c>
      <c r="V29" s="231" t="str">
        <f>IF(V28="","",VLOOKUP(V28,'シフト記号表（勤務時間帯）'!$C$6:$K$35,9,FALSE))</f>
        <v/>
      </c>
      <c r="W29" s="231" t="str">
        <f>IF(W28="","",VLOOKUP(W28,'シフト記号表（勤務時間帯）'!$C$6:$K$35,9,FALSE))</f>
        <v/>
      </c>
      <c r="X29" s="231" t="str">
        <f>IF(X28="","",VLOOKUP(X28,'シフト記号表（勤務時間帯）'!$C$6:$K$35,9,FALSE))</f>
        <v/>
      </c>
      <c r="Y29" s="232" t="str">
        <f>IF(Y28="","",VLOOKUP(Y28,'シフト記号表（勤務時間帯）'!$C$6:$K$35,9,FALSE))</f>
        <v/>
      </c>
      <c r="Z29" s="230" t="str">
        <f>IF(Z28="","",VLOOKUP(Z28,'シフト記号表（勤務時間帯）'!$C$6:$K$35,9,FALSE))</f>
        <v/>
      </c>
      <c r="AA29" s="231" t="str">
        <f>IF(AA28="","",VLOOKUP(AA28,'シフト記号表（勤務時間帯）'!$C$6:$K$35,9,FALSE))</f>
        <v/>
      </c>
      <c r="AB29" s="231" t="str">
        <f>IF(AB28="","",VLOOKUP(AB28,'シフト記号表（勤務時間帯）'!$C$6:$K$35,9,FALSE))</f>
        <v/>
      </c>
      <c r="AC29" s="231" t="str">
        <f>IF(AC28="","",VLOOKUP(AC28,'シフト記号表（勤務時間帯）'!$C$6:$K$35,9,FALSE))</f>
        <v/>
      </c>
      <c r="AD29" s="231" t="str">
        <f>IF(AD28="","",VLOOKUP(AD28,'シフト記号表（勤務時間帯）'!$C$6:$K$35,9,FALSE))</f>
        <v/>
      </c>
      <c r="AE29" s="231" t="str">
        <f>IF(AE28="","",VLOOKUP(AE28,'シフト記号表（勤務時間帯）'!$C$6:$K$35,9,FALSE))</f>
        <v/>
      </c>
      <c r="AF29" s="232" t="str">
        <f>IF(AF28="","",VLOOKUP(AF28,'シフト記号表（勤務時間帯）'!$C$6:$K$35,9,FALSE))</f>
        <v/>
      </c>
      <c r="AG29" s="230" t="str">
        <f>IF(AG28="","",VLOOKUP(AG28,'シフト記号表（勤務時間帯）'!$C$6:$K$35,9,FALSE))</f>
        <v/>
      </c>
      <c r="AH29" s="231" t="str">
        <f>IF(AH28="","",VLOOKUP(AH28,'シフト記号表（勤務時間帯）'!$C$6:$K$35,9,FALSE))</f>
        <v/>
      </c>
      <c r="AI29" s="231" t="str">
        <f>IF(AI28="","",VLOOKUP(AI28,'シフト記号表（勤務時間帯）'!$C$6:$K$35,9,FALSE))</f>
        <v/>
      </c>
      <c r="AJ29" s="231" t="str">
        <f>IF(AJ28="","",VLOOKUP(AJ28,'シフト記号表（勤務時間帯）'!$C$6:$K$35,9,FALSE))</f>
        <v/>
      </c>
      <c r="AK29" s="231" t="str">
        <f>IF(AK28="","",VLOOKUP(AK28,'シフト記号表（勤務時間帯）'!$C$6:$K$35,9,FALSE))</f>
        <v/>
      </c>
      <c r="AL29" s="231" t="str">
        <f>IF(AL28="","",VLOOKUP(AL28,'シフト記号表（勤務時間帯）'!$C$6:$K$35,9,FALSE))</f>
        <v/>
      </c>
      <c r="AM29" s="232" t="str">
        <f>IF(AM28="","",VLOOKUP(AM28,'シフト記号表（勤務時間帯）'!$C$6:$K$35,9,FALSE))</f>
        <v/>
      </c>
      <c r="AN29" s="230" t="str">
        <f>IF(AN28="","",VLOOKUP(AN28,'シフト記号表（勤務時間帯）'!$C$6:$K$35,9,FALSE))</f>
        <v/>
      </c>
      <c r="AO29" s="231" t="str">
        <f>IF(AO28="","",VLOOKUP(AO28,'シフト記号表（勤務時間帯）'!$C$6:$K$35,9,FALSE))</f>
        <v/>
      </c>
      <c r="AP29" s="231" t="str">
        <f>IF(AP28="","",VLOOKUP(AP28,'シフト記号表（勤務時間帯）'!$C$6:$K$35,9,FALSE))</f>
        <v/>
      </c>
      <c r="AQ29" s="231" t="str">
        <f>IF(AQ28="","",VLOOKUP(AQ28,'シフト記号表（勤務時間帯）'!$C$6:$K$35,9,FALSE))</f>
        <v/>
      </c>
      <c r="AR29" s="231" t="str">
        <f>IF(AR28="","",VLOOKUP(AR28,'シフト記号表（勤務時間帯）'!$C$6:$K$35,9,FALSE))</f>
        <v/>
      </c>
      <c r="AS29" s="231" t="str">
        <f>IF(AS28="","",VLOOKUP(AS28,'シフト記号表（勤務時間帯）'!$C$6:$K$35,9,FALSE))</f>
        <v/>
      </c>
      <c r="AT29" s="232" t="str">
        <f>IF(AT28="","",VLOOKUP(AT28,'シフト記号表（勤務時間帯）'!$C$6:$K$35,9,FALSE))</f>
        <v/>
      </c>
      <c r="AU29" s="230" t="str">
        <f>IF(AU28="","",VLOOKUP(AU28,'シフト記号表（勤務時間帯）'!$C$6:$K$35,9,FALSE))</f>
        <v/>
      </c>
      <c r="AV29" s="231" t="str">
        <f>IF(AV28="","",VLOOKUP(AV28,'シフト記号表（勤務時間帯）'!$C$6:$K$35,9,FALSE))</f>
        <v/>
      </c>
      <c r="AW29" s="231" t="str">
        <f>IF(AW28="","",VLOOKUP(AW28,'シフト記号表（勤務時間帯）'!$C$6:$K$35,9,FALSE))</f>
        <v/>
      </c>
      <c r="AX29" s="406">
        <f>IF($BB$3="４週",SUM(S29:AT29),IF($BB$3="暦月",SUM(S29:AW29),""))</f>
        <v>0</v>
      </c>
      <c r="AY29" s="407"/>
      <c r="AZ29" s="408">
        <f>IF($BB$3="４週",AX29/4,IF($BB$3="暦月",'通所リハ（1枚版）'!AX29/('通所リハ（1枚版）'!$BB$8/7),""))</f>
        <v>0</v>
      </c>
      <c r="BA29" s="409"/>
      <c r="BB29" s="425"/>
      <c r="BC29" s="426"/>
      <c r="BD29" s="426"/>
      <c r="BE29" s="426"/>
      <c r="BF29" s="427"/>
    </row>
    <row r="30" spans="2:58" ht="20.25" customHeight="1" x14ac:dyDescent="0.45">
      <c r="B30" s="434"/>
      <c r="C30" s="442"/>
      <c r="D30" s="443"/>
      <c r="E30" s="444"/>
      <c r="F30" s="229">
        <f>C28</f>
        <v>0</v>
      </c>
      <c r="G30" s="368"/>
      <c r="H30" s="372"/>
      <c r="I30" s="370"/>
      <c r="J30" s="370"/>
      <c r="K30" s="371"/>
      <c r="L30" s="379"/>
      <c r="M30" s="380"/>
      <c r="N30" s="380"/>
      <c r="O30" s="381"/>
      <c r="P30" s="431" t="s">
        <v>251</v>
      </c>
      <c r="Q30" s="432"/>
      <c r="R30" s="433"/>
      <c r="S30" s="234" t="str">
        <f>IF(S28="","",VLOOKUP(S28,'シフト記号表（勤務時間帯）'!$C$6:$U$35,19,FALSE))</f>
        <v/>
      </c>
      <c r="T30" s="235" t="str">
        <f>IF(T28="","",VLOOKUP(T28,'シフト記号表（勤務時間帯）'!$C$6:$U$35,19,FALSE))</f>
        <v/>
      </c>
      <c r="U30" s="235" t="str">
        <f>IF(U28="","",VLOOKUP(U28,'シフト記号表（勤務時間帯）'!$C$6:$U$35,19,FALSE))</f>
        <v/>
      </c>
      <c r="V30" s="235" t="str">
        <f>IF(V28="","",VLOOKUP(V28,'シフト記号表（勤務時間帯）'!$C$6:$U$35,19,FALSE))</f>
        <v/>
      </c>
      <c r="W30" s="235" t="str">
        <f>IF(W28="","",VLOOKUP(W28,'シフト記号表（勤務時間帯）'!$C$6:$U$35,19,FALSE))</f>
        <v/>
      </c>
      <c r="X30" s="235" t="str">
        <f>IF(X28="","",VLOOKUP(X28,'シフト記号表（勤務時間帯）'!$C$6:$U$35,19,FALSE))</f>
        <v/>
      </c>
      <c r="Y30" s="236" t="str">
        <f>IF(Y28="","",VLOOKUP(Y28,'シフト記号表（勤務時間帯）'!$C$6:$U$35,19,FALSE))</f>
        <v/>
      </c>
      <c r="Z30" s="234" t="str">
        <f>IF(Z28="","",VLOOKUP(Z28,'シフト記号表（勤務時間帯）'!$C$6:$U$35,19,FALSE))</f>
        <v/>
      </c>
      <c r="AA30" s="235" t="str">
        <f>IF(AA28="","",VLOOKUP(AA28,'シフト記号表（勤務時間帯）'!$C$6:$U$35,19,FALSE))</f>
        <v/>
      </c>
      <c r="AB30" s="235" t="str">
        <f>IF(AB28="","",VLOOKUP(AB28,'シフト記号表（勤務時間帯）'!$C$6:$U$35,19,FALSE))</f>
        <v/>
      </c>
      <c r="AC30" s="235" t="str">
        <f>IF(AC28="","",VLOOKUP(AC28,'シフト記号表（勤務時間帯）'!$C$6:$U$35,19,FALSE))</f>
        <v/>
      </c>
      <c r="AD30" s="235" t="str">
        <f>IF(AD28="","",VLOOKUP(AD28,'シフト記号表（勤務時間帯）'!$C$6:$U$35,19,FALSE))</f>
        <v/>
      </c>
      <c r="AE30" s="235" t="str">
        <f>IF(AE28="","",VLOOKUP(AE28,'シフト記号表（勤務時間帯）'!$C$6:$U$35,19,FALSE))</f>
        <v/>
      </c>
      <c r="AF30" s="236" t="str">
        <f>IF(AF28="","",VLOOKUP(AF28,'シフト記号表（勤務時間帯）'!$C$6:$U$35,19,FALSE))</f>
        <v/>
      </c>
      <c r="AG30" s="234" t="str">
        <f>IF(AG28="","",VLOOKUP(AG28,'シフト記号表（勤務時間帯）'!$C$6:$U$35,19,FALSE))</f>
        <v/>
      </c>
      <c r="AH30" s="235" t="str">
        <f>IF(AH28="","",VLOOKUP(AH28,'シフト記号表（勤務時間帯）'!$C$6:$U$35,19,FALSE))</f>
        <v/>
      </c>
      <c r="AI30" s="235" t="str">
        <f>IF(AI28="","",VLOOKUP(AI28,'シフト記号表（勤務時間帯）'!$C$6:$U$35,19,FALSE))</f>
        <v/>
      </c>
      <c r="AJ30" s="235" t="str">
        <f>IF(AJ28="","",VLOOKUP(AJ28,'シフト記号表（勤務時間帯）'!$C$6:$U$35,19,FALSE))</f>
        <v/>
      </c>
      <c r="AK30" s="235" t="str">
        <f>IF(AK28="","",VLOOKUP(AK28,'シフト記号表（勤務時間帯）'!$C$6:$U$35,19,FALSE))</f>
        <v/>
      </c>
      <c r="AL30" s="235" t="str">
        <f>IF(AL28="","",VLOOKUP(AL28,'シフト記号表（勤務時間帯）'!$C$6:$U$35,19,FALSE))</f>
        <v/>
      </c>
      <c r="AM30" s="236" t="str">
        <f>IF(AM28="","",VLOOKUP(AM28,'シフト記号表（勤務時間帯）'!$C$6:$U$35,19,FALSE))</f>
        <v/>
      </c>
      <c r="AN30" s="234" t="str">
        <f>IF(AN28="","",VLOOKUP(AN28,'シフト記号表（勤務時間帯）'!$C$6:$U$35,19,FALSE))</f>
        <v/>
      </c>
      <c r="AO30" s="235" t="str">
        <f>IF(AO28="","",VLOOKUP(AO28,'シフト記号表（勤務時間帯）'!$C$6:$U$35,19,FALSE))</f>
        <v/>
      </c>
      <c r="AP30" s="235" t="str">
        <f>IF(AP28="","",VLOOKUP(AP28,'シフト記号表（勤務時間帯）'!$C$6:$U$35,19,FALSE))</f>
        <v/>
      </c>
      <c r="AQ30" s="235" t="str">
        <f>IF(AQ28="","",VLOOKUP(AQ28,'シフト記号表（勤務時間帯）'!$C$6:$U$35,19,FALSE))</f>
        <v/>
      </c>
      <c r="AR30" s="235" t="str">
        <f>IF(AR28="","",VLOOKUP(AR28,'シフト記号表（勤務時間帯）'!$C$6:$U$35,19,FALSE))</f>
        <v/>
      </c>
      <c r="AS30" s="235" t="str">
        <f>IF(AS28="","",VLOOKUP(AS28,'シフト記号表（勤務時間帯）'!$C$6:$U$35,19,FALSE))</f>
        <v/>
      </c>
      <c r="AT30" s="236" t="str">
        <f>IF(AT28="","",VLOOKUP(AT28,'シフト記号表（勤務時間帯）'!$C$6:$U$35,19,FALSE))</f>
        <v/>
      </c>
      <c r="AU30" s="234" t="str">
        <f>IF(AU28="","",VLOOKUP(AU28,'シフト記号表（勤務時間帯）'!$C$6:$U$35,19,FALSE))</f>
        <v/>
      </c>
      <c r="AV30" s="235" t="str">
        <f>IF(AV28="","",VLOOKUP(AV28,'シフト記号表（勤務時間帯）'!$C$6:$U$35,19,FALSE))</f>
        <v/>
      </c>
      <c r="AW30" s="235" t="str">
        <f>IF(AW28="","",VLOOKUP(AW28,'シフト記号表（勤務時間帯）'!$C$6:$U$35,19,FALSE))</f>
        <v/>
      </c>
      <c r="AX30" s="413">
        <f>IF($BB$3="４週",SUM(S30:AT30),IF($BB$3="暦月",SUM(S30:AW30),""))</f>
        <v>0</v>
      </c>
      <c r="AY30" s="414"/>
      <c r="AZ30" s="415">
        <f>IF($BB$3="４週",AX30/4,IF($BB$3="暦月",'通所リハ（1枚版）'!AX30/('通所リハ（1枚版）'!$BB$8/7),""))</f>
        <v>0</v>
      </c>
      <c r="BA30" s="416"/>
      <c r="BB30" s="428"/>
      <c r="BC30" s="429"/>
      <c r="BD30" s="429"/>
      <c r="BE30" s="429"/>
      <c r="BF30" s="430"/>
    </row>
    <row r="31" spans="2:58" ht="20.25" customHeight="1" x14ac:dyDescent="0.45">
      <c r="B31" s="434">
        <f>B28+1</f>
        <v>4</v>
      </c>
      <c r="C31" s="436"/>
      <c r="D31" s="437"/>
      <c r="E31" s="438"/>
      <c r="F31" s="237"/>
      <c r="G31" s="366"/>
      <c r="H31" s="369"/>
      <c r="I31" s="370"/>
      <c r="J31" s="370"/>
      <c r="K31" s="371"/>
      <c r="L31" s="373"/>
      <c r="M31" s="374"/>
      <c r="N31" s="374"/>
      <c r="O31" s="375"/>
      <c r="P31" s="382" t="s">
        <v>249</v>
      </c>
      <c r="Q31" s="383"/>
      <c r="R31" s="384"/>
      <c r="S31" s="226"/>
      <c r="T31" s="227"/>
      <c r="U31" s="227"/>
      <c r="V31" s="227"/>
      <c r="W31" s="227"/>
      <c r="X31" s="227"/>
      <c r="Y31" s="228"/>
      <c r="Z31" s="226"/>
      <c r="AA31" s="227"/>
      <c r="AB31" s="227"/>
      <c r="AC31" s="227"/>
      <c r="AD31" s="227"/>
      <c r="AE31" s="227"/>
      <c r="AF31" s="228"/>
      <c r="AG31" s="226"/>
      <c r="AH31" s="227"/>
      <c r="AI31" s="227"/>
      <c r="AJ31" s="227"/>
      <c r="AK31" s="227"/>
      <c r="AL31" s="227"/>
      <c r="AM31" s="228"/>
      <c r="AN31" s="226"/>
      <c r="AO31" s="227"/>
      <c r="AP31" s="227"/>
      <c r="AQ31" s="227"/>
      <c r="AR31" s="227"/>
      <c r="AS31" s="227"/>
      <c r="AT31" s="228"/>
      <c r="AU31" s="226"/>
      <c r="AV31" s="227"/>
      <c r="AW31" s="227"/>
      <c r="AX31" s="394"/>
      <c r="AY31" s="395"/>
      <c r="AZ31" s="396"/>
      <c r="BA31" s="397"/>
      <c r="BB31" s="422"/>
      <c r="BC31" s="423"/>
      <c r="BD31" s="423"/>
      <c r="BE31" s="423"/>
      <c r="BF31" s="424"/>
    </row>
    <row r="32" spans="2:58" ht="20.25" customHeight="1" x14ac:dyDescent="0.45">
      <c r="B32" s="434"/>
      <c r="C32" s="439"/>
      <c r="D32" s="440"/>
      <c r="E32" s="441"/>
      <c r="F32" s="229"/>
      <c r="G32" s="367"/>
      <c r="H32" s="372"/>
      <c r="I32" s="370"/>
      <c r="J32" s="370"/>
      <c r="K32" s="371"/>
      <c r="L32" s="376"/>
      <c r="M32" s="377"/>
      <c r="N32" s="377"/>
      <c r="O32" s="378"/>
      <c r="P32" s="403" t="s">
        <v>250</v>
      </c>
      <c r="Q32" s="404"/>
      <c r="R32" s="405"/>
      <c r="S32" s="230" t="str">
        <f>IF(S31="","",VLOOKUP(S31,'シフト記号表（勤務時間帯）'!$C$6:$K$35,9,FALSE))</f>
        <v/>
      </c>
      <c r="T32" s="231" t="str">
        <f>IF(T31="","",VLOOKUP(T31,'シフト記号表（勤務時間帯）'!$C$6:$K$35,9,FALSE))</f>
        <v/>
      </c>
      <c r="U32" s="231" t="str">
        <f>IF(U31="","",VLOOKUP(U31,'シフト記号表（勤務時間帯）'!$C$6:$K$35,9,FALSE))</f>
        <v/>
      </c>
      <c r="V32" s="231" t="str">
        <f>IF(V31="","",VLOOKUP(V31,'シフト記号表（勤務時間帯）'!$C$6:$K$35,9,FALSE))</f>
        <v/>
      </c>
      <c r="W32" s="231" t="str">
        <f>IF(W31="","",VLOOKUP(W31,'シフト記号表（勤務時間帯）'!$C$6:$K$35,9,FALSE))</f>
        <v/>
      </c>
      <c r="X32" s="231" t="str">
        <f>IF(X31="","",VLOOKUP(X31,'シフト記号表（勤務時間帯）'!$C$6:$K$35,9,FALSE))</f>
        <v/>
      </c>
      <c r="Y32" s="232" t="str">
        <f>IF(Y31="","",VLOOKUP(Y31,'シフト記号表（勤務時間帯）'!$C$6:$K$35,9,FALSE))</f>
        <v/>
      </c>
      <c r="Z32" s="230" t="str">
        <f>IF(Z31="","",VLOOKUP(Z31,'シフト記号表（勤務時間帯）'!$C$6:$K$35,9,FALSE))</f>
        <v/>
      </c>
      <c r="AA32" s="231" t="str">
        <f>IF(AA31="","",VLOOKUP(AA31,'シフト記号表（勤務時間帯）'!$C$6:$K$35,9,FALSE))</f>
        <v/>
      </c>
      <c r="AB32" s="231" t="str">
        <f>IF(AB31="","",VLOOKUP(AB31,'シフト記号表（勤務時間帯）'!$C$6:$K$35,9,FALSE))</f>
        <v/>
      </c>
      <c r="AC32" s="231" t="str">
        <f>IF(AC31="","",VLOOKUP(AC31,'シフト記号表（勤務時間帯）'!$C$6:$K$35,9,FALSE))</f>
        <v/>
      </c>
      <c r="AD32" s="231" t="str">
        <f>IF(AD31="","",VLOOKUP(AD31,'シフト記号表（勤務時間帯）'!$C$6:$K$35,9,FALSE))</f>
        <v/>
      </c>
      <c r="AE32" s="231" t="str">
        <f>IF(AE31="","",VLOOKUP(AE31,'シフト記号表（勤務時間帯）'!$C$6:$K$35,9,FALSE))</f>
        <v/>
      </c>
      <c r="AF32" s="232" t="str">
        <f>IF(AF31="","",VLOOKUP(AF31,'シフト記号表（勤務時間帯）'!$C$6:$K$35,9,FALSE))</f>
        <v/>
      </c>
      <c r="AG32" s="230" t="str">
        <f>IF(AG31="","",VLOOKUP(AG31,'シフト記号表（勤務時間帯）'!$C$6:$K$35,9,FALSE))</f>
        <v/>
      </c>
      <c r="AH32" s="231" t="str">
        <f>IF(AH31="","",VLOOKUP(AH31,'シフト記号表（勤務時間帯）'!$C$6:$K$35,9,FALSE))</f>
        <v/>
      </c>
      <c r="AI32" s="231" t="str">
        <f>IF(AI31="","",VLOOKUP(AI31,'シフト記号表（勤務時間帯）'!$C$6:$K$35,9,FALSE))</f>
        <v/>
      </c>
      <c r="AJ32" s="231" t="str">
        <f>IF(AJ31="","",VLOOKUP(AJ31,'シフト記号表（勤務時間帯）'!$C$6:$K$35,9,FALSE))</f>
        <v/>
      </c>
      <c r="AK32" s="231" t="str">
        <f>IF(AK31="","",VLOOKUP(AK31,'シフト記号表（勤務時間帯）'!$C$6:$K$35,9,FALSE))</f>
        <v/>
      </c>
      <c r="AL32" s="231" t="str">
        <f>IF(AL31="","",VLOOKUP(AL31,'シフト記号表（勤務時間帯）'!$C$6:$K$35,9,FALSE))</f>
        <v/>
      </c>
      <c r="AM32" s="232" t="str">
        <f>IF(AM31="","",VLOOKUP(AM31,'シフト記号表（勤務時間帯）'!$C$6:$K$35,9,FALSE))</f>
        <v/>
      </c>
      <c r="AN32" s="230" t="str">
        <f>IF(AN31="","",VLOOKUP(AN31,'シフト記号表（勤務時間帯）'!$C$6:$K$35,9,FALSE))</f>
        <v/>
      </c>
      <c r="AO32" s="231" t="str">
        <f>IF(AO31="","",VLOOKUP(AO31,'シフト記号表（勤務時間帯）'!$C$6:$K$35,9,FALSE))</f>
        <v/>
      </c>
      <c r="AP32" s="231" t="str">
        <f>IF(AP31="","",VLOOKUP(AP31,'シフト記号表（勤務時間帯）'!$C$6:$K$35,9,FALSE))</f>
        <v/>
      </c>
      <c r="AQ32" s="231" t="str">
        <f>IF(AQ31="","",VLOOKUP(AQ31,'シフト記号表（勤務時間帯）'!$C$6:$K$35,9,FALSE))</f>
        <v/>
      </c>
      <c r="AR32" s="231" t="str">
        <f>IF(AR31="","",VLOOKUP(AR31,'シフト記号表（勤務時間帯）'!$C$6:$K$35,9,FALSE))</f>
        <v/>
      </c>
      <c r="AS32" s="231" t="str">
        <f>IF(AS31="","",VLOOKUP(AS31,'シフト記号表（勤務時間帯）'!$C$6:$K$35,9,FALSE))</f>
        <v/>
      </c>
      <c r="AT32" s="232" t="str">
        <f>IF(AT31="","",VLOOKUP(AT31,'シフト記号表（勤務時間帯）'!$C$6:$K$35,9,FALSE))</f>
        <v/>
      </c>
      <c r="AU32" s="230" t="str">
        <f>IF(AU31="","",VLOOKUP(AU31,'シフト記号表（勤務時間帯）'!$C$6:$K$35,9,FALSE))</f>
        <v/>
      </c>
      <c r="AV32" s="231" t="str">
        <f>IF(AV31="","",VLOOKUP(AV31,'シフト記号表（勤務時間帯）'!$C$6:$K$35,9,FALSE))</f>
        <v/>
      </c>
      <c r="AW32" s="231" t="str">
        <f>IF(AW31="","",VLOOKUP(AW31,'シフト記号表（勤務時間帯）'!$C$6:$K$35,9,FALSE))</f>
        <v/>
      </c>
      <c r="AX32" s="406">
        <f>IF($BB$3="４週",SUM(S32:AT32),IF($BB$3="暦月",SUM(S32:AW32),""))</f>
        <v>0</v>
      </c>
      <c r="AY32" s="407"/>
      <c r="AZ32" s="408">
        <f>IF($BB$3="４週",AX32/4,IF($BB$3="暦月",'通所リハ（1枚版）'!AX32/('通所リハ（1枚版）'!$BB$8/7),""))</f>
        <v>0</v>
      </c>
      <c r="BA32" s="409"/>
      <c r="BB32" s="425"/>
      <c r="BC32" s="426"/>
      <c r="BD32" s="426"/>
      <c r="BE32" s="426"/>
      <c r="BF32" s="427"/>
    </row>
    <row r="33" spans="2:58" ht="20.25" customHeight="1" x14ac:dyDescent="0.45">
      <c r="B33" s="434"/>
      <c r="C33" s="442"/>
      <c r="D33" s="443"/>
      <c r="E33" s="444"/>
      <c r="F33" s="229">
        <f>C31</f>
        <v>0</v>
      </c>
      <c r="G33" s="368"/>
      <c r="H33" s="372"/>
      <c r="I33" s="370"/>
      <c r="J33" s="370"/>
      <c r="K33" s="371"/>
      <c r="L33" s="379"/>
      <c r="M33" s="380"/>
      <c r="N33" s="380"/>
      <c r="O33" s="381"/>
      <c r="P33" s="431" t="s">
        <v>251</v>
      </c>
      <c r="Q33" s="432"/>
      <c r="R33" s="433"/>
      <c r="S33" s="234" t="str">
        <f>IF(S31="","",VLOOKUP(S31,'シフト記号表（勤務時間帯）'!$C$6:$U$35,19,FALSE))</f>
        <v/>
      </c>
      <c r="T33" s="235" t="str">
        <f>IF(T31="","",VLOOKUP(T31,'シフト記号表（勤務時間帯）'!$C$6:$U$35,19,FALSE))</f>
        <v/>
      </c>
      <c r="U33" s="235" t="str">
        <f>IF(U31="","",VLOOKUP(U31,'シフト記号表（勤務時間帯）'!$C$6:$U$35,19,FALSE))</f>
        <v/>
      </c>
      <c r="V33" s="235" t="str">
        <f>IF(V31="","",VLOOKUP(V31,'シフト記号表（勤務時間帯）'!$C$6:$U$35,19,FALSE))</f>
        <v/>
      </c>
      <c r="W33" s="235" t="str">
        <f>IF(W31="","",VLOOKUP(W31,'シフト記号表（勤務時間帯）'!$C$6:$U$35,19,FALSE))</f>
        <v/>
      </c>
      <c r="X33" s="235" t="str">
        <f>IF(X31="","",VLOOKUP(X31,'シフト記号表（勤務時間帯）'!$C$6:$U$35,19,FALSE))</f>
        <v/>
      </c>
      <c r="Y33" s="236" t="str">
        <f>IF(Y31="","",VLOOKUP(Y31,'シフト記号表（勤務時間帯）'!$C$6:$U$35,19,FALSE))</f>
        <v/>
      </c>
      <c r="Z33" s="234" t="str">
        <f>IF(Z31="","",VLOOKUP(Z31,'シフト記号表（勤務時間帯）'!$C$6:$U$35,19,FALSE))</f>
        <v/>
      </c>
      <c r="AA33" s="235" t="str">
        <f>IF(AA31="","",VLOOKUP(AA31,'シフト記号表（勤務時間帯）'!$C$6:$U$35,19,FALSE))</f>
        <v/>
      </c>
      <c r="AB33" s="235" t="str">
        <f>IF(AB31="","",VLOOKUP(AB31,'シフト記号表（勤務時間帯）'!$C$6:$U$35,19,FALSE))</f>
        <v/>
      </c>
      <c r="AC33" s="235" t="str">
        <f>IF(AC31="","",VLOOKUP(AC31,'シフト記号表（勤務時間帯）'!$C$6:$U$35,19,FALSE))</f>
        <v/>
      </c>
      <c r="AD33" s="235" t="str">
        <f>IF(AD31="","",VLOOKUP(AD31,'シフト記号表（勤務時間帯）'!$C$6:$U$35,19,FALSE))</f>
        <v/>
      </c>
      <c r="AE33" s="235" t="str">
        <f>IF(AE31="","",VLOOKUP(AE31,'シフト記号表（勤務時間帯）'!$C$6:$U$35,19,FALSE))</f>
        <v/>
      </c>
      <c r="AF33" s="236" t="str">
        <f>IF(AF31="","",VLOOKUP(AF31,'シフト記号表（勤務時間帯）'!$C$6:$U$35,19,FALSE))</f>
        <v/>
      </c>
      <c r="AG33" s="234" t="str">
        <f>IF(AG31="","",VLOOKUP(AG31,'シフト記号表（勤務時間帯）'!$C$6:$U$35,19,FALSE))</f>
        <v/>
      </c>
      <c r="AH33" s="235" t="str">
        <f>IF(AH31="","",VLOOKUP(AH31,'シフト記号表（勤務時間帯）'!$C$6:$U$35,19,FALSE))</f>
        <v/>
      </c>
      <c r="AI33" s="235" t="str">
        <f>IF(AI31="","",VLOOKUP(AI31,'シフト記号表（勤務時間帯）'!$C$6:$U$35,19,FALSE))</f>
        <v/>
      </c>
      <c r="AJ33" s="235" t="str">
        <f>IF(AJ31="","",VLOOKUP(AJ31,'シフト記号表（勤務時間帯）'!$C$6:$U$35,19,FALSE))</f>
        <v/>
      </c>
      <c r="AK33" s="235" t="str">
        <f>IF(AK31="","",VLOOKUP(AK31,'シフト記号表（勤務時間帯）'!$C$6:$U$35,19,FALSE))</f>
        <v/>
      </c>
      <c r="AL33" s="235" t="str">
        <f>IF(AL31="","",VLOOKUP(AL31,'シフト記号表（勤務時間帯）'!$C$6:$U$35,19,FALSE))</f>
        <v/>
      </c>
      <c r="AM33" s="236" t="str">
        <f>IF(AM31="","",VLOOKUP(AM31,'シフト記号表（勤務時間帯）'!$C$6:$U$35,19,FALSE))</f>
        <v/>
      </c>
      <c r="AN33" s="234" t="str">
        <f>IF(AN31="","",VLOOKUP(AN31,'シフト記号表（勤務時間帯）'!$C$6:$U$35,19,FALSE))</f>
        <v/>
      </c>
      <c r="AO33" s="235" t="str">
        <f>IF(AO31="","",VLOOKUP(AO31,'シフト記号表（勤務時間帯）'!$C$6:$U$35,19,FALSE))</f>
        <v/>
      </c>
      <c r="AP33" s="235" t="str">
        <f>IF(AP31="","",VLOOKUP(AP31,'シフト記号表（勤務時間帯）'!$C$6:$U$35,19,FALSE))</f>
        <v/>
      </c>
      <c r="AQ33" s="235" t="str">
        <f>IF(AQ31="","",VLOOKUP(AQ31,'シフト記号表（勤務時間帯）'!$C$6:$U$35,19,FALSE))</f>
        <v/>
      </c>
      <c r="AR33" s="235" t="str">
        <f>IF(AR31="","",VLOOKUP(AR31,'シフト記号表（勤務時間帯）'!$C$6:$U$35,19,FALSE))</f>
        <v/>
      </c>
      <c r="AS33" s="235" t="str">
        <f>IF(AS31="","",VLOOKUP(AS31,'シフト記号表（勤務時間帯）'!$C$6:$U$35,19,FALSE))</f>
        <v/>
      </c>
      <c r="AT33" s="236" t="str">
        <f>IF(AT31="","",VLOOKUP(AT31,'シフト記号表（勤務時間帯）'!$C$6:$U$35,19,FALSE))</f>
        <v/>
      </c>
      <c r="AU33" s="234" t="str">
        <f>IF(AU31="","",VLOOKUP(AU31,'シフト記号表（勤務時間帯）'!$C$6:$U$35,19,FALSE))</f>
        <v/>
      </c>
      <c r="AV33" s="235" t="str">
        <f>IF(AV31="","",VLOOKUP(AV31,'シフト記号表（勤務時間帯）'!$C$6:$U$35,19,FALSE))</f>
        <v/>
      </c>
      <c r="AW33" s="235" t="str">
        <f>IF(AW31="","",VLOOKUP(AW31,'シフト記号表（勤務時間帯）'!$C$6:$U$35,19,FALSE))</f>
        <v/>
      </c>
      <c r="AX33" s="413">
        <f>IF($BB$3="４週",SUM(S33:AT33),IF($BB$3="暦月",SUM(S33:AW33),""))</f>
        <v>0</v>
      </c>
      <c r="AY33" s="414"/>
      <c r="AZ33" s="415">
        <f>IF($BB$3="４週",AX33/4,IF($BB$3="暦月",'通所リハ（1枚版）'!AX33/('通所リハ（1枚版）'!$BB$8/7),""))</f>
        <v>0</v>
      </c>
      <c r="BA33" s="416"/>
      <c r="BB33" s="428"/>
      <c r="BC33" s="429"/>
      <c r="BD33" s="429"/>
      <c r="BE33" s="429"/>
      <c r="BF33" s="430"/>
    </row>
    <row r="34" spans="2:58" ht="20.25" customHeight="1" x14ac:dyDescent="0.45">
      <c r="B34" s="434">
        <f>B31+1</f>
        <v>5</v>
      </c>
      <c r="C34" s="436"/>
      <c r="D34" s="437"/>
      <c r="E34" s="438"/>
      <c r="F34" s="237"/>
      <c r="G34" s="366"/>
      <c r="H34" s="369"/>
      <c r="I34" s="370"/>
      <c r="J34" s="370"/>
      <c r="K34" s="371"/>
      <c r="L34" s="373"/>
      <c r="M34" s="374"/>
      <c r="N34" s="374"/>
      <c r="O34" s="375"/>
      <c r="P34" s="382" t="s">
        <v>249</v>
      </c>
      <c r="Q34" s="383"/>
      <c r="R34" s="384"/>
      <c r="S34" s="226"/>
      <c r="T34" s="227"/>
      <c r="U34" s="227"/>
      <c r="V34" s="227"/>
      <c r="W34" s="227"/>
      <c r="X34" s="227"/>
      <c r="Y34" s="228"/>
      <c r="Z34" s="226"/>
      <c r="AA34" s="227"/>
      <c r="AB34" s="227"/>
      <c r="AC34" s="227"/>
      <c r="AD34" s="227"/>
      <c r="AE34" s="227"/>
      <c r="AF34" s="228"/>
      <c r="AG34" s="226"/>
      <c r="AH34" s="227"/>
      <c r="AI34" s="227"/>
      <c r="AJ34" s="227"/>
      <c r="AK34" s="227"/>
      <c r="AL34" s="227"/>
      <c r="AM34" s="228"/>
      <c r="AN34" s="226"/>
      <c r="AO34" s="227"/>
      <c r="AP34" s="227"/>
      <c r="AQ34" s="227"/>
      <c r="AR34" s="227"/>
      <c r="AS34" s="227"/>
      <c r="AT34" s="228"/>
      <c r="AU34" s="226"/>
      <c r="AV34" s="227"/>
      <c r="AW34" s="227"/>
      <c r="AX34" s="394"/>
      <c r="AY34" s="395"/>
      <c r="AZ34" s="396"/>
      <c r="BA34" s="397"/>
      <c r="BB34" s="422"/>
      <c r="BC34" s="423"/>
      <c r="BD34" s="423"/>
      <c r="BE34" s="423"/>
      <c r="BF34" s="424"/>
    </row>
    <row r="35" spans="2:58" ht="20.25" customHeight="1" x14ac:dyDescent="0.45">
      <c r="B35" s="434"/>
      <c r="C35" s="439"/>
      <c r="D35" s="440"/>
      <c r="E35" s="441"/>
      <c r="F35" s="229"/>
      <c r="G35" s="367"/>
      <c r="H35" s="372"/>
      <c r="I35" s="370"/>
      <c r="J35" s="370"/>
      <c r="K35" s="371"/>
      <c r="L35" s="376"/>
      <c r="M35" s="377"/>
      <c r="N35" s="377"/>
      <c r="O35" s="378"/>
      <c r="P35" s="403" t="s">
        <v>250</v>
      </c>
      <c r="Q35" s="404"/>
      <c r="R35" s="405"/>
      <c r="S35" s="230" t="str">
        <f>IF(S34="","",VLOOKUP(S34,'シフト記号表（勤務時間帯）'!$C$6:$K$35,9,FALSE))</f>
        <v/>
      </c>
      <c r="T35" s="231" t="str">
        <f>IF(T34="","",VLOOKUP(T34,'シフト記号表（勤務時間帯）'!$C$6:$K$35,9,FALSE))</f>
        <v/>
      </c>
      <c r="U35" s="231" t="str">
        <f>IF(U34="","",VLOOKUP(U34,'シフト記号表（勤務時間帯）'!$C$6:$K$35,9,FALSE))</f>
        <v/>
      </c>
      <c r="V35" s="231" t="str">
        <f>IF(V34="","",VLOOKUP(V34,'シフト記号表（勤務時間帯）'!$C$6:$K$35,9,FALSE))</f>
        <v/>
      </c>
      <c r="W35" s="231" t="str">
        <f>IF(W34="","",VLOOKUP(W34,'シフト記号表（勤務時間帯）'!$C$6:$K$35,9,FALSE))</f>
        <v/>
      </c>
      <c r="X35" s="231" t="str">
        <f>IF(X34="","",VLOOKUP(X34,'シフト記号表（勤務時間帯）'!$C$6:$K$35,9,FALSE))</f>
        <v/>
      </c>
      <c r="Y35" s="232" t="str">
        <f>IF(Y34="","",VLOOKUP(Y34,'シフト記号表（勤務時間帯）'!$C$6:$K$35,9,FALSE))</f>
        <v/>
      </c>
      <c r="Z35" s="230" t="str">
        <f>IF(Z34="","",VLOOKUP(Z34,'シフト記号表（勤務時間帯）'!$C$6:$K$35,9,FALSE))</f>
        <v/>
      </c>
      <c r="AA35" s="231" t="str">
        <f>IF(AA34="","",VLOOKUP(AA34,'シフト記号表（勤務時間帯）'!$C$6:$K$35,9,FALSE))</f>
        <v/>
      </c>
      <c r="AB35" s="231" t="str">
        <f>IF(AB34="","",VLOOKUP(AB34,'シフト記号表（勤務時間帯）'!$C$6:$K$35,9,FALSE))</f>
        <v/>
      </c>
      <c r="AC35" s="231" t="str">
        <f>IF(AC34="","",VLOOKUP(AC34,'シフト記号表（勤務時間帯）'!$C$6:$K$35,9,FALSE))</f>
        <v/>
      </c>
      <c r="AD35" s="231" t="str">
        <f>IF(AD34="","",VLOOKUP(AD34,'シフト記号表（勤務時間帯）'!$C$6:$K$35,9,FALSE))</f>
        <v/>
      </c>
      <c r="AE35" s="231" t="str">
        <f>IF(AE34="","",VLOOKUP(AE34,'シフト記号表（勤務時間帯）'!$C$6:$K$35,9,FALSE))</f>
        <v/>
      </c>
      <c r="AF35" s="232" t="str">
        <f>IF(AF34="","",VLOOKUP(AF34,'シフト記号表（勤務時間帯）'!$C$6:$K$35,9,FALSE))</f>
        <v/>
      </c>
      <c r="AG35" s="230" t="str">
        <f>IF(AG34="","",VLOOKUP(AG34,'シフト記号表（勤務時間帯）'!$C$6:$K$35,9,FALSE))</f>
        <v/>
      </c>
      <c r="AH35" s="231" t="str">
        <f>IF(AH34="","",VLOOKUP(AH34,'シフト記号表（勤務時間帯）'!$C$6:$K$35,9,FALSE))</f>
        <v/>
      </c>
      <c r="AI35" s="231" t="str">
        <f>IF(AI34="","",VLOOKUP(AI34,'シフト記号表（勤務時間帯）'!$C$6:$K$35,9,FALSE))</f>
        <v/>
      </c>
      <c r="AJ35" s="231" t="str">
        <f>IF(AJ34="","",VLOOKUP(AJ34,'シフト記号表（勤務時間帯）'!$C$6:$K$35,9,FALSE))</f>
        <v/>
      </c>
      <c r="AK35" s="231" t="str">
        <f>IF(AK34="","",VLOOKUP(AK34,'シフト記号表（勤務時間帯）'!$C$6:$K$35,9,FALSE))</f>
        <v/>
      </c>
      <c r="AL35" s="231" t="str">
        <f>IF(AL34="","",VLOOKUP(AL34,'シフト記号表（勤務時間帯）'!$C$6:$K$35,9,FALSE))</f>
        <v/>
      </c>
      <c r="AM35" s="232" t="str">
        <f>IF(AM34="","",VLOOKUP(AM34,'シフト記号表（勤務時間帯）'!$C$6:$K$35,9,FALSE))</f>
        <v/>
      </c>
      <c r="AN35" s="230" t="str">
        <f>IF(AN34="","",VLOOKUP(AN34,'シフト記号表（勤務時間帯）'!$C$6:$K$35,9,FALSE))</f>
        <v/>
      </c>
      <c r="AO35" s="231" t="str">
        <f>IF(AO34="","",VLOOKUP(AO34,'シフト記号表（勤務時間帯）'!$C$6:$K$35,9,FALSE))</f>
        <v/>
      </c>
      <c r="AP35" s="231" t="str">
        <f>IF(AP34="","",VLOOKUP(AP34,'シフト記号表（勤務時間帯）'!$C$6:$K$35,9,FALSE))</f>
        <v/>
      </c>
      <c r="AQ35" s="231" t="str">
        <f>IF(AQ34="","",VLOOKUP(AQ34,'シフト記号表（勤務時間帯）'!$C$6:$K$35,9,FALSE))</f>
        <v/>
      </c>
      <c r="AR35" s="231" t="str">
        <f>IF(AR34="","",VLOOKUP(AR34,'シフト記号表（勤務時間帯）'!$C$6:$K$35,9,FALSE))</f>
        <v/>
      </c>
      <c r="AS35" s="231" t="str">
        <f>IF(AS34="","",VLOOKUP(AS34,'シフト記号表（勤務時間帯）'!$C$6:$K$35,9,FALSE))</f>
        <v/>
      </c>
      <c r="AT35" s="232" t="str">
        <f>IF(AT34="","",VLOOKUP(AT34,'シフト記号表（勤務時間帯）'!$C$6:$K$35,9,FALSE))</f>
        <v/>
      </c>
      <c r="AU35" s="230" t="str">
        <f>IF(AU34="","",VLOOKUP(AU34,'シフト記号表（勤務時間帯）'!$C$6:$K$35,9,FALSE))</f>
        <v/>
      </c>
      <c r="AV35" s="231" t="str">
        <f>IF(AV34="","",VLOOKUP(AV34,'シフト記号表（勤務時間帯）'!$C$6:$K$35,9,FALSE))</f>
        <v/>
      </c>
      <c r="AW35" s="231" t="str">
        <f>IF(AW34="","",VLOOKUP(AW34,'シフト記号表（勤務時間帯）'!$C$6:$K$35,9,FALSE))</f>
        <v/>
      </c>
      <c r="AX35" s="406">
        <f>IF($BB$3="４週",SUM(S35:AT35),IF($BB$3="暦月",SUM(S35:AW35),""))</f>
        <v>0</v>
      </c>
      <c r="AY35" s="407"/>
      <c r="AZ35" s="408">
        <f>IF($BB$3="４週",AX35/4,IF($BB$3="暦月",'通所リハ（1枚版）'!AX35/('通所リハ（1枚版）'!$BB$8/7),""))</f>
        <v>0</v>
      </c>
      <c r="BA35" s="409"/>
      <c r="BB35" s="425"/>
      <c r="BC35" s="426"/>
      <c r="BD35" s="426"/>
      <c r="BE35" s="426"/>
      <c r="BF35" s="427"/>
    </row>
    <row r="36" spans="2:58" ht="20.25" customHeight="1" x14ac:dyDescent="0.45">
      <c r="B36" s="434"/>
      <c r="C36" s="442"/>
      <c r="D36" s="443"/>
      <c r="E36" s="444"/>
      <c r="F36" s="229">
        <f>C34</f>
        <v>0</v>
      </c>
      <c r="G36" s="368"/>
      <c r="H36" s="372"/>
      <c r="I36" s="370"/>
      <c r="J36" s="370"/>
      <c r="K36" s="371"/>
      <c r="L36" s="379"/>
      <c r="M36" s="380"/>
      <c r="N36" s="380"/>
      <c r="O36" s="381"/>
      <c r="P36" s="431" t="s">
        <v>251</v>
      </c>
      <c r="Q36" s="432"/>
      <c r="R36" s="433"/>
      <c r="S36" s="234" t="str">
        <f>IF(S34="","",VLOOKUP(S34,'シフト記号表（勤務時間帯）'!$C$6:$U$35,19,FALSE))</f>
        <v/>
      </c>
      <c r="T36" s="235" t="str">
        <f>IF(T34="","",VLOOKUP(T34,'シフト記号表（勤務時間帯）'!$C$6:$U$35,19,FALSE))</f>
        <v/>
      </c>
      <c r="U36" s="235" t="str">
        <f>IF(U34="","",VLOOKUP(U34,'シフト記号表（勤務時間帯）'!$C$6:$U$35,19,FALSE))</f>
        <v/>
      </c>
      <c r="V36" s="235" t="str">
        <f>IF(V34="","",VLOOKUP(V34,'シフト記号表（勤務時間帯）'!$C$6:$U$35,19,FALSE))</f>
        <v/>
      </c>
      <c r="W36" s="235" t="str">
        <f>IF(W34="","",VLOOKUP(W34,'シフト記号表（勤務時間帯）'!$C$6:$U$35,19,FALSE))</f>
        <v/>
      </c>
      <c r="X36" s="235" t="str">
        <f>IF(X34="","",VLOOKUP(X34,'シフト記号表（勤務時間帯）'!$C$6:$U$35,19,FALSE))</f>
        <v/>
      </c>
      <c r="Y36" s="236" t="str">
        <f>IF(Y34="","",VLOOKUP(Y34,'シフト記号表（勤務時間帯）'!$C$6:$U$35,19,FALSE))</f>
        <v/>
      </c>
      <c r="Z36" s="234" t="str">
        <f>IF(Z34="","",VLOOKUP(Z34,'シフト記号表（勤務時間帯）'!$C$6:$U$35,19,FALSE))</f>
        <v/>
      </c>
      <c r="AA36" s="235" t="str">
        <f>IF(AA34="","",VLOOKUP(AA34,'シフト記号表（勤務時間帯）'!$C$6:$U$35,19,FALSE))</f>
        <v/>
      </c>
      <c r="AB36" s="235" t="str">
        <f>IF(AB34="","",VLOOKUP(AB34,'シフト記号表（勤務時間帯）'!$C$6:$U$35,19,FALSE))</f>
        <v/>
      </c>
      <c r="AC36" s="235" t="str">
        <f>IF(AC34="","",VLOOKUP(AC34,'シフト記号表（勤務時間帯）'!$C$6:$U$35,19,FALSE))</f>
        <v/>
      </c>
      <c r="AD36" s="235" t="str">
        <f>IF(AD34="","",VLOOKUP(AD34,'シフト記号表（勤務時間帯）'!$C$6:$U$35,19,FALSE))</f>
        <v/>
      </c>
      <c r="AE36" s="235" t="str">
        <f>IF(AE34="","",VLOOKUP(AE34,'シフト記号表（勤務時間帯）'!$C$6:$U$35,19,FALSE))</f>
        <v/>
      </c>
      <c r="AF36" s="236" t="str">
        <f>IF(AF34="","",VLOOKUP(AF34,'シフト記号表（勤務時間帯）'!$C$6:$U$35,19,FALSE))</f>
        <v/>
      </c>
      <c r="AG36" s="234" t="str">
        <f>IF(AG34="","",VLOOKUP(AG34,'シフト記号表（勤務時間帯）'!$C$6:$U$35,19,FALSE))</f>
        <v/>
      </c>
      <c r="AH36" s="235" t="str">
        <f>IF(AH34="","",VLOOKUP(AH34,'シフト記号表（勤務時間帯）'!$C$6:$U$35,19,FALSE))</f>
        <v/>
      </c>
      <c r="AI36" s="235" t="str">
        <f>IF(AI34="","",VLOOKUP(AI34,'シフト記号表（勤務時間帯）'!$C$6:$U$35,19,FALSE))</f>
        <v/>
      </c>
      <c r="AJ36" s="235" t="str">
        <f>IF(AJ34="","",VLOOKUP(AJ34,'シフト記号表（勤務時間帯）'!$C$6:$U$35,19,FALSE))</f>
        <v/>
      </c>
      <c r="AK36" s="235" t="str">
        <f>IF(AK34="","",VLOOKUP(AK34,'シフト記号表（勤務時間帯）'!$C$6:$U$35,19,FALSE))</f>
        <v/>
      </c>
      <c r="AL36" s="235" t="str">
        <f>IF(AL34="","",VLOOKUP(AL34,'シフト記号表（勤務時間帯）'!$C$6:$U$35,19,FALSE))</f>
        <v/>
      </c>
      <c r="AM36" s="236" t="str">
        <f>IF(AM34="","",VLOOKUP(AM34,'シフト記号表（勤務時間帯）'!$C$6:$U$35,19,FALSE))</f>
        <v/>
      </c>
      <c r="AN36" s="234" t="str">
        <f>IF(AN34="","",VLOOKUP(AN34,'シフト記号表（勤務時間帯）'!$C$6:$U$35,19,FALSE))</f>
        <v/>
      </c>
      <c r="AO36" s="235" t="str">
        <f>IF(AO34="","",VLOOKUP(AO34,'シフト記号表（勤務時間帯）'!$C$6:$U$35,19,FALSE))</f>
        <v/>
      </c>
      <c r="AP36" s="235" t="str">
        <f>IF(AP34="","",VLOOKUP(AP34,'シフト記号表（勤務時間帯）'!$C$6:$U$35,19,FALSE))</f>
        <v/>
      </c>
      <c r="AQ36" s="235" t="str">
        <f>IF(AQ34="","",VLOOKUP(AQ34,'シフト記号表（勤務時間帯）'!$C$6:$U$35,19,FALSE))</f>
        <v/>
      </c>
      <c r="AR36" s="235" t="str">
        <f>IF(AR34="","",VLOOKUP(AR34,'シフト記号表（勤務時間帯）'!$C$6:$U$35,19,FALSE))</f>
        <v/>
      </c>
      <c r="AS36" s="235" t="str">
        <f>IF(AS34="","",VLOOKUP(AS34,'シフト記号表（勤務時間帯）'!$C$6:$U$35,19,FALSE))</f>
        <v/>
      </c>
      <c r="AT36" s="236" t="str">
        <f>IF(AT34="","",VLOOKUP(AT34,'シフト記号表（勤務時間帯）'!$C$6:$U$35,19,FALSE))</f>
        <v/>
      </c>
      <c r="AU36" s="234" t="str">
        <f>IF(AU34="","",VLOOKUP(AU34,'シフト記号表（勤務時間帯）'!$C$6:$U$35,19,FALSE))</f>
        <v/>
      </c>
      <c r="AV36" s="235" t="str">
        <f>IF(AV34="","",VLOOKUP(AV34,'シフト記号表（勤務時間帯）'!$C$6:$U$35,19,FALSE))</f>
        <v/>
      </c>
      <c r="AW36" s="235" t="str">
        <f>IF(AW34="","",VLOOKUP(AW34,'シフト記号表（勤務時間帯）'!$C$6:$U$35,19,FALSE))</f>
        <v/>
      </c>
      <c r="AX36" s="413">
        <f>IF($BB$3="４週",SUM(S36:AT36),IF($BB$3="暦月",SUM(S36:AW36),""))</f>
        <v>0</v>
      </c>
      <c r="AY36" s="414"/>
      <c r="AZ36" s="415">
        <f>IF($BB$3="４週",AX36/4,IF($BB$3="暦月",'通所リハ（1枚版）'!AX36/('通所リハ（1枚版）'!$BB$8/7),""))</f>
        <v>0</v>
      </c>
      <c r="BA36" s="416"/>
      <c r="BB36" s="428"/>
      <c r="BC36" s="429"/>
      <c r="BD36" s="429"/>
      <c r="BE36" s="429"/>
      <c r="BF36" s="430"/>
    </row>
    <row r="37" spans="2:58" ht="20.25" customHeight="1" x14ac:dyDescent="0.45">
      <c r="B37" s="434">
        <f>B34+1</f>
        <v>6</v>
      </c>
      <c r="C37" s="436"/>
      <c r="D37" s="437"/>
      <c r="E37" s="438"/>
      <c r="F37" s="237"/>
      <c r="G37" s="366"/>
      <c r="H37" s="369"/>
      <c r="I37" s="370"/>
      <c r="J37" s="370"/>
      <c r="K37" s="371"/>
      <c r="L37" s="373"/>
      <c r="M37" s="374"/>
      <c r="N37" s="374"/>
      <c r="O37" s="375"/>
      <c r="P37" s="382" t="s">
        <v>249</v>
      </c>
      <c r="Q37" s="383"/>
      <c r="R37" s="384"/>
      <c r="S37" s="226"/>
      <c r="T37" s="227"/>
      <c r="U37" s="227"/>
      <c r="V37" s="227"/>
      <c r="W37" s="227"/>
      <c r="X37" s="227"/>
      <c r="Y37" s="228"/>
      <c r="Z37" s="226"/>
      <c r="AA37" s="227"/>
      <c r="AB37" s="227"/>
      <c r="AC37" s="227"/>
      <c r="AD37" s="227"/>
      <c r="AE37" s="227"/>
      <c r="AF37" s="228"/>
      <c r="AG37" s="226"/>
      <c r="AH37" s="227"/>
      <c r="AI37" s="227"/>
      <c r="AJ37" s="227"/>
      <c r="AK37" s="227"/>
      <c r="AL37" s="227"/>
      <c r="AM37" s="228"/>
      <c r="AN37" s="226"/>
      <c r="AO37" s="227"/>
      <c r="AP37" s="227"/>
      <c r="AQ37" s="227"/>
      <c r="AR37" s="227"/>
      <c r="AS37" s="227"/>
      <c r="AT37" s="228"/>
      <c r="AU37" s="226"/>
      <c r="AV37" s="227"/>
      <c r="AW37" s="227"/>
      <c r="AX37" s="394"/>
      <c r="AY37" s="395"/>
      <c r="AZ37" s="396"/>
      <c r="BA37" s="397"/>
      <c r="BB37" s="422"/>
      <c r="BC37" s="423"/>
      <c r="BD37" s="423"/>
      <c r="BE37" s="423"/>
      <c r="BF37" s="424"/>
    </row>
    <row r="38" spans="2:58" ht="20.25" customHeight="1" x14ac:dyDescent="0.45">
      <c r="B38" s="434"/>
      <c r="C38" s="439"/>
      <c r="D38" s="440"/>
      <c r="E38" s="441"/>
      <c r="F38" s="229"/>
      <c r="G38" s="367"/>
      <c r="H38" s="372"/>
      <c r="I38" s="370"/>
      <c r="J38" s="370"/>
      <c r="K38" s="371"/>
      <c r="L38" s="376"/>
      <c r="M38" s="377"/>
      <c r="N38" s="377"/>
      <c r="O38" s="378"/>
      <c r="P38" s="403" t="s">
        <v>250</v>
      </c>
      <c r="Q38" s="404"/>
      <c r="R38" s="405"/>
      <c r="S38" s="230" t="str">
        <f>IF(S37="","",VLOOKUP(S37,'シフト記号表（勤務時間帯）'!$C$6:$K$35,9,FALSE))</f>
        <v/>
      </c>
      <c r="T38" s="231" t="str">
        <f>IF(T37="","",VLOOKUP(T37,'シフト記号表（勤務時間帯）'!$C$6:$K$35,9,FALSE))</f>
        <v/>
      </c>
      <c r="U38" s="231" t="str">
        <f>IF(U37="","",VLOOKUP(U37,'シフト記号表（勤務時間帯）'!$C$6:$K$35,9,FALSE))</f>
        <v/>
      </c>
      <c r="V38" s="231" t="str">
        <f>IF(V37="","",VLOOKUP(V37,'シフト記号表（勤務時間帯）'!$C$6:$K$35,9,FALSE))</f>
        <v/>
      </c>
      <c r="W38" s="231" t="str">
        <f>IF(W37="","",VLOOKUP(W37,'シフト記号表（勤務時間帯）'!$C$6:$K$35,9,FALSE))</f>
        <v/>
      </c>
      <c r="X38" s="231" t="str">
        <f>IF(X37="","",VLOOKUP(X37,'シフト記号表（勤務時間帯）'!$C$6:$K$35,9,FALSE))</f>
        <v/>
      </c>
      <c r="Y38" s="232" t="str">
        <f>IF(Y37="","",VLOOKUP(Y37,'シフト記号表（勤務時間帯）'!$C$6:$K$35,9,FALSE))</f>
        <v/>
      </c>
      <c r="Z38" s="230" t="str">
        <f>IF(Z37="","",VLOOKUP(Z37,'シフト記号表（勤務時間帯）'!$C$6:$K$35,9,FALSE))</f>
        <v/>
      </c>
      <c r="AA38" s="231" t="str">
        <f>IF(AA37="","",VLOOKUP(AA37,'シフト記号表（勤務時間帯）'!$C$6:$K$35,9,FALSE))</f>
        <v/>
      </c>
      <c r="AB38" s="231" t="str">
        <f>IF(AB37="","",VLOOKUP(AB37,'シフト記号表（勤務時間帯）'!$C$6:$K$35,9,FALSE))</f>
        <v/>
      </c>
      <c r="AC38" s="231" t="str">
        <f>IF(AC37="","",VLOOKUP(AC37,'シフト記号表（勤務時間帯）'!$C$6:$K$35,9,FALSE))</f>
        <v/>
      </c>
      <c r="AD38" s="231" t="str">
        <f>IF(AD37="","",VLOOKUP(AD37,'シフト記号表（勤務時間帯）'!$C$6:$K$35,9,FALSE))</f>
        <v/>
      </c>
      <c r="AE38" s="231" t="str">
        <f>IF(AE37="","",VLOOKUP(AE37,'シフト記号表（勤務時間帯）'!$C$6:$K$35,9,FALSE))</f>
        <v/>
      </c>
      <c r="AF38" s="232" t="str">
        <f>IF(AF37="","",VLOOKUP(AF37,'シフト記号表（勤務時間帯）'!$C$6:$K$35,9,FALSE))</f>
        <v/>
      </c>
      <c r="AG38" s="230" t="str">
        <f>IF(AG37="","",VLOOKUP(AG37,'シフト記号表（勤務時間帯）'!$C$6:$K$35,9,FALSE))</f>
        <v/>
      </c>
      <c r="AH38" s="231" t="str">
        <f>IF(AH37="","",VLOOKUP(AH37,'シフト記号表（勤務時間帯）'!$C$6:$K$35,9,FALSE))</f>
        <v/>
      </c>
      <c r="AI38" s="231" t="str">
        <f>IF(AI37="","",VLOOKUP(AI37,'シフト記号表（勤務時間帯）'!$C$6:$K$35,9,FALSE))</f>
        <v/>
      </c>
      <c r="AJ38" s="231" t="str">
        <f>IF(AJ37="","",VLOOKUP(AJ37,'シフト記号表（勤務時間帯）'!$C$6:$K$35,9,FALSE))</f>
        <v/>
      </c>
      <c r="AK38" s="231" t="str">
        <f>IF(AK37="","",VLOOKUP(AK37,'シフト記号表（勤務時間帯）'!$C$6:$K$35,9,FALSE))</f>
        <v/>
      </c>
      <c r="AL38" s="231" t="str">
        <f>IF(AL37="","",VLOOKUP(AL37,'シフト記号表（勤務時間帯）'!$C$6:$K$35,9,FALSE))</f>
        <v/>
      </c>
      <c r="AM38" s="232" t="str">
        <f>IF(AM37="","",VLOOKUP(AM37,'シフト記号表（勤務時間帯）'!$C$6:$K$35,9,FALSE))</f>
        <v/>
      </c>
      <c r="AN38" s="230" t="str">
        <f>IF(AN37="","",VLOOKUP(AN37,'シフト記号表（勤務時間帯）'!$C$6:$K$35,9,FALSE))</f>
        <v/>
      </c>
      <c r="AO38" s="231" t="str">
        <f>IF(AO37="","",VLOOKUP(AO37,'シフト記号表（勤務時間帯）'!$C$6:$K$35,9,FALSE))</f>
        <v/>
      </c>
      <c r="AP38" s="231" t="str">
        <f>IF(AP37="","",VLOOKUP(AP37,'シフト記号表（勤務時間帯）'!$C$6:$K$35,9,FALSE))</f>
        <v/>
      </c>
      <c r="AQ38" s="231" t="str">
        <f>IF(AQ37="","",VLOOKUP(AQ37,'シフト記号表（勤務時間帯）'!$C$6:$K$35,9,FALSE))</f>
        <v/>
      </c>
      <c r="AR38" s="231" t="str">
        <f>IF(AR37="","",VLOOKUP(AR37,'シフト記号表（勤務時間帯）'!$C$6:$K$35,9,FALSE))</f>
        <v/>
      </c>
      <c r="AS38" s="231" t="str">
        <f>IF(AS37="","",VLOOKUP(AS37,'シフト記号表（勤務時間帯）'!$C$6:$K$35,9,FALSE))</f>
        <v/>
      </c>
      <c r="AT38" s="232" t="str">
        <f>IF(AT37="","",VLOOKUP(AT37,'シフト記号表（勤務時間帯）'!$C$6:$K$35,9,FALSE))</f>
        <v/>
      </c>
      <c r="AU38" s="230" t="str">
        <f>IF(AU37="","",VLOOKUP(AU37,'シフト記号表（勤務時間帯）'!$C$6:$K$35,9,FALSE))</f>
        <v/>
      </c>
      <c r="AV38" s="231" t="str">
        <f>IF(AV37="","",VLOOKUP(AV37,'シフト記号表（勤務時間帯）'!$C$6:$K$35,9,FALSE))</f>
        <v/>
      </c>
      <c r="AW38" s="231" t="str">
        <f>IF(AW37="","",VLOOKUP(AW37,'シフト記号表（勤務時間帯）'!$C$6:$K$35,9,FALSE))</f>
        <v/>
      </c>
      <c r="AX38" s="406">
        <f>IF($BB$3="４週",SUM(S38:AT38),IF($BB$3="暦月",SUM(S38:AW38),""))</f>
        <v>0</v>
      </c>
      <c r="AY38" s="407"/>
      <c r="AZ38" s="408">
        <f>IF($BB$3="４週",AX38/4,IF($BB$3="暦月",'通所リハ（1枚版）'!AX38/('通所リハ（1枚版）'!$BB$8/7),""))</f>
        <v>0</v>
      </c>
      <c r="BA38" s="409"/>
      <c r="BB38" s="425"/>
      <c r="BC38" s="426"/>
      <c r="BD38" s="426"/>
      <c r="BE38" s="426"/>
      <c r="BF38" s="427"/>
    </row>
    <row r="39" spans="2:58" ht="20.25" customHeight="1" x14ac:dyDescent="0.45">
      <c r="B39" s="434"/>
      <c r="C39" s="442"/>
      <c r="D39" s="443"/>
      <c r="E39" s="444"/>
      <c r="F39" s="229">
        <f>C37</f>
        <v>0</v>
      </c>
      <c r="G39" s="368"/>
      <c r="H39" s="372"/>
      <c r="I39" s="370"/>
      <c r="J39" s="370"/>
      <c r="K39" s="371"/>
      <c r="L39" s="379"/>
      <c r="M39" s="380"/>
      <c r="N39" s="380"/>
      <c r="O39" s="381"/>
      <c r="P39" s="431" t="s">
        <v>251</v>
      </c>
      <c r="Q39" s="432"/>
      <c r="R39" s="433"/>
      <c r="S39" s="234" t="str">
        <f>IF(S37="","",VLOOKUP(S37,'シフト記号表（勤務時間帯）'!$C$6:$U$35,19,FALSE))</f>
        <v/>
      </c>
      <c r="T39" s="235" t="str">
        <f>IF(T37="","",VLOOKUP(T37,'シフト記号表（勤務時間帯）'!$C$6:$U$35,19,FALSE))</f>
        <v/>
      </c>
      <c r="U39" s="235" t="str">
        <f>IF(U37="","",VLOOKUP(U37,'シフト記号表（勤務時間帯）'!$C$6:$U$35,19,FALSE))</f>
        <v/>
      </c>
      <c r="V39" s="235" t="str">
        <f>IF(V37="","",VLOOKUP(V37,'シフト記号表（勤務時間帯）'!$C$6:$U$35,19,FALSE))</f>
        <v/>
      </c>
      <c r="W39" s="235" t="str">
        <f>IF(W37="","",VLOOKUP(W37,'シフト記号表（勤務時間帯）'!$C$6:$U$35,19,FALSE))</f>
        <v/>
      </c>
      <c r="X39" s="235" t="str">
        <f>IF(X37="","",VLOOKUP(X37,'シフト記号表（勤務時間帯）'!$C$6:$U$35,19,FALSE))</f>
        <v/>
      </c>
      <c r="Y39" s="236" t="str">
        <f>IF(Y37="","",VLOOKUP(Y37,'シフト記号表（勤務時間帯）'!$C$6:$U$35,19,FALSE))</f>
        <v/>
      </c>
      <c r="Z39" s="234" t="str">
        <f>IF(Z37="","",VLOOKUP(Z37,'シフト記号表（勤務時間帯）'!$C$6:$U$35,19,FALSE))</f>
        <v/>
      </c>
      <c r="AA39" s="235" t="str">
        <f>IF(AA37="","",VLOOKUP(AA37,'シフト記号表（勤務時間帯）'!$C$6:$U$35,19,FALSE))</f>
        <v/>
      </c>
      <c r="AB39" s="235" t="str">
        <f>IF(AB37="","",VLOOKUP(AB37,'シフト記号表（勤務時間帯）'!$C$6:$U$35,19,FALSE))</f>
        <v/>
      </c>
      <c r="AC39" s="235" t="str">
        <f>IF(AC37="","",VLOOKUP(AC37,'シフト記号表（勤務時間帯）'!$C$6:$U$35,19,FALSE))</f>
        <v/>
      </c>
      <c r="AD39" s="235" t="str">
        <f>IF(AD37="","",VLOOKUP(AD37,'シフト記号表（勤務時間帯）'!$C$6:$U$35,19,FALSE))</f>
        <v/>
      </c>
      <c r="AE39" s="235" t="str">
        <f>IF(AE37="","",VLOOKUP(AE37,'シフト記号表（勤務時間帯）'!$C$6:$U$35,19,FALSE))</f>
        <v/>
      </c>
      <c r="AF39" s="236" t="str">
        <f>IF(AF37="","",VLOOKUP(AF37,'シフト記号表（勤務時間帯）'!$C$6:$U$35,19,FALSE))</f>
        <v/>
      </c>
      <c r="AG39" s="234" t="str">
        <f>IF(AG37="","",VLOOKUP(AG37,'シフト記号表（勤務時間帯）'!$C$6:$U$35,19,FALSE))</f>
        <v/>
      </c>
      <c r="AH39" s="235" t="str">
        <f>IF(AH37="","",VLOOKUP(AH37,'シフト記号表（勤務時間帯）'!$C$6:$U$35,19,FALSE))</f>
        <v/>
      </c>
      <c r="AI39" s="235" t="str">
        <f>IF(AI37="","",VLOOKUP(AI37,'シフト記号表（勤務時間帯）'!$C$6:$U$35,19,FALSE))</f>
        <v/>
      </c>
      <c r="AJ39" s="235" t="str">
        <f>IF(AJ37="","",VLOOKUP(AJ37,'シフト記号表（勤務時間帯）'!$C$6:$U$35,19,FALSE))</f>
        <v/>
      </c>
      <c r="AK39" s="235" t="str">
        <f>IF(AK37="","",VLOOKUP(AK37,'シフト記号表（勤務時間帯）'!$C$6:$U$35,19,FALSE))</f>
        <v/>
      </c>
      <c r="AL39" s="235" t="str">
        <f>IF(AL37="","",VLOOKUP(AL37,'シフト記号表（勤務時間帯）'!$C$6:$U$35,19,FALSE))</f>
        <v/>
      </c>
      <c r="AM39" s="236" t="str">
        <f>IF(AM37="","",VLOOKUP(AM37,'シフト記号表（勤務時間帯）'!$C$6:$U$35,19,FALSE))</f>
        <v/>
      </c>
      <c r="AN39" s="234" t="str">
        <f>IF(AN37="","",VLOOKUP(AN37,'シフト記号表（勤務時間帯）'!$C$6:$U$35,19,FALSE))</f>
        <v/>
      </c>
      <c r="AO39" s="235" t="str">
        <f>IF(AO37="","",VLOOKUP(AO37,'シフト記号表（勤務時間帯）'!$C$6:$U$35,19,FALSE))</f>
        <v/>
      </c>
      <c r="AP39" s="235" t="str">
        <f>IF(AP37="","",VLOOKUP(AP37,'シフト記号表（勤務時間帯）'!$C$6:$U$35,19,FALSE))</f>
        <v/>
      </c>
      <c r="AQ39" s="235" t="str">
        <f>IF(AQ37="","",VLOOKUP(AQ37,'シフト記号表（勤務時間帯）'!$C$6:$U$35,19,FALSE))</f>
        <v/>
      </c>
      <c r="AR39" s="235" t="str">
        <f>IF(AR37="","",VLOOKUP(AR37,'シフト記号表（勤務時間帯）'!$C$6:$U$35,19,FALSE))</f>
        <v/>
      </c>
      <c r="AS39" s="235" t="str">
        <f>IF(AS37="","",VLOOKUP(AS37,'シフト記号表（勤務時間帯）'!$C$6:$U$35,19,FALSE))</f>
        <v/>
      </c>
      <c r="AT39" s="236" t="str">
        <f>IF(AT37="","",VLOOKUP(AT37,'シフト記号表（勤務時間帯）'!$C$6:$U$35,19,FALSE))</f>
        <v/>
      </c>
      <c r="AU39" s="234" t="str">
        <f>IF(AU37="","",VLOOKUP(AU37,'シフト記号表（勤務時間帯）'!$C$6:$U$35,19,FALSE))</f>
        <v/>
      </c>
      <c r="AV39" s="235" t="str">
        <f>IF(AV37="","",VLOOKUP(AV37,'シフト記号表（勤務時間帯）'!$C$6:$U$35,19,FALSE))</f>
        <v/>
      </c>
      <c r="AW39" s="235" t="str">
        <f>IF(AW37="","",VLOOKUP(AW37,'シフト記号表（勤務時間帯）'!$C$6:$U$35,19,FALSE))</f>
        <v/>
      </c>
      <c r="AX39" s="413">
        <f>IF($BB$3="４週",SUM(S39:AT39),IF($BB$3="暦月",SUM(S39:AW39),""))</f>
        <v>0</v>
      </c>
      <c r="AY39" s="414"/>
      <c r="AZ39" s="415">
        <f>IF($BB$3="４週",AX39/4,IF($BB$3="暦月",'通所リハ（1枚版）'!AX39/('通所リハ（1枚版）'!$BB$8/7),""))</f>
        <v>0</v>
      </c>
      <c r="BA39" s="416"/>
      <c r="BB39" s="428"/>
      <c r="BC39" s="429"/>
      <c r="BD39" s="429"/>
      <c r="BE39" s="429"/>
      <c r="BF39" s="430"/>
    </row>
    <row r="40" spans="2:58" ht="20.25" customHeight="1" x14ac:dyDescent="0.45">
      <c r="B40" s="434">
        <f>B37+1</f>
        <v>7</v>
      </c>
      <c r="C40" s="436"/>
      <c r="D40" s="437"/>
      <c r="E40" s="438"/>
      <c r="F40" s="237"/>
      <c r="G40" s="366"/>
      <c r="H40" s="369"/>
      <c r="I40" s="370"/>
      <c r="J40" s="370"/>
      <c r="K40" s="371"/>
      <c r="L40" s="373"/>
      <c r="M40" s="374"/>
      <c r="N40" s="374"/>
      <c r="O40" s="375"/>
      <c r="P40" s="382" t="s">
        <v>249</v>
      </c>
      <c r="Q40" s="383"/>
      <c r="R40" s="384"/>
      <c r="S40" s="226"/>
      <c r="T40" s="227"/>
      <c r="U40" s="227"/>
      <c r="V40" s="227"/>
      <c r="W40" s="227"/>
      <c r="X40" s="227"/>
      <c r="Y40" s="228"/>
      <c r="Z40" s="226"/>
      <c r="AA40" s="227"/>
      <c r="AB40" s="227"/>
      <c r="AC40" s="227"/>
      <c r="AD40" s="227"/>
      <c r="AE40" s="227"/>
      <c r="AF40" s="228"/>
      <c r="AG40" s="226"/>
      <c r="AH40" s="227"/>
      <c r="AI40" s="227"/>
      <c r="AJ40" s="227"/>
      <c r="AK40" s="227"/>
      <c r="AL40" s="227"/>
      <c r="AM40" s="228"/>
      <c r="AN40" s="226"/>
      <c r="AO40" s="227"/>
      <c r="AP40" s="227"/>
      <c r="AQ40" s="227"/>
      <c r="AR40" s="227"/>
      <c r="AS40" s="227"/>
      <c r="AT40" s="228"/>
      <c r="AU40" s="226"/>
      <c r="AV40" s="227"/>
      <c r="AW40" s="227"/>
      <c r="AX40" s="394"/>
      <c r="AY40" s="395"/>
      <c r="AZ40" s="396"/>
      <c r="BA40" s="397"/>
      <c r="BB40" s="422"/>
      <c r="BC40" s="423"/>
      <c r="BD40" s="423"/>
      <c r="BE40" s="423"/>
      <c r="BF40" s="424"/>
    </row>
    <row r="41" spans="2:58" ht="20.25" customHeight="1" x14ac:dyDescent="0.45">
      <c r="B41" s="434"/>
      <c r="C41" s="439"/>
      <c r="D41" s="440"/>
      <c r="E41" s="441"/>
      <c r="F41" s="229"/>
      <c r="G41" s="367"/>
      <c r="H41" s="372"/>
      <c r="I41" s="370"/>
      <c r="J41" s="370"/>
      <c r="K41" s="371"/>
      <c r="L41" s="376"/>
      <c r="M41" s="377"/>
      <c r="N41" s="377"/>
      <c r="O41" s="378"/>
      <c r="P41" s="403" t="s">
        <v>250</v>
      </c>
      <c r="Q41" s="404"/>
      <c r="R41" s="405"/>
      <c r="S41" s="230" t="str">
        <f>IF(S40="","",VLOOKUP(S40,'シフト記号表（勤務時間帯）'!$C$6:$K$35,9,FALSE))</f>
        <v/>
      </c>
      <c r="T41" s="231" t="str">
        <f>IF(T40="","",VLOOKUP(T40,'シフト記号表（勤務時間帯）'!$C$6:$K$35,9,FALSE))</f>
        <v/>
      </c>
      <c r="U41" s="231" t="str">
        <f>IF(U40="","",VLOOKUP(U40,'シフト記号表（勤務時間帯）'!$C$6:$K$35,9,FALSE))</f>
        <v/>
      </c>
      <c r="V41" s="231" t="str">
        <f>IF(V40="","",VLOOKUP(V40,'シフト記号表（勤務時間帯）'!$C$6:$K$35,9,FALSE))</f>
        <v/>
      </c>
      <c r="W41" s="231" t="str">
        <f>IF(W40="","",VLOOKUP(W40,'シフト記号表（勤務時間帯）'!$C$6:$K$35,9,FALSE))</f>
        <v/>
      </c>
      <c r="X41" s="231" t="str">
        <f>IF(X40="","",VLOOKUP(X40,'シフト記号表（勤務時間帯）'!$C$6:$K$35,9,FALSE))</f>
        <v/>
      </c>
      <c r="Y41" s="232" t="str">
        <f>IF(Y40="","",VLOOKUP(Y40,'シフト記号表（勤務時間帯）'!$C$6:$K$35,9,FALSE))</f>
        <v/>
      </c>
      <c r="Z41" s="230" t="str">
        <f>IF(Z40="","",VLOOKUP(Z40,'シフト記号表（勤務時間帯）'!$C$6:$K$35,9,FALSE))</f>
        <v/>
      </c>
      <c r="AA41" s="231" t="str">
        <f>IF(AA40="","",VLOOKUP(AA40,'シフト記号表（勤務時間帯）'!$C$6:$K$35,9,FALSE))</f>
        <v/>
      </c>
      <c r="AB41" s="231" t="str">
        <f>IF(AB40="","",VLOOKUP(AB40,'シフト記号表（勤務時間帯）'!$C$6:$K$35,9,FALSE))</f>
        <v/>
      </c>
      <c r="AC41" s="231" t="str">
        <f>IF(AC40="","",VLOOKUP(AC40,'シフト記号表（勤務時間帯）'!$C$6:$K$35,9,FALSE))</f>
        <v/>
      </c>
      <c r="AD41" s="231" t="str">
        <f>IF(AD40="","",VLOOKUP(AD40,'シフト記号表（勤務時間帯）'!$C$6:$K$35,9,FALSE))</f>
        <v/>
      </c>
      <c r="AE41" s="231" t="str">
        <f>IF(AE40="","",VLOOKUP(AE40,'シフト記号表（勤務時間帯）'!$C$6:$K$35,9,FALSE))</f>
        <v/>
      </c>
      <c r="AF41" s="232" t="str">
        <f>IF(AF40="","",VLOOKUP(AF40,'シフト記号表（勤務時間帯）'!$C$6:$K$35,9,FALSE))</f>
        <v/>
      </c>
      <c r="AG41" s="230" t="str">
        <f>IF(AG40="","",VLOOKUP(AG40,'シフト記号表（勤務時間帯）'!$C$6:$K$35,9,FALSE))</f>
        <v/>
      </c>
      <c r="AH41" s="231" t="str">
        <f>IF(AH40="","",VLOOKUP(AH40,'シフト記号表（勤務時間帯）'!$C$6:$K$35,9,FALSE))</f>
        <v/>
      </c>
      <c r="AI41" s="231" t="str">
        <f>IF(AI40="","",VLOOKUP(AI40,'シフト記号表（勤務時間帯）'!$C$6:$K$35,9,FALSE))</f>
        <v/>
      </c>
      <c r="AJ41" s="231" t="str">
        <f>IF(AJ40="","",VLOOKUP(AJ40,'シフト記号表（勤務時間帯）'!$C$6:$K$35,9,FALSE))</f>
        <v/>
      </c>
      <c r="AK41" s="231" t="str">
        <f>IF(AK40="","",VLOOKUP(AK40,'シフト記号表（勤務時間帯）'!$C$6:$K$35,9,FALSE))</f>
        <v/>
      </c>
      <c r="AL41" s="231" t="str">
        <f>IF(AL40="","",VLOOKUP(AL40,'シフト記号表（勤務時間帯）'!$C$6:$K$35,9,FALSE))</f>
        <v/>
      </c>
      <c r="AM41" s="232" t="str">
        <f>IF(AM40="","",VLOOKUP(AM40,'シフト記号表（勤務時間帯）'!$C$6:$K$35,9,FALSE))</f>
        <v/>
      </c>
      <c r="AN41" s="230" t="str">
        <f>IF(AN40="","",VLOOKUP(AN40,'シフト記号表（勤務時間帯）'!$C$6:$K$35,9,FALSE))</f>
        <v/>
      </c>
      <c r="AO41" s="231" t="str">
        <f>IF(AO40="","",VLOOKUP(AO40,'シフト記号表（勤務時間帯）'!$C$6:$K$35,9,FALSE))</f>
        <v/>
      </c>
      <c r="AP41" s="231" t="str">
        <f>IF(AP40="","",VLOOKUP(AP40,'シフト記号表（勤務時間帯）'!$C$6:$K$35,9,FALSE))</f>
        <v/>
      </c>
      <c r="AQ41" s="231" t="str">
        <f>IF(AQ40="","",VLOOKUP(AQ40,'シフト記号表（勤務時間帯）'!$C$6:$K$35,9,FALSE))</f>
        <v/>
      </c>
      <c r="AR41" s="231" t="str">
        <f>IF(AR40="","",VLOOKUP(AR40,'シフト記号表（勤務時間帯）'!$C$6:$K$35,9,FALSE))</f>
        <v/>
      </c>
      <c r="AS41" s="231" t="str">
        <f>IF(AS40="","",VLOOKUP(AS40,'シフト記号表（勤務時間帯）'!$C$6:$K$35,9,FALSE))</f>
        <v/>
      </c>
      <c r="AT41" s="232" t="str">
        <f>IF(AT40="","",VLOOKUP(AT40,'シフト記号表（勤務時間帯）'!$C$6:$K$35,9,FALSE))</f>
        <v/>
      </c>
      <c r="AU41" s="230" t="str">
        <f>IF(AU40="","",VLOOKUP(AU40,'シフト記号表（勤務時間帯）'!$C$6:$K$35,9,FALSE))</f>
        <v/>
      </c>
      <c r="AV41" s="231" t="str">
        <f>IF(AV40="","",VLOOKUP(AV40,'シフト記号表（勤務時間帯）'!$C$6:$K$35,9,FALSE))</f>
        <v/>
      </c>
      <c r="AW41" s="231" t="str">
        <f>IF(AW40="","",VLOOKUP(AW40,'シフト記号表（勤務時間帯）'!$C$6:$K$35,9,FALSE))</f>
        <v/>
      </c>
      <c r="AX41" s="406">
        <f>IF($BB$3="４週",SUM(S41:AT41),IF($BB$3="暦月",SUM(S41:AW41),""))</f>
        <v>0</v>
      </c>
      <c r="AY41" s="407"/>
      <c r="AZ41" s="408">
        <f>IF($BB$3="４週",AX41/4,IF($BB$3="暦月",'通所リハ（1枚版）'!AX41/('通所リハ（1枚版）'!$BB$8/7),""))</f>
        <v>0</v>
      </c>
      <c r="BA41" s="409"/>
      <c r="BB41" s="425"/>
      <c r="BC41" s="426"/>
      <c r="BD41" s="426"/>
      <c r="BE41" s="426"/>
      <c r="BF41" s="427"/>
    </row>
    <row r="42" spans="2:58" ht="20.25" customHeight="1" x14ac:dyDescent="0.45">
      <c r="B42" s="434"/>
      <c r="C42" s="442"/>
      <c r="D42" s="443"/>
      <c r="E42" s="444"/>
      <c r="F42" s="229">
        <f>C40</f>
        <v>0</v>
      </c>
      <c r="G42" s="368"/>
      <c r="H42" s="372"/>
      <c r="I42" s="370"/>
      <c r="J42" s="370"/>
      <c r="K42" s="371"/>
      <c r="L42" s="379"/>
      <c r="M42" s="380"/>
      <c r="N42" s="380"/>
      <c r="O42" s="381"/>
      <c r="P42" s="431" t="s">
        <v>251</v>
      </c>
      <c r="Q42" s="432"/>
      <c r="R42" s="433"/>
      <c r="S42" s="234" t="str">
        <f>IF(S40="","",VLOOKUP(S40,'シフト記号表（勤務時間帯）'!$C$6:$U$35,19,FALSE))</f>
        <v/>
      </c>
      <c r="T42" s="235" t="str">
        <f>IF(T40="","",VLOOKUP(T40,'シフト記号表（勤務時間帯）'!$C$6:$U$35,19,FALSE))</f>
        <v/>
      </c>
      <c r="U42" s="235" t="str">
        <f>IF(U40="","",VLOOKUP(U40,'シフト記号表（勤務時間帯）'!$C$6:$U$35,19,FALSE))</f>
        <v/>
      </c>
      <c r="V42" s="235" t="str">
        <f>IF(V40="","",VLOOKUP(V40,'シフト記号表（勤務時間帯）'!$C$6:$U$35,19,FALSE))</f>
        <v/>
      </c>
      <c r="W42" s="235" t="str">
        <f>IF(W40="","",VLOOKUP(W40,'シフト記号表（勤務時間帯）'!$C$6:$U$35,19,FALSE))</f>
        <v/>
      </c>
      <c r="X42" s="235" t="str">
        <f>IF(X40="","",VLOOKUP(X40,'シフト記号表（勤務時間帯）'!$C$6:$U$35,19,FALSE))</f>
        <v/>
      </c>
      <c r="Y42" s="236" t="str">
        <f>IF(Y40="","",VLOOKUP(Y40,'シフト記号表（勤務時間帯）'!$C$6:$U$35,19,FALSE))</f>
        <v/>
      </c>
      <c r="Z42" s="234" t="str">
        <f>IF(Z40="","",VLOOKUP(Z40,'シフト記号表（勤務時間帯）'!$C$6:$U$35,19,FALSE))</f>
        <v/>
      </c>
      <c r="AA42" s="235" t="str">
        <f>IF(AA40="","",VLOOKUP(AA40,'シフト記号表（勤務時間帯）'!$C$6:$U$35,19,FALSE))</f>
        <v/>
      </c>
      <c r="AB42" s="235" t="str">
        <f>IF(AB40="","",VLOOKUP(AB40,'シフト記号表（勤務時間帯）'!$C$6:$U$35,19,FALSE))</f>
        <v/>
      </c>
      <c r="AC42" s="235" t="str">
        <f>IF(AC40="","",VLOOKUP(AC40,'シフト記号表（勤務時間帯）'!$C$6:$U$35,19,FALSE))</f>
        <v/>
      </c>
      <c r="AD42" s="235" t="str">
        <f>IF(AD40="","",VLOOKUP(AD40,'シフト記号表（勤務時間帯）'!$C$6:$U$35,19,FALSE))</f>
        <v/>
      </c>
      <c r="AE42" s="235" t="str">
        <f>IF(AE40="","",VLOOKUP(AE40,'シフト記号表（勤務時間帯）'!$C$6:$U$35,19,FALSE))</f>
        <v/>
      </c>
      <c r="AF42" s="236" t="str">
        <f>IF(AF40="","",VLOOKUP(AF40,'シフト記号表（勤務時間帯）'!$C$6:$U$35,19,FALSE))</f>
        <v/>
      </c>
      <c r="AG42" s="234" t="str">
        <f>IF(AG40="","",VLOOKUP(AG40,'シフト記号表（勤務時間帯）'!$C$6:$U$35,19,FALSE))</f>
        <v/>
      </c>
      <c r="AH42" s="235" t="str">
        <f>IF(AH40="","",VLOOKUP(AH40,'シフト記号表（勤務時間帯）'!$C$6:$U$35,19,FALSE))</f>
        <v/>
      </c>
      <c r="AI42" s="235" t="str">
        <f>IF(AI40="","",VLOOKUP(AI40,'シフト記号表（勤務時間帯）'!$C$6:$U$35,19,FALSE))</f>
        <v/>
      </c>
      <c r="AJ42" s="235" t="str">
        <f>IF(AJ40="","",VLOOKUP(AJ40,'シフト記号表（勤務時間帯）'!$C$6:$U$35,19,FALSE))</f>
        <v/>
      </c>
      <c r="AK42" s="235" t="str">
        <f>IF(AK40="","",VLOOKUP(AK40,'シフト記号表（勤務時間帯）'!$C$6:$U$35,19,FALSE))</f>
        <v/>
      </c>
      <c r="AL42" s="235" t="str">
        <f>IF(AL40="","",VLOOKUP(AL40,'シフト記号表（勤務時間帯）'!$C$6:$U$35,19,FALSE))</f>
        <v/>
      </c>
      <c r="AM42" s="236" t="str">
        <f>IF(AM40="","",VLOOKUP(AM40,'シフト記号表（勤務時間帯）'!$C$6:$U$35,19,FALSE))</f>
        <v/>
      </c>
      <c r="AN42" s="234" t="str">
        <f>IF(AN40="","",VLOOKUP(AN40,'シフト記号表（勤務時間帯）'!$C$6:$U$35,19,FALSE))</f>
        <v/>
      </c>
      <c r="AO42" s="235" t="str">
        <f>IF(AO40="","",VLOOKUP(AO40,'シフト記号表（勤務時間帯）'!$C$6:$U$35,19,FALSE))</f>
        <v/>
      </c>
      <c r="AP42" s="235" t="str">
        <f>IF(AP40="","",VLOOKUP(AP40,'シフト記号表（勤務時間帯）'!$C$6:$U$35,19,FALSE))</f>
        <v/>
      </c>
      <c r="AQ42" s="235" t="str">
        <f>IF(AQ40="","",VLOOKUP(AQ40,'シフト記号表（勤務時間帯）'!$C$6:$U$35,19,FALSE))</f>
        <v/>
      </c>
      <c r="AR42" s="235" t="str">
        <f>IF(AR40="","",VLOOKUP(AR40,'シフト記号表（勤務時間帯）'!$C$6:$U$35,19,FALSE))</f>
        <v/>
      </c>
      <c r="AS42" s="235" t="str">
        <f>IF(AS40="","",VLOOKUP(AS40,'シフト記号表（勤務時間帯）'!$C$6:$U$35,19,FALSE))</f>
        <v/>
      </c>
      <c r="AT42" s="236" t="str">
        <f>IF(AT40="","",VLOOKUP(AT40,'シフト記号表（勤務時間帯）'!$C$6:$U$35,19,FALSE))</f>
        <v/>
      </c>
      <c r="AU42" s="234" t="str">
        <f>IF(AU40="","",VLOOKUP(AU40,'シフト記号表（勤務時間帯）'!$C$6:$U$35,19,FALSE))</f>
        <v/>
      </c>
      <c r="AV42" s="235" t="str">
        <f>IF(AV40="","",VLOOKUP(AV40,'シフト記号表（勤務時間帯）'!$C$6:$U$35,19,FALSE))</f>
        <v/>
      </c>
      <c r="AW42" s="235" t="str">
        <f>IF(AW40="","",VLOOKUP(AW40,'シフト記号表（勤務時間帯）'!$C$6:$U$35,19,FALSE))</f>
        <v/>
      </c>
      <c r="AX42" s="413">
        <f>IF($BB$3="４週",SUM(S42:AT42),IF($BB$3="暦月",SUM(S42:AW42),""))</f>
        <v>0</v>
      </c>
      <c r="AY42" s="414"/>
      <c r="AZ42" s="415">
        <f>IF($BB$3="４週",AX42/4,IF($BB$3="暦月",'通所リハ（1枚版）'!AX42/('通所リハ（1枚版）'!$BB$8/7),""))</f>
        <v>0</v>
      </c>
      <c r="BA42" s="416"/>
      <c r="BB42" s="428"/>
      <c r="BC42" s="429"/>
      <c r="BD42" s="429"/>
      <c r="BE42" s="429"/>
      <c r="BF42" s="430"/>
    </row>
    <row r="43" spans="2:58" ht="20.25" customHeight="1" x14ac:dyDescent="0.45">
      <c r="B43" s="434">
        <f>B40+1</f>
        <v>8</v>
      </c>
      <c r="C43" s="436"/>
      <c r="D43" s="437"/>
      <c r="E43" s="438"/>
      <c r="F43" s="237"/>
      <c r="G43" s="366"/>
      <c r="H43" s="369"/>
      <c r="I43" s="370"/>
      <c r="J43" s="370"/>
      <c r="K43" s="371"/>
      <c r="L43" s="373"/>
      <c r="M43" s="374"/>
      <c r="N43" s="374"/>
      <c r="O43" s="375"/>
      <c r="P43" s="382" t="s">
        <v>249</v>
      </c>
      <c r="Q43" s="383"/>
      <c r="R43" s="384"/>
      <c r="S43" s="226"/>
      <c r="T43" s="227"/>
      <c r="U43" s="227"/>
      <c r="V43" s="227"/>
      <c r="W43" s="227"/>
      <c r="X43" s="227"/>
      <c r="Y43" s="228"/>
      <c r="Z43" s="226"/>
      <c r="AA43" s="227"/>
      <c r="AB43" s="227"/>
      <c r="AC43" s="227"/>
      <c r="AD43" s="227"/>
      <c r="AE43" s="227"/>
      <c r="AF43" s="228"/>
      <c r="AG43" s="226"/>
      <c r="AH43" s="227"/>
      <c r="AI43" s="227"/>
      <c r="AJ43" s="227"/>
      <c r="AK43" s="227"/>
      <c r="AL43" s="227"/>
      <c r="AM43" s="228"/>
      <c r="AN43" s="226"/>
      <c r="AO43" s="227"/>
      <c r="AP43" s="227"/>
      <c r="AQ43" s="227"/>
      <c r="AR43" s="227"/>
      <c r="AS43" s="227"/>
      <c r="AT43" s="228"/>
      <c r="AU43" s="226"/>
      <c r="AV43" s="227"/>
      <c r="AW43" s="227"/>
      <c r="AX43" s="394"/>
      <c r="AY43" s="395"/>
      <c r="AZ43" s="396"/>
      <c r="BA43" s="397"/>
      <c r="BB43" s="422"/>
      <c r="BC43" s="423"/>
      <c r="BD43" s="423"/>
      <c r="BE43" s="423"/>
      <c r="BF43" s="424"/>
    </row>
    <row r="44" spans="2:58" ht="20.25" customHeight="1" x14ac:dyDescent="0.45">
      <c r="B44" s="434"/>
      <c r="C44" s="439"/>
      <c r="D44" s="440"/>
      <c r="E44" s="441"/>
      <c r="F44" s="229"/>
      <c r="G44" s="367"/>
      <c r="H44" s="372"/>
      <c r="I44" s="370"/>
      <c r="J44" s="370"/>
      <c r="K44" s="371"/>
      <c r="L44" s="376"/>
      <c r="M44" s="377"/>
      <c r="N44" s="377"/>
      <c r="O44" s="378"/>
      <c r="P44" s="403" t="s">
        <v>250</v>
      </c>
      <c r="Q44" s="404"/>
      <c r="R44" s="405"/>
      <c r="S44" s="230" t="str">
        <f>IF(S43="","",VLOOKUP(S43,'シフト記号表（勤務時間帯）'!$C$6:$K$35,9,FALSE))</f>
        <v/>
      </c>
      <c r="T44" s="231" t="str">
        <f>IF(T43="","",VLOOKUP(T43,'シフト記号表（勤務時間帯）'!$C$6:$K$35,9,FALSE))</f>
        <v/>
      </c>
      <c r="U44" s="231" t="str">
        <f>IF(U43="","",VLOOKUP(U43,'シフト記号表（勤務時間帯）'!$C$6:$K$35,9,FALSE))</f>
        <v/>
      </c>
      <c r="V44" s="231" t="str">
        <f>IF(V43="","",VLOOKUP(V43,'シフト記号表（勤務時間帯）'!$C$6:$K$35,9,FALSE))</f>
        <v/>
      </c>
      <c r="W44" s="231" t="str">
        <f>IF(W43="","",VLOOKUP(W43,'シフト記号表（勤務時間帯）'!$C$6:$K$35,9,FALSE))</f>
        <v/>
      </c>
      <c r="X44" s="231" t="str">
        <f>IF(X43="","",VLOOKUP(X43,'シフト記号表（勤務時間帯）'!$C$6:$K$35,9,FALSE))</f>
        <v/>
      </c>
      <c r="Y44" s="232" t="str">
        <f>IF(Y43="","",VLOOKUP(Y43,'シフト記号表（勤務時間帯）'!$C$6:$K$35,9,FALSE))</f>
        <v/>
      </c>
      <c r="Z44" s="230" t="str">
        <f>IF(Z43="","",VLOOKUP(Z43,'シフト記号表（勤務時間帯）'!$C$6:$K$35,9,FALSE))</f>
        <v/>
      </c>
      <c r="AA44" s="231" t="str">
        <f>IF(AA43="","",VLOOKUP(AA43,'シフト記号表（勤務時間帯）'!$C$6:$K$35,9,FALSE))</f>
        <v/>
      </c>
      <c r="AB44" s="231" t="str">
        <f>IF(AB43="","",VLOOKUP(AB43,'シフト記号表（勤務時間帯）'!$C$6:$K$35,9,FALSE))</f>
        <v/>
      </c>
      <c r="AC44" s="231" t="str">
        <f>IF(AC43="","",VLOOKUP(AC43,'シフト記号表（勤務時間帯）'!$C$6:$K$35,9,FALSE))</f>
        <v/>
      </c>
      <c r="AD44" s="231" t="str">
        <f>IF(AD43="","",VLOOKUP(AD43,'シフト記号表（勤務時間帯）'!$C$6:$K$35,9,FALSE))</f>
        <v/>
      </c>
      <c r="AE44" s="231" t="str">
        <f>IF(AE43="","",VLOOKUP(AE43,'シフト記号表（勤務時間帯）'!$C$6:$K$35,9,FALSE))</f>
        <v/>
      </c>
      <c r="AF44" s="232" t="str">
        <f>IF(AF43="","",VLOOKUP(AF43,'シフト記号表（勤務時間帯）'!$C$6:$K$35,9,FALSE))</f>
        <v/>
      </c>
      <c r="AG44" s="230" t="str">
        <f>IF(AG43="","",VLOOKUP(AG43,'シフト記号表（勤務時間帯）'!$C$6:$K$35,9,FALSE))</f>
        <v/>
      </c>
      <c r="AH44" s="231" t="str">
        <f>IF(AH43="","",VLOOKUP(AH43,'シフト記号表（勤務時間帯）'!$C$6:$K$35,9,FALSE))</f>
        <v/>
      </c>
      <c r="AI44" s="231" t="str">
        <f>IF(AI43="","",VLOOKUP(AI43,'シフト記号表（勤務時間帯）'!$C$6:$K$35,9,FALSE))</f>
        <v/>
      </c>
      <c r="AJ44" s="231" t="str">
        <f>IF(AJ43="","",VLOOKUP(AJ43,'シフト記号表（勤務時間帯）'!$C$6:$K$35,9,FALSE))</f>
        <v/>
      </c>
      <c r="AK44" s="231" t="str">
        <f>IF(AK43="","",VLOOKUP(AK43,'シフト記号表（勤務時間帯）'!$C$6:$K$35,9,FALSE))</f>
        <v/>
      </c>
      <c r="AL44" s="231" t="str">
        <f>IF(AL43="","",VLOOKUP(AL43,'シフト記号表（勤務時間帯）'!$C$6:$K$35,9,FALSE))</f>
        <v/>
      </c>
      <c r="AM44" s="232" t="str">
        <f>IF(AM43="","",VLOOKUP(AM43,'シフト記号表（勤務時間帯）'!$C$6:$K$35,9,FALSE))</f>
        <v/>
      </c>
      <c r="AN44" s="230" t="str">
        <f>IF(AN43="","",VLOOKUP(AN43,'シフト記号表（勤務時間帯）'!$C$6:$K$35,9,FALSE))</f>
        <v/>
      </c>
      <c r="AO44" s="231" t="str">
        <f>IF(AO43="","",VLOOKUP(AO43,'シフト記号表（勤務時間帯）'!$C$6:$K$35,9,FALSE))</f>
        <v/>
      </c>
      <c r="AP44" s="231" t="str">
        <f>IF(AP43="","",VLOOKUP(AP43,'シフト記号表（勤務時間帯）'!$C$6:$K$35,9,FALSE))</f>
        <v/>
      </c>
      <c r="AQ44" s="231" t="str">
        <f>IF(AQ43="","",VLOOKUP(AQ43,'シフト記号表（勤務時間帯）'!$C$6:$K$35,9,FALSE))</f>
        <v/>
      </c>
      <c r="AR44" s="231" t="str">
        <f>IF(AR43="","",VLOOKUP(AR43,'シフト記号表（勤務時間帯）'!$C$6:$K$35,9,FALSE))</f>
        <v/>
      </c>
      <c r="AS44" s="231" t="str">
        <f>IF(AS43="","",VLOOKUP(AS43,'シフト記号表（勤務時間帯）'!$C$6:$K$35,9,FALSE))</f>
        <v/>
      </c>
      <c r="AT44" s="232" t="str">
        <f>IF(AT43="","",VLOOKUP(AT43,'シフト記号表（勤務時間帯）'!$C$6:$K$35,9,FALSE))</f>
        <v/>
      </c>
      <c r="AU44" s="230" t="str">
        <f>IF(AU43="","",VLOOKUP(AU43,'シフト記号表（勤務時間帯）'!$C$6:$K$35,9,FALSE))</f>
        <v/>
      </c>
      <c r="AV44" s="231" t="str">
        <f>IF(AV43="","",VLOOKUP(AV43,'シフト記号表（勤務時間帯）'!$C$6:$K$35,9,FALSE))</f>
        <v/>
      </c>
      <c r="AW44" s="231" t="str">
        <f>IF(AW43="","",VLOOKUP(AW43,'シフト記号表（勤務時間帯）'!$C$6:$K$35,9,FALSE))</f>
        <v/>
      </c>
      <c r="AX44" s="406">
        <f>IF($BB$3="４週",SUM(S44:AT44),IF($BB$3="暦月",SUM(S44:AW44),""))</f>
        <v>0</v>
      </c>
      <c r="AY44" s="407"/>
      <c r="AZ44" s="408">
        <f>IF($BB$3="４週",AX44/4,IF($BB$3="暦月",'通所リハ（1枚版）'!AX44/('通所リハ（1枚版）'!$BB$8/7),""))</f>
        <v>0</v>
      </c>
      <c r="BA44" s="409"/>
      <c r="BB44" s="425"/>
      <c r="BC44" s="426"/>
      <c r="BD44" s="426"/>
      <c r="BE44" s="426"/>
      <c r="BF44" s="427"/>
    </row>
    <row r="45" spans="2:58" ht="20.25" customHeight="1" x14ac:dyDescent="0.45">
      <c r="B45" s="434"/>
      <c r="C45" s="442"/>
      <c r="D45" s="443"/>
      <c r="E45" s="444"/>
      <c r="F45" s="229">
        <f>C43</f>
        <v>0</v>
      </c>
      <c r="G45" s="368"/>
      <c r="H45" s="372"/>
      <c r="I45" s="370"/>
      <c r="J45" s="370"/>
      <c r="K45" s="371"/>
      <c r="L45" s="379"/>
      <c r="M45" s="380"/>
      <c r="N45" s="380"/>
      <c r="O45" s="381"/>
      <c r="P45" s="431" t="s">
        <v>251</v>
      </c>
      <c r="Q45" s="432"/>
      <c r="R45" s="433"/>
      <c r="S45" s="234" t="str">
        <f>IF(S43="","",VLOOKUP(S43,'シフト記号表（勤務時間帯）'!$C$6:$U$35,19,FALSE))</f>
        <v/>
      </c>
      <c r="T45" s="235" t="str">
        <f>IF(T43="","",VLOOKUP(T43,'シフト記号表（勤務時間帯）'!$C$6:$U$35,19,FALSE))</f>
        <v/>
      </c>
      <c r="U45" s="235" t="str">
        <f>IF(U43="","",VLOOKUP(U43,'シフト記号表（勤務時間帯）'!$C$6:$U$35,19,FALSE))</f>
        <v/>
      </c>
      <c r="V45" s="235" t="str">
        <f>IF(V43="","",VLOOKUP(V43,'シフト記号表（勤務時間帯）'!$C$6:$U$35,19,FALSE))</f>
        <v/>
      </c>
      <c r="W45" s="235" t="str">
        <f>IF(W43="","",VLOOKUP(W43,'シフト記号表（勤務時間帯）'!$C$6:$U$35,19,FALSE))</f>
        <v/>
      </c>
      <c r="X45" s="235" t="str">
        <f>IF(X43="","",VLOOKUP(X43,'シフト記号表（勤務時間帯）'!$C$6:$U$35,19,FALSE))</f>
        <v/>
      </c>
      <c r="Y45" s="236" t="str">
        <f>IF(Y43="","",VLOOKUP(Y43,'シフト記号表（勤務時間帯）'!$C$6:$U$35,19,FALSE))</f>
        <v/>
      </c>
      <c r="Z45" s="234" t="str">
        <f>IF(Z43="","",VLOOKUP(Z43,'シフト記号表（勤務時間帯）'!$C$6:$U$35,19,FALSE))</f>
        <v/>
      </c>
      <c r="AA45" s="235" t="str">
        <f>IF(AA43="","",VLOOKUP(AA43,'シフト記号表（勤務時間帯）'!$C$6:$U$35,19,FALSE))</f>
        <v/>
      </c>
      <c r="AB45" s="235" t="str">
        <f>IF(AB43="","",VLOOKUP(AB43,'シフト記号表（勤務時間帯）'!$C$6:$U$35,19,FALSE))</f>
        <v/>
      </c>
      <c r="AC45" s="235" t="str">
        <f>IF(AC43="","",VLOOKUP(AC43,'シフト記号表（勤務時間帯）'!$C$6:$U$35,19,FALSE))</f>
        <v/>
      </c>
      <c r="AD45" s="235" t="str">
        <f>IF(AD43="","",VLOOKUP(AD43,'シフト記号表（勤務時間帯）'!$C$6:$U$35,19,FALSE))</f>
        <v/>
      </c>
      <c r="AE45" s="235" t="str">
        <f>IF(AE43="","",VLOOKUP(AE43,'シフト記号表（勤務時間帯）'!$C$6:$U$35,19,FALSE))</f>
        <v/>
      </c>
      <c r="AF45" s="236" t="str">
        <f>IF(AF43="","",VLOOKUP(AF43,'シフト記号表（勤務時間帯）'!$C$6:$U$35,19,FALSE))</f>
        <v/>
      </c>
      <c r="AG45" s="234" t="str">
        <f>IF(AG43="","",VLOOKUP(AG43,'シフト記号表（勤務時間帯）'!$C$6:$U$35,19,FALSE))</f>
        <v/>
      </c>
      <c r="AH45" s="235" t="str">
        <f>IF(AH43="","",VLOOKUP(AH43,'シフト記号表（勤務時間帯）'!$C$6:$U$35,19,FALSE))</f>
        <v/>
      </c>
      <c r="AI45" s="235" t="str">
        <f>IF(AI43="","",VLOOKUP(AI43,'シフト記号表（勤務時間帯）'!$C$6:$U$35,19,FALSE))</f>
        <v/>
      </c>
      <c r="AJ45" s="235" t="str">
        <f>IF(AJ43="","",VLOOKUP(AJ43,'シフト記号表（勤務時間帯）'!$C$6:$U$35,19,FALSE))</f>
        <v/>
      </c>
      <c r="AK45" s="235" t="str">
        <f>IF(AK43="","",VLOOKUP(AK43,'シフト記号表（勤務時間帯）'!$C$6:$U$35,19,FALSE))</f>
        <v/>
      </c>
      <c r="AL45" s="235" t="str">
        <f>IF(AL43="","",VLOOKUP(AL43,'シフト記号表（勤務時間帯）'!$C$6:$U$35,19,FALSE))</f>
        <v/>
      </c>
      <c r="AM45" s="236" t="str">
        <f>IF(AM43="","",VLOOKUP(AM43,'シフト記号表（勤務時間帯）'!$C$6:$U$35,19,FALSE))</f>
        <v/>
      </c>
      <c r="AN45" s="234" t="str">
        <f>IF(AN43="","",VLOOKUP(AN43,'シフト記号表（勤務時間帯）'!$C$6:$U$35,19,FALSE))</f>
        <v/>
      </c>
      <c r="AO45" s="235" t="str">
        <f>IF(AO43="","",VLOOKUP(AO43,'シフト記号表（勤務時間帯）'!$C$6:$U$35,19,FALSE))</f>
        <v/>
      </c>
      <c r="AP45" s="235" t="str">
        <f>IF(AP43="","",VLOOKUP(AP43,'シフト記号表（勤務時間帯）'!$C$6:$U$35,19,FALSE))</f>
        <v/>
      </c>
      <c r="AQ45" s="235" t="str">
        <f>IF(AQ43="","",VLOOKUP(AQ43,'シフト記号表（勤務時間帯）'!$C$6:$U$35,19,FALSE))</f>
        <v/>
      </c>
      <c r="AR45" s="235" t="str">
        <f>IF(AR43="","",VLOOKUP(AR43,'シフト記号表（勤務時間帯）'!$C$6:$U$35,19,FALSE))</f>
        <v/>
      </c>
      <c r="AS45" s="235" t="str">
        <f>IF(AS43="","",VLOOKUP(AS43,'シフト記号表（勤務時間帯）'!$C$6:$U$35,19,FALSE))</f>
        <v/>
      </c>
      <c r="AT45" s="236" t="str">
        <f>IF(AT43="","",VLOOKUP(AT43,'シフト記号表（勤務時間帯）'!$C$6:$U$35,19,FALSE))</f>
        <v/>
      </c>
      <c r="AU45" s="234" t="str">
        <f>IF(AU43="","",VLOOKUP(AU43,'シフト記号表（勤務時間帯）'!$C$6:$U$35,19,FALSE))</f>
        <v/>
      </c>
      <c r="AV45" s="235" t="str">
        <f>IF(AV43="","",VLOOKUP(AV43,'シフト記号表（勤務時間帯）'!$C$6:$U$35,19,FALSE))</f>
        <v/>
      </c>
      <c r="AW45" s="235" t="str">
        <f>IF(AW43="","",VLOOKUP(AW43,'シフト記号表（勤務時間帯）'!$C$6:$U$35,19,FALSE))</f>
        <v/>
      </c>
      <c r="AX45" s="413">
        <f>IF($BB$3="４週",SUM(S45:AT45),IF($BB$3="暦月",SUM(S45:AW45),""))</f>
        <v>0</v>
      </c>
      <c r="AY45" s="414"/>
      <c r="AZ45" s="415">
        <f>IF($BB$3="４週",AX45/4,IF($BB$3="暦月",'通所リハ（1枚版）'!AX45/('通所リハ（1枚版）'!$BB$8/7),""))</f>
        <v>0</v>
      </c>
      <c r="BA45" s="416"/>
      <c r="BB45" s="428"/>
      <c r="BC45" s="429"/>
      <c r="BD45" s="429"/>
      <c r="BE45" s="429"/>
      <c r="BF45" s="430"/>
    </row>
    <row r="46" spans="2:58" ht="20.25" customHeight="1" x14ac:dyDescent="0.45">
      <c r="B46" s="434">
        <f>B43+1</f>
        <v>9</v>
      </c>
      <c r="C46" s="436"/>
      <c r="D46" s="437"/>
      <c r="E46" s="438"/>
      <c r="F46" s="237"/>
      <c r="G46" s="366"/>
      <c r="H46" s="369"/>
      <c r="I46" s="370"/>
      <c r="J46" s="370"/>
      <c r="K46" s="371"/>
      <c r="L46" s="373"/>
      <c r="M46" s="374"/>
      <c r="N46" s="374"/>
      <c r="O46" s="375"/>
      <c r="P46" s="382" t="s">
        <v>249</v>
      </c>
      <c r="Q46" s="383"/>
      <c r="R46" s="384"/>
      <c r="S46" s="226"/>
      <c r="T46" s="227"/>
      <c r="U46" s="227"/>
      <c r="V46" s="227"/>
      <c r="W46" s="227"/>
      <c r="X46" s="227"/>
      <c r="Y46" s="228"/>
      <c r="Z46" s="226"/>
      <c r="AA46" s="227"/>
      <c r="AB46" s="227"/>
      <c r="AC46" s="227"/>
      <c r="AD46" s="227"/>
      <c r="AE46" s="227"/>
      <c r="AF46" s="228"/>
      <c r="AG46" s="226"/>
      <c r="AH46" s="227"/>
      <c r="AI46" s="227"/>
      <c r="AJ46" s="227"/>
      <c r="AK46" s="227"/>
      <c r="AL46" s="227"/>
      <c r="AM46" s="228"/>
      <c r="AN46" s="226"/>
      <c r="AO46" s="227"/>
      <c r="AP46" s="227"/>
      <c r="AQ46" s="227"/>
      <c r="AR46" s="227"/>
      <c r="AS46" s="227"/>
      <c r="AT46" s="228"/>
      <c r="AU46" s="226"/>
      <c r="AV46" s="227"/>
      <c r="AW46" s="227"/>
      <c r="AX46" s="394"/>
      <c r="AY46" s="395"/>
      <c r="AZ46" s="396"/>
      <c r="BA46" s="397"/>
      <c r="BB46" s="422"/>
      <c r="BC46" s="423"/>
      <c r="BD46" s="423"/>
      <c r="BE46" s="423"/>
      <c r="BF46" s="424"/>
    </row>
    <row r="47" spans="2:58" ht="20.25" customHeight="1" x14ac:dyDescent="0.45">
      <c r="B47" s="434"/>
      <c r="C47" s="439"/>
      <c r="D47" s="440"/>
      <c r="E47" s="441"/>
      <c r="F47" s="229"/>
      <c r="G47" s="367"/>
      <c r="H47" s="372"/>
      <c r="I47" s="370"/>
      <c r="J47" s="370"/>
      <c r="K47" s="371"/>
      <c r="L47" s="376"/>
      <c r="M47" s="377"/>
      <c r="N47" s="377"/>
      <c r="O47" s="378"/>
      <c r="P47" s="403" t="s">
        <v>250</v>
      </c>
      <c r="Q47" s="404"/>
      <c r="R47" s="405"/>
      <c r="S47" s="230" t="str">
        <f>IF(S46="","",VLOOKUP(S46,'シフト記号表（勤務時間帯）'!$C$6:$K$35,9,FALSE))</f>
        <v/>
      </c>
      <c r="T47" s="231" t="str">
        <f>IF(T46="","",VLOOKUP(T46,'シフト記号表（勤務時間帯）'!$C$6:$K$35,9,FALSE))</f>
        <v/>
      </c>
      <c r="U47" s="231" t="str">
        <f>IF(U46="","",VLOOKUP(U46,'シフト記号表（勤務時間帯）'!$C$6:$K$35,9,FALSE))</f>
        <v/>
      </c>
      <c r="V47" s="231" t="str">
        <f>IF(V46="","",VLOOKUP(V46,'シフト記号表（勤務時間帯）'!$C$6:$K$35,9,FALSE))</f>
        <v/>
      </c>
      <c r="W47" s="231" t="str">
        <f>IF(W46="","",VLOOKUP(W46,'シフト記号表（勤務時間帯）'!$C$6:$K$35,9,FALSE))</f>
        <v/>
      </c>
      <c r="X47" s="231" t="str">
        <f>IF(X46="","",VLOOKUP(X46,'シフト記号表（勤務時間帯）'!$C$6:$K$35,9,FALSE))</f>
        <v/>
      </c>
      <c r="Y47" s="232" t="str">
        <f>IF(Y46="","",VLOOKUP(Y46,'シフト記号表（勤務時間帯）'!$C$6:$K$35,9,FALSE))</f>
        <v/>
      </c>
      <c r="Z47" s="230" t="str">
        <f>IF(Z46="","",VLOOKUP(Z46,'シフト記号表（勤務時間帯）'!$C$6:$K$35,9,FALSE))</f>
        <v/>
      </c>
      <c r="AA47" s="231" t="str">
        <f>IF(AA46="","",VLOOKUP(AA46,'シフト記号表（勤務時間帯）'!$C$6:$K$35,9,FALSE))</f>
        <v/>
      </c>
      <c r="AB47" s="231" t="str">
        <f>IF(AB46="","",VLOOKUP(AB46,'シフト記号表（勤務時間帯）'!$C$6:$K$35,9,FALSE))</f>
        <v/>
      </c>
      <c r="AC47" s="231" t="str">
        <f>IF(AC46="","",VLOOKUP(AC46,'シフト記号表（勤務時間帯）'!$C$6:$K$35,9,FALSE))</f>
        <v/>
      </c>
      <c r="AD47" s="231" t="str">
        <f>IF(AD46="","",VLOOKUP(AD46,'シフト記号表（勤務時間帯）'!$C$6:$K$35,9,FALSE))</f>
        <v/>
      </c>
      <c r="AE47" s="231" t="str">
        <f>IF(AE46="","",VLOOKUP(AE46,'シフト記号表（勤務時間帯）'!$C$6:$K$35,9,FALSE))</f>
        <v/>
      </c>
      <c r="AF47" s="232" t="str">
        <f>IF(AF46="","",VLOOKUP(AF46,'シフト記号表（勤務時間帯）'!$C$6:$K$35,9,FALSE))</f>
        <v/>
      </c>
      <c r="AG47" s="230" t="str">
        <f>IF(AG46="","",VLOOKUP(AG46,'シフト記号表（勤務時間帯）'!$C$6:$K$35,9,FALSE))</f>
        <v/>
      </c>
      <c r="AH47" s="231" t="str">
        <f>IF(AH46="","",VLOOKUP(AH46,'シフト記号表（勤務時間帯）'!$C$6:$K$35,9,FALSE))</f>
        <v/>
      </c>
      <c r="AI47" s="231" t="str">
        <f>IF(AI46="","",VLOOKUP(AI46,'シフト記号表（勤務時間帯）'!$C$6:$K$35,9,FALSE))</f>
        <v/>
      </c>
      <c r="AJ47" s="231" t="str">
        <f>IF(AJ46="","",VLOOKUP(AJ46,'シフト記号表（勤務時間帯）'!$C$6:$K$35,9,FALSE))</f>
        <v/>
      </c>
      <c r="AK47" s="231" t="str">
        <f>IF(AK46="","",VLOOKUP(AK46,'シフト記号表（勤務時間帯）'!$C$6:$K$35,9,FALSE))</f>
        <v/>
      </c>
      <c r="AL47" s="231" t="str">
        <f>IF(AL46="","",VLOOKUP(AL46,'シフト記号表（勤務時間帯）'!$C$6:$K$35,9,FALSE))</f>
        <v/>
      </c>
      <c r="AM47" s="232" t="str">
        <f>IF(AM46="","",VLOOKUP(AM46,'シフト記号表（勤務時間帯）'!$C$6:$K$35,9,FALSE))</f>
        <v/>
      </c>
      <c r="AN47" s="230" t="str">
        <f>IF(AN46="","",VLOOKUP(AN46,'シフト記号表（勤務時間帯）'!$C$6:$K$35,9,FALSE))</f>
        <v/>
      </c>
      <c r="AO47" s="231" t="str">
        <f>IF(AO46="","",VLOOKUP(AO46,'シフト記号表（勤務時間帯）'!$C$6:$K$35,9,FALSE))</f>
        <v/>
      </c>
      <c r="AP47" s="231" t="str">
        <f>IF(AP46="","",VLOOKUP(AP46,'シフト記号表（勤務時間帯）'!$C$6:$K$35,9,FALSE))</f>
        <v/>
      </c>
      <c r="AQ47" s="231" t="str">
        <f>IF(AQ46="","",VLOOKUP(AQ46,'シフト記号表（勤務時間帯）'!$C$6:$K$35,9,FALSE))</f>
        <v/>
      </c>
      <c r="AR47" s="231" t="str">
        <f>IF(AR46="","",VLOOKUP(AR46,'シフト記号表（勤務時間帯）'!$C$6:$K$35,9,FALSE))</f>
        <v/>
      </c>
      <c r="AS47" s="231" t="str">
        <f>IF(AS46="","",VLOOKUP(AS46,'シフト記号表（勤務時間帯）'!$C$6:$K$35,9,FALSE))</f>
        <v/>
      </c>
      <c r="AT47" s="232" t="str">
        <f>IF(AT46="","",VLOOKUP(AT46,'シフト記号表（勤務時間帯）'!$C$6:$K$35,9,FALSE))</f>
        <v/>
      </c>
      <c r="AU47" s="230" t="str">
        <f>IF(AU46="","",VLOOKUP(AU46,'シフト記号表（勤務時間帯）'!$C$6:$K$35,9,FALSE))</f>
        <v/>
      </c>
      <c r="AV47" s="231" t="str">
        <f>IF(AV46="","",VLOOKUP(AV46,'シフト記号表（勤務時間帯）'!$C$6:$K$35,9,FALSE))</f>
        <v/>
      </c>
      <c r="AW47" s="231" t="str">
        <f>IF(AW46="","",VLOOKUP(AW46,'シフト記号表（勤務時間帯）'!$C$6:$K$35,9,FALSE))</f>
        <v/>
      </c>
      <c r="AX47" s="406">
        <f>IF($BB$3="４週",SUM(S47:AT47),IF($BB$3="暦月",SUM(S47:AW47),""))</f>
        <v>0</v>
      </c>
      <c r="AY47" s="407"/>
      <c r="AZ47" s="408">
        <f>IF($BB$3="４週",AX47/4,IF($BB$3="暦月",'通所リハ（1枚版）'!AX47/('通所リハ（1枚版）'!$BB$8/7),""))</f>
        <v>0</v>
      </c>
      <c r="BA47" s="409"/>
      <c r="BB47" s="425"/>
      <c r="BC47" s="426"/>
      <c r="BD47" s="426"/>
      <c r="BE47" s="426"/>
      <c r="BF47" s="427"/>
    </row>
    <row r="48" spans="2:58" ht="20.25" customHeight="1" x14ac:dyDescent="0.45">
      <c r="B48" s="434"/>
      <c r="C48" s="442"/>
      <c r="D48" s="443"/>
      <c r="E48" s="444"/>
      <c r="F48" s="229">
        <f>C46</f>
        <v>0</v>
      </c>
      <c r="G48" s="368"/>
      <c r="H48" s="372"/>
      <c r="I48" s="370"/>
      <c r="J48" s="370"/>
      <c r="K48" s="371"/>
      <c r="L48" s="379"/>
      <c r="M48" s="380"/>
      <c r="N48" s="380"/>
      <c r="O48" s="381"/>
      <c r="P48" s="431" t="s">
        <v>251</v>
      </c>
      <c r="Q48" s="432"/>
      <c r="R48" s="433"/>
      <c r="S48" s="234" t="str">
        <f>IF(S46="","",VLOOKUP(S46,'シフト記号表（勤務時間帯）'!$C$6:$U$35,19,FALSE))</f>
        <v/>
      </c>
      <c r="T48" s="235" t="str">
        <f>IF(T46="","",VLOOKUP(T46,'シフト記号表（勤務時間帯）'!$C$6:$U$35,19,FALSE))</f>
        <v/>
      </c>
      <c r="U48" s="235" t="str">
        <f>IF(U46="","",VLOOKUP(U46,'シフト記号表（勤務時間帯）'!$C$6:$U$35,19,FALSE))</f>
        <v/>
      </c>
      <c r="V48" s="235" t="str">
        <f>IF(V46="","",VLOOKUP(V46,'シフト記号表（勤務時間帯）'!$C$6:$U$35,19,FALSE))</f>
        <v/>
      </c>
      <c r="W48" s="235" t="str">
        <f>IF(W46="","",VLOOKUP(W46,'シフト記号表（勤務時間帯）'!$C$6:$U$35,19,FALSE))</f>
        <v/>
      </c>
      <c r="X48" s="235" t="str">
        <f>IF(X46="","",VLOOKUP(X46,'シフト記号表（勤務時間帯）'!$C$6:$U$35,19,FALSE))</f>
        <v/>
      </c>
      <c r="Y48" s="236" t="str">
        <f>IF(Y46="","",VLOOKUP(Y46,'シフト記号表（勤務時間帯）'!$C$6:$U$35,19,FALSE))</f>
        <v/>
      </c>
      <c r="Z48" s="234" t="str">
        <f>IF(Z46="","",VLOOKUP(Z46,'シフト記号表（勤務時間帯）'!$C$6:$U$35,19,FALSE))</f>
        <v/>
      </c>
      <c r="AA48" s="235" t="str">
        <f>IF(AA46="","",VLOOKUP(AA46,'シフト記号表（勤務時間帯）'!$C$6:$U$35,19,FALSE))</f>
        <v/>
      </c>
      <c r="AB48" s="235" t="str">
        <f>IF(AB46="","",VLOOKUP(AB46,'シフト記号表（勤務時間帯）'!$C$6:$U$35,19,FALSE))</f>
        <v/>
      </c>
      <c r="AC48" s="235" t="str">
        <f>IF(AC46="","",VLOOKUP(AC46,'シフト記号表（勤務時間帯）'!$C$6:$U$35,19,FALSE))</f>
        <v/>
      </c>
      <c r="AD48" s="235" t="str">
        <f>IF(AD46="","",VLOOKUP(AD46,'シフト記号表（勤務時間帯）'!$C$6:$U$35,19,FALSE))</f>
        <v/>
      </c>
      <c r="AE48" s="235" t="str">
        <f>IF(AE46="","",VLOOKUP(AE46,'シフト記号表（勤務時間帯）'!$C$6:$U$35,19,FALSE))</f>
        <v/>
      </c>
      <c r="AF48" s="236" t="str">
        <f>IF(AF46="","",VLOOKUP(AF46,'シフト記号表（勤務時間帯）'!$C$6:$U$35,19,FALSE))</f>
        <v/>
      </c>
      <c r="AG48" s="234" t="str">
        <f>IF(AG46="","",VLOOKUP(AG46,'シフト記号表（勤務時間帯）'!$C$6:$U$35,19,FALSE))</f>
        <v/>
      </c>
      <c r="AH48" s="235" t="str">
        <f>IF(AH46="","",VLOOKUP(AH46,'シフト記号表（勤務時間帯）'!$C$6:$U$35,19,FALSE))</f>
        <v/>
      </c>
      <c r="AI48" s="235" t="str">
        <f>IF(AI46="","",VLOOKUP(AI46,'シフト記号表（勤務時間帯）'!$C$6:$U$35,19,FALSE))</f>
        <v/>
      </c>
      <c r="AJ48" s="235" t="str">
        <f>IF(AJ46="","",VLOOKUP(AJ46,'シフト記号表（勤務時間帯）'!$C$6:$U$35,19,FALSE))</f>
        <v/>
      </c>
      <c r="AK48" s="235" t="str">
        <f>IF(AK46="","",VLOOKUP(AK46,'シフト記号表（勤務時間帯）'!$C$6:$U$35,19,FALSE))</f>
        <v/>
      </c>
      <c r="AL48" s="235" t="str">
        <f>IF(AL46="","",VLOOKUP(AL46,'シフト記号表（勤務時間帯）'!$C$6:$U$35,19,FALSE))</f>
        <v/>
      </c>
      <c r="AM48" s="236" t="str">
        <f>IF(AM46="","",VLOOKUP(AM46,'シフト記号表（勤務時間帯）'!$C$6:$U$35,19,FALSE))</f>
        <v/>
      </c>
      <c r="AN48" s="234" t="str">
        <f>IF(AN46="","",VLOOKUP(AN46,'シフト記号表（勤務時間帯）'!$C$6:$U$35,19,FALSE))</f>
        <v/>
      </c>
      <c r="AO48" s="235" t="str">
        <f>IF(AO46="","",VLOOKUP(AO46,'シフト記号表（勤務時間帯）'!$C$6:$U$35,19,FALSE))</f>
        <v/>
      </c>
      <c r="AP48" s="235" t="str">
        <f>IF(AP46="","",VLOOKUP(AP46,'シフト記号表（勤務時間帯）'!$C$6:$U$35,19,FALSE))</f>
        <v/>
      </c>
      <c r="AQ48" s="235" t="str">
        <f>IF(AQ46="","",VLOOKUP(AQ46,'シフト記号表（勤務時間帯）'!$C$6:$U$35,19,FALSE))</f>
        <v/>
      </c>
      <c r="AR48" s="235" t="str">
        <f>IF(AR46="","",VLOOKUP(AR46,'シフト記号表（勤務時間帯）'!$C$6:$U$35,19,FALSE))</f>
        <v/>
      </c>
      <c r="AS48" s="235" t="str">
        <f>IF(AS46="","",VLOOKUP(AS46,'シフト記号表（勤務時間帯）'!$C$6:$U$35,19,FALSE))</f>
        <v/>
      </c>
      <c r="AT48" s="236" t="str">
        <f>IF(AT46="","",VLOOKUP(AT46,'シフト記号表（勤務時間帯）'!$C$6:$U$35,19,FALSE))</f>
        <v/>
      </c>
      <c r="AU48" s="234" t="str">
        <f>IF(AU46="","",VLOOKUP(AU46,'シフト記号表（勤務時間帯）'!$C$6:$U$35,19,FALSE))</f>
        <v/>
      </c>
      <c r="AV48" s="235" t="str">
        <f>IF(AV46="","",VLOOKUP(AV46,'シフト記号表（勤務時間帯）'!$C$6:$U$35,19,FALSE))</f>
        <v/>
      </c>
      <c r="AW48" s="235" t="str">
        <f>IF(AW46="","",VLOOKUP(AW46,'シフト記号表（勤務時間帯）'!$C$6:$U$35,19,FALSE))</f>
        <v/>
      </c>
      <c r="AX48" s="413">
        <f>IF($BB$3="４週",SUM(S48:AT48),IF($BB$3="暦月",SUM(S48:AW48),""))</f>
        <v>0</v>
      </c>
      <c r="AY48" s="414"/>
      <c r="AZ48" s="415">
        <f>IF($BB$3="４週",AX48/4,IF($BB$3="暦月",'通所リハ（1枚版）'!AX48/('通所リハ（1枚版）'!$BB$8/7),""))</f>
        <v>0</v>
      </c>
      <c r="BA48" s="416"/>
      <c r="BB48" s="428"/>
      <c r="BC48" s="429"/>
      <c r="BD48" s="429"/>
      <c r="BE48" s="429"/>
      <c r="BF48" s="430"/>
    </row>
    <row r="49" spans="2:58" ht="20.25" customHeight="1" x14ac:dyDescent="0.45">
      <c r="B49" s="434">
        <f>B46+1</f>
        <v>10</v>
      </c>
      <c r="C49" s="436"/>
      <c r="D49" s="437"/>
      <c r="E49" s="438"/>
      <c r="F49" s="237"/>
      <c r="G49" s="366"/>
      <c r="H49" s="369"/>
      <c r="I49" s="370"/>
      <c r="J49" s="370"/>
      <c r="K49" s="371"/>
      <c r="L49" s="373"/>
      <c r="M49" s="374"/>
      <c r="N49" s="374"/>
      <c r="O49" s="375"/>
      <c r="P49" s="382" t="s">
        <v>249</v>
      </c>
      <c r="Q49" s="383"/>
      <c r="R49" s="384"/>
      <c r="S49" s="226"/>
      <c r="T49" s="227"/>
      <c r="U49" s="227"/>
      <c r="V49" s="227"/>
      <c r="W49" s="227"/>
      <c r="X49" s="227"/>
      <c r="Y49" s="228"/>
      <c r="Z49" s="226"/>
      <c r="AA49" s="227"/>
      <c r="AB49" s="227"/>
      <c r="AC49" s="227"/>
      <c r="AD49" s="227"/>
      <c r="AE49" s="227"/>
      <c r="AF49" s="228"/>
      <c r="AG49" s="226"/>
      <c r="AH49" s="227"/>
      <c r="AI49" s="227"/>
      <c r="AJ49" s="227"/>
      <c r="AK49" s="227"/>
      <c r="AL49" s="227"/>
      <c r="AM49" s="228"/>
      <c r="AN49" s="226"/>
      <c r="AO49" s="227"/>
      <c r="AP49" s="227"/>
      <c r="AQ49" s="227"/>
      <c r="AR49" s="227"/>
      <c r="AS49" s="227"/>
      <c r="AT49" s="228"/>
      <c r="AU49" s="226"/>
      <c r="AV49" s="227"/>
      <c r="AW49" s="227"/>
      <c r="AX49" s="394"/>
      <c r="AY49" s="395"/>
      <c r="AZ49" s="396"/>
      <c r="BA49" s="397"/>
      <c r="BB49" s="422"/>
      <c r="BC49" s="423"/>
      <c r="BD49" s="423"/>
      <c r="BE49" s="423"/>
      <c r="BF49" s="424"/>
    </row>
    <row r="50" spans="2:58" ht="20.25" customHeight="1" x14ac:dyDescent="0.45">
      <c r="B50" s="434"/>
      <c r="C50" s="439"/>
      <c r="D50" s="440"/>
      <c r="E50" s="441"/>
      <c r="F50" s="229"/>
      <c r="G50" s="367"/>
      <c r="H50" s="372"/>
      <c r="I50" s="370"/>
      <c r="J50" s="370"/>
      <c r="K50" s="371"/>
      <c r="L50" s="376"/>
      <c r="M50" s="377"/>
      <c r="N50" s="377"/>
      <c r="O50" s="378"/>
      <c r="P50" s="403" t="s">
        <v>250</v>
      </c>
      <c r="Q50" s="404"/>
      <c r="R50" s="405"/>
      <c r="S50" s="230" t="str">
        <f>IF(S49="","",VLOOKUP(S49,'シフト記号表（勤務時間帯）'!$C$6:$K$35,9,FALSE))</f>
        <v/>
      </c>
      <c r="T50" s="231" t="str">
        <f>IF(T49="","",VLOOKUP(T49,'シフト記号表（勤務時間帯）'!$C$6:$K$35,9,FALSE))</f>
        <v/>
      </c>
      <c r="U50" s="231" t="str">
        <f>IF(U49="","",VLOOKUP(U49,'シフト記号表（勤務時間帯）'!$C$6:$K$35,9,FALSE))</f>
        <v/>
      </c>
      <c r="V50" s="231" t="str">
        <f>IF(V49="","",VLOOKUP(V49,'シフト記号表（勤務時間帯）'!$C$6:$K$35,9,FALSE))</f>
        <v/>
      </c>
      <c r="W50" s="231" t="str">
        <f>IF(W49="","",VLOOKUP(W49,'シフト記号表（勤務時間帯）'!$C$6:$K$35,9,FALSE))</f>
        <v/>
      </c>
      <c r="X50" s="231" t="str">
        <f>IF(X49="","",VLOOKUP(X49,'シフト記号表（勤務時間帯）'!$C$6:$K$35,9,FALSE))</f>
        <v/>
      </c>
      <c r="Y50" s="232" t="str">
        <f>IF(Y49="","",VLOOKUP(Y49,'シフト記号表（勤務時間帯）'!$C$6:$K$35,9,FALSE))</f>
        <v/>
      </c>
      <c r="Z50" s="230" t="str">
        <f>IF(Z49="","",VLOOKUP(Z49,'シフト記号表（勤務時間帯）'!$C$6:$K$35,9,FALSE))</f>
        <v/>
      </c>
      <c r="AA50" s="231" t="str">
        <f>IF(AA49="","",VLOOKUP(AA49,'シフト記号表（勤務時間帯）'!$C$6:$K$35,9,FALSE))</f>
        <v/>
      </c>
      <c r="AB50" s="231" t="str">
        <f>IF(AB49="","",VLOOKUP(AB49,'シフト記号表（勤務時間帯）'!$C$6:$K$35,9,FALSE))</f>
        <v/>
      </c>
      <c r="AC50" s="231" t="str">
        <f>IF(AC49="","",VLOOKUP(AC49,'シフト記号表（勤務時間帯）'!$C$6:$K$35,9,FALSE))</f>
        <v/>
      </c>
      <c r="AD50" s="231" t="str">
        <f>IF(AD49="","",VLOOKUP(AD49,'シフト記号表（勤務時間帯）'!$C$6:$K$35,9,FALSE))</f>
        <v/>
      </c>
      <c r="AE50" s="231" t="str">
        <f>IF(AE49="","",VLOOKUP(AE49,'シフト記号表（勤務時間帯）'!$C$6:$K$35,9,FALSE))</f>
        <v/>
      </c>
      <c r="AF50" s="232" t="str">
        <f>IF(AF49="","",VLOOKUP(AF49,'シフト記号表（勤務時間帯）'!$C$6:$K$35,9,FALSE))</f>
        <v/>
      </c>
      <c r="AG50" s="230" t="str">
        <f>IF(AG49="","",VLOOKUP(AG49,'シフト記号表（勤務時間帯）'!$C$6:$K$35,9,FALSE))</f>
        <v/>
      </c>
      <c r="AH50" s="231" t="str">
        <f>IF(AH49="","",VLOOKUP(AH49,'シフト記号表（勤務時間帯）'!$C$6:$K$35,9,FALSE))</f>
        <v/>
      </c>
      <c r="AI50" s="231" t="str">
        <f>IF(AI49="","",VLOOKUP(AI49,'シフト記号表（勤務時間帯）'!$C$6:$K$35,9,FALSE))</f>
        <v/>
      </c>
      <c r="AJ50" s="231" t="str">
        <f>IF(AJ49="","",VLOOKUP(AJ49,'シフト記号表（勤務時間帯）'!$C$6:$K$35,9,FALSE))</f>
        <v/>
      </c>
      <c r="AK50" s="231" t="str">
        <f>IF(AK49="","",VLOOKUP(AK49,'シフト記号表（勤務時間帯）'!$C$6:$K$35,9,FALSE))</f>
        <v/>
      </c>
      <c r="AL50" s="231" t="str">
        <f>IF(AL49="","",VLOOKUP(AL49,'シフト記号表（勤務時間帯）'!$C$6:$K$35,9,FALSE))</f>
        <v/>
      </c>
      <c r="AM50" s="232" t="str">
        <f>IF(AM49="","",VLOOKUP(AM49,'シフト記号表（勤務時間帯）'!$C$6:$K$35,9,FALSE))</f>
        <v/>
      </c>
      <c r="AN50" s="230" t="str">
        <f>IF(AN49="","",VLOOKUP(AN49,'シフト記号表（勤務時間帯）'!$C$6:$K$35,9,FALSE))</f>
        <v/>
      </c>
      <c r="AO50" s="231" t="str">
        <f>IF(AO49="","",VLOOKUP(AO49,'シフト記号表（勤務時間帯）'!$C$6:$K$35,9,FALSE))</f>
        <v/>
      </c>
      <c r="AP50" s="231" t="str">
        <f>IF(AP49="","",VLOOKUP(AP49,'シフト記号表（勤務時間帯）'!$C$6:$K$35,9,FALSE))</f>
        <v/>
      </c>
      <c r="AQ50" s="231" t="str">
        <f>IF(AQ49="","",VLOOKUP(AQ49,'シフト記号表（勤務時間帯）'!$C$6:$K$35,9,FALSE))</f>
        <v/>
      </c>
      <c r="AR50" s="231" t="str">
        <f>IF(AR49="","",VLOOKUP(AR49,'シフト記号表（勤務時間帯）'!$C$6:$K$35,9,FALSE))</f>
        <v/>
      </c>
      <c r="AS50" s="231" t="str">
        <f>IF(AS49="","",VLOOKUP(AS49,'シフト記号表（勤務時間帯）'!$C$6:$K$35,9,FALSE))</f>
        <v/>
      </c>
      <c r="AT50" s="232" t="str">
        <f>IF(AT49="","",VLOOKUP(AT49,'シフト記号表（勤務時間帯）'!$C$6:$K$35,9,FALSE))</f>
        <v/>
      </c>
      <c r="AU50" s="230" t="str">
        <f>IF(AU49="","",VLOOKUP(AU49,'シフト記号表（勤務時間帯）'!$C$6:$K$35,9,FALSE))</f>
        <v/>
      </c>
      <c r="AV50" s="231" t="str">
        <f>IF(AV49="","",VLOOKUP(AV49,'シフト記号表（勤務時間帯）'!$C$6:$K$35,9,FALSE))</f>
        <v/>
      </c>
      <c r="AW50" s="231" t="str">
        <f>IF(AW49="","",VLOOKUP(AW49,'シフト記号表（勤務時間帯）'!$C$6:$K$35,9,FALSE))</f>
        <v/>
      </c>
      <c r="AX50" s="406">
        <f>IF($BB$3="４週",SUM(S50:AT50),IF($BB$3="暦月",SUM(S50:AW50),""))</f>
        <v>0</v>
      </c>
      <c r="AY50" s="407"/>
      <c r="AZ50" s="408">
        <f>IF($BB$3="４週",AX50/4,IF($BB$3="暦月",'通所リハ（1枚版）'!AX50/('通所リハ（1枚版）'!$BB$8/7),""))</f>
        <v>0</v>
      </c>
      <c r="BA50" s="409"/>
      <c r="BB50" s="425"/>
      <c r="BC50" s="426"/>
      <c r="BD50" s="426"/>
      <c r="BE50" s="426"/>
      <c r="BF50" s="427"/>
    </row>
    <row r="51" spans="2:58" ht="20.25" customHeight="1" x14ac:dyDescent="0.45">
      <c r="B51" s="434"/>
      <c r="C51" s="442"/>
      <c r="D51" s="443"/>
      <c r="E51" s="444"/>
      <c r="F51" s="229">
        <f>C49</f>
        <v>0</v>
      </c>
      <c r="G51" s="368"/>
      <c r="H51" s="372"/>
      <c r="I51" s="370"/>
      <c r="J51" s="370"/>
      <c r="K51" s="371"/>
      <c r="L51" s="379"/>
      <c r="M51" s="380"/>
      <c r="N51" s="380"/>
      <c r="O51" s="381"/>
      <c r="P51" s="431" t="s">
        <v>251</v>
      </c>
      <c r="Q51" s="432"/>
      <c r="R51" s="433"/>
      <c r="S51" s="234" t="str">
        <f>IF(S49="","",VLOOKUP(S49,'シフト記号表（勤務時間帯）'!$C$6:$U$35,19,FALSE))</f>
        <v/>
      </c>
      <c r="T51" s="235" t="str">
        <f>IF(T49="","",VLOOKUP(T49,'シフト記号表（勤務時間帯）'!$C$6:$U$35,19,FALSE))</f>
        <v/>
      </c>
      <c r="U51" s="235" t="str">
        <f>IF(U49="","",VLOOKUP(U49,'シフト記号表（勤務時間帯）'!$C$6:$U$35,19,FALSE))</f>
        <v/>
      </c>
      <c r="V51" s="235" t="str">
        <f>IF(V49="","",VLOOKUP(V49,'シフト記号表（勤務時間帯）'!$C$6:$U$35,19,FALSE))</f>
        <v/>
      </c>
      <c r="W51" s="235" t="str">
        <f>IF(W49="","",VLOOKUP(W49,'シフト記号表（勤務時間帯）'!$C$6:$U$35,19,FALSE))</f>
        <v/>
      </c>
      <c r="X51" s="235" t="str">
        <f>IF(X49="","",VLOOKUP(X49,'シフト記号表（勤務時間帯）'!$C$6:$U$35,19,FALSE))</f>
        <v/>
      </c>
      <c r="Y51" s="236" t="str">
        <f>IF(Y49="","",VLOOKUP(Y49,'シフト記号表（勤務時間帯）'!$C$6:$U$35,19,FALSE))</f>
        <v/>
      </c>
      <c r="Z51" s="234" t="str">
        <f>IF(Z49="","",VLOOKUP(Z49,'シフト記号表（勤務時間帯）'!$C$6:$U$35,19,FALSE))</f>
        <v/>
      </c>
      <c r="AA51" s="235" t="str">
        <f>IF(AA49="","",VLOOKUP(AA49,'シフト記号表（勤務時間帯）'!$C$6:$U$35,19,FALSE))</f>
        <v/>
      </c>
      <c r="AB51" s="235" t="str">
        <f>IF(AB49="","",VLOOKUP(AB49,'シフト記号表（勤務時間帯）'!$C$6:$U$35,19,FALSE))</f>
        <v/>
      </c>
      <c r="AC51" s="235" t="str">
        <f>IF(AC49="","",VLOOKUP(AC49,'シフト記号表（勤務時間帯）'!$C$6:$U$35,19,FALSE))</f>
        <v/>
      </c>
      <c r="AD51" s="235" t="str">
        <f>IF(AD49="","",VLOOKUP(AD49,'シフト記号表（勤務時間帯）'!$C$6:$U$35,19,FALSE))</f>
        <v/>
      </c>
      <c r="AE51" s="235" t="str">
        <f>IF(AE49="","",VLOOKUP(AE49,'シフト記号表（勤務時間帯）'!$C$6:$U$35,19,FALSE))</f>
        <v/>
      </c>
      <c r="AF51" s="236" t="str">
        <f>IF(AF49="","",VLOOKUP(AF49,'シフト記号表（勤務時間帯）'!$C$6:$U$35,19,FALSE))</f>
        <v/>
      </c>
      <c r="AG51" s="234" t="str">
        <f>IF(AG49="","",VLOOKUP(AG49,'シフト記号表（勤務時間帯）'!$C$6:$U$35,19,FALSE))</f>
        <v/>
      </c>
      <c r="AH51" s="235" t="str">
        <f>IF(AH49="","",VLOOKUP(AH49,'シフト記号表（勤務時間帯）'!$C$6:$U$35,19,FALSE))</f>
        <v/>
      </c>
      <c r="AI51" s="235" t="str">
        <f>IF(AI49="","",VLOOKUP(AI49,'シフト記号表（勤務時間帯）'!$C$6:$U$35,19,FALSE))</f>
        <v/>
      </c>
      <c r="AJ51" s="235" t="str">
        <f>IF(AJ49="","",VLOOKUP(AJ49,'シフト記号表（勤務時間帯）'!$C$6:$U$35,19,FALSE))</f>
        <v/>
      </c>
      <c r="AK51" s="235" t="str">
        <f>IF(AK49="","",VLOOKUP(AK49,'シフト記号表（勤務時間帯）'!$C$6:$U$35,19,FALSE))</f>
        <v/>
      </c>
      <c r="AL51" s="235" t="str">
        <f>IF(AL49="","",VLOOKUP(AL49,'シフト記号表（勤務時間帯）'!$C$6:$U$35,19,FALSE))</f>
        <v/>
      </c>
      <c r="AM51" s="236" t="str">
        <f>IF(AM49="","",VLOOKUP(AM49,'シフト記号表（勤務時間帯）'!$C$6:$U$35,19,FALSE))</f>
        <v/>
      </c>
      <c r="AN51" s="234" t="str">
        <f>IF(AN49="","",VLOOKUP(AN49,'シフト記号表（勤務時間帯）'!$C$6:$U$35,19,FALSE))</f>
        <v/>
      </c>
      <c r="AO51" s="235" t="str">
        <f>IF(AO49="","",VLOOKUP(AO49,'シフト記号表（勤務時間帯）'!$C$6:$U$35,19,FALSE))</f>
        <v/>
      </c>
      <c r="AP51" s="235" t="str">
        <f>IF(AP49="","",VLOOKUP(AP49,'シフト記号表（勤務時間帯）'!$C$6:$U$35,19,FALSE))</f>
        <v/>
      </c>
      <c r="AQ51" s="235" t="str">
        <f>IF(AQ49="","",VLOOKUP(AQ49,'シフト記号表（勤務時間帯）'!$C$6:$U$35,19,FALSE))</f>
        <v/>
      </c>
      <c r="AR51" s="235" t="str">
        <f>IF(AR49="","",VLOOKUP(AR49,'シフト記号表（勤務時間帯）'!$C$6:$U$35,19,FALSE))</f>
        <v/>
      </c>
      <c r="AS51" s="235" t="str">
        <f>IF(AS49="","",VLOOKUP(AS49,'シフト記号表（勤務時間帯）'!$C$6:$U$35,19,FALSE))</f>
        <v/>
      </c>
      <c r="AT51" s="236" t="str">
        <f>IF(AT49="","",VLOOKUP(AT49,'シフト記号表（勤務時間帯）'!$C$6:$U$35,19,FALSE))</f>
        <v/>
      </c>
      <c r="AU51" s="234" t="str">
        <f>IF(AU49="","",VLOOKUP(AU49,'シフト記号表（勤務時間帯）'!$C$6:$U$35,19,FALSE))</f>
        <v/>
      </c>
      <c r="AV51" s="235" t="str">
        <f>IF(AV49="","",VLOOKUP(AV49,'シフト記号表（勤務時間帯）'!$C$6:$U$35,19,FALSE))</f>
        <v/>
      </c>
      <c r="AW51" s="235" t="str">
        <f>IF(AW49="","",VLOOKUP(AW49,'シフト記号表（勤務時間帯）'!$C$6:$U$35,19,FALSE))</f>
        <v/>
      </c>
      <c r="AX51" s="413">
        <f>IF($BB$3="４週",SUM(S51:AT51),IF($BB$3="暦月",SUM(S51:AW51),""))</f>
        <v>0</v>
      </c>
      <c r="AY51" s="414"/>
      <c r="AZ51" s="415">
        <f>IF($BB$3="４週",AX51/4,IF($BB$3="暦月",'通所リハ（1枚版）'!AX51/('通所リハ（1枚版）'!$BB$8/7),""))</f>
        <v>0</v>
      </c>
      <c r="BA51" s="416"/>
      <c r="BB51" s="428"/>
      <c r="BC51" s="429"/>
      <c r="BD51" s="429"/>
      <c r="BE51" s="429"/>
      <c r="BF51" s="430"/>
    </row>
    <row r="52" spans="2:58" ht="20.25" customHeight="1" x14ac:dyDescent="0.45">
      <c r="B52" s="434">
        <f>B49+1</f>
        <v>11</v>
      </c>
      <c r="C52" s="436"/>
      <c r="D52" s="437"/>
      <c r="E52" s="438"/>
      <c r="F52" s="237"/>
      <c r="G52" s="366"/>
      <c r="H52" s="369"/>
      <c r="I52" s="370"/>
      <c r="J52" s="370"/>
      <c r="K52" s="371"/>
      <c r="L52" s="373"/>
      <c r="M52" s="374"/>
      <c r="N52" s="374"/>
      <c r="O52" s="375"/>
      <c r="P52" s="382" t="s">
        <v>249</v>
      </c>
      <c r="Q52" s="383"/>
      <c r="R52" s="384"/>
      <c r="S52" s="226"/>
      <c r="T52" s="227"/>
      <c r="U52" s="227"/>
      <c r="V52" s="227"/>
      <c r="W52" s="227"/>
      <c r="X52" s="227"/>
      <c r="Y52" s="228"/>
      <c r="Z52" s="226"/>
      <c r="AA52" s="227"/>
      <c r="AB52" s="227"/>
      <c r="AC52" s="227"/>
      <c r="AD52" s="227"/>
      <c r="AE52" s="227"/>
      <c r="AF52" s="228"/>
      <c r="AG52" s="226"/>
      <c r="AH52" s="227"/>
      <c r="AI52" s="227"/>
      <c r="AJ52" s="227"/>
      <c r="AK52" s="227"/>
      <c r="AL52" s="227"/>
      <c r="AM52" s="228"/>
      <c r="AN52" s="226"/>
      <c r="AO52" s="227"/>
      <c r="AP52" s="227"/>
      <c r="AQ52" s="227"/>
      <c r="AR52" s="227"/>
      <c r="AS52" s="227"/>
      <c r="AT52" s="228"/>
      <c r="AU52" s="226"/>
      <c r="AV52" s="227"/>
      <c r="AW52" s="227"/>
      <c r="AX52" s="394"/>
      <c r="AY52" s="395"/>
      <c r="AZ52" s="396"/>
      <c r="BA52" s="397"/>
      <c r="BB52" s="422"/>
      <c r="BC52" s="423"/>
      <c r="BD52" s="423"/>
      <c r="BE52" s="423"/>
      <c r="BF52" s="424"/>
    </row>
    <row r="53" spans="2:58" ht="20.25" customHeight="1" x14ac:dyDescent="0.45">
      <c r="B53" s="434"/>
      <c r="C53" s="439"/>
      <c r="D53" s="440"/>
      <c r="E53" s="441"/>
      <c r="F53" s="229"/>
      <c r="G53" s="367"/>
      <c r="H53" s="372"/>
      <c r="I53" s="370"/>
      <c r="J53" s="370"/>
      <c r="K53" s="371"/>
      <c r="L53" s="376"/>
      <c r="M53" s="377"/>
      <c r="N53" s="377"/>
      <c r="O53" s="378"/>
      <c r="P53" s="403" t="s">
        <v>250</v>
      </c>
      <c r="Q53" s="404"/>
      <c r="R53" s="405"/>
      <c r="S53" s="230" t="str">
        <f>IF(S52="","",VLOOKUP(S52,'シフト記号表（勤務時間帯）'!$C$6:$K$35,9,FALSE))</f>
        <v/>
      </c>
      <c r="T53" s="231" t="str">
        <f>IF(T52="","",VLOOKUP(T52,'シフト記号表（勤務時間帯）'!$C$6:$K$35,9,FALSE))</f>
        <v/>
      </c>
      <c r="U53" s="231" t="str">
        <f>IF(U52="","",VLOOKUP(U52,'シフト記号表（勤務時間帯）'!$C$6:$K$35,9,FALSE))</f>
        <v/>
      </c>
      <c r="V53" s="231" t="str">
        <f>IF(V52="","",VLOOKUP(V52,'シフト記号表（勤務時間帯）'!$C$6:$K$35,9,FALSE))</f>
        <v/>
      </c>
      <c r="W53" s="231" t="str">
        <f>IF(W52="","",VLOOKUP(W52,'シフト記号表（勤務時間帯）'!$C$6:$K$35,9,FALSE))</f>
        <v/>
      </c>
      <c r="X53" s="231" t="str">
        <f>IF(X52="","",VLOOKUP(X52,'シフト記号表（勤務時間帯）'!$C$6:$K$35,9,FALSE))</f>
        <v/>
      </c>
      <c r="Y53" s="232" t="str">
        <f>IF(Y52="","",VLOOKUP(Y52,'シフト記号表（勤務時間帯）'!$C$6:$K$35,9,FALSE))</f>
        <v/>
      </c>
      <c r="Z53" s="230" t="str">
        <f>IF(Z52="","",VLOOKUP(Z52,'シフト記号表（勤務時間帯）'!$C$6:$K$35,9,FALSE))</f>
        <v/>
      </c>
      <c r="AA53" s="231" t="str">
        <f>IF(AA52="","",VLOOKUP(AA52,'シフト記号表（勤務時間帯）'!$C$6:$K$35,9,FALSE))</f>
        <v/>
      </c>
      <c r="AB53" s="231" t="str">
        <f>IF(AB52="","",VLOOKUP(AB52,'シフト記号表（勤務時間帯）'!$C$6:$K$35,9,FALSE))</f>
        <v/>
      </c>
      <c r="AC53" s="231" t="str">
        <f>IF(AC52="","",VLOOKUP(AC52,'シフト記号表（勤務時間帯）'!$C$6:$K$35,9,FALSE))</f>
        <v/>
      </c>
      <c r="AD53" s="231" t="str">
        <f>IF(AD52="","",VLOOKUP(AD52,'シフト記号表（勤務時間帯）'!$C$6:$K$35,9,FALSE))</f>
        <v/>
      </c>
      <c r="AE53" s="231" t="str">
        <f>IF(AE52="","",VLOOKUP(AE52,'シフト記号表（勤務時間帯）'!$C$6:$K$35,9,FALSE))</f>
        <v/>
      </c>
      <c r="AF53" s="232" t="str">
        <f>IF(AF52="","",VLOOKUP(AF52,'シフト記号表（勤務時間帯）'!$C$6:$K$35,9,FALSE))</f>
        <v/>
      </c>
      <c r="AG53" s="230" t="str">
        <f>IF(AG52="","",VLOOKUP(AG52,'シフト記号表（勤務時間帯）'!$C$6:$K$35,9,FALSE))</f>
        <v/>
      </c>
      <c r="AH53" s="231" t="str">
        <f>IF(AH52="","",VLOOKUP(AH52,'シフト記号表（勤務時間帯）'!$C$6:$K$35,9,FALSE))</f>
        <v/>
      </c>
      <c r="AI53" s="231" t="str">
        <f>IF(AI52="","",VLOOKUP(AI52,'シフト記号表（勤務時間帯）'!$C$6:$K$35,9,FALSE))</f>
        <v/>
      </c>
      <c r="AJ53" s="231" t="str">
        <f>IF(AJ52="","",VLOOKUP(AJ52,'シフト記号表（勤務時間帯）'!$C$6:$K$35,9,FALSE))</f>
        <v/>
      </c>
      <c r="AK53" s="231" t="str">
        <f>IF(AK52="","",VLOOKUP(AK52,'シフト記号表（勤務時間帯）'!$C$6:$K$35,9,FALSE))</f>
        <v/>
      </c>
      <c r="AL53" s="231" t="str">
        <f>IF(AL52="","",VLOOKUP(AL52,'シフト記号表（勤務時間帯）'!$C$6:$K$35,9,FALSE))</f>
        <v/>
      </c>
      <c r="AM53" s="232" t="str">
        <f>IF(AM52="","",VLOOKUP(AM52,'シフト記号表（勤務時間帯）'!$C$6:$K$35,9,FALSE))</f>
        <v/>
      </c>
      <c r="AN53" s="230" t="str">
        <f>IF(AN52="","",VLOOKUP(AN52,'シフト記号表（勤務時間帯）'!$C$6:$K$35,9,FALSE))</f>
        <v/>
      </c>
      <c r="AO53" s="231" t="str">
        <f>IF(AO52="","",VLOOKUP(AO52,'シフト記号表（勤務時間帯）'!$C$6:$K$35,9,FALSE))</f>
        <v/>
      </c>
      <c r="AP53" s="231" t="str">
        <f>IF(AP52="","",VLOOKUP(AP52,'シフト記号表（勤務時間帯）'!$C$6:$K$35,9,FALSE))</f>
        <v/>
      </c>
      <c r="AQ53" s="231" t="str">
        <f>IF(AQ52="","",VLOOKUP(AQ52,'シフト記号表（勤務時間帯）'!$C$6:$K$35,9,FALSE))</f>
        <v/>
      </c>
      <c r="AR53" s="231" t="str">
        <f>IF(AR52="","",VLOOKUP(AR52,'シフト記号表（勤務時間帯）'!$C$6:$K$35,9,FALSE))</f>
        <v/>
      </c>
      <c r="AS53" s="231" t="str">
        <f>IF(AS52="","",VLOOKUP(AS52,'シフト記号表（勤務時間帯）'!$C$6:$K$35,9,FALSE))</f>
        <v/>
      </c>
      <c r="AT53" s="232" t="str">
        <f>IF(AT52="","",VLOOKUP(AT52,'シフト記号表（勤務時間帯）'!$C$6:$K$35,9,FALSE))</f>
        <v/>
      </c>
      <c r="AU53" s="230" t="str">
        <f>IF(AU52="","",VLOOKUP(AU52,'シフト記号表（勤務時間帯）'!$C$6:$K$35,9,FALSE))</f>
        <v/>
      </c>
      <c r="AV53" s="231" t="str">
        <f>IF(AV52="","",VLOOKUP(AV52,'シフト記号表（勤務時間帯）'!$C$6:$K$35,9,FALSE))</f>
        <v/>
      </c>
      <c r="AW53" s="231" t="str">
        <f>IF(AW52="","",VLOOKUP(AW52,'シフト記号表（勤務時間帯）'!$C$6:$K$35,9,FALSE))</f>
        <v/>
      </c>
      <c r="AX53" s="406">
        <f>IF($BB$3="４週",SUM(S53:AT53),IF($BB$3="暦月",SUM(S53:AW53),""))</f>
        <v>0</v>
      </c>
      <c r="AY53" s="407"/>
      <c r="AZ53" s="408">
        <f>IF($BB$3="４週",AX53/4,IF($BB$3="暦月",'通所リハ（1枚版）'!AX53/('通所リハ（1枚版）'!$BB$8/7),""))</f>
        <v>0</v>
      </c>
      <c r="BA53" s="409"/>
      <c r="BB53" s="425"/>
      <c r="BC53" s="426"/>
      <c r="BD53" s="426"/>
      <c r="BE53" s="426"/>
      <c r="BF53" s="427"/>
    </row>
    <row r="54" spans="2:58" ht="20.25" customHeight="1" x14ac:dyDescent="0.45">
      <c r="B54" s="434"/>
      <c r="C54" s="442"/>
      <c r="D54" s="443"/>
      <c r="E54" s="444"/>
      <c r="F54" s="229">
        <f>C52</f>
        <v>0</v>
      </c>
      <c r="G54" s="368"/>
      <c r="H54" s="372"/>
      <c r="I54" s="370"/>
      <c r="J54" s="370"/>
      <c r="K54" s="371"/>
      <c r="L54" s="379"/>
      <c r="M54" s="380"/>
      <c r="N54" s="380"/>
      <c r="O54" s="381"/>
      <c r="P54" s="431" t="s">
        <v>251</v>
      </c>
      <c r="Q54" s="432"/>
      <c r="R54" s="433"/>
      <c r="S54" s="234" t="str">
        <f>IF(S52="","",VLOOKUP(S52,'シフト記号表（勤務時間帯）'!$C$6:$U$35,19,FALSE))</f>
        <v/>
      </c>
      <c r="T54" s="235" t="str">
        <f>IF(T52="","",VLOOKUP(T52,'シフト記号表（勤務時間帯）'!$C$6:$U$35,19,FALSE))</f>
        <v/>
      </c>
      <c r="U54" s="235" t="str">
        <f>IF(U52="","",VLOOKUP(U52,'シフト記号表（勤務時間帯）'!$C$6:$U$35,19,FALSE))</f>
        <v/>
      </c>
      <c r="V54" s="235" t="str">
        <f>IF(V52="","",VLOOKUP(V52,'シフト記号表（勤務時間帯）'!$C$6:$U$35,19,FALSE))</f>
        <v/>
      </c>
      <c r="W54" s="235" t="str">
        <f>IF(W52="","",VLOOKUP(W52,'シフト記号表（勤務時間帯）'!$C$6:$U$35,19,FALSE))</f>
        <v/>
      </c>
      <c r="X54" s="235" t="str">
        <f>IF(X52="","",VLOOKUP(X52,'シフト記号表（勤務時間帯）'!$C$6:$U$35,19,FALSE))</f>
        <v/>
      </c>
      <c r="Y54" s="236" t="str">
        <f>IF(Y52="","",VLOOKUP(Y52,'シフト記号表（勤務時間帯）'!$C$6:$U$35,19,FALSE))</f>
        <v/>
      </c>
      <c r="Z54" s="234" t="str">
        <f>IF(Z52="","",VLOOKUP(Z52,'シフト記号表（勤務時間帯）'!$C$6:$U$35,19,FALSE))</f>
        <v/>
      </c>
      <c r="AA54" s="235" t="str">
        <f>IF(AA52="","",VLOOKUP(AA52,'シフト記号表（勤務時間帯）'!$C$6:$U$35,19,FALSE))</f>
        <v/>
      </c>
      <c r="AB54" s="235" t="str">
        <f>IF(AB52="","",VLOOKUP(AB52,'シフト記号表（勤務時間帯）'!$C$6:$U$35,19,FALSE))</f>
        <v/>
      </c>
      <c r="AC54" s="235" t="str">
        <f>IF(AC52="","",VLOOKUP(AC52,'シフト記号表（勤務時間帯）'!$C$6:$U$35,19,FALSE))</f>
        <v/>
      </c>
      <c r="AD54" s="235" t="str">
        <f>IF(AD52="","",VLOOKUP(AD52,'シフト記号表（勤務時間帯）'!$C$6:$U$35,19,FALSE))</f>
        <v/>
      </c>
      <c r="AE54" s="235" t="str">
        <f>IF(AE52="","",VLOOKUP(AE52,'シフト記号表（勤務時間帯）'!$C$6:$U$35,19,FALSE))</f>
        <v/>
      </c>
      <c r="AF54" s="236" t="str">
        <f>IF(AF52="","",VLOOKUP(AF52,'シフト記号表（勤務時間帯）'!$C$6:$U$35,19,FALSE))</f>
        <v/>
      </c>
      <c r="AG54" s="234" t="str">
        <f>IF(AG52="","",VLOOKUP(AG52,'シフト記号表（勤務時間帯）'!$C$6:$U$35,19,FALSE))</f>
        <v/>
      </c>
      <c r="AH54" s="235" t="str">
        <f>IF(AH52="","",VLOOKUP(AH52,'シフト記号表（勤務時間帯）'!$C$6:$U$35,19,FALSE))</f>
        <v/>
      </c>
      <c r="AI54" s="235" t="str">
        <f>IF(AI52="","",VLOOKUP(AI52,'シフト記号表（勤務時間帯）'!$C$6:$U$35,19,FALSE))</f>
        <v/>
      </c>
      <c r="AJ54" s="235" t="str">
        <f>IF(AJ52="","",VLOOKUP(AJ52,'シフト記号表（勤務時間帯）'!$C$6:$U$35,19,FALSE))</f>
        <v/>
      </c>
      <c r="AK54" s="235" t="str">
        <f>IF(AK52="","",VLOOKUP(AK52,'シフト記号表（勤務時間帯）'!$C$6:$U$35,19,FALSE))</f>
        <v/>
      </c>
      <c r="AL54" s="235" t="str">
        <f>IF(AL52="","",VLOOKUP(AL52,'シフト記号表（勤務時間帯）'!$C$6:$U$35,19,FALSE))</f>
        <v/>
      </c>
      <c r="AM54" s="236" t="str">
        <f>IF(AM52="","",VLOOKUP(AM52,'シフト記号表（勤務時間帯）'!$C$6:$U$35,19,FALSE))</f>
        <v/>
      </c>
      <c r="AN54" s="234" t="str">
        <f>IF(AN52="","",VLOOKUP(AN52,'シフト記号表（勤務時間帯）'!$C$6:$U$35,19,FALSE))</f>
        <v/>
      </c>
      <c r="AO54" s="235" t="str">
        <f>IF(AO52="","",VLOOKUP(AO52,'シフト記号表（勤務時間帯）'!$C$6:$U$35,19,FALSE))</f>
        <v/>
      </c>
      <c r="AP54" s="235" t="str">
        <f>IF(AP52="","",VLOOKUP(AP52,'シフト記号表（勤務時間帯）'!$C$6:$U$35,19,FALSE))</f>
        <v/>
      </c>
      <c r="AQ54" s="235" t="str">
        <f>IF(AQ52="","",VLOOKUP(AQ52,'シフト記号表（勤務時間帯）'!$C$6:$U$35,19,FALSE))</f>
        <v/>
      </c>
      <c r="AR54" s="235" t="str">
        <f>IF(AR52="","",VLOOKUP(AR52,'シフト記号表（勤務時間帯）'!$C$6:$U$35,19,FALSE))</f>
        <v/>
      </c>
      <c r="AS54" s="235" t="str">
        <f>IF(AS52="","",VLOOKUP(AS52,'シフト記号表（勤務時間帯）'!$C$6:$U$35,19,FALSE))</f>
        <v/>
      </c>
      <c r="AT54" s="236" t="str">
        <f>IF(AT52="","",VLOOKUP(AT52,'シフト記号表（勤務時間帯）'!$C$6:$U$35,19,FALSE))</f>
        <v/>
      </c>
      <c r="AU54" s="234" t="str">
        <f>IF(AU52="","",VLOOKUP(AU52,'シフト記号表（勤務時間帯）'!$C$6:$U$35,19,FALSE))</f>
        <v/>
      </c>
      <c r="AV54" s="235" t="str">
        <f>IF(AV52="","",VLOOKUP(AV52,'シフト記号表（勤務時間帯）'!$C$6:$U$35,19,FALSE))</f>
        <v/>
      </c>
      <c r="AW54" s="235" t="str">
        <f>IF(AW52="","",VLOOKUP(AW52,'シフト記号表（勤務時間帯）'!$C$6:$U$35,19,FALSE))</f>
        <v/>
      </c>
      <c r="AX54" s="413">
        <f>IF($BB$3="４週",SUM(S54:AT54),IF($BB$3="暦月",SUM(S54:AW54),""))</f>
        <v>0</v>
      </c>
      <c r="AY54" s="414"/>
      <c r="AZ54" s="415">
        <f>IF($BB$3="４週",AX54/4,IF($BB$3="暦月",'通所リハ（1枚版）'!AX54/('通所リハ（1枚版）'!$BB$8/7),""))</f>
        <v>0</v>
      </c>
      <c r="BA54" s="416"/>
      <c r="BB54" s="428"/>
      <c r="BC54" s="429"/>
      <c r="BD54" s="429"/>
      <c r="BE54" s="429"/>
      <c r="BF54" s="430"/>
    </row>
    <row r="55" spans="2:58" ht="20.25" customHeight="1" x14ac:dyDescent="0.45">
      <c r="B55" s="434">
        <f>B52+1</f>
        <v>12</v>
      </c>
      <c r="C55" s="436"/>
      <c r="D55" s="437"/>
      <c r="E55" s="438"/>
      <c r="F55" s="237"/>
      <c r="G55" s="366"/>
      <c r="H55" s="369"/>
      <c r="I55" s="370"/>
      <c r="J55" s="370"/>
      <c r="K55" s="371"/>
      <c r="L55" s="373"/>
      <c r="M55" s="374"/>
      <c r="N55" s="374"/>
      <c r="O55" s="375"/>
      <c r="P55" s="382" t="s">
        <v>249</v>
      </c>
      <c r="Q55" s="383"/>
      <c r="R55" s="384"/>
      <c r="S55" s="226"/>
      <c r="T55" s="227"/>
      <c r="U55" s="227"/>
      <c r="V55" s="227"/>
      <c r="W55" s="227"/>
      <c r="X55" s="227"/>
      <c r="Y55" s="228"/>
      <c r="Z55" s="226"/>
      <c r="AA55" s="227"/>
      <c r="AB55" s="227"/>
      <c r="AC55" s="227"/>
      <c r="AD55" s="227"/>
      <c r="AE55" s="227"/>
      <c r="AF55" s="228"/>
      <c r="AG55" s="226"/>
      <c r="AH55" s="227"/>
      <c r="AI55" s="227"/>
      <c r="AJ55" s="227"/>
      <c r="AK55" s="227"/>
      <c r="AL55" s="227"/>
      <c r="AM55" s="228"/>
      <c r="AN55" s="226"/>
      <c r="AO55" s="227"/>
      <c r="AP55" s="227"/>
      <c r="AQ55" s="227"/>
      <c r="AR55" s="227"/>
      <c r="AS55" s="227"/>
      <c r="AT55" s="228"/>
      <c r="AU55" s="226"/>
      <c r="AV55" s="227"/>
      <c r="AW55" s="227"/>
      <c r="AX55" s="394"/>
      <c r="AY55" s="395"/>
      <c r="AZ55" s="396"/>
      <c r="BA55" s="397"/>
      <c r="BB55" s="398"/>
      <c r="BC55" s="374"/>
      <c r="BD55" s="374"/>
      <c r="BE55" s="374"/>
      <c r="BF55" s="375"/>
    </row>
    <row r="56" spans="2:58" ht="20.25" customHeight="1" x14ac:dyDescent="0.45">
      <c r="B56" s="434"/>
      <c r="C56" s="439"/>
      <c r="D56" s="440"/>
      <c r="E56" s="441"/>
      <c r="F56" s="229"/>
      <c r="G56" s="367"/>
      <c r="H56" s="372"/>
      <c r="I56" s="370"/>
      <c r="J56" s="370"/>
      <c r="K56" s="371"/>
      <c r="L56" s="376"/>
      <c r="M56" s="377"/>
      <c r="N56" s="377"/>
      <c r="O56" s="378"/>
      <c r="P56" s="403" t="s">
        <v>250</v>
      </c>
      <c r="Q56" s="404"/>
      <c r="R56" s="405"/>
      <c r="S56" s="230" t="str">
        <f>IF(S55="","",VLOOKUP(S55,'シフト記号表（勤務時間帯）'!$C$6:$K$35,9,FALSE))</f>
        <v/>
      </c>
      <c r="T56" s="231" t="str">
        <f>IF(T55="","",VLOOKUP(T55,'シフト記号表（勤務時間帯）'!$C$6:$K$35,9,FALSE))</f>
        <v/>
      </c>
      <c r="U56" s="231" t="str">
        <f>IF(U55="","",VLOOKUP(U55,'シフト記号表（勤務時間帯）'!$C$6:$K$35,9,FALSE))</f>
        <v/>
      </c>
      <c r="V56" s="231" t="str">
        <f>IF(V55="","",VLOOKUP(V55,'シフト記号表（勤務時間帯）'!$C$6:$K$35,9,FALSE))</f>
        <v/>
      </c>
      <c r="W56" s="231" t="str">
        <f>IF(W55="","",VLOOKUP(W55,'シフト記号表（勤務時間帯）'!$C$6:$K$35,9,FALSE))</f>
        <v/>
      </c>
      <c r="X56" s="231" t="str">
        <f>IF(X55="","",VLOOKUP(X55,'シフト記号表（勤務時間帯）'!$C$6:$K$35,9,FALSE))</f>
        <v/>
      </c>
      <c r="Y56" s="232" t="str">
        <f>IF(Y55="","",VLOOKUP(Y55,'シフト記号表（勤務時間帯）'!$C$6:$K$35,9,FALSE))</f>
        <v/>
      </c>
      <c r="Z56" s="230" t="str">
        <f>IF(Z55="","",VLOOKUP(Z55,'シフト記号表（勤務時間帯）'!$C$6:$K$35,9,FALSE))</f>
        <v/>
      </c>
      <c r="AA56" s="231" t="str">
        <f>IF(AA55="","",VLOOKUP(AA55,'シフト記号表（勤務時間帯）'!$C$6:$K$35,9,FALSE))</f>
        <v/>
      </c>
      <c r="AB56" s="231" t="str">
        <f>IF(AB55="","",VLOOKUP(AB55,'シフト記号表（勤務時間帯）'!$C$6:$K$35,9,FALSE))</f>
        <v/>
      </c>
      <c r="AC56" s="231" t="str">
        <f>IF(AC55="","",VLOOKUP(AC55,'シフト記号表（勤務時間帯）'!$C$6:$K$35,9,FALSE))</f>
        <v/>
      </c>
      <c r="AD56" s="231" t="str">
        <f>IF(AD55="","",VLOOKUP(AD55,'シフト記号表（勤務時間帯）'!$C$6:$K$35,9,FALSE))</f>
        <v/>
      </c>
      <c r="AE56" s="231" t="str">
        <f>IF(AE55="","",VLOOKUP(AE55,'シフト記号表（勤務時間帯）'!$C$6:$K$35,9,FALSE))</f>
        <v/>
      </c>
      <c r="AF56" s="232" t="str">
        <f>IF(AF55="","",VLOOKUP(AF55,'シフト記号表（勤務時間帯）'!$C$6:$K$35,9,FALSE))</f>
        <v/>
      </c>
      <c r="AG56" s="230" t="str">
        <f>IF(AG55="","",VLOOKUP(AG55,'シフト記号表（勤務時間帯）'!$C$6:$K$35,9,FALSE))</f>
        <v/>
      </c>
      <c r="AH56" s="231" t="str">
        <f>IF(AH55="","",VLOOKUP(AH55,'シフト記号表（勤務時間帯）'!$C$6:$K$35,9,FALSE))</f>
        <v/>
      </c>
      <c r="AI56" s="231" t="str">
        <f>IF(AI55="","",VLOOKUP(AI55,'シフト記号表（勤務時間帯）'!$C$6:$K$35,9,FALSE))</f>
        <v/>
      </c>
      <c r="AJ56" s="231" t="str">
        <f>IF(AJ55="","",VLOOKUP(AJ55,'シフト記号表（勤務時間帯）'!$C$6:$K$35,9,FALSE))</f>
        <v/>
      </c>
      <c r="AK56" s="231" t="str">
        <f>IF(AK55="","",VLOOKUP(AK55,'シフト記号表（勤務時間帯）'!$C$6:$K$35,9,FALSE))</f>
        <v/>
      </c>
      <c r="AL56" s="231" t="str">
        <f>IF(AL55="","",VLOOKUP(AL55,'シフト記号表（勤務時間帯）'!$C$6:$K$35,9,FALSE))</f>
        <v/>
      </c>
      <c r="AM56" s="232" t="str">
        <f>IF(AM55="","",VLOOKUP(AM55,'シフト記号表（勤務時間帯）'!$C$6:$K$35,9,FALSE))</f>
        <v/>
      </c>
      <c r="AN56" s="230" t="str">
        <f>IF(AN55="","",VLOOKUP(AN55,'シフト記号表（勤務時間帯）'!$C$6:$K$35,9,FALSE))</f>
        <v/>
      </c>
      <c r="AO56" s="231" t="str">
        <f>IF(AO55="","",VLOOKUP(AO55,'シフト記号表（勤務時間帯）'!$C$6:$K$35,9,FALSE))</f>
        <v/>
      </c>
      <c r="AP56" s="231" t="str">
        <f>IF(AP55="","",VLOOKUP(AP55,'シフト記号表（勤務時間帯）'!$C$6:$K$35,9,FALSE))</f>
        <v/>
      </c>
      <c r="AQ56" s="231" t="str">
        <f>IF(AQ55="","",VLOOKUP(AQ55,'シフト記号表（勤務時間帯）'!$C$6:$K$35,9,FALSE))</f>
        <v/>
      </c>
      <c r="AR56" s="231" t="str">
        <f>IF(AR55="","",VLOOKUP(AR55,'シフト記号表（勤務時間帯）'!$C$6:$K$35,9,FALSE))</f>
        <v/>
      </c>
      <c r="AS56" s="231" t="str">
        <f>IF(AS55="","",VLOOKUP(AS55,'シフト記号表（勤務時間帯）'!$C$6:$K$35,9,FALSE))</f>
        <v/>
      </c>
      <c r="AT56" s="232" t="str">
        <f>IF(AT55="","",VLOOKUP(AT55,'シフト記号表（勤務時間帯）'!$C$6:$K$35,9,FALSE))</f>
        <v/>
      </c>
      <c r="AU56" s="230" t="str">
        <f>IF(AU55="","",VLOOKUP(AU55,'シフト記号表（勤務時間帯）'!$C$6:$K$35,9,FALSE))</f>
        <v/>
      </c>
      <c r="AV56" s="231" t="str">
        <f>IF(AV55="","",VLOOKUP(AV55,'シフト記号表（勤務時間帯）'!$C$6:$K$35,9,FALSE))</f>
        <v/>
      </c>
      <c r="AW56" s="231" t="str">
        <f>IF(AW55="","",VLOOKUP(AW55,'シフト記号表（勤務時間帯）'!$C$6:$K$35,9,FALSE))</f>
        <v/>
      </c>
      <c r="AX56" s="406">
        <f>IF($BB$3="４週",SUM(S56:AT56),IF($BB$3="暦月",SUM(S56:AW56),""))</f>
        <v>0</v>
      </c>
      <c r="AY56" s="407"/>
      <c r="AZ56" s="408">
        <f>IF($BB$3="４週",AX56/4,IF($BB$3="暦月",'通所リハ（1枚版）'!AX56/('通所リハ（1枚版）'!$BB$8/7),""))</f>
        <v>0</v>
      </c>
      <c r="BA56" s="409"/>
      <c r="BB56" s="399"/>
      <c r="BC56" s="377"/>
      <c r="BD56" s="377"/>
      <c r="BE56" s="377"/>
      <c r="BF56" s="378"/>
    </row>
    <row r="57" spans="2:58" ht="20.25" customHeight="1" x14ac:dyDescent="0.45">
      <c r="B57" s="434"/>
      <c r="C57" s="442"/>
      <c r="D57" s="443"/>
      <c r="E57" s="444"/>
      <c r="F57" s="229">
        <f>C55</f>
        <v>0</v>
      </c>
      <c r="G57" s="368"/>
      <c r="H57" s="372"/>
      <c r="I57" s="370"/>
      <c r="J57" s="370"/>
      <c r="K57" s="371"/>
      <c r="L57" s="379"/>
      <c r="M57" s="380"/>
      <c r="N57" s="380"/>
      <c r="O57" s="381"/>
      <c r="P57" s="431" t="s">
        <v>251</v>
      </c>
      <c r="Q57" s="432"/>
      <c r="R57" s="433"/>
      <c r="S57" s="234" t="str">
        <f>IF(S55="","",VLOOKUP(S55,'シフト記号表（勤務時間帯）'!$C$6:$U$35,19,FALSE))</f>
        <v/>
      </c>
      <c r="T57" s="235" t="str">
        <f>IF(T55="","",VLOOKUP(T55,'シフト記号表（勤務時間帯）'!$C$6:$U$35,19,FALSE))</f>
        <v/>
      </c>
      <c r="U57" s="235" t="str">
        <f>IF(U55="","",VLOOKUP(U55,'シフト記号表（勤務時間帯）'!$C$6:$U$35,19,FALSE))</f>
        <v/>
      </c>
      <c r="V57" s="235" t="str">
        <f>IF(V55="","",VLOOKUP(V55,'シフト記号表（勤務時間帯）'!$C$6:$U$35,19,FALSE))</f>
        <v/>
      </c>
      <c r="W57" s="235" t="str">
        <f>IF(W55="","",VLOOKUP(W55,'シフト記号表（勤務時間帯）'!$C$6:$U$35,19,FALSE))</f>
        <v/>
      </c>
      <c r="X57" s="235" t="str">
        <f>IF(X55="","",VLOOKUP(X55,'シフト記号表（勤務時間帯）'!$C$6:$U$35,19,FALSE))</f>
        <v/>
      </c>
      <c r="Y57" s="236" t="str">
        <f>IF(Y55="","",VLOOKUP(Y55,'シフト記号表（勤務時間帯）'!$C$6:$U$35,19,FALSE))</f>
        <v/>
      </c>
      <c r="Z57" s="234" t="str">
        <f>IF(Z55="","",VLOOKUP(Z55,'シフト記号表（勤務時間帯）'!$C$6:$U$35,19,FALSE))</f>
        <v/>
      </c>
      <c r="AA57" s="235" t="str">
        <f>IF(AA55="","",VLOOKUP(AA55,'シフト記号表（勤務時間帯）'!$C$6:$U$35,19,FALSE))</f>
        <v/>
      </c>
      <c r="AB57" s="235" t="str">
        <f>IF(AB55="","",VLOOKUP(AB55,'シフト記号表（勤務時間帯）'!$C$6:$U$35,19,FALSE))</f>
        <v/>
      </c>
      <c r="AC57" s="235" t="str">
        <f>IF(AC55="","",VLOOKUP(AC55,'シフト記号表（勤務時間帯）'!$C$6:$U$35,19,FALSE))</f>
        <v/>
      </c>
      <c r="AD57" s="235" t="str">
        <f>IF(AD55="","",VLOOKUP(AD55,'シフト記号表（勤務時間帯）'!$C$6:$U$35,19,FALSE))</f>
        <v/>
      </c>
      <c r="AE57" s="235" t="str">
        <f>IF(AE55="","",VLOOKUP(AE55,'シフト記号表（勤務時間帯）'!$C$6:$U$35,19,FALSE))</f>
        <v/>
      </c>
      <c r="AF57" s="236" t="str">
        <f>IF(AF55="","",VLOOKUP(AF55,'シフト記号表（勤務時間帯）'!$C$6:$U$35,19,FALSE))</f>
        <v/>
      </c>
      <c r="AG57" s="234" t="str">
        <f>IF(AG55="","",VLOOKUP(AG55,'シフト記号表（勤務時間帯）'!$C$6:$U$35,19,FALSE))</f>
        <v/>
      </c>
      <c r="AH57" s="235" t="str">
        <f>IF(AH55="","",VLOOKUP(AH55,'シフト記号表（勤務時間帯）'!$C$6:$U$35,19,FALSE))</f>
        <v/>
      </c>
      <c r="AI57" s="235" t="str">
        <f>IF(AI55="","",VLOOKUP(AI55,'シフト記号表（勤務時間帯）'!$C$6:$U$35,19,FALSE))</f>
        <v/>
      </c>
      <c r="AJ57" s="235" t="str">
        <f>IF(AJ55="","",VLOOKUP(AJ55,'シフト記号表（勤務時間帯）'!$C$6:$U$35,19,FALSE))</f>
        <v/>
      </c>
      <c r="AK57" s="235" t="str">
        <f>IF(AK55="","",VLOOKUP(AK55,'シフト記号表（勤務時間帯）'!$C$6:$U$35,19,FALSE))</f>
        <v/>
      </c>
      <c r="AL57" s="235" t="str">
        <f>IF(AL55="","",VLOOKUP(AL55,'シフト記号表（勤務時間帯）'!$C$6:$U$35,19,FALSE))</f>
        <v/>
      </c>
      <c r="AM57" s="236" t="str">
        <f>IF(AM55="","",VLOOKUP(AM55,'シフト記号表（勤務時間帯）'!$C$6:$U$35,19,FALSE))</f>
        <v/>
      </c>
      <c r="AN57" s="234" t="str">
        <f>IF(AN55="","",VLOOKUP(AN55,'シフト記号表（勤務時間帯）'!$C$6:$U$35,19,FALSE))</f>
        <v/>
      </c>
      <c r="AO57" s="235" t="str">
        <f>IF(AO55="","",VLOOKUP(AO55,'シフト記号表（勤務時間帯）'!$C$6:$U$35,19,FALSE))</f>
        <v/>
      </c>
      <c r="AP57" s="235" t="str">
        <f>IF(AP55="","",VLOOKUP(AP55,'シフト記号表（勤務時間帯）'!$C$6:$U$35,19,FALSE))</f>
        <v/>
      </c>
      <c r="AQ57" s="235" t="str">
        <f>IF(AQ55="","",VLOOKUP(AQ55,'シフト記号表（勤務時間帯）'!$C$6:$U$35,19,FALSE))</f>
        <v/>
      </c>
      <c r="AR57" s="235" t="str">
        <f>IF(AR55="","",VLOOKUP(AR55,'シフト記号表（勤務時間帯）'!$C$6:$U$35,19,FALSE))</f>
        <v/>
      </c>
      <c r="AS57" s="235" t="str">
        <f>IF(AS55="","",VLOOKUP(AS55,'シフト記号表（勤務時間帯）'!$C$6:$U$35,19,FALSE))</f>
        <v/>
      </c>
      <c r="AT57" s="236" t="str">
        <f>IF(AT55="","",VLOOKUP(AT55,'シフト記号表（勤務時間帯）'!$C$6:$U$35,19,FALSE))</f>
        <v/>
      </c>
      <c r="AU57" s="234" t="str">
        <f>IF(AU55="","",VLOOKUP(AU55,'シフト記号表（勤務時間帯）'!$C$6:$U$35,19,FALSE))</f>
        <v/>
      </c>
      <c r="AV57" s="235" t="str">
        <f>IF(AV55="","",VLOOKUP(AV55,'シフト記号表（勤務時間帯）'!$C$6:$U$35,19,FALSE))</f>
        <v/>
      </c>
      <c r="AW57" s="235" t="str">
        <f>IF(AW55="","",VLOOKUP(AW55,'シフト記号表（勤務時間帯）'!$C$6:$U$35,19,FALSE))</f>
        <v/>
      </c>
      <c r="AX57" s="413">
        <f>IF($BB$3="４週",SUM(S57:AT57),IF($BB$3="暦月",SUM(S57:AW57),""))</f>
        <v>0</v>
      </c>
      <c r="AY57" s="414"/>
      <c r="AZ57" s="415">
        <f>IF($BB$3="４週",AX57/4,IF($BB$3="暦月",'通所リハ（1枚版）'!AX57/('通所リハ（1枚版）'!$BB$8/7),""))</f>
        <v>0</v>
      </c>
      <c r="BA57" s="416"/>
      <c r="BB57" s="450"/>
      <c r="BC57" s="380"/>
      <c r="BD57" s="380"/>
      <c r="BE57" s="380"/>
      <c r="BF57" s="381"/>
    </row>
    <row r="58" spans="2:58" ht="20.25" customHeight="1" x14ac:dyDescent="0.45">
      <c r="B58" s="434">
        <f>B55+1</f>
        <v>13</v>
      </c>
      <c r="C58" s="436"/>
      <c r="D58" s="437"/>
      <c r="E58" s="438"/>
      <c r="F58" s="237"/>
      <c r="G58" s="366"/>
      <c r="H58" s="369"/>
      <c r="I58" s="370"/>
      <c r="J58" s="370"/>
      <c r="K58" s="371"/>
      <c r="L58" s="373"/>
      <c r="M58" s="374"/>
      <c r="N58" s="374"/>
      <c r="O58" s="375"/>
      <c r="P58" s="382" t="s">
        <v>249</v>
      </c>
      <c r="Q58" s="383"/>
      <c r="R58" s="384"/>
      <c r="S58" s="226"/>
      <c r="T58" s="227"/>
      <c r="U58" s="227"/>
      <c r="V58" s="227"/>
      <c r="W58" s="227"/>
      <c r="X58" s="227"/>
      <c r="Y58" s="228"/>
      <c r="Z58" s="226"/>
      <c r="AA58" s="227"/>
      <c r="AB58" s="227"/>
      <c r="AC58" s="227"/>
      <c r="AD58" s="227"/>
      <c r="AE58" s="227"/>
      <c r="AF58" s="228"/>
      <c r="AG58" s="226"/>
      <c r="AH58" s="227"/>
      <c r="AI58" s="227"/>
      <c r="AJ58" s="227"/>
      <c r="AK58" s="227"/>
      <c r="AL58" s="227"/>
      <c r="AM58" s="228"/>
      <c r="AN58" s="226"/>
      <c r="AO58" s="227"/>
      <c r="AP58" s="227"/>
      <c r="AQ58" s="227"/>
      <c r="AR58" s="227"/>
      <c r="AS58" s="227"/>
      <c r="AT58" s="228"/>
      <c r="AU58" s="226"/>
      <c r="AV58" s="227"/>
      <c r="AW58" s="227"/>
      <c r="AX58" s="394"/>
      <c r="AY58" s="395"/>
      <c r="AZ58" s="396"/>
      <c r="BA58" s="397"/>
      <c r="BB58" s="398"/>
      <c r="BC58" s="374"/>
      <c r="BD58" s="374"/>
      <c r="BE58" s="374"/>
      <c r="BF58" s="375"/>
    </row>
    <row r="59" spans="2:58" ht="20.25" customHeight="1" x14ac:dyDescent="0.45">
      <c r="B59" s="434"/>
      <c r="C59" s="439"/>
      <c r="D59" s="440"/>
      <c r="E59" s="441"/>
      <c r="F59" s="229"/>
      <c r="G59" s="367"/>
      <c r="H59" s="372"/>
      <c r="I59" s="370"/>
      <c r="J59" s="370"/>
      <c r="K59" s="371"/>
      <c r="L59" s="376"/>
      <c r="M59" s="377"/>
      <c r="N59" s="377"/>
      <c r="O59" s="378"/>
      <c r="P59" s="403" t="s">
        <v>250</v>
      </c>
      <c r="Q59" s="404"/>
      <c r="R59" s="405"/>
      <c r="S59" s="230" t="str">
        <f>IF(S58="","",VLOOKUP(S58,'シフト記号表（勤務時間帯）'!$C$6:$K$35,9,FALSE))</f>
        <v/>
      </c>
      <c r="T59" s="231" t="str">
        <f>IF(T58="","",VLOOKUP(T58,'シフト記号表（勤務時間帯）'!$C$6:$K$35,9,FALSE))</f>
        <v/>
      </c>
      <c r="U59" s="231" t="str">
        <f>IF(U58="","",VLOOKUP(U58,'シフト記号表（勤務時間帯）'!$C$6:$K$35,9,FALSE))</f>
        <v/>
      </c>
      <c r="V59" s="231" t="str">
        <f>IF(V58="","",VLOOKUP(V58,'シフト記号表（勤務時間帯）'!$C$6:$K$35,9,FALSE))</f>
        <v/>
      </c>
      <c r="W59" s="231" t="str">
        <f>IF(W58="","",VLOOKUP(W58,'シフト記号表（勤務時間帯）'!$C$6:$K$35,9,FALSE))</f>
        <v/>
      </c>
      <c r="X59" s="231" t="str">
        <f>IF(X58="","",VLOOKUP(X58,'シフト記号表（勤務時間帯）'!$C$6:$K$35,9,FALSE))</f>
        <v/>
      </c>
      <c r="Y59" s="232" t="str">
        <f>IF(Y58="","",VLOOKUP(Y58,'シフト記号表（勤務時間帯）'!$C$6:$K$35,9,FALSE))</f>
        <v/>
      </c>
      <c r="Z59" s="230" t="str">
        <f>IF(Z58="","",VLOOKUP(Z58,'シフト記号表（勤務時間帯）'!$C$6:$K$35,9,FALSE))</f>
        <v/>
      </c>
      <c r="AA59" s="231" t="str">
        <f>IF(AA58="","",VLOOKUP(AA58,'シフト記号表（勤務時間帯）'!$C$6:$K$35,9,FALSE))</f>
        <v/>
      </c>
      <c r="AB59" s="231" t="str">
        <f>IF(AB58="","",VLOOKUP(AB58,'シフト記号表（勤務時間帯）'!$C$6:$K$35,9,FALSE))</f>
        <v/>
      </c>
      <c r="AC59" s="231" t="str">
        <f>IF(AC58="","",VLOOKUP(AC58,'シフト記号表（勤務時間帯）'!$C$6:$K$35,9,FALSE))</f>
        <v/>
      </c>
      <c r="AD59" s="231" t="str">
        <f>IF(AD58="","",VLOOKUP(AD58,'シフト記号表（勤務時間帯）'!$C$6:$K$35,9,FALSE))</f>
        <v/>
      </c>
      <c r="AE59" s="231" t="str">
        <f>IF(AE58="","",VLOOKUP(AE58,'シフト記号表（勤務時間帯）'!$C$6:$K$35,9,FALSE))</f>
        <v/>
      </c>
      <c r="AF59" s="232" t="str">
        <f>IF(AF58="","",VLOOKUP(AF58,'シフト記号表（勤務時間帯）'!$C$6:$K$35,9,FALSE))</f>
        <v/>
      </c>
      <c r="AG59" s="230" t="str">
        <f>IF(AG58="","",VLOOKUP(AG58,'シフト記号表（勤務時間帯）'!$C$6:$K$35,9,FALSE))</f>
        <v/>
      </c>
      <c r="AH59" s="231" t="str">
        <f>IF(AH58="","",VLOOKUP(AH58,'シフト記号表（勤務時間帯）'!$C$6:$K$35,9,FALSE))</f>
        <v/>
      </c>
      <c r="AI59" s="231" t="str">
        <f>IF(AI58="","",VLOOKUP(AI58,'シフト記号表（勤務時間帯）'!$C$6:$K$35,9,FALSE))</f>
        <v/>
      </c>
      <c r="AJ59" s="231" t="str">
        <f>IF(AJ58="","",VLOOKUP(AJ58,'シフト記号表（勤務時間帯）'!$C$6:$K$35,9,FALSE))</f>
        <v/>
      </c>
      <c r="AK59" s="231" t="str">
        <f>IF(AK58="","",VLOOKUP(AK58,'シフト記号表（勤務時間帯）'!$C$6:$K$35,9,FALSE))</f>
        <v/>
      </c>
      <c r="AL59" s="231" t="str">
        <f>IF(AL58="","",VLOOKUP(AL58,'シフト記号表（勤務時間帯）'!$C$6:$K$35,9,FALSE))</f>
        <v/>
      </c>
      <c r="AM59" s="232" t="str">
        <f>IF(AM58="","",VLOOKUP(AM58,'シフト記号表（勤務時間帯）'!$C$6:$K$35,9,FALSE))</f>
        <v/>
      </c>
      <c r="AN59" s="230" t="str">
        <f>IF(AN58="","",VLOOKUP(AN58,'シフト記号表（勤務時間帯）'!$C$6:$K$35,9,FALSE))</f>
        <v/>
      </c>
      <c r="AO59" s="231" t="str">
        <f>IF(AO58="","",VLOOKUP(AO58,'シフト記号表（勤務時間帯）'!$C$6:$K$35,9,FALSE))</f>
        <v/>
      </c>
      <c r="AP59" s="231" t="str">
        <f>IF(AP58="","",VLOOKUP(AP58,'シフト記号表（勤務時間帯）'!$C$6:$K$35,9,FALSE))</f>
        <v/>
      </c>
      <c r="AQ59" s="231" t="str">
        <f>IF(AQ58="","",VLOOKUP(AQ58,'シフト記号表（勤務時間帯）'!$C$6:$K$35,9,FALSE))</f>
        <v/>
      </c>
      <c r="AR59" s="231" t="str">
        <f>IF(AR58="","",VLOOKUP(AR58,'シフト記号表（勤務時間帯）'!$C$6:$K$35,9,FALSE))</f>
        <v/>
      </c>
      <c r="AS59" s="231" t="str">
        <f>IF(AS58="","",VLOOKUP(AS58,'シフト記号表（勤務時間帯）'!$C$6:$K$35,9,FALSE))</f>
        <v/>
      </c>
      <c r="AT59" s="232" t="str">
        <f>IF(AT58="","",VLOOKUP(AT58,'シフト記号表（勤務時間帯）'!$C$6:$K$35,9,FALSE))</f>
        <v/>
      </c>
      <c r="AU59" s="230" t="str">
        <f>IF(AU58="","",VLOOKUP(AU58,'シフト記号表（勤務時間帯）'!$C$6:$K$35,9,FALSE))</f>
        <v/>
      </c>
      <c r="AV59" s="231" t="str">
        <f>IF(AV58="","",VLOOKUP(AV58,'シフト記号表（勤務時間帯）'!$C$6:$K$35,9,FALSE))</f>
        <v/>
      </c>
      <c r="AW59" s="231" t="str">
        <f>IF(AW58="","",VLOOKUP(AW58,'シフト記号表（勤務時間帯）'!$C$6:$K$35,9,FALSE))</f>
        <v/>
      </c>
      <c r="AX59" s="406">
        <f>IF($BB$3="４週",SUM(S59:AT59),IF($BB$3="暦月",SUM(S59:AW59),""))</f>
        <v>0</v>
      </c>
      <c r="AY59" s="407"/>
      <c r="AZ59" s="408">
        <f>IF($BB$3="４週",AX59/4,IF($BB$3="暦月",'通所リハ（1枚版）'!AX59/('通所リハ（1枚版）'!$BB$8/7),""))</f>
        <v>0</v>
      </c>
      <c r="BA59" s="409"/>
      <c r="BB59" s="399"/>
      <c r="BC59" s="377"/>
      <c r="BD59" s="377"/>
      <c r="BE59" s="377"/>
      <c r="BF59" s="378"/>
    </row>
    <row r="60" spans="2:58" ht="20.25" customHeight="1" thickBot="1" x14ac:dyDescent="0.5">
      <c r="B60" s="435"/>
      <c r="C60" s="442"/>
      <c r="D60" s="443"/>
      <c r="E60" s="444"/>
      <c r="F60" s="238">
        <f>C58</f>
        <v>0</v>
      </c>
      <c r="G60" s="445"/>
      <c r="H60" s="446"/>
      <c r="I60" s="447"/>
      <c r="J60" s="447"/>
      <c r="K60" s="448"/>
      <c r="L60" s="449"/>
      <c r="M60" s="401"/>
      <c r="N60" s="401"/>
      <c r="O60" s="402"/>
      <c r="P60" s="410" t="s">
        <v>251</v>
      </c>
      <c r="Q60" s="411"/>
      <c r="R60" s="412"/>
      <c r="S60" s="234" t="str">
        <f>IF(S58="","",VLOOKUP(S58,'シフト記号表（勤務時間帯）'!$C$6:$U$35,19,FALSE))</f>
        <v/>
      </c>
      <c r="T60" s="235" t="str">
        <f>IF(T58="","",VLOOKUP(T58,'シフト記号表（勤務時間帯）'!$C$6:$U$35,19,FALSE))</f>
        <v/>
      </c>
      <c r="U60" s="235" t="str">
        <f>IF(U58="","",VLOOKUP(U58,'シフト記号表（勤務時間帯）'!$C$6:$U$35,19,FALSE))</f>
        <v/>
      </c>
      <c r="V60" s="235" t="str">
        <f>IF(V58="","",VLOOKUP(V58,'シフト記号表（勤務時間帯）'!$C$6:$U$35,19,FALSE))</f>
        <v/>
      </c>
      <c r="W60" s="235" t="str">
        <f>IF(W58="","",VLOOKUP(W58,'シフト記号表（勤務時間帯）'!$C$6:$U$35,19,FALSE))</f>
        <v/>
      </c>
      <c r="X60" s="235" t="str">
        <f>IF(X58="","",VLOOKUP(X58,'シフト記号表（勤務時間帯）'!$C$6:$U$35,19,FALSE))</f>
        <v/>
      </c>
      <c r="Y60" s="236" t="str">
        <f>IF(Y58="","",VLOOKUP(Y58,'シフト記号表（勤務時間帯）'!$C$6:$U$35,19,FALSE))</f>
        <v/>
      </c>
      <c r="Z60" s="234" t="str">
        <f>IF(Z58="","",VLOOKUP(Z58,'シフト記号表（勤務時間帯）'!$C$6:$U$35,19,FALSE))</f>
        <v/>
      </c>
      <c r="AA60" s="235" t="str">
        <f>IF(AA58="","",VLOOKUP(AA58,'シフト記号表（勤務時間帯）'!$C$6:$U$35,19,FALSE))</f>
        <v/>
      </c>
      <c r="AB60" s="235" t="str">
        <f>IF(AB58="","",VLOOKUP(AB58,'シフト記号表（勤務時間帯）'!$C$6:$U$35,19,FALSE))</f>
        <v/>
      </c>
      <c r="AC60" s="235" t="str">
        <f>IF(AC58="","",VLOOKUP(AC58,'シフト記号表（勤務時間帯）'!$C$6:$U$35,19,FALSE))</f>
        <v/>
      </c>
      <c r="AD60" s="235" t="str">
        <f>IF(AD58="","",VLOOKUP(AD58,'シフト記号表（勤務時間帯）'!$C$6:$U$35,19,FALSE))</f>
        <v/>
      </c>
      <c r="AE60" s="235" t="str">
        <f>IF(AE58="","",VLOOKUP(AE58,'シフト記号表（勤務時間帯）'!$C$6:$U$35,19,FALSE))</f>
        <v/>
      </c>
      <c r="AF60" s="236" t="str">
        <f>IF(AF58="","",VLOOKUP(AF58,'シフト記号表（勤務時間帯）'!$C$6:$U$35,19,FALSE))</f>
        <v/>
      </c>
      <c r="AG60" s="234" t="str">
        <f>IF(AG58="","",VLOOKUP(AG58,'シフト記号表（勤務時間帯）'!$C$6:$U$35,19,FALSE))</f>
        <v/>
      </c>
      <c r="AH60" s="235" t="str">
        <f>IF(AH58="","",VLOOKUP(AH58,'シフト記号表（勤務時間帯）'!$C$6:$U$35,19,FALSE))</f>
        <v/>
      </c>
      <c r="AI60" s="235" t="str">
        <f>IF(AI58="","",VLOOKUP(AI58,'シフト記号表（勤務時間帯）'!$C$6:$U$35,19,FALSE))</f>
        <v/>
      </c>
      <c r="AJ60" s="235" t="str">
        <f>IF(AJ58="","",VLOOKUP(AJ58,'シフト記号表（勤務時間帯）'!$C$6:$U$35,19,FALSE))</f>
        <v/>
      </c>
      <c r="AK60" s="235" t="str">
        <f>IF(AK58="","",VLOOKUP(AK58,'シフト記号表（勤務時間帯）'!$C$6:$U$35,19,FALSE))</f>
        <v/>
      </c>
      <c r="AL60" s="235" t="str">
        <f>IF(AL58="","",VLOOKUP(AL58,'シフト記号表（勤務時間帯）'!$C$6:$U$35,19,FALSE))</f>
        <v/>
      </c>
      <c r="AM60" s="236" t="str">
        <f>IF(AM58="","",VLOOKUP(AM58,'シフト記号表（勤務時間帯）'!$C$6:$U$35,19,FALSE))</f>
        <v/>
      </c>
      <c r="AN60" s="234" t="str">
        <f>IF(AN58="","",VLOOKUP(AN58,'シフト記号表（勤務時間帯）'!$C$6:$U$35,19,FALSE))</f>
        <v/>
      </c>
      <c r="AO60" s="235" t="str">
        <f>IF(AO58="","",VLOOKUP(AO58,'シフト記号表（勤務時間帯）'!$C$6:$U$35,19,FALSE))</f>
        <v/>
      </c>
      <c r="AP60" s="235" t="str">
        <f>IF(AP58="","",VLOOKUP(AP58,'シフト記号表（勤務時間帯）'!$C$6:$U$35,19,FALSE))</f>
        <v/>
      </c>
      <c r="AQ60" s="235" t="str">
        <f>IF(AQ58="","",VLOOKUP(AQ58,'シフト記号表（勤務時間帯）'!$C$6:$U$35,19,FALSE))</f>
        <v/>
      </c>
      <c r="AR60" s="235" t="str">
        <f>IF(AR58="","",VLOOKUP(AR58,'シフト記号表（勤務時間帯）'!$C$6:$U$35,19,FALSE))</f>
        <v/>
      </c>
      <c r="AS60" s="235" t="str">
        <f>IF(AS58="","",VLOOKUP(AS58,'シフト記号表（勤務時間帯）'!$C$6:$U$35,19,FALSE))</f>
        <v/>
      </c>
      <c r="AT60" s="236" t="str">
        <f>IF(AT58="","",VLOOKUP(AT58,'シフト記号表（勤務時間帯）'!$C$6:$U$35,19,FALSE))</f>
        <v/>
      </c>
      <c r="AU60" s="234" t="str">
        <f>IF(AU58="","",VLOOKUP(AU58,'シフト記号表（勤務時間帯）'!$C$6:$U$35,19,FALSE))</f>
        <v/>
      </c>
      <c r="AV60" s="235" t="str">
        <f>IF(AV58="","",VLOOKUP(AV58,'シフト記号表（勤務時間帯）'!$C$6:$U$35,19,FALSE))</f>
        <v/>
      </c>
      <c r="AW60" s="235" t="str">
        <f>IF(AW58="","",VLOOKUP(AW58,'シフト記号表（勤務時間帯）'!$C$6:$U$35,19,FALSE))</f>
        <v/>
      </c>
      <c r="AX60" s="413">
        <f>IF($BB$3="４週",SUM(S60:AT60),IF($BB$3="暦月",SUM(S60:AW60),""))</f>
        <v>0</v>
      </c>
      <c r="AY60" s="414"/>
      <c r="AZ60" s="415">
        <f>IF($BB$3="４週",AX60/4,IF($BB$3="暦月",'通所リハ（1枚版）'!AX60/('通所リハ（1枚版）'!$BB$8/7),""))</f>
        <v>0</v>
      </c>
      <c r="BA60" s="416"/>
      <c r="BB60" s="400"/>
      <c r="BC60" s="401"/>
      <c r="BD60" s="401"/>
      <c r="BE60" s="401"/>
      <c r="BF60" s="402"/>
    </row>
    <row r="61" spans="2:58" s="246" customFormat="1" ht="6" customHeight="1" thickBot="1" x14ac:dyDescent="0.5">
      <c r="B61" s="239"/>
      <c r="C61" s="240"/>
      <c r="D61" s="240"/>
      <c r="E61" s="240"/>
      <c r="F61" s="241"/>
      <c r="G61" s="241"/>
      <c r="H61" s="242"/>
      <c r="I61" s="242"/>
      <c r="J61" s="242"/>
      <c r="K61" s="242"/>
      <c r="L61" s="241"/>
      <c r="M61" s="241"/>
      <c r="N61" s="241"/>
      <c r="O61" s="241"/>
      <c r="P61" s="243"/>
      <c r="Q61" s="243"/>
      <c r="R61" s="243"/>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2"/>
      <c r="AP61" s="242"/>
      <c r="AQ61" s="242"/>
      <c r="AR61" s="242"/>
      <c r="AS61" s="242"/>
      <c r="AT61" s="242"/>
      <c r="AU61" s="242"/>
      <c r="AV61" s="242"/>
      <c r="AW61" s="242"/>
      <c r="AX61" s="244"/>
      <c r="AY61" s="244"/>
      <c r="AZ61" s="244"/>
      <c r="BA61" s="244"/>
      <c r="BB61" s="241"/>
      <c r="BC61" s="241"/>
      <c r="BD61" s="241"/>
      <c r="BE61" s="241"/>
      <c r="BF61" s="245"/>
    </row>
    <row r="62" spans="2:58" ht="20.100000000000001" customHeight="1" x14ac:dyDescent="0.45">
      <c r="B62" s="247"/>
      <c r="C62" s="248"/>
      <c r="D62" s="248"/>
      <c r="E62" s="248"/>
      <c r="F62" s="249"/>
      <c r="G62" s="349" t="s">
        <v>252</v>
      </c>
      <c r="H62" s="349"/>
      <c r="I62" s="349"/>
      <c r="J62" s="349"/>
      <c r="K62" s="350"/>
      <c r="L62" s="250"/>
      <c r="M62" s="355" t="s">
        <v>102</v>
      </c>
      <c r="N62" s="356"/>
      <c r="O62" s="356"/>
      <c r="P62" s="356"/>
      <c r="Q62" s="356"/>
      <c r="R62" s="357"/>
      <c r="S62" s="251" t="str">
        <f t="shared" ref="S62:AH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si="1"/>
        <v/>
      </c>
      <c r="AD62" s="252" t="str">
        <f t="shared" si="1"/>
        <v/>
      </c>
      <c r="AE62" s="252" t="str">
        <f t="shared" si="1"/>
        <v/>
      </c>
      <c r="AF62" s="253" t="str">
        <f t="shared" si="1"/>
        <v/>
      </c>
      <c r="AG62" s="251" t="str">
        <f t="shared" si="1"/>
        <v/>
      </c>
      <c r="AH62" s="252" t="str">
        <f t="shared" si="1"/>
        <v/>
      </c>
      <c r="AI62" s="252" t="str">
        <f t="shared" ref="AI62:AX68" si="2">IF(SUMIF($F$22:$F$60, $M62, AI$22:AI$60)=0,"",SUMIF($F$22:$F$60, $M62, AI$22:AI$60))</f>
        <v/>
      </c>
      <c r="AJ62" s="252" t="str">
        <f t="shared" si="2"/>
        <v/>
      </c>
      <c r="AK62" s="252" t="str">
        <f t="shared" si="2"/>
        <v/>
      </c>
      <c r="AL62" s="252" t="str">
        <f t="shared" si="2"/>
        <v/>
      </c>
      <c r="AM62" s="253" t="str">
        <f t="shared" si="2"/>
        <v/>
      </c>
      <c r="AN62" s="251" t="str">
        <f t="shared" si="2"/>
        <v/>
      </c>
      <c r="AO62" s="252" t="str">
        <f t="shared" si="2"/>
        <v/>
      </c>
      <c r="AP62" s="252" t="str">
        <f t="shared" si="2"/>
        <v/>
      </c>
      <c r="AQ62" s="252" t="str">
        <f t="shared" si="2"/>
        <v/>
      </c>
      <c r="AR62" s="252" t="str">
        <f t="shared" si="2"/>
        <v/>
      </c>
      <c r="AS62" s="252" t="str">
        <f t="shared" si="2"/>
        <v/>
      </c>
      <c r="AT62" s="253" t="str">
        <f t="shared" si="2"/>
        <v/>
      </c>
      <c r="AU62" s="251" t="str">
        <f t="shared" si="2"/>
        <v/>
      </c>
      <c r="AV62" s="252" t="str">
        <f t="shared" si="2"/>
        <v/>
      </c>
      <c r="AW62" s="252" t="str">
        <f t="shared" si="2"/>
        <v/>
      </c>
      <c r="AX62" s="358" t="str">
        <f t="shared" si="2"/>
        <v/>
      </c>
      <c r="AY62" s="359"/>
      <c r="AZ62" s="360" t="str">
        <f t="shared" ref="AZ62:AZ68" si="3">IF(AX62="","",IF($BB$3="４週",AX62/4,IF($BB$3="暦月",AX62/($BB$8/7),"")))</f>
        <v/>
      </c>
      <c r="BA62" s="361"/>
      <c r="BB62" s="385"/>
      <c r="BC62" s="386"/>
      <c r="BD62" s="386"/>
      <c r="BE62" s="386"/>
      <c r="BF62" s="387"/>
    </row>
    <row r="63" spans="2:58" ht="20.25" customHeight="1" x14ac:dyDescent="0.45">
      <c r="B63" s="254"/>
      <c r="C63" s="255"/>
      <c r="D63" s="255"/>
      <c r="E63" s="255"/>
      <c r="F63" s="256"/>
      <c r="G63" s="351"/>
      <c r="H63" s="351"/>
      <c r="I63" s="351"/>
      <c r="J63" s="351"/>
      <c r="K63" s="352"/>
      <c r="L63" s="257"/>
      <c r="M63" s="364" t="s">
        <v>103</v>
      </c>
      <c r="N63" s="364"/>
      <c r="O63" s="364"/>
      <c r="P63" s="364"/>
      <c r="Q63" s="364"/>
      <c r="R63" s="365"/>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1"/>
        <v/>
      </c>
      <c r="AD63" s="252" t="str">
        <f t="shared" si="1"/>
        <v/>
      </c>
      <c r="AE63" s="252" t="str">
        <f t="shared" si="1"/>
        <v/>
      </c>
      <c r="AF63" s="253" t="str">
        <f t="shared" si="1"/>
        <v/>
      </c>
      <c r="AG63" s="251" t="str">
        <f t="shared" si="1"/>
        <v/>
      </c>
      <c r="AH63" s="252" t="str">
        <f t="shared" si="1"/>
        <v/>
      </c>
      <c r="AI63" s="252" t="str">
        <f t="shared" si="2"/>
        <v/>
      </c>
      <c r="AJ63" s="252" t="str">
        <f t="shared" si="2"/>
        <v/>
      </c>
      <c r="AK63" s="252" t="str">
        <f t="shared" si="2"/>
        <v/>
      </c>
      <c r="AL63" s="252" t="str">
        <f t="shared" si="2"/>
        <v/>
      </c>
      <c r="AM63" s="253" t="str">
        <f t="shared" si="2"/>
        <v/>
      </c>
      <c r="AN63" s="251" t="str">
        <f t="shared" si="2"/>
        <v/>
      </c>
      <c r="AO63" s="252" t="str">
        <f t="shared" si="2"/>
        <v/>
      </c>
      <c r="AP63" s="252" t="str">
        <f t="shared" si="2"/>
        <v/>
      </c>
      <c r="AQ63" s="252" t="str">
        <f t="shared" si="2"/>
        <v/>
      </c>
      <c r="AR63" s="252" t="str">
        <f t="shared" si="2"/>
        <v/>
      </c>
      <c r="AS63" s="252" t="str">
        <f t="shared" si="2"/>
        <v/>
      </c>
      <c r="AT63" s="253" t="str">
        <f t="shared" si="2"/>
        <v/>
      </c>
      <c r="AU63" s="251" t="str">
        <f t="shared" si="2"/>
        <v/>
      </c>
      <c r="AV63" s="252" t="str">
        <f t="shared" si="2"/>
        <v/>
      </c>
      <c r="AW63" s="252" t="str">
        <f t="shared" si="2"/>
        <v/>
      </c>
      <c r="AX63" s="358" t="str">
        <f t="shared" si="2"/>
        <v/>
      </c>
      <c r="AY63" s="359"/>
      <c r="AZ63" s="360" t="str">
        <f t="shared" si="3"/>
        <v/>
      </c>
      <c r="BA63" s="361"/>
      <c r="BB63" s="388"/>
      <c r="BC63" s="389"/>
      <c r="BD63" s="389"/>
      <c r="BE63" s="389"/>
      <c r="BF63" s="390"/>
    </row>
    <row r="64" spans="2:58" ht="20.25" customHeight="1" x14ac:dyDescent="0.45">
      <c r="B64" s="254"/>
      <c r="C64" s="255"/>
      <c r="D64" s="255"/>
      <c r="E64" s="255"/>
      <c r="F64" s="256"/>
      <c r="G64" s="351"/>
      <c r="H64" s="351"/>
      <c r="I64" s="351"/>
      <c r="J64" s="351"/>
      <c r="K64" s="352"/>
      <c r="L64" s="257"/>
      <c r="M64" s="364" t="s">
        <v>104</v>
      </c>
      <c r="N64" s="364"/>
      <c r="O64" s="364"/>
      <c r="P64" s="364"/>
      <c r="Q64" s="364"/>
      <c r="R64" s="365"/>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1"/>
        <v/>
      </c>
      <c r="AD64" s="252" t="str">
        <f t="shared" si="1"/>
        <v/>
      </c>
      <c r="AE64" s="252" t="str">
        <f t="shared" si="1"/>
        <v/>
      </c>
      <c r="AF64" s="253" t="str">
        <f t="shared" si="1"/>
        <v/>
      </c>
      <c r="AG64" s="251" t="str">
        <f t="shared" si="1"/>
        <v/>
      </c>
      <c r="AH64" s="252" t="str">
        <f t="shared" si="1"/>
        <v/>
      </c>
      <c r="AI64" s="252" t="str">
        <f t="shared" si="2"/>
        <v/>
      </c>
      <c r="AJ64" s="252" t="str">
        <f t="shared" si="2"/>
        <v/>
      </c>
      <c r="AK64" s="252" t="str">
        <f t="shared" si="2"/>
        <v/>
      </c>
      <c r="AL64" s="252" t="str">
        <f t="shared" si="2"/>
        <v/>
      </c>
      <c r="AM64" s="253" t="str">
        <f t="shared" si="2"/>
        <v/>
      </c>
      <c r="AN64" s="251" t="str">
        <f t="shared" si="2"/>
        <v/>
      </c>
      <c r="AO64" s="252" t="str">
        <f t="shared" si="2"/>
        <v/>
      </c>
      <c r="AP64" s="252" t="str">
        <f t="shared" si="2"/>
        <v/>
      </c>
      <c r="AQ64" s="252" t="str">
        <f t="shared" si="2"/>
        <v/>
      </c>
      <c r="AR64" s="252" t="str">
        <f t="shared" si="2"/>
        <v/>
      </c>
      <c r="AS64" s="252" t="str">
        <f t="shared" si="2"/>
        <v/>
      </c>
      <c r="AT64" s="253" t="str">
        <f t="shared" si="2"/>
        <v/>
      </c>
      <c r="AU64" s="251" t="str">
        <f t="shared" si="2"/>
        <v/>
      </c>
      <c r="AV64" s="252" t="str">
        <f t="shared" si="2"/>
        <v/>
      </c>
      <c r="AW64" s="252" t="str">
        <f t="shared" si="2"/>
        <v/>
      </c>
      <c r="AX64" s="358" t="str">
        <f t="shared" si="2"/>
        <v/>
      </c>
      <c r="AY64" s="359"/>
      <c r="AZ64" s="360" t="str">
        <f t="shared" si="3"/>
        <v/>
      </c>
      <c r="BA64" s="361"/>
      <c r="BB64" s="388"/>
      <c r="BC64" s="389"/>
      <c r="BD64" s="389"/>
      <c r="BE64" s="389"/>
      <c r="BF64" s="390"/>
    </row>
    <row r="65" spans="1:73" ht="20.25" customHeight="1" x14ac:dyDescent="0.45">
      <c r="B65" s="254"/>
      <c r="C65" s="255"/>
      <c r="D65" s="255"/>
      <c r="E65" s="255"/>
      <c r="F65" s="256"/>
      <c r="G65" s="351"/>
      <c r="H65" s="351"/>
      <c r="I65" s="351"/>
      <c r="J65" s="351"/>
      <c r="K65" s="352"/>
      <c r="L65" s="257"/>
      <c r="M65" s="364" t="s">
        <v>105</v>
      </c>
      <c r="N65" s="364"/>
      <c r="O65" s="364"/>
      <c r="P65" s="364"/>
      <c r="Q65" s="364"/>
      <c r="R65" s="365"/>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1"/>
        <v/>
      </c>
      <c r="AD65" s="252" t="str">
        <f t="shared" si="1"/>
        <v/>
      </c>
      <c r="AE65" s="252" t="str">
        <f t="shared" si="1"/>
        <v/>
      </c>
      <c r="AF65" s="253" t="str">
        <f t="shared" si="1"/>
        <v/>
      </c>
      <c r="AG65" s="251" t="str">
        <f t="shared" si="1"/>
        <v/>
      </c>
      <c r="AH65" s="252" t="str">
        <f t="shared" si="1"/>
        <v/>
      </c>
      <c r="AI65" s="252" t="str">
        <f t="shared" si="2"/>
        <v/>
      </c>
      <c r="AJ65" s="252" t="str">
        <f t="shared" si="2"/>
        <v/>
      </c>
      <c r="AK65" s="252" t="str">
        <f t="shared" si="2"/>
        <v/>
      </c>
      <c r="AL65" s="252" t="str">
        <f t="shared" si="2"/>
        <v/>
      </c>
      <c r="AM65" s="253" t="str">
        <f t="shared" si="2"/>
        <v/>
      </c>
      <c r="AN65" s="251" t="str">
        <f t="shared" si="2"/>
        <v/>
      </c>
      <c r="AO65" s="252" t="str">
        <f t="shared" si="2"/>
        <v/>
      </c>
      <c r="AP65" s="252" t="str">
        <f t="shared" si="2"/>
        <v/>
      </c>
      <c r="AQ65" s="252" t="str">
        <f t="shared" si="2"/>
        <v/>
      </c>
      <c r="AR65" s="252" t="str">
        <f t="shared" si="2"/>
        <v/>
      </c>
      <c r="AS65" s="252" t="str">
        <f t="shared" si="2"/>
        <v/>
      </c>
      <c r="AT65" s="253" t="str">
        <f t="shared" si="2"/>
        <v/>
      </c>
      <c r="AU65" s="251" t="str">
        <f t="shared" si="2"/>
        <v/>
      </c>
      <c r="AV65" s="252" t="str">
        <f t="shared" si="2"/>
        <v/>
      </c>
      <c r="AW65" s="252" t="str">
        <f t="shared" si="2"/>
        <v/>
      </c>
      <c r="AX65" s="358" t="str">
        <f t="shared" si="2"/>
        <v/>
      </c>
      <c r="AY65" s="359"/>
      <c r="AZ65" s="360" t="str">
        <f t="shared" si="3"/>
        <v/>
      </c>
      <c r="BA65" s="361"/>
      <c r="BB65" s="388"/>
      <c r="BC65" s="389"/>
      <c r="BD65" s="389"/>
      <c r="BE65" s="389"/>
      <c r="BF65" s="390"/>
    </row>
    <row r="66" spans="1:73" ht="20.25" customHeight="1" x14ac:dyDescent="0.45">
      <c r="B66" s="254"/>
      <c r="C66" s="255"/>
      <c r="D66" s="255"/>
      <c r="E66" s="255"/>
      <c r="F66" s="256"/>
      <c r="G66" s="351"/>
      <c r="H66" s="351"/>
      <c r="I66" s="351"/>
      <c r="J66" s="351"/>
      <c r="K66" s="352"/>
      <c r="L66" s="257"/>
      <c r="M66" s="364" t="s">
        <v>106</v>
      </c>
      <c r="N66" s="364"/>
      <c r="O66" s="364"/>
      <c r="P66" s="364"/>
      <c r="Q66" s="364"/>
      <c r="R66" s="365"/>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1"/>
        <v/>
      </c>
      <c r="AD66" s="252" t="str">
        <f t="shared" si="1"/>
        <v/>
      </c>
      <c r="AE66" s="252" t="str">
        <f t="shared" si="1"/>
        <v/>
      </c>
      <c r="AF66" s="253" t="str">
        <f t="shared" si="1"/>
        <v/>
      </c>
      <c r="AG66" s="251" t="str">
        <f t="shared" si="1"/>
        <v/>
      </c>
      <c r="AH66" s="252" t="str">
        <f t="shared" si="1"/>
        <v/>
      </c>
      <c r="AI66" s="252" t="str">
        <f t="shared" si="2"/>
        <v/>
      </c>
      <c r="AJ66" s="252" t="str">
        <f t="shared" si="2"/>
        <v/>
      </c>
      <c r="AK66" s="252" t="str">
        <f t="shared" si="2"/>
        <v/>
      </c>
      <c r="AL66" s="252" t="str">
        <f t="shared" si="2"/>
        <v/>
      </c>
      <c r="AM66" s="253" t="str">
        <f t="shared" si="2"/>
        <v/>
      </c>
      <c r="AN66" s="251" t="str">
        <f t="shared" si="2"/>
        <v/>
      </c>
      <c r="AO66" s="252" t="str">
        <f t="shared" si="2"/>
        <v/>
      </c>
      <c r="AP66" s="252" t="str">
        <f t="shared" si="2"/>
        <v/>
      </c>
      <c r="AQ66" s="252" t="str">
        <f t="shared" si="2"/>
        <v/>
      </c>
      <c r="AR66" s="252" t="str">
        <f t="shared" si="2"/>
        <v/>
      </c>
      <c r="AS66" s="252" t="str">
        <f t="shared" si="2"/>
        <v/>
      </c>
      <c r="AT66" s="253" t="str">
        <f t="shared" si="2"/>
        <v/>
      </c>
      <c r="AU66" s="251" t="str">
        <f t="shared" si="2"/>
        <v/>
      </c>
      <c r="AV66" s="252" t="str">
        <f t="shared" si="2"/>
        <v/>
      </c>
      <c r="AW66" s="252" t="str">
        <f t="shared" si="2"/>
        <v/>
      </c>
      <c r="AX66" s="358" t="str">
        <f t="shared" si="2"/>
        <v/>
      </c>
      <c r="AY66" s="359"/>
      <c r="AZ66" s="360" t="str">
        <f t="shared" si="3"/>
        <v/>
      </c>
      <c r="BA66" s="361"/>
      <c r="BB66" s="388"/>
      <c r="BC66" s="389"/>
      <c r="BD66" s="389"/>
      <c r="BE66" s="389"/>
      <c r="BF66" s="390"/>
    </row>
    <row r="67" spans="1:73" ht="20.25" customHeight="1" x14ac:dyDescent="0.45">
      <c r="B67" s="254"/>
      <c r="C67" s="255"/>
      <c r="D67" s="255"/>
      <c r="E67" s="255"/>
      <c r="F67" s="256"/>
      <c r="G67" s="351"/>
      <c r="H67" s="351"/>
      <c r="I67" s="351"/>
      <c r="J67" s="351"/>
      <c r="K67" s="352"/>
      <c r="L67" s="257"/>
      <c r="M67" s="364" t="s">
        <v>107</v>
      </c>
      <c r="N67" s="364"/>
      <c r="O67" s="364"/>
      <c r="P67" s="364"/>
      <c r="Q67" s="364"/>
      <c r="R67" s="365"/>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1"/>
        <v/>
      </c>
      <c r="AD67" s="252" t="str">
        <f t="shared" si="1"/>
        <v/>
      </c>
      <c r="AE67" s="252" t="str">
        <f t="shared" si="1"/>
        <v/>
      </c>
      <c r="AF67" s="253" t="str">
        <f t="shared" si="1"/>
        <v/>
      </c>
      <c r="AG67" s="251" t="str">
        <f t="shared" si="1"/>
        <v/>
      </c>
      <c r="AH67" s="252" t="str">
        <f t="shared" si="1"/>
        <v/>
      </c>
      <c r="AI67" s="252" t="str">
        <f t="shared" si="2"/>
        <v/>
      </c>
      <c r="AJ67" s="252" t="str">
        <f t="shared" si="2"/>
        <v/>
      </c>
      <c r="AK67" s="252" t="str">
        <f t="shared" si="2"/>
        <v/>
      </c>
      <c r="AL67" s="252" t="str">
        <f t="shared" si="2"/>
        <v/>
      </c>
      <c r="AM67" s="253" t="str">
        <f t="shared" si="2"/>
        <v/>
      </c>
      <c r="AN67" s="251" t="str">
        <f t="shared" si="2"/>
        <v/>
      </c>
      <c r="AO67" s="252" t="str">
        <f t="shared" si="2"/>
        <v/>
      </c>
      <c r="AP67" s="252" t="str">
        <f t="shared" si="2"/>
        <v/>
      </c>
      <c r="AQ67" s="252" t="str">
        <f t="shared" si="2"/>
        <v/>
      </c>
      <c r="AR67" s="252" t="str">
        <f t="shared" si="2"/>
        <v/>
      </c>
      <c r="AS67" s="252" t="str">
        <f t="shared" si="2"/>
        <v/>
      </c>
      <c r="AT67" s="253" t="str">
        <f t="shared" si="2"/>
        <v/>
      </c>
      <c r="AU67" s="251" t="str">
        <f t="shared" si="2"/>
        <v/>
      </c>
      <c r="AV67" s="252" t="str">
        <f t="shared" si="2"/>
        <v/>
      </c>
      <c r="AW67" s="252" t="str">
        <f t="shared" si="2"/>
        <v/>
      </c>
      <c r="AX67" s="358" t="str">
        <f t="shared" si="2"/>
        <v/>
      </c>
      <c r="AY67" s="359"/>
      <c r="AZ67" s="360" t="str">
        <f t="shared" si="3"/>
        <v/>
      </c>
      <c r="BA67" s="361"/>
      <c r="BB67" s="388"/>
      <c r="BC67" s="389"/>
      <c r="BD67" s="389"/>
      <c r="BE67" s="389"/>
      <c r="BF67" s="390"/>
    </row>
    <row r="68" spans="1:73" ht="20.25" customHeight="1" x14ac:dyDescent="0.45">
      <c r="B68" s="258"/>
      <c r="C68" s="259"/>
      <c r="D68" s="259"/>
      <c r="E68" s="259"/>
      <c r="F68" s="256"/>
      <c r="G68" s="353"/>
      <c r="H68" s="353"/>
      <c r="I68" s="353"/>
      <c r="J68" s="353"/>
      <c r="K68" s="354"/>
      <c r="L68" s="260"/>
      <c r="M68" s="362" t="s">
        <v>108</v>
      </c>
      <c r="N68" s="362"/>
      <c r="O68" s="362"/>
      <c r="P68" s="362"/>
      <c r="Q68" s="362"/>
      <c r="R68" s="363"/>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1"/>
        <v/>
      </c>
      <c r="AD68" s="252" t="str">
        <f t="shared" si="1"/>
        <v/>
      </c>
      <c r="AE68" s="252" t="str">
        <f t="shared" si="1"/>
        <v/>
      </c>
      <c r="AF68" s="253" t="str">
        <f t="shared" si="1"/>
        <v/>
      </c>
      <c r="AG68" s="251" t="str">
        <f t="shared" si="1"/>
        <v/>
      </c>
      <c r="AH68" s="252" t="str">
        <f t="shared" si="1"/>
        <v/>
      </c>
      <c r="AI68" s="252" t="str">
        <f t="shared" si="2"/>
        <v/>
      </c>
      <c r="AJ68" s="252" t="str">
        <f t="shared" si="2"/>
        <v/>
      </c>
      <c r="AK68" s="252" t="str">
        <f t="shared" si="2"/>
        <v/>
      </c>
      <c r="AL68" s="252" t="str">
        <f t="shared" si="2"/>
        <v/>
      </c>
      <c r="AM68" s="253" t="str">
        <f t="shared" si="2"/>
        <v/>
      </c>
      <c r="AN68" s="251" t="str">
        <f t="shared" si="2"/>
        <v/>
      </c>
      <c r="AO68" s="252" t="str">
        <f t="shared" si="2"/>
        <v/>
      </c>
      <c r="AP68" s="252" t="str">
        <f t="shared" si="2"/>
        <v/>
      </c>
      <c r="AQ68" s="252" t="str">
        <f t="shared" si="2"/>
        <v/>
      </c>
      <c r="AR68" s="252" t="str">
        <f t="shared" si="2"/>
        <v/>
      </c>
      <c r="AS68" s="252" t="str">
        <f t="shared" si="2"/>
        <v/>
      </c>
      <c r="AT68" s="253" t="str">
        <f t="shared" si="2"/>
        <v/>
      </c>
      <c r="AU68" s="251" t="str">
        <f t="shared" si="2"/>
        <v/>
      </c>
      <c r="AV68" s="252" t="str">
        <f t="shared" si="2"/>
        <v/>
      </c>
      <c r="AW68" s="252" t="str">
        <f t="shared" si="2"/>
        <v/>
      </c>
      <c r="AX68" s="358" t="str">
        <f t="shared" si="2"/>
        <v/>
      </c>
      <c r="AY68" s="359"/>
      <c r="AZ68" s="360" t="str">
        <f t="shared" si="3"/>
        <v/>
      </c>
      <c r="BA68" s="361"/>
      <c r="BB68" s="388"/>
      <c r="BC68" s="389"/>
      <c r="BD68" s="389"/>
      <c r="BE68" s="389"/>
      <c r="BF68" s="390"/>
    </row>
    <row r="69" spans="1:73" ht="20.25" customHeight="1" thickBot="1" x14ac:dyDescent="0.5">
      <c r="B69" s="261"/>
      <c r="C69" s="262"/>
      <c r="D69" s="262"/>
      <c r="E69" s="262"/>
      <c r="F69" s="262"/>
      <c r="G69" s="417" t="s">
        <v>253</v>
      </c>
      <c r="H69" s="417"/>
      <c r="I69" s="417"/>
      <c r="J69" s="417"/>
      <c r="K69" s="417"/>
      <c r="L69" s="417"/>
      <c r="M69" s="417"/>
      <c r="N69" s="417"/>
      <c r="O69" s="417"/>
      <c r="P69" s="417"/>
      <c r="Q69" s="417"/>
      <c r="R69" s="418"/>
      <c r="S69" s="263"/>
      <c r="T69" s="264"/>
      <c r="U69" s="264"/>
      <c r="V69" s="264"/>
      <c r="W69" s="264"/>
      <c r="X69" s="264"/>
      <c r="Y69" s="265"/>
      <c r="Z69" s="263"/>
      <c r="AA69" s="264"/>
      <c r="AB69" s="264"/>
      <c r="AC69" s="264"/>
      <c r="AD69" s="264"/>
      <c r="AE69" s="264"/>
      <c r="AF69" s="265"/>
      <c r="AG69" s="263"/>
      <c r="AH69" s="264"/>
      <c r="AI69" s="264"/>
      <c r="AJ69" s="264"/>
      <c r="AK69" s="264"/>
      <c r="AL69" s="264"/>
      <c r="AM69" s="265"/>
      <c r="AN69" s="263"/>
      <c r="AO69" s="264"/>
      <c r="AP69" s="264"/>
      <c r="AQ69" s="264"/>
      <c r="AR69" s="264"/>
      <c r="AS69" s="264"/>
      <c r="AT69" s="265"/>
      <c r="AU69" s="263"/>
      <c r="AV69" s="264"/>
      <c r="AW69" s="265"/>
      <c r="AX69" s="419"/>
      <c r="AY69" s="420"/>
      <c r="AZ69" s="420"/>
      <c r="BA69" s="421"/>
      <c r="BB69" s="391"/>
      <c r="BC69" s="392"/>
      <c r="BD69" s="392"/>
      <c r="BE69" s="392"/>
      <c r="BF69" s="393"/>
    </row>
    <row r="70" spans="1:73" ht="13.5" customHeight="1" x14ac:dyDescent="0.45">
      <c r="C70" s="266"/>
      <c r="D70" s="266"/>
      <c r="E70" s="266"/>
      <c r="F70" s="266"/>
      <c r="G70" s="267"/>
      <c r="H70" s="268"/>
      <c r="AF70" s="269"/>
    </row>
    <row r="71" spans="1:73" ht="11.4" customHeight="1" x14ac:dyDescent="0.45">
      <c r="A71" s="270"/>
      <c r="B71" s="270"/>
      <c r="C71" s="270"/>
      <c r="D71" s="270"/>
      <c r="E71" s="270"/>
      <c r="F71" s="270"/>
      <c r="G71" s="270"/>
      <c r="H71" s="271"/>
      <c r="I71" s="271"/>
      <c r="J71" s="271"/>
      <c r="K71" s="271"/>
      <c r="L71" s="271"/>
      <c r="M71" s="271"/>
      <c r="N71" s="271"/>
      <c r="O71" s="271"/>
      <c r="P71" s="271"/>
      <c r="Q71" s="271"/>
      <c r="R71" s="271"/>
      <c r="S71" s="271"/>
      <c r="T71" s="271"/>
      <c r="U71" s="271"/>
      <c r="V71" s="271"/>
      <c r="W71" s="271"/>
      <c r="X71" s="271"/>
      <c r="Y71" s="271"/>
      <c r="Z71" s="271"/>
      <c r="AA71" s="271"/>
      <c r="AB71" s="271"/>
      <c r="AC71" s="271"/>
      <c r="AD71" s="271"/>
      <c r="AE71" s="271"/>
      <c r="AF71" s="271"/>
      <c r="AG71" s="271"/>
      <c r="AH71" s="271"/>
      <c r="AI71" s="271"/>
      <c r="AJ71" s="271"/>
      <c r="AK71" s="271"/>
      <c r="AL71" s="271"/>
      <c r="AM71" s="271"/>
      <c r="AN71" s="271"/>
      <c r="AO71" s="271"/>
      <c r="AP71" s="271"/>
      <c r="AQ71" s="271"/>
      <c r="AR71" s="272"/>
      <c r="AS71" s="272"/>
      <c r="AT71" s="272"/>
      <c r="AU71" s="272"/>
      <c r="AV71" s="272"/>
      <c r="AW71" s="272"/>
      <c r="AX71" s="272"/>
      <c r="AY71" s="272"/>
      <c r="AZ71" s="272"/>
      <c r="BA71" s="272"/>
    </row>
    <row r="72" spans="1:73" ht="20.25" customHeight="1" x14ac:dyDescent="0.2">
      <c r="A72" s="273"/>
      <c r="B72" s="273"/>
      <c r="C72" s="270"/>
      <c r="D72" s="270"/>
      <c r="E72" s="270"/>
      <c r="F72" s="270"/>
      <c r="G72" s="273"/>
      <c r="H72" s="273"/>
      <c r="I72" s="273"/>
      <c r="J72" s="273"/>
      <c r="K72" s="273"/>
      <c r="L72" s="273"/>
      <c r="M72" s="273"/>
      <c r="N72" s="273"/>
      <c r="O72" s="273"/>
      <c r="P72" s="273"/>
      <c r="Q72" s="273"/>
      <c r="R72" s="273"/>
      <c r="S72" s="273"/>
      <c r="T72" s="273"/>
      <c r="U72" s="273"/>
      <c r="V72" s="273"/>
      <c r="W72" s="273"/>
      <c r="X72" s="273"/>
      <c r="Y72" s="273"/>
      <c r="Z72" s="273"/>
      <c r="AA72" s="273"/>
      <c r="AB72" s="273"/>
      <c r="AC72" s="273"/>
      <c r="AD72" s="273"/>
      <c r="AE72" s="273"/>
      <c r="AF72" s="273"/>
      <c r="AG72" s="273"/>
      <c r="AH72" s="273"/>
      <c r="AI72" s="273"/>
      <c r="AJ72" s="273"/>
      <c r="AK72" s="273"/>
      <c r="AL72" s="273"/>
      <c r="AM72" s="273"/>
      <c r="AN72" s="273"/>
      <c r="AO72" s="273"/>
      <c r="AP72" s="273"/>
      <c r="AQ72" s="273"/>
      <c r="AR72" s="274"/>
      <c r="AS72" s="274"/>
      <c r="AT72" s="274"/>
      <c r="AU72" s="274"/>
      <c r="AV72" s="274"/>
      <c r="BN72" s="275"/>
      <c r="BO72" s="276"/>
      <c r="BP72" s="275"/>
      <c r="BQ72" s="275"/>
      <c r="BR72" s="275"/>
      <c r="BS72" s="277"/>
      <c r="BT72" s="278"/>
      <c r="BU72" s="278"/>
    </row>
    <row r="73" spans="1:73" ht="20.25" customHeight="1" x14ac:dyDescent="0.45">
      <c r="A73" s="270"/>
      <c r="B73" s="270"/>
      <c r="C73" s="279"/>
      <c r="D73" s="279"/>
      <c r="E73" s="279"/>
      <c r="F73" s="279"/>
      <c r="G73" s="279"/>
      <c r="H73" s="280"/>
      <c r="I73" s="280"/>
      <c r="J73" s="270"/>
      <c r="K73" s="270"/>
      <c r="L73" s="270"/>
      <c r="M73" s="270"/>
      <c r="N73" s="270"/>
      <c r="O73" s="270"/>
      <c r="P73" s="270"/>
      <c r="Q73" s="270"/>
      <c r="R73" s="270"/>
      <c r="S73" s="270"/>
      <c r="T73" s="270"/>
      <c r="U73" s="270"/>
      <c r="V73" s="270"/>
      <c r="W73" s="270"/>
      <c r="X73" s="270"/>
      <c r="Y73" s="270"/>
      <c r="Z73" s="270"/>
      <c r="AA73" s="270"/>
      <c r="AB73" s="270"/>
      <c r="AC73" s="270"/>
      <c r="AD73" s="270"/>
      <c r="AE73" s="270"/>
      <c r="AF73" s="270"/>
      <c r="AG73" s="270"/>
      <c r="AH73" s="270"/>
      <c r="AI73" s="270"/>
      <c r="AJ73" s="270"/>
      <c r="AK73" s="270"/>
      <c r="AL73" s="270"/>
      <c r="AM73" s="270"/>
      <c r="AN73" s="270"/>
      <c r="AO73" s="270"/>
      <c r="AP73" s="270"/>
      <c r="AQ73" s="270"/>
    </row>
    <row r="74" spans="1:73" ht="20.25" customHeight="1" x14ac:dyDescent="0.45">
      <c r="A74" s="270"/>
      <c r="B74" s="270"/>
      <c r="C74" s="279"/>
      <c r="D74" s="279"/>
      <c r="E74" s="279"/>
      <c r="F74" s="279"/>
      <c r="G74" s="279"/>
      <c r="H74" s="280"/>
      <c r="I74" s="280"/>
      <c r="J74" s="270"/>
      <c r="K74" s="27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c r="AI74" s="270"/>
      <c r="AJ74" s="270"/>
      <c r="AK74" s="270"/>
      <c r="AL74" s="270"/>
      <c r="AM74" s="270"/>
      <c r="AN74" s="270"/>
      <c r="AO74" s="270"/>
      <c r="AP74" s="270"/>
      <c r="AQ74" s="270"/>
    </row>
    <row r="75" spans="1:73" ht="20.25" customHeight="1" x14ac:dyDescent="0.45">
      <c r="A75" s="270"/>
      <c r="B75" s="270"/>
      <c r="C75" s="280"/>
      <c r="D75" s="280"/>
      <c r="E75" s="280"/>
      <c r="F75" s="280"/>
      <c r="G75" s="280"/>
      <c r="H75" s="270"/>
      <c r="I75" s="270"/>
      <c r="J75" s="270"/>
      <c r="K75" s="270"/>
      <c r="L75" s="270"/>
      <c r="M75" s="270"/>
      <c r="N75" s="270"/>
      <c r="O75" s="270"/>
      <c r="P75" s="270"/>
      <c r="Q75" s="270"/>
      <c r="R75" s="270"/>
      <c r="S75" s="270"/>
      <c r="T75" s="270"/>
      <c r="U75" s="270"/>
      <c r="V75" s="270"/>
      <c r="W75" s="270"/>
      <c r="X75" s="270"/>
      <c r="Y75" s="270"/>
      <c r="Z75" s="270"/>
      <c r="AA75" s="270"/>
      <c r="AB75" s="270"/>
      <c r="AC75" s="270"/>
      <c r="AD75" s="270"/>
      <c r="AE75" s="270"/>
      <c r="AF75" s="270"/>
      <c r="AG75" s="270"/>
      <c r="AH75" s="270"/>
      <c r="AI75" s="270"/>
      <c r="AJ75" s="270"/>
      <c r="AK75" s="270"/>
      <c r="AL75" s="270"/>
      <c r="AM75" s="270"/>
      <c r="AN75" s="270"/>
      <c r="AO75" s="270"/>
      <c r="AP75" s="270"/>
      <c r="AQ75" s="270"/>
    </row>
    <row r="76" spans="1:73" ht="20.25" customHeight="1" x14ac:dyDescent="0.45">
      <c r="A76" s="270"/>
      <c r="B76" s="270"/>
      <c r="C76" s="280"/>
      <c r="D76" s="280"/>
      <c r="E76" s="280"/>
      <c r="F76" s="280"/>
      <c r="G76" s="280"/>
      <c r="H76" s="270"/>
      <c r="I76" s="270"/>
      <c r="J76" s="270"/>
      <c r="K76" s="270"/>
      <c r="L76" s="270"/>
      <c r="M76" s="270"/>
      <c r="N76" s="270"/>
      <c r="O76" s="270"/>
      <c r="P76" s="270"/>
      <c r="Q76" s="270"/>
      <c r="R76" s="270"/>
      <c r="S76" s="270"/>
      <c r="T76" s="270"/>
      <c r="U76" s="270"/>
      <c r="V76" s="270"/>
      <c r="W76" s="270"/>
      <c r="X76" s="270"/>
      <c r="Y76" s="270"/>
      <c r="Z76" s="270"/>
      <c r="AA76" s="270"/>
      <c r="AB76" s="270"/>
      <c r="AC76" s="270"/>
      <c r="AD76" s="270"/>
      <c r="AE76" s="270"/>
      <c r="AF76" s="270"/>
      <c r="AG76" s="270"/>
      <c r="AH76" s="270"/>
      <c r="AI76" s="270"/>
      <c r="AJ76" s="270"/>
      <c r="AK76" s="270"/>
      <c r="AL76" s="270"/>
      <c r="AM76" s="270"/>
      <c r="AN76" s="270"/>
      <c r="AO76" s="270"/>
      <c r="AP76" s="270"/>
      <c r="AQ76" s="270"/>
    </row>
    <row r="77" spans="1:73" ht="20.25" customHeight="1" x14ac:dyDescent="0.45">
      <c r="A77" s="270"/>
      <c r="B77" s="270"/>
      <c r="C77" s="280"/>
      <c r="D77" s="280"/>
      <c r="E77" s="280"/>
      <c r="F77" s="280"/>
      <c r="G77" s="280"/>
      <c r="H77" s="270"/>
      <c r="I77" s="270"/>
      <c r="J77" s="270"/>
      <c r="K77" s="270"/>
      <c r="L77" s="270"/>
      <c r="M77" s="270"/>
      <c r="N77" s="270"/>
      <c r="O77" s="270"/>
      <c r="P77" s="270"/>
      <c r="Q77" s="270"/>
      <c r="R77" s="270"/>
      <c r="S77" s="270"/>
      <c r="T77" s="270"/>
      <c r="U77" s="270"/>
      <c r="V77" s="270"/>
      <c r="W77" s="270"/>
      <c r="X77" s="270"/>
      <c r="Y77" s="270"/>
      <c r="Z77" s="270"/>
      <c r="AA77" s="270"/>
      <c r="AB77" s="270"/>
      <c r="AC77" s="270"/>
      <c r="AD77" s="270"/>
      <c r="AE77" s="270"/>
      <c r="AF77" s="270"/>
      <c r="AG77" s="270"/>
      <c r="AH77" s="270"/>
      <c r="AI77" s="270"/>
      <c r="AJ77" s="270"/>
      <c r="AK77" s="270"/>
      <c r="AL77" s="270"/>
      <c r="AM77" s="270"/>
      <c r="AN77" s="270"/>
      <c r="AO77" s="270"/>
      <c r="AP77" s="270"/>
      <c r="AQ77" s="270"/>
    </row>
    <row r="78" spans="1:73" ht="20.25" customHeight="1" x14ac:dyDescent="0.45">
      <c r="C78" s="269"/>
      <c r="D78" s="269"/>
      <c r="E78" s="269"/>
      <c r="F78" s="269"/>
      <c r="G78" s="269"/>
    </row>
  </sheetData>
  <sheetProtection sheet="1" insertColumns="0" deleteRows="0"/>
  <mergeCells count="251">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AX52:AY52"/>
    <mergeCell ref="AZ52:BA52"/>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BB62:BF69"/>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G69:R69"/>
    <mergeCell ref="AX69:BA69"/>
    <mergeCell ref="M67:R67"/>
    <mergeCell ref="AX67:AY67"/>
    <mergeCell ref="AZ67:BA67"/>
    <mergeCell ref="G62:K68"/>
    <mergeCell ref="M62:R62"/>
    <mergeCell ref="AX62:AY62"/>
    <mergeCell ref="AZ62:BA62"/>
    <mergeCell ref="M68:R68"/>
    <mergeCell ref="AX68:AY68"/>
    <mergeCell ref="AZ68:BA68"/>
    <mergeCell ref="AZ64:BA64"/>
    <mergeCell ref="M65:R65"/>
    <mergeCell ref="AX65:AY65"/>
    <mergeCell ref="AZ65:BA65"/>
    <mergeCell ref="M66:R66"/>
    <mergeCell ref="AX66:AY66"/>
    <mergeCell ref="AZ66:BA66"/>
  </mergeCells>
  <phoneticPr fontId="10"/>
  <conditionalFormatting sqref="S24">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AX23:BA24">
    <cfRule type="expression" dxfId="270" priority="271">
      <formula>INDIRECT(ADDRESS(ROW(),COLUMN()))=TRUNC(INDIRECT(ADDRESS(ROW(),COLUMN())))</formula>
    </cfRule>
  </conditionalFormatting>
  <conditionalFormatting sqref="BC14:BD14">
    <cfRule type="expression" dxfId="269" priority="270">
      <formula>INDIRECT(ADDRESS(ROW(),COLUMN()))=TRUNC(INDIRECT(ADDRESS(ROW(),COLUMN())))</formula>
    </cfRule>
  </conditionalFormatting>
  <conditionalFormatting sqref="Z24">
    <cfRule type="expression" dxfId="268" priority="269">
      <formula>INDIRECT(ADDRESS(ROW(),COLUMN()))=TRUNC(INDIRECT(ADDRESS(ROW(),COLUMN())))</formula>
    </cfRule>
  </conditionalFormatting>
  <conditionalFormatting sqref="Z23">
    <cfRule type="expression" dxfId="267" priority="268">
      <formula>INDIRECT(ADDRESS(ROW(),COLUMN()))=TRUNC(INDIRECT(ADDRESS(ROW(),COLUMN())))</formula>
    </cfRule>
  </conditionalFormatting>
  <conditionalFormatting sqref="AA24:AF24">
    <cfRule type="expression" dxfId="266" priority="267">
      <formula>INDIRECT(ADDRESS(ROW(),COLUMN()))=TRUNC(INDIRECT(ADDRESS(ROW(),COLUMN())))</formula>
    </cfRule>
  </conditionalFormatting>
  <conditionalFormatting sqref="AA23:AF23">
    <cfRule type="expression" dxfId="265" priority="266">
      <formula>INDIRECT(ADDRESS(ROW(),COLUMN()))=TRUNC(INDIRECT(ADDRESS(ROW(),COLUMN())))</formula>
    </cfRule>
  </conditionalFormatting>
  <conditionalFormatting sqref="AG24">
    <cfRule type="expression" dxfId="264" priority="265">
      <formula>INDIRECT(ADDRESS(ROW(),COLUMN()))=TRUNC(INDIRECT(ADDRESS(ROW(),COLUMN())))</formula>
    </cfRule>
  </conditionalFormatting>
  <conditionalFormatting sqref="AG23">
    <cfRule type="expression" dxfId="263" priority="264">
      <formula>INDIRECT(ADDRESS(ROW(),COLUMN()))=TRUNC(INDIRECT(ADDRESS(ROW(),COLUMN())))</formula>
    </cfRule>
  </conditionalFormatting>
  <conditionalFormatting sqref="AH24:AM24">
    <cfRule type="expression" dxfId="262" priority="263">
      <formula>INDIRECT(ADDRESS(ROW(),COLUMN()))=TRUNC(INDIRECT(ADDRESS(ROW(),COLUMN())))</formula>
    </cfRule>
  </conditionalFormatting>
  <conditionalFormatting sqref="AH23:AM23">
    <cfRule type="expression" dxfId="261" priority="262">
      <formula>INDIRECT(ADDRESS(ROW(),COLUMN()))=TRUNC(INDIRECT(ADDRESS(ROW(),COLUMN())))</formula>
    </cfRule>
  </conditionalFormatting>
  <conditionalFormatting sqref="AN24">
    <cfRule type="expression" dxfId="260" priority="261">
      <formula>INDIRECT(ADDRESS(ROW(),COLUMN()))=TRUNC(INDIRECT(ADDRESS(ROW(),COLUMN())))</formula>
    </cfRule>
  </conditionalFormatting>
  <conditionalFormatting sqref="AN23">
    <cfRule type="expression" dxfId="259" priority="260">
      <formula>INDIRECT(ADDRESS(ROW(),COLUMN()))=TRUNC(INDIRECT(ADDRESS(ROW(),COLUMN())))</formula>
    </cfRule>
  </conditionalFormatting>
  <conditionalFormatting sqref="AO24:AT24">
    <cfRule type="expression" dxfId="258" priority="259">
      <formula>INDIRECT(ADDRESS(ROW(),COLUMN()))=TRUNC(INDIRECT(ADDRESS(ROW(),COLUMN())))</formula>
    </cfRule>
  </conditionalFormatting>
  <conditionalFormatting sqref="AO23:AT23">
    <cfRule type="expression" dxfId="257" priority="258">
      <formula>INDIRECT(ADDRESS(ROW(),COLUMN()))=TRUNC(INDIRECT(ADDRESS(ROW(),COLUMN())))</formula>
    </cfRule>
  </conditionalFormatting>
  <conditionalFormatting sqref="AU24">
    <cfRule type="expression" dxfId="256" priority="257">
      <formula>INDIRECT(ADDRESS(ROW(),COLUMN()))=TRUNC(INDIRECT(ADDRESS(ROW(),COLUMN())))</formula>
    </cfRule>
  </conditionalFormatting>
  <conditionalFormatting sqref="AU23">
    <cfRule type="expression" dxfId="255" priority="256">
      <formula>INDIRECT(ADDRESS(ROW(),COLUMN()))=TRUNC(INDIRECT(ADDRESS(ROW(),COLUMN())))</formula>
    </cfRule>
  </conditionalFormatting>
  <conditionalFormatting sqref="AV24:AW24">
    <cfRule type="expression" dxfId="254" priority="255">
      <formula>INDIRECT(ADDRESS(ROW(),COLUMN()))=TRUNC(INDIRECT(ADDRESS(ROW(),COLUMN())))</formula>
    </cfRule>
  </conditionalFormatting>
  <conditionalFormatting sqref="AV23:AW23">
    <cfRule type="expression" dxfId="253" priority="25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'\\10.226.113.53\介護事業者担当\介護事業者担当\01 指定・届出等関係\00 共通（指定等規則・要綱関係はこちらです）\02　指定等 要綱 関係（11高介第82号）\R04-03　改正関係（介護分野の文書に係る負担軽減）\01_厚労省の様式例（厚労省HPからダウンロード）\[1-3_参考様式1-05_勤務表_通所リハビリテーション.xlsx]プルダウン・リスト'!#REF!</xm:f>
          </x14:formula1>
          <xm:sqref>AP1:BE1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G9" sqref="G9"/>
    </sheetView>
  </sheetViews>
  <sheetFormatPr defaultColWidth="9" defaultRowHeight="26.4" x14ac:dyDescent="0.45"/>
  <cols>
    <col min="1" max="1" width="1.59765625" style="283" customWidth="1"/>
    <col min="2" max="2" width="5.59765625" style="282" customWidth="1"/>
    <col min="3" max="3" width="10.59765625" style="282" customWidth="1"/>
    <col min="4" max="4" width="3.3984375" style="282" bestFit="1" customWidth="1"/>
    <col min="5" max="5" width="15.59765625" style="283" customWidth="1"/>
    <col min="6" max="6" width="3.3984375" style="283" bestFit="1" customWidth="1"/>
    <col min="7" max="7" width="15.59765625" style="283" customWidth="1"/>
    <col min="8" max="8" width="3.3984375" style="283" bestFit="1" customWidth="1"/>
    <col min="9" max="9" width="15.59765625" style="282" customWidth="1"/>
    <col min="10" max="10" width="3.3984375" style="283" bestFit="1" customWidth="1"/>
    <col min="11" max="11" width="15.59765625" style="283" customWidth="1"/>
    <col min="12" max="12" width="3.3984375" style="283" customWidth="1"/>
    <col min="13" max="13" width="15.59765625" style="283" customWidth="1"/>
    <col min="14" max="14" width="3.3984375" style="283" customWidth="1"/>
    <col min="15" max="15" width="15.59765625" style="283" customWidth="1"/>
    <col min="16" max="16" width="3.3984375" style="283" customWidth="1"/>
    <col min="17" max="17" width="15.59765625" style="283" customWidth="1"/>
    <col min="18" max="18" width="3.3984375" style="283" customWidth="1"/>
    <col min="19" max="19" width="15.59765625" style="283" customWidth="1"/>
    <col min="20" max="20" width="3.3984375" style="283" customWidth="1"/>
    <col min="21" max="21" width="15.59765625" style="283" customWidth="1"/>
    <col min="22" max="22" width="3.3984375" style="283" customWidth="1"/>
    <col min="23" max="23" width="50.59765625" style="283" customWidth="1"/>
    <col min="24" max="16384" width="9" style="283"/>
  </cols>
  <sheetData>
    <row r="1" spans="2:23" x14ac:dyDescent="0.45">
      <c r="B1" s="281" t="s">
        <v>254</v>
      </c>
    </row>
    <row r="2" spans="2:23" x14ac:dyDescent="0.45">
      <c r="B2" s="284" t="s">
        <v>255</v>
      </c>
      <c r="E2" s="285"/>
      <c r="I2" s="286"/>
    </row>
    <row r="3" spans="2:23" x14ac:dyDescent="0.45">
      <c r="B3" s="286" t="s">
        <v>256</v>
      </c>
      <c r="E3" s="285" t="s">
        <v>257</v>
      </c>
      <c r="I3" s="286"/>
    </row>
    <row r="4" spans="2:23" x14ac:dyDescent="0.45">
      <c r="B4" s="284"/>
      <c r="E4" s="550" t="s">
        <v>258</v>
      </c>
      <c r="F4" s="550"/>
      <c r="G4" s="550"/>
      <c r="H4" s="550"/>
      <c r="I4" s="550"/>
      <c r="J4" s="550"/>
      <c r="K4" s="550"/>
      <c r="M4" s="550" t="s">
        <v>259</v>
      </c>
      <c r="N4" s="550"/>
      <c r="O4" s="550"/>
      <c r="Q4" s="550" t="s">
        <v>260</v>
      </c>
      <c r="R4" s="550"/>
      <c r="S4" s="550"/>
      <c r="T4" s="550"/>
      <c r="U4" s="550"/>
      <c r="W4" s="550" t="s">
        <v>261</v>
      </c>
    </row>
    <row r="5" spans="2:23" x14ac:dyDescent="0.45">
      <c r="B5" s="282" t="s">
        <v>101</v>
      </c>
      <c r="C5" s="282" t="s">
        <v>188</v>
      </c>
      <c r="E5" s="282" t="s">
        <v>262</v>
      </c>
      <c r="F5" s="282"/>
      <c r="G5" s="282" t="s">
        <v>263</v>
      </c>
      <c r="I5" s="282" t="s">
        <v>264</v>
      </c>
      <c r="K5" s="282" t="s">
        <v>258</v>
      </c>
      <c r="M5" s="282" t="s">
        <v>265</v>
      </c>
      <c r="O5" s="282" t="s">
        <v>266</v>
      </c>
      <c r="Q5" s="282" t="s">
        <v>265</v>
      </c>
      <c r="S5" s="282" t="s">
        <v>266</v>
      </c>
      <c r="U5" s="282" t="s">
        <v>258</v>
      </c>
      <c r="W5" s="550"/>
    </row>
    <row r="6" spans="2:23" x14ac:dyDescent="0.45">
      <c r="B6" s="282">
        <v>1</v>
      </c>
      <c r="C6" s="287" t="s">
        <v>267</v>
      </c>
      <c r="D6" s="282" t="s">
        <v>268</v>
      </c>
      <c r="E6" s="288">
        <v>0.375</v>
      </c>
      <c r="F6" s="282" t="s">
        <v>234</v>
      </c>
      <c r="G6" s="288">
        <v>0.72916666666666663</v>
      </c>
      <c r="H6" s="283" t="s">
        <v>269</v>
      </c>
      <c r="I6" s="288">
        <v>4.1666666666666664E-2</v>
      </c>
      <c r="J6" s="283" t="s">
        <v>220</v>
      </c>
      <c r="K6" s="289">
        <f t="shared" ref="K6:K8" si="0">(G6-E6-I6)*24</f>
        <v>7.4999999999999982</v>
      </c>
      <c r="M6" s="288">
        <v>0.39583333333333331</v>
      </c>
      <c r="N6" s="282" t="s">
        <v>234</v>
      </c>
      <c r="O6" s="288">
        <v>0.6875</v>
      </c>
      <c r="Q6" s="290">
        <f>IF(E6&lt;M6,M6,E6)</f>
        <v>0.39583333333333331</v>
      </c>
      <c r="R6" s="282" t="s">
        <v>234</v>
      </c>
      <c r="S6" s="290">
        <f t="shared" ref="S6:S8" si="1">IF(G6&gt;O6,O6,G6)</f>
        <v>0.6875</v>
      </c>
      <c r="U6" s="291">
        <f t="shared" ref="U6:U8" si="2">(S6-Q6)*24</f>
        <v>7</v>
      </c>
      <c r="W6" s="292"/>
    </row>
    <row r="7" spans="2:23" x14ac:dyDescent="0.45">
      <c r="B7" s="282">
        <v>2</v>
      </c>
      <c r="C7" s="287" t="s">
        <v>270</v>
      </c>
      <c r="D7" s="282" t="s">
        <v>268</v>
      </c>
      <c r="E7" s="288"/>
      <c r="F7" s="282" t="s">
        <v>234</v>
      </c>
      <c r="G7" s="288"/>
      <c r="H7" s="283" t="s">
        <v>269</v>
      </c>
      <c r="I7" s="288">
        <v>0</v>
      </c>
      <c r="J7" s="283" t="s">
        <v>220</v>
      </c>
      <c r="K7" s="289">
        <f t="shared" si="0"/>
        <v>0</v>
      </c>
      <c r="M7" s="288"/>
      <c r="N7" s="282" t="s">
        <v>234</v>
      </c>
      <c r="O7" s="288"/>
      <c r="Q7" s="290">
        <f t="shared" ref="Q7:Q8" si="3">IF(E7&lt;M7,M7,E7)</f>
        <v>0</v>
      </c>
      <c r="R7" s="282" t="s">
        <v>234</v>
      </c>
      <c r="S7" s="290">
        <f t="shared" si="1"/>
        <v>0</v>
      </c>
      <c r="U7" s="291">
        <f t="shared" si="2"/>
        <v>0</v>
      </c>
      <c r="W7" s="292"/>
    </row>
    <row r="8" spans="2:23" x14ac:dyDescent="0.45">
      <c r="B8" s="282">
        <v>3</v>
      </c>
      <c r="C8" s="287" t="s">
        <v>271</v>
      </c>
      <c r="D8" s="282" t="s">
        <v>268</v>
      </c>
      <c r="E8" s="288"/>
      <c r="F8" s="282" t="s">
        <v>234</v>
      </c>
      <c r="G8" s="288"/>
      <c r="H8" s="283" t="s">
        <v>269</v>
      </c>
      <c r="I8" s="288">
        <v>0</v>
      </c>
      <c r="J8" s="283" t="s">
        <v>220</v>
      </c>
      <c r="K8" s="289">
        <f t="shared" si="0"/>
        <v>0</v>
      </c>
      <c r="M8" s="288"/>
      <c r="N8" s="282" t="s">
        <v>234</v>
      </c>
      <c r="O8" s="288"/>
      <c r="Q8" s="290">
        <f t="shared" si="3"/>
        <v>0</v>
      </c>
      <c r="R8" s="282" t="s">
        <v>234</v>
      </c>
      <c r="S8" s="290">
        <f t="shared" si="1"/>
        <v>0</v>
      </c>
      <c r="U8" s="291">
        <f t="shared" si="2"/>
        <v>0</v>
      </c>
      <c r="W8" s="292"/>
    </row>
    <row r="9" spans="2:23" x14ac:dyDescent="0.45">
      <c r="B9" s="282">
        <v>4</v>
      </c>
      <c r="C9" s="287" t="s">
        <v>272</v>
      </c>
      <c r="D9" s="282" t="s">
        <v>268</v>
      </c>
      <c r="E9" s="288"/>
      <c r="F9" s="282" t="s">
        <v>234</v>
      </c>
      <c r="G9" s="288"/>
      <c r="H9" s="283" t="s">
        <v>269</v>
      </c>
      <c r="I9" s="288">
        <v>0</v>
      </c>
      <c r="J9" s="283" t="s">
        <v>220</v>
      </c>
      <c r="K9" s="289">
        <f>(G9-E9-I9)*24</f>
        <v>0</v>
      </c>
      <c r="M9" s="288"/>
      <c r="N9" s="282" t="s">
        <v>234</v>
      </c>
      <c r="O9" s="288"/>
      <c r="Q9" s="290">
        <f>IF(E9&lt;M9,M9,E9)</f>
        <v>0</v>
      </c>
      <c r="R9" s="282" t="s">
        <v>234</v>
      </c>
      <c r="S9" s="290">
        <f>IF(G9&gt;O9,O9,G9)</f>
        <v>0</v>
      </c>
      <c r="U9" s="291">
        <f>(S9-Q9)*24</f>
        <v>0</v>
      </c>
      <c r="W9" s="292"/>
    </row>
    <row r="10" spans="2:23" x14ac:dyDescent="0.45">
      <c r="B10" s="282">
        <v>5</v>
      </c>
      <c r="C10" s="287" t="s">
        <v>273</v>
      </c>
      <c r="D10" s="282" t="s">
        <v>268</v>
      </c>
      <c r="E10" s="288"/>
      <c r="F10" s="282" t="s">
        <v>234</v>
      </c>
      <c r="G10" s="288"/>
      <c r="H10" s="283" t="s">
        <v>269</v>
      </c>
      <c r="I10" s="288">
        <v>0</v>
      </c>
      <c r="J10" s="283" t="s">
        <v>220</v>
      </c>
      <c r="K10" s="289">
        <f>(G10-E10-I10)*24</f>
        <v>0</v>
      </c>
      <c r="M10" s="288"/>
      <c r="N10" s="282" t="s">
        <v>234</v>
      </c>
      <c r="O10" s="288"/>
      <c r="Q10" s="290">
        <f t="shared" ref="Q10:Q25" si="4">IF(E10&lt;M10,M10,E10)</f>
        <v>0</v>
      </c>
      <c r="R10" s="282" t="s">
        <v>234</v>
      </c>
      <c r="S10" s="290">
        <f t="shared" ref="S10:S25" si="5">IF(G10&gt;O10,O10,G10)</f>
        <v>0</v>
      </c>
      <c r="U10" s="291">
        <f t="shared" ref="U10:U25" si="6">(S10-Q10)*24</f>
        <v>0</v>
      </c>
      <c r="W10" s="292"/>
    </row>
    <row r="11" spans="2:23" x14ac:dyDescent="0.45">
      <c r="B11" s="282">
        <v>6</v>
      </c>
      <c r="C11" s="287" t="s">
        <v>274</v>
      </c>
      <c r="D11" s="282" t="s">
        <v>268</v>
      </c>
      <c r="E11" s="288"/>
      <c r="F11" s="282" t="s">
        <v>234</v>
      </c>
      <c r="G11" s="288"/>
      <c r="H11" s="283" t="s">
        <v>269</v>
      </c>
      <c r="I11" s="288">
        <v>0</v>
      </c>
      <c r="J11" s="283" t="s">
        <v>220</v>
      </c>
      <c r="K11" s="289">
        <f t="shared" ref="K11:K25" si="7">(G11-E11-I11)*24</f>
        <v>0</v>
      </c>
      <c r="M11" s="288"/>
      <c r="N11" s="282" t="s">
        <v>234</v>
      </c>
      <c r="O11" s="288"/>
      <c r="Q11" s="290">
        <f t="shared" si="4"/>
        <v>0</v>
      </c>
      <c r="R11" s="282" t="s">
        <v>234</v>
      </c>
      <c r="S11" s="290">
        <f t="shared" si="5"/>
        <v>0</v>
      </c>
      <c r="U11" s="291">
        <f t="shared" si="6"/>
        <v>0</v>
      </c>
      <c r="W11" s="292"/>
    </row>
    <row r="12" spans="2:23" x14ac:dyDescent="0.45">
      <c r="B12" s="282">
        <v>7</v>
      </c>
      <c r="C12" s="287" t="s">
        <v>275</v>
      </c>
      <c r="D12" s="282" t="s">
        <v>268</v>
      </c>
      <c r="E12" s="288"/>
      <c r="F12" s="282" t="s">
        <v>234</v>
      </c>
      <c r="G12" s="288"/>
      <c r="H12" s="283" t="s">
        <v>269</v>
      </c>
      <c r="I12" s="288">
        <v>0</v>
      </c>
      <c r="J12" s="283" t="s">
        <v>220</v>
      </c>
      <c r="K12" s="289">
        <f t="shared" si="7"/>
        <v>0</v>
      </c>
      <c r="M12" s="288"/>
      <c r="N12" s="282" t="s">
        <v>234</v>
      </c>
      <c r="O12" s="288"/>
      <c r="Q12" s="290">
        <f t="shared" si="4"/>
        <v>0</v>
      </c>
      <c r="R12" s="282" t="s">
        <v>234</v>
      </c>
      <c r="S12" s="290">
        <f t="shared" si="5"/>
        <v>0</v>
      </c>
      <c r="U12" s="291">
        <f t="shared" si="6"/>
        <v>0</v>
      </c>
      <c r="W12" s="292"/>
    </row>
    <row r="13" spans="2:23" x14ac:dyDescent="0.45">
      <c r="B13" s="282">
        <v>8</v>
      </c>
      <c r="C13" s="287" t="s">
        <v>276</v>
      </c>
      <c r="D13" s="282" t="s">
        <v>268</v>
      </c>
      <c r="E13" s="288"/>
      <c r="F13" s="282" t="s">
        <v>234</v>
      </c>
      <c r="G13" s="288"/>
      <c r="H13" s="283" t="s">
        <v>269</v>
      </c>
      <c r="I13" s="288">
        <v>0</v>
      </c>
      <c r="J13" s="283" t="s">
        <v>220</v>
      </c>
      <c r="K13" s="289">
        <f t="shared" si="7"/>
        <v>0</v>
      </c>
      <c r="M13" s="288"/>
      <c r="N13" s="282" t="s">
        <v>234</v>
      </c>
      <c r="O13" s="288"/>
      <c r="Q13" s="290">
        <f t="shared" si="4"/>
        <v>0</v>
      </c>
      <c r="R13" s="282" t="s">
        <v>234</v>
      </c>
      <c r="S13" s="290">
        <f t="shared" si="5"/>
        <v>0</v>
      </c>
      <c r="U13" s="291">
        <f t="shared" si="6"/>
        <v>0</v>
      </c>
      <c r="W13" s="292"/>
    </row>
    <row r="14" spans="2:23" x14ac:dyDescent="0.45">
      <c r="B14" s="282">
        <v>9</v>
      </c>
      <c r="C14" s="287" t="s">
        <v>277</v>
      </c>
      <c r="D14" s="282" t="s">
        <v>268</v>
      </c>
      <c r="E14" s="288"/>
      <c r="F14" s="282" t="s">
        <v>234</v>
      </c>
      <c r="G14" s="288"/>
      <c r="H14" s="283" t="s">
        <v>269</v>
      </c>
      <c r="I14" s="288">
        <v>0</v>
      </c>
      <c r="J14" s="283" t="s">
        <v>220</v>
      </c>
      <c r="K14" s="289">
        <f t="shared" si="7"/>
        <v>0</v>
      </c>
      <c r="M14" s="288"/>
      <c r="N14" s="282" t="s">
        <v>234</v>
      </c>
      <c r="O14" s="288"/>
      <c r="Q14" s="290">
        <f t="shared" si="4"/>
        <v>0</v>
      </c>
      <c r="R14" s="282" t="s">
        <v>234</v>
      </c>
      <c r="S14" s="290">
        <f t="shared" si="5"/>
        <v>0</v>
      </c>
      <c r="U14" s="291">
        <f t="shared" si="6"/>
        <v>0</v>
      </c>
      <c r="W14" s="292"/>
    </row>
    <row r="15" spans="2:23" x14ac:dyDescent="0.45">
      <c r="B15" s="282">
        <v>10</v>
      </c>
      <c r="C15" s="287" t="s">
        <v>278</v>
      </c>
      <c r="D15" s="282" t="s">
        <v>268</v>
      </c>
      <c r="E15" s="288"/>
      <c r="F15" s="282" t="s">
        <v>234</v>
      </c>
      <c r="G15" s="288"/>
      <c r="H15" s="283" t="s">
        <v>269</v>
      </c>
      <c r="I15" s="288">
        <v>0</v>
      </c>
      <c r="J15" s="283" t="s">
        <v>220</v>
      </c>
      <c r="K15" s="289">
        <f t="shared" si="7"/>
        <v>0</v>
      </c>
      <c r="M15" s="288"/>
      <c r="N15" s="282" t="s">
        <v>234</v>
      </c>
      <c r="O15" s="288"/>
      <c r="Q15" s="290">
        <f t="shared" si="4"/>
        <v>0</v>
      </c>
      <c r="R15" s="282" t="s">
        <v>234</v>
      </c>
      <c r="S15" s="290">
        <f>IF(G15&gt;O15,O15,G15)</f>
        <v>0</v>
      </c>
      <c r="U15" s="291">
        <f t="shared" si="6"/>
        <v>0</v>
      </c>
      <c r="W15" s="292"/>
    </row>
    <row r="16" spans="2:23" x14ac:dyDescent="0.45">
      <c r="B16" s="282">
        <v>11</v>
      </c>
      <c r="C16" s="287" t="s">
        <v>279</v>
      </c>
      <c r="D16" s="282" t="s">
        <v>268</v>
      </c>
      <c r="E16" s="288"/>
      <c r="F16" s="282" t="s">
        <v>234</v>
      </c>
      <c r="G16" s="288"/>
      <c r="H16" s="283" t="s">
        <v>269</v>
      </c>
      <c r="I16" s="288">
        <v>0</v>
      </c>
      <c r="J16" s="283" t="s">
        <v>220</v>
      </c>
      <c r="K16" s="289">
        <f t="shared" si="7"/>
        <v>0</v>
      </c>
      <c r="M16" s="288"/>
      <c r="N16" s="282" t="s">
        <v>234</v>
      </c>
      <c r="O16" s="288"/>
      <c r="Q16" s="290">
        <f t="shared" si="4"/>
        <v>0</v>
      </c>
      <c r="R16" s="282" t="s">
        <v>234</v>
      </c>
      <c r="S16" s="290">
        <f t="shared" si="5"/>
        <v>0</v>
      </c>
      <c r="U16" s="291">
        <f t="shared" si="6"/>
        <v>0</v>
      </c>
      <c r="W16" s="292"/>
    </row>
    <row r="17" spans="2:23" x14ac:dyDescent="0.45">
      <c r="B17" s="282">
        <v>12</v>
      </c>
      <c r="C17" s="287" t="s">
        <v>280</v>
      </c>
      <c r="D17" s="282" t="s">
        <v>268</v>
      </c>
      <c r="E17" s="288"/>
      <c r="F17" s="282" t="s">
        <v>234</v>
      </c>
      <c r="G17" s="288"/>
      <c r="H17" s="283" t="s">
        <v>269</v>
      </c>
      <c r="I17" s="288">
        <v>0</v>
      </c>
      <c r="J17" s="283" t="s">
        <v>220</v>
      </c>
      <c r="K17" s="289">
        <f t="shared" si="7"/>
        <v>0</v>
      </c>
      <c r="M17" s="288"/>
      <c r="N17" s="282" t="s">
        <v>234</v>
      </c>
      <c r="O17" s="288"/>
      <c r="Q17" s="290">
        <f t="shared" si="4"/>
        <v>0</v>
      </c>
      <c r="R17" s="282" t="s">
        <v>234</v>
      </c>
      <c r="S17" s="290">
        <f t="shared" si="5"/>
        <v>0</v>
      </c>
      <c r="U17" s="291">
        <f t="shared" si="6"/>
        <v>0</v>
      </c>
      <c r="W17" s="292"/>
    </row>
    <row r="18" spans="2:23" x14ac:dyDescent="0.45">
      <c r="B18" s="282">
        <v>13</v>
      </c>
      <c r="C18" s="287" t="s">
        <v>281</v>
      </c>
      <c r="D18" s="282" t="s">
        <v>268</v>
      </c>
      <c r="E18" s="288"/>
      <c r="F18" s="282" t="s">
        <v>234</v>
      </c>
      <c r="G18" s="288"/>
      <c r="H18" s="283" t="s">
        <v>269</v>
      </c>
      <c r="I18" s="288">
        <v>0</v>
      </c>
      <c r="J18" s="283" t="s">
        <v>220</v>
      </c>
      <c r="K18" s="289">
        <f t="shared" si="7"/>
        <v>0</v>
      </c>
      <c r="M18" s="288"/>
      <c r="N18" s="282" t="s">
        <v>234</v>
      </c>
      <c r="O18" s="288"/>
      <c r="Q18" s="290">
        <f t="shared" si="4"/>
        <v>0</v>
      </c>
      <c r="R18" s="282" t="s">
        <v>234</v>
      </c>
      <c r="S18" s="290">
        <f t="shared" si="5"/>
        <v>0</v>
      </c>
      <c r="U18" s="291">
        <f t="shared" si="6"/>
        <v>0</v>
      </c>
      <c r="W18" s="292"/>
    </row>
    <row r="19" spans="2:23" x14ac:dyDescent="0.45">
      <c r="B19" s="282">
        <v>14</v>
      </c>
      <c r="C19" s="287" t="s">
        <v>282</v>
      </c>
      <c r="D19" s="282" t="s">
        <v>268</v>
      </c>
      <c r="E19" s="288"/>
      <c r="F19" s="282" t="s">
        <v>234</v>
      </c>
      <c r="G19" s="288"/>
      <c r="H19" s="283" t="s">
        <v>269</v>
      </c>
      <c r="I19" s="288">
        <v>0</v>
      </c>
      <c r="J19" s="283" t="s">
        <v>220</v>
      </c>
      <c r="K19" s="289">
        <f t="shared" si="7"/>
        <v>0</v>
      </c>
      <c r="M19" s="288"/>
      <c r="N19" s="282" t="s">
        <v>234</v>
      </c>
      <c r="O19" s="288"/>
      <c r="Q19" s="290">
        <f t="shared" si="4"/>
        <v>0</v>
      </c>
      <c r="R19" s="282" t="s">
        <v>234</v>
      </c>
      <c r="S19" s="290">
        <f t="shared" si="5"/>
        <v>0</v>
      </c>
      <c r="U19" s="291">
        <f t="shared" si="6"/>
        <v>0</v>
      </c>
      <c r="W19" s="292"/>
    </row>
    <row r="20" spans="2:23" x14ac:dyDescent="0.45">
      <c r="B20" s="282">
        <v>15</v>
      </c>
      <c r="C20" s="287" t="s">
        <v>283</v>
      </c>
      <c r="D20" s="282" t="s">
        <v>268</v>
      </c>
      <c r="E20" s="288"/>
      <c r="F20" s="282" t="s">
        <v>234</v>
      </c>
      <c r="G20" s="288"/>
      <c r="H20" s="283" t="s">
        <v>269</v>
      </c>
      <c r="I20" s="288">
        <v>0</v>
      </c>
      <c r="J20" s="283" t="s">
        <v>220</v>
      </c>
      <c r="K20" s="293">
        <f t="shared" si="7"/>
        <v>0</v>
      </c>
      <c r="M20" s="288"/>
      <c r="N20" s="282" t="s">
        <v>234</v>
      </c>
      <c r="O20" s="288"/>
      <c r="Q20" s="290">
        <f t="shared" si="4"/>
        <v>0</v>
      </c>
      <c r="R20" s="282" t="s">
        <v>234</v>
      </c>
      <c r="S20" s="290">
        <f t="shared" si="5"/>
        <v>0</v>
      </c>
      <c r="U20" s="291">
        <f t="shared" si="6"/>
        <v>0</v>
      </c>
      <c r="W20" s="292"/>
    </row>
    <row r="21" spans="2:23" x14ac:dyDescent="0.45">
      <c r="B21" s="282">
        <v>16</v>
      </c>
      <c r="C21" s="287" t="s">
        <v>284</v>
      </c>
      <c r="D21" s="282" t="s">
        <v>268</v>
      </c>
      <c r="E21" s="288"/>
      <c r="F21" s="282" t="s">
        <v>234</v>
      </c>
      <c r="G21" s="288"/>
      <c r="H21" s="283" t="s">
        <v>269</v>
      </c>
      <c r="I21" s="288">
        <v>0</v>
      </c>
      <c r="J21" s="283" t="s">
        <v>220</v>
      </c>
      <c r="K21" s="289">
        <f t="shared" si="7"/>
        <v>0</v>
      </c>
      <c r="M21" s="288"/>
      <c r="N21" s="282" t="s">
        <v>234</v>
      </c>
      <c r="O21" s="288"/>
      <c r="Q21" s="290">
        <f t="shared" si="4"/>
        <v>0</v>
      </c>
      <c r="R21" s="282" t="s">
        <v>234</v>
      </c>
      <c r="S21" s="290">
        <f t="shared" si="5"/>
        <v>0</v>
      </c>
      <c r="U21" s="291">
        <f t="shared" si="6"/>
        <v>0</v>
      </c>
      <c r="W21" s="292"/>
    </row>
    <row r="22" spans="2:23" x14ac:dyDescent="0.45">
      <c r="B22" s="282">
        <v>17</v>
      </c>
      <c r="C22" s="287" t="s">
        <v>285</v>
      </c>
      <c r="D22" s="282" t="s">
        <v>268</v>
      </c>
      <c r="E22" s="288"/>
      <c r="F22" s="282" t="s">
        <v>234</v>
      </c>
      <c r="G22" s="288"/>
      <c r="H22" s="283" t="s">
        <v>269</v>
      </c>
      <c r="I22" s="288">
        <v>0</v>
      </c>
      <c r="J22" s="283" t="s">
        <v>220</v>
      </c>
      <c r="K22" s="289">
        <f t="shared" si="7"/>
        <v>0</v>
      </c>
      <c r="M22" s="288"/>
      <c r="N22" s="282" t="s">
        <v>234</v>
      </c>
      <c r="O22" s="288"/>
      <c r="Q22" s="290">
        <f t="shared" si="4"/>
        <v>0</v>
      </c>
      <c r="R22" s="282" t="s">
        <v>234</v>
      </c>
      <c r="S22" s="290">
        <f t="shared" si="5"/>
        <v>0</v>
      </c>
      <c r="U22" s="291">
        <f t="shared" si="6"/>
        <v>0</v>
      </c>
      <c r="W22" s="292"/>
    </row>
    <row r="23" spans="2:23" x14ac:dyDescent="0.45">
      <c r="B23" s="282">
        <v>18</v>
      </c>
      <c r="C23" s="287" t="s">
        <v>286</v>
      </c>
      <c r="D23" s="282" t="s">
        <v>268</v>
      </c>
      <c r="E23" s="288"/>
      <c r="F23" s="282" t="s">
        <v>234</v>
      </c>
      <c r="G23" s="288"/>
      <c r="H23" s="283" t="s">
        <v>269</v>
      </c>
      <c r="I23" s="288">
        <v>0</v>
      </c>
      <c r="J23" s="283" t="s">
        <v>220</v>
      </c>
      <c r="K23" s="289">
        <f t="shared" si="7"/>
        <v>0</v>
      </c>
      <c r="M23" s="288"/>
      <c r="N23" s="282" t="s">
        <v>234</v>
      </c>
      <c r="O23" s="288"/>
      <c r="Q23" s="290">
        <f t="shared" si="4"/>
        <v>0</v>
      </c>
      <c r="R23" s="282" t="s">
        <v>234</v>
      </c>
      <c r="S23" s="290">
        <f t="shared" si="5"/>
        <v>0</v>
      </c>
      <c r="U23" s="291">
        <f t="shared" si="6"/>
        <v>0</v>
      </c>
      <c r="W23" s="292"/>
    </row>
    <row r="24" spans="2:23" x14ac:dyDescent="0.45">
      <c r="B24" s="282">
        <v>19</v>
      </c>
      <c r="C24" s="287" t="s">
        <v>287</v>
      </c>
      <c r="D24" s="282" t="s">
        <v>268</v>
      </c>
      <c r="E24" s="288"/>
      <c r="F24" s="282" t="s">
        <v>234</v>
      </c>
      <c r="G24" s="288"/>
      <c r="H24" s="283" t="s">
        <v>269</v>
      </c>
      <c r="I24" s="288">
        <v>0</v>
      </c>
      <c r="J24" s="283" t="s">
        <v>220</v>
      </c>
      <c r="K24" s="289">
        <f t="shared" si="7"/>
        <v>0</v>
      </c>
      <c r="M24" s="288"/>
      <c r="N24" s="282" t="s">
        <v>234</v>
      </c>
      <c r="O24" s="288"/>
      <c r="Q24" s="290">
        <f t="shared" si="4"/>
        <v>0</v>
      </c>
      <c r="R24" s="282" t="s">
        <v>234</v>
      </c>
      <c r="S24" s="290">
        <f t="shared" si="5"/>
        <v>0</v>
      </c>
      <c r="U24" s="291">
        <f t="shared" si="6"/>
        <v>0</v>
      </c>
      <c r="W24" s="292"/>
    </row>
    <row r="25" spans="2:23" x14ac:dyDescent="0.45">
      <c r="B25" s="282">
        <v>20</v>
      </c>
      <c r="C25" s="287" t="s">
        <v>288</v>
      </c>
      <c r="D25" s="282" t="s">
        <v>268</v>
      </c>
      <c r="E25" s="288"/>
      <c r="F25" s="282" t="s">
        <v>234</v>
      </c>
      <c r="G25" s="288"/>
      <c r="H25" s="283" t="s">
        <v>269</v>
      </c>
      <c r="I25" s="288">
        <v>0</v>
      </c>
      <c r="J25" s="283" t="s">
        <v>220</v>
      </c>
      <c r="K25" s="289">
        <f t="shared" si="7"/>
        <v>0</v>
      </c>
      <c r="M25" s="288"/>
      <c r="N25" s="282" t="s">
        <v>234</v>
      </c>
      <c r="O25" s="288"/>
      <c r="Q25" s="290">
        <f t="shared" si="4"/>
        <v>0</v>
      </c>
      <c r="R25" s="282" t="s">
        <v>234</v>
      </c>
      <c r="S25" s="290">
        <f t="shared" si="5"/>
        <v>0</v>
      </c>
      <c r="U25" s="291">
        <f t="shared" si="6"/>
        <v>0</v>
      </c>
      <c r="W25" s="292"/>
    </row>
    <row r="26" spans="2:23" x14ac:dyDescent="0.45">
      <c r="B26" s="282">
        <v>21</v>
      </c>
      <c r="C26" s="287" t="s">
        <v>289</v>
      </c>
      <c r="D26" s="282" t="s">
        <v>268</v>
      </c>
      <c r="E26" s="294"/>
      <c r="F26" s="282" t="s">
        <v>234</v>
      </c>
      <c r="G26" s="294"/>
      <c r="H26" s="283" t="s">
        <v>269</v>
      </c>
      <c r="I26" s="294"/>
      <c r="J26" s="283" t="s">
        <v>220</v>
      </c>
      <c r="K26" s="287">
        <v>1</v>
      </c>
      <c r="M26" s="289"/>
      <c r="N26" s="282" t="s">
        <v>234</v>
      </c>
      <c r="O26" s="289"/>
      <c r="Q26" s="289"/>
      <c r="R26" s="282" t="s">
        <v>234</v>
      </c>
      <c r="S26" s="289"/>
      <c r="U26" s="287">
        <v>1</v>
      </c>
      <c r="W26" s="292"/>
    </row>
    <row r="27" spans="2:23" x14ac:dyDescent="0.45">
      <c r="B27" s="282">
        <v>22</v>
      </c>
      <c r="C27" s="287" t="s">
        <v>290</v>
      </c>
      <c r="D27" s="282" t="s">
        <v>268</v>
      </c>
      <c r="E27" s="294"/>
      <c r="F27" s="282" t="s">
        <v>234</v>
      </c>
      <c r="G27" s="294"/>
      <c r="H27" s="283" t="s">
        <v>269</v>
      </c>
      <c r="I27" s="294"/>
      <c r="J27" s="283" t="s">
        <v>220</v>
      </c>
      <c r="K27" s="287">
        <v>2</v>
      </c>
      <c r="M27" s="289"/>
      <c r="N27" s="282" t="s">
        <v>234</v>
      </c>
      <c r="O27" s="289"/>
      <c r="Q27" s="289"/>
      <c r="R27" s="282" t="s">
        <v>234</v>
      </c>
      <c r="S27" s="289"/>
      <c r="U27" s="287">
        <v>2</v>
      </c>
      <c r="W27" s="292"/>
    </row>
    <row r="28" spans="2:23" x14ac:dyDescent="0.45">
      <c r="B28" s="282">
        <v>23</v>
      </c>
      <c r="C28" s="287" t="s">
        <v>291</v>
      </c>
      <c r="D28" s="282" t="s">
        <v>268</v>
      </c>
      <c r="E28" s="294"/>
      <c r="F28" s="282" t="s">
        <v>234</v>
      </c>
      <c r="G28" s="294"/>
      <c r="H28" s="283" t="s">
        <v>269</v>
      </c>
      <c r="I28" s="294"/>
      <c r="J28" s="283" t="s">
        <v>220</v>
      </c>
      <c r="K28" s="287">
        <v>3</v>
      </c>
      <c r="M28" s="289"/>
      <c r="N28" s="282" t="s">
        <v>234</v>
      </c>
      <c r="O28" s="289"/>
      <c r="Q28" s="289"/>
      <c r="R28" s="282" t="s">
        <v>234</v>
      </c>
      <c r="S28" s="289"/>
      <c r="U28" s="287">
        <v>3</v>
      </c>
      <c r="W28" s="292"/>
    </row>
    <row r="29" spans="2:23" x14ac:dyDescent="0.45">
      <c r="B29" s="282">
        <v>24</v>
      </c>
      <c r="C29" s="287" t="s">
        <v>292</v>
      </c>
      <c r="D29" s="282" t="s">
        <v>268</v>
      </c>
      <c r="E29" s="294"/>
      <c r="F29" s="282" t="s">
        <v>234</v>
      </c>
      <c r="G29" s="294"/>
      <c r="H29" s="283" t="s">
        <v>269</v>
      </c>
      <c r="I29" s="294"/>
      <c r="J29" s="283" t="s">
        <v>220</v>
      </c>
      <c r="K29" s="287">
        <v>4</v>
      </c>
      <c r="M29" s="289"/>
      <c r="N29" s="282" t="s">
        <v>234</v>
      </c>
      <c r="O29" s="289"/>
      <c r="Q29" s="289"/>
      <c r="R29" s="282" t="s">
        <v>234</v>
      </c>
      <c r="S29" s="289"/>
      <c r="U29" s="287">
        <v>4</v>
      </c>
      <c r="W29" s="292"/>
    </row>
    <row r="30" spans="2:23" x14ac:dyDescent="0.45">
      <c r="B30" s="282">
        <v>25</v>
      </c>
      <c r="C30" s="287" t="s">
        <v>293</v>
      </c>
      <c r="D30" s="282" t="s">
        <v>268</v>
      </c>
      <c r="E30" s="294"/>
      <c r="F30" s="282" t="s">
        <v>234</v>
      </c>
      <c r="G30" s="294"/>
      <c r="H30" s="283" t="s">
        <v>269</v>
      </c>
      <c r="I30" s="294"/>
      <c r="J30" s="283" t="s">
        <v>220</v>
      </c>
      <c r="K30" s="287">
        <v>4</v>
      </c>
      <c r="M30" s="289"/>
      <c r="N30" s="282" t="s">
        <v>234</v>
      </c>
      <c r="O30" s="289"/>
      <c r="Q30" s="289"/>
      <c r="R30" s="282" t="s">
        <v>234</v>
      </c>
      <c r="S30" s="289"/>
      <c r="U30" s="287">
        <v>3</v>
      </c>
      <c r="W30" s="292"/>
    </row>
    <row r="31" spans="2:23" x14ac:dyDescent="0.45">
      <c r="B31" s="282">
        <v>26</v>
      </c>
      <c r="C31" s="287" t="s">
        <v>294</v>
      </c>
      <c r="D31" s="282" t="s">
        <v>268</v>
      </c>
      <c r="E31" s="294"/>
      <c r="F31" s="282" t="s">
        <v>234</v>
      </c>
      <c r="G31" s="294"/>
      <c r="H31" s="283" t="s">
        <v>269</v>
      </c>
      <c r="I31" s="294"/>
      <c r="J31" s="283" t="s">
        <v>220</v>
      </c>
      <c r="K31" s="287">
        <v>5</v>
      </c>
      <c r="M31" s="289"/>
      <c r="N31" s="282" t="s">
        <v>234</v>
      </c>
      <c r="O31" s="289"/>
      <c r="Q31" s="289"/>
      <c r="R31" s="282" t="s">
        <v>234</v>
      </c>
      <c r="S31" s="289"/>
      <c r="U31" s="287">
        <v>5</v>
      </c>
      <c r="W31" s="292"/>
    </row>
    <row r="32" spans="2:23" x14ac:dyDescent="0.45">
      <c r="B32" s="282">
        <v>27</v>
      </c>
      <c r="C32" s="287" t="s">
        <v>295</v>
      </c>
      <c r="D32" s="282" t="s">
        <v>268</v>
      </c>
      <c r="E32" s="294"/>
      <c r="F32" s="282" t="s">
        <v>234</v>
      </c>
      <c r="G32" s="294"/>
      <c r="H32" s="283" t="s">
        <v>269</v>
      </c>
      <c r="I32" s="294"/>
      <c r="J32" s="283" t="s">
        <v>220</v>
      </c>
      <c r="K32" s="287">
        <v>0</v>
      </c>
      <c r="M32" s="289"/>
      <c r="N32" s="282" t="s">
        <v>234</v>
      </c>
      <c r="O32" s="289"/>
      <c r="Q32" s="289"/>
      <c r="R32" s="282" t="s">
        <v>234</v>
      </c>
      <c r="S32" s="289"/>
      <c r="U32" s="287">
        <v>0</v>
      </c>
      <c r="W32" s="292" t="s">
        <v>296</v>
      </c>
    </row>
    <row r="33" spans="2:23" x14ac:dyDescent="0.45">
      <c r="B33" s="282">
        <v>28</v>
      </c>
      <c r="C33" s="287" t="s">
        <v>297</v>
      </c>
      <c r="D33" s="282" t="s">
        <v>268</v>
      </c>
      <c r="E33" s="294"/>
      <c r="F33" s="282" t="s">
        <v>234</v>
      </c>
      <c r="G33" s="294"/>
      <c r="H33" s="283" t="s">
        <v>269</v>
      </c>
      <c r="I33" s="294"/>
      <c r="J33" s="283" t="s">
        <v>220</v>
      </c>
      <c r="K33" s="287"/>
      <c r="M33" s="289"/>
      <c r="N33" s="282" t="s">
        <v>234</v>
      </c>
      <c r="O33" s="289"/>
      <c r="Q33" s="289"/>
      <c r="R33" s="282" t="s">
        <v>234</v>
      </c>
      <c r="S33" s="289"/>
      <c r="U33" s="287"/>
      <c r="W33" s="292"/>
    </row>
    <row r="34" spans="2:23" x14ac:dyDescent="0.45">
      <c r="B34" s="282">
        <v>29</v>
      </c>
      <c r="C34" s="287" t="s">
        <v>297</v>
      </c>
      <c r="D34" s="282" t="s">
        <v>268</v>
      </c>
      <c r="E34" s="294"/>
      <c r="F34" s="282" t="s">
        <v>234</v>
      </c>
      <c r="G34" s="294"/>
      <c r="H34" s="283" t="s">
        <v>269</v>
      </c>
      <c r="I34" s="294"/>
      <c r="J34" s="283" t="s">
        <v>220</v>
      </c>
      <c r="K34" s="287"/>
      <c r="M34" s="289"/>
      <c r="N34" s="282" t="s">
        <v>234</v>
      </c>
      <c r="O34" s="289"/>
      <c r="Q34" s="289"/>
      <c r="R34" s="282" t="s">
        <v>234</v>
      </c>
      <c r="S34" s="289"/>
      <c r="U34" s="287"/>
      <c r="W34" s="292"/>
    </row>
    <row r="35" spans="2:23" x14ac:dyDescent="0.45">
      <c r="B35" s="282">
        <v>30</v>
      </c>
      <c r="C35" s="287" t="s">
        <v>297</v>
      </c>
      <c r="D35" s="282" t="s">
        <v>268</v>
      </c>
      <c r="E35" s="294"/>
      <c r="F35" s="282" t="s">
        <v>234</v>
      </c>
      <c r="G35" s="294"/>
      <c r="H35" s="283" t="s">
        <v>269</v>
      </c>
      <c r="I35" s="294"/>
      <c r="J35" s="283" t="s">
        <v>220</v>
      </c>
      <c r="K35" s="287"/>
      <c r="M35" s="289"/>
      <c r="N35" s="282" t="s">
        <v>234</v>
      </c>
      <c r="O35" s="289"/>
      <c r="Q35" s="289"/>
      <c r="R35" s="282" t="s">
        <v>234</v>
      </c>
      <c r="S35" s="289"/>
      <c r="U35" s="287"/>
      <c r="W35" s="292"/>
    </row>
    <row r="36" spans="2:23" x14ac:dyDescent="0.45">
      <c r="C36" s="295"/>
    </row>
    <row r="37" spans="2:23" x14ac:dyDescent="0.45">
      <c r="C37" s="296" t="s">
        <v>298</v>
      </c>
    </row>
    <row r="38" spans="2:23" x14ac:dyDescent="0.45">
      <c r="C38" s="296" t="s">
        <v>299</v>
      </c>
    </row>
    <row r="39" spans="2:23" x14ac:dyDescent="0.45">
      <c r="C39" s="296" t="s">
        <v>300</v>
      </c>
    </row>
    <row r="40" spans="2:23" x14ac:dyDescent="0.45">
      <c r="C40" s="296" t="s">
        <v>301</v>
      </c>
    </row>
    <row r="41" spans="2:23" x14ac:dyDescent="0.45">
      <c r="C41" s="284" t="s">
        <v>302</v>
      </c>
    </row>
    <row r="42" spans="2:23" x14ac:dyDescent="0.45">
      <c r="C42" s="284" t="s">
        <v>303</v>
      </c>
    </row>
  </sheetData>
  <sheetProtection sheet="1" insertRows="0" deleteRows="0"/>
  <mergeCells count="4">
    <mergeCell ref="E4:K4"/>
    <mergeCell ref="M4:O4"/>
    <mergeCell ref="Q4:U4"/>
    <mergeCell ref="W4:W5"/>
  </mergeCells>
  <phoneticPr fontId="10"/>
  <pageMargins left="0.15748031496062992" right="0.15748031496062992"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別紙22　中重度ケア体制加算</vt:lpstr>
      <vt:lpstr>別紙22－2　中重度者ケア体制加算</vt:lpstr>
      <vt:lpstr>別紙24　移行支援加算</vt:lpstr>
      <vt:lpstr>別紙14－3　サービス提供体制強化加算</vt:lpstr>
      <vt:lpstr>参考計算書Ａ（有資格者の割合）</vt:lpstr>
      <vt:lpstr>参考計算書B（勤続年数）</vt:lpstr>
      <vt:lpstr>記入方法</vt:lpstr>
      <vt:lpstr>通所リハ（1枚版）</vt:lpstr>
      <vt:lpstr>シフト記号表（勤務時間帯）</vt:lpstr>
      <vt:lpstr>プルダウン・リスト</vt:lpstr>
      <vt:lpstr>'シフト記号表（勤務時間帯）'!【記載例】シフト記号</vt:lpstr>
      <vt:lpstr>記入方法!Print_Area</vt:lpstr>
      <vt:lpstr>'参考計算書Ａ（有資格者の割合）'!Print_Area</vt:lpstr>
      <vt:lpstr>'参考計算書B（勤続年数）'!Print_Area</vt:lpstr>
      <vt:lpstr>'通所リハ（1枚版）'!Print_Area</vt:lpstr>
      <vt:lpstr>'別紙14－3　サービス提供体制強化加算'!Print_Area</vt:lpstr>
      <vt:lpstr>'別紙22　中重度ケア体制加算'!Print_Area</vt:lpstr>
      <vt:lpstr>'別紙22－2　中重度者ケア体制加算'!Print_Area</vt:lpstr>
      <vt:lpstr>'別紙24　移行支援加算'!Print_Area</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2024-03-18T11:43:56Z</dcterms:modified>
</cp:coreProperties>
</file>