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226.112.52\SienFolder\旧施設支援課\★施設整備係\★都有地担当\1 福祉インフラ\★都有地　個別案件\3 契約締結「前」の案件\02 品川区（東大井三丁目）\53 公募要項(再検討)\公募様式\借受申請書類\"/>
    </mc:Choice>
  </mc:AlternateContent>
  <xr:revisionPtr revIDLastSave="0" documentId="13_ncr:1_{1F66BF6E-177A-44FF-AE34-3BD5364C68CA}" xr6:coauthVersionLast="47" xr6:coauthVersionMax="47" xr10:uidLastSave="{00000000-0000-0000-0000-000000000000}"/>
  <bookViews>
    <workbookView xWindow="-108" yWindow="-108" windowWidth="23256" windowHeight="12456" tabRatio="708" activeTab="1" xr2:uid="{00000000-000D-0000-FFFF-FFFF00000000}"/>
  </bookViews>
  <sheets>
    <sheet name="工事費費目別内訳書、面積・事業費按分表等" sheetId="23" r:id="rId1"/>
    <sheet name="記入例" sheetId="8" r:id="rId2"/>
  </sheets>
  <definedNames>
    <definedName name="_xlnm.Print_Area" localSheetId="1">記入例!$A$1:$AC$49</definedName>
    <definedName name="_xlnm.Print_Area" localSheetId="0">'工事費費目別内訳書、面積・事業費按分表等'!$A$1:$AC$50</definedName>
    <definedName name="Z_D3D8BAF4_BD87_4EAE_A5A9_00D10A04ACA5_.wvu.PrintArea" localSheetId="1" hidden="1">記入例!$B$3:$AC$49</definedName>
    <definedName name="Z_D3D8BAF4_BD87_4EAE_A5A9_00D10A04ACA5_.wvu.PrintArea" localSheetId="0" hidden="1">'工事費費目別内訳書、面積・事業費按分表等'!$B$4:$AC$50</definedName>
  </definedNames>
  <calcPr calcId="191029"/>
  <customWorkbookViews>
    <customWorkbookView name="東京都 - 個人用ビュー" guid="{D3D8BAF4-BD87-4EAE-A5A9-00D10A04ACA5}" mergeInterval="0" personalView="1" maximized="1" windowWidth="1362" windowHeight="550" tabRatio="708"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3" l="1"/>
  <c r="G22" i="23" s="1"/>
  <c r="G21" i="23"/>
  <c r="R24" i="23"/>
  <c r="N33" i="23" s="1"/>
  <c r="R30" i="23"/>
  <c r="V30" i="23"/>
  <c r="G32" i="23"/>
  <c r="O32" i="23" s="1"/>
  <c r="H32" i="23"/>
  <c r="T32" i="23" s="1"/>
  <c r="I32" i="23"/>
  <c r="U32" i="23" s="1"/>
  <c r="K32" i="23"/>
  <c r="G33" i="23"/>
  <c r="H33" i="23"/>
  <c r="I33" i="23"/>
  <c r="K33" i="23"/>
  <c r="L33" i="23"/>
  <c r="O33" i="23"/>
  <c r="P33" i="23"/>
  <c r="Q33" i="23"/>
  <c r="S33" i="23"/>
  <c r="T33" i="23"/>
  <c r="U33" i="23"/>
  <c r="Q41" i="23"/>
  <c r="R41" i="23"/>
  <c r="U41" i="23"/>
  <c r="V41" i="23"/>
  <c r="N42" i="23"/>
  <c r="N43" i="23"/>
  <c r="G43" i="23" s="1"/>
  <c r="N44" i="23"/>
  <c r="G13" i="8"/>
  <c r="G21" i="8" s="1"/>
  <c r="G20" i="8"/>
  <c r="R23" i="8"/>
  <c r="R29" i="8"/>
  <c r="V29" i="8"/>
  <c r="G31" i="8"/>
  <c r="S31" i="8" s="1"/>
  <c r="H31" i="8"/>
  <c r="I31" i="8"/>
  <c r="U31" i="8" s="1"/>
  <c r="K31" i="8"/>
  <c r="O31" i="8"/>
  <c r="P31" i="8"/>
  <c r="T31" i="8"/>
  <c r="G32" i="8"/>
  <c r="O32" i="8" s="1"/>
  <c r="H32" i="8"/>
  <c r="T32" i="8" s="1"/>
  <c r="I32" i="8"/>
  <c r="U32" i="8" s="1"/>
  <c r="K32" i="8"/>
  <c r="K33" i="8" s="1"/>
  <c r="L32" i="8"/>
  <c r="N32" i="8"/>
  <c r="Q40" i="8"/>
  <c r="R40" i="8"/>
  <c r="U40" i="8"/>
  <c r="V40" i="8"/>
  <c r="G41" i="8"/>
  <c r="I41" i="8"/>
  <c r="Q41" i="8" s="1"/>
  <c r="N41" i="8"/>
  <c r="N42" i="8"/>
  <c r="Q31" i="8" l="1"/>
  <c r="H11" i="23"/>
  <c r="I11" i="23"/>
  <c r="I18" i="23"/>
  <c r="J43" i="23"/>
  <c r="S43" i="23"/>
  <c r="V43" i="23" s="1"/>
  <c r="H34" i="23"/>
  <c r="K43" i="23"/>
  <c r="K34" i="23"/>
  <c r="H42" i="23"/>
  <c r="P42" i="23" s="1"/>
  <c r="P44" i="23" s="1"/>
  <c r="H33" i="8"/>
  <c r="K42" i="23"/>
  <c r="K44" i="23" s="1"/>
  <c r="G42" i="23"/>
  <c r="S32" i="8"/>
  <c r="J33" i="23"/>
  <c r="Q32" i="8"/>
  <c r="P32" i="8"/>
  <c r="S32" i="23"/>
  <c r="V33" i="23"/>
  <c r="H43" i="23"/>
  <c r="P43" i="23" s="1"/>
  <c r="R33" i="23"/>
  <c r="H42" i="8"/>
  <c r="P42" i="8" s="1"/>
  <c r="Q32" i="23"/>
  <c r="H41" i="8"/>
  <c r="J41" i="8" s="1"/>
  <c r="G33" i="8"/>
  <c r="S33" i="8" s="1"/>
  <c r="P32" i="23"/>
  <c r="L41" i="8"/>
  <c r="G34" i="23"/>
  <c r="J34" i="23" s="1"/>
  <c r="N34" i="23" s="1"/>
  <c r="I10" i="8"/>
  <c r="I11" i="8"/>
  <c r="H15" i="8"/>
  <c r="H19" i="8"/>
  <c r="H10" i="8"/>
  <c r="I16" i="8"/>
  <c r="J21" i="8"/>
  <c r="I42" i="8"/>
  <c r="G42" i="8"/>
  <c r="J42" i="8" s="1"/>
  <c r="N43" i="8"/>
  <c r="K42" i="8"/>
  <c r="U41" i="8"/>
  <c r="K41" i="8"/>
  <c r="L33" i="8"/>
  <c r="I33" i="8"/>
  <c r="J32" i="8"/>
  <c r="S41" i="8"/>
  <c r="O41" i="8"/>
  <c r="M32" i="8"/>
  <c r="L42" i="8"/>
  <c r="P34" i="23"/>
  <c r="T34" i="23"/>
  <c r="H43" i="8"/>
  <c r="J10" i="8"/>
  <c r="O43" i="23"/>
  <c r="R43" i="23" s="1"/>
  <c r="I12" i="23"/>
  <c r="H16" i="23"/>
  <c r="I17" i="23"/>
  <c r="H20" i="23"/>
  <c r="J22" i="23"/>
  <c r="I14" i="23"/>
  <c r="H15" i="23"/>
  <c r="I16" i="23"/>
  <c r="H19" i="23"/>
  <c r="I20" i="23"/>
  <c r="H24" i="23"/>
  <c r="H13" i="23"/>
  <c r="I15" i="23"/>
  <c r="I21" i="23" s="1"/>
  <c r="H18" i="23"/>
  <c r="J18" i="23" s="1"/>
  <c r="I19" i="23"/>
  <c r="H12" i="23"/>
  <c r="I13" i="23"/>
  <c r="H17" i="23"/>
  <c r="J17" i="23" s="1"/>
  <c r="R32" i="8"/>
  <c r="T43" i="23"/>
  <c r="O42" i="23"/>
  <c r="V32" i="8"/>
  <c r="G44" i="23"/>
  <c r="H44" i="23"/>
  <c r="I17" i="8"/>
  <c r="H16" i="8"/>
  <c r="I12" i="8"/>
  <c r="H11" i="8"/>
  <c r="J11" i="8" s="1"/>
  <c r="I18" i="8"/>
  <c r="H17" i="8"/>
  <c r="J17" i="8" s="1"/>
  <c r="I14" i="8"/>
  <c r="H12" i="8"/>
  <c r="J12" i="8" s="1"/>
  <c r="I43" i="23"/>
  <c r="I42" i="23"/>
  <c r="I34" i="23"/>
  <c r="M33" i="23"/>
  <c r="M34" i="23" s="1"/>
  <c r="H23" i="8"/>
  <c r="I19" i="8"/>
  <c r="J19" i="8" s="1"/>
  <c r="H18" i="8"/>
  <c r="J18" i="8" s="1"/>
  <c r="I15" i="8"/>
  <c r="J15" i="8" s="1"/>
  <c r="H14" i="8"/>
  <c r="L43" i="23"/>
  <c r="L42" i="23"/>
  <c r="L44" i="23" s="1"/>
  <c r="L34" i="23"/>
  <c r="O33" i="8" l="1"/>
  <c r="P33" i="8"/>
  <c r="T33" i="8"/>
  <c r="T42" i="23"/>
  <c r="T44" i="23" s="1"/>
  <c r="L43" i="8"/>
  <c r="G43" i="8"/>
  <c r="T41" i="8"/>
  <c r="V41" i="8" s="1"/>
  <c r="P41" i="8"/>
  <c r="P43" i="8" s="1"/>
  <c r="J16" i="8"/>
  <c r="T42" i="8"/>
  <c r="J12" i="23"/>
  <c r="J42" i="23"/>
  <c r="J44" i="23" s="1"/>
  <c r="S42" i="23"/>
  <c r="O34" i="23"/>
  <c r="R34" i="23" s="1"/>
  <c r="S34" i="23"/>
  <c r="V34" i="23" s="1"/>
  <c r="U33" i="8"/>
  <c r="V33" i="8" s="1"/>
  <c r="Q33" i="8"/>
  <c r="R33" i="8" s="1"/>
  <c r="K43" i="8"/>
  <c r="O42" i="8"/>
  <c r="S42" i="8"/>
  <c r="I13" i="8"/>
  <c r="U42" i="8"/>
  <c r="U43" i="8" s="1"/>
  <c r="Q42" i="8"/>
  <c r="Q43" i="8" s="1"/>
  <c r="I43" i="8"/>
  <c r="J33" i="8"/>
  <c r="Q42" i="23"/>
  <c r="Q44" i="23" s="1"/>
  <c r="U42" i="23"/>
  <c r="U44" i="23" s="1"/>
  <c r="I44" i="23"/>
  <c r="J14" i="8"/>
  <c r="H20" i="8"/>
  <c r="M42" i="23"/>
  <c r="M44" i="23" s="1"/>
  <c r="I20" i="8"/>
  <c r="J19" i="23"/>
  <c r="J13" i="8"/>
  <c r="N34" i="8" s="1"/>
  <c r="O43" i="8"/>
  <c r="Q43" i="23"/>
  <c r="U43" i="23"/>
  <c r="J13" i="23"/>
  <c r="J20" i="23"/>
  <c r="J11" i="23"/>
  <c r="J14" i="23" s="1"/>
  <c r="N35" i="23" s="1"/>
  <c r="H14" i="23"/>
  <c r="Q34" i="23"/>
  <c r="U34" i="23"/>
  <c r="M43" i="23"/>
  <c r="H21" i="23"/>
  <c r="J21" i="23" s="1"/>
  <c r="N36" i="23" s="1"/>
  <c r="J15" i="23"/>
  <c r="M33" i="8"/>
  <c r="N33" i="8" s="1"/>
  <c r="M41" i="8"/>
  <c r="M42" i="8"/>
  <c r="S43" i="8"/>
  <c r="R42" i="23"/>
  <c r="R44" i="23" s="1"/>
  <c r="O44" i="23"/>
  <c r="J16" i="23"/>
  <c r="H13" i="8"/>
  <c r="J43" i="8"/>
  <c r="V42" i="23" l="1"/>
  <c r="V44" i="23" s="1"/>
  <c r="S44" i="23"/>
  <c r="T43" i="8"/>
  <c r="R41" i="8"/>
  <c r="J20" i="8"/>
  <c r="N35" i="8" s="1"/>
  <c r="N36" i="8" s="1"/>
  <c r="K36" i="8" s="1"/>
  <c r="V42" i="8"/>
  <c r="V43" i="8"/>
  <c r="M43" i="8"/>
  <c r="R42" i="8"/>
  <c r="R43" i="8" s="1"/>
  <c r="H35" i="23"/>
  <c r="L35" i="23"/>
  <c r="L37" i="23" s="1"/>
  <c r="I35" i="23"/>
  <c r="M35" i="23"/>
  <c r="M37" i="23" s="1"/>
  <c r="N37" i="23"/>
  <c r="K37" i="23" s="1"/>
  <c r="G35" i="23"/>
  <c r="K35" i="23"/>
  <c r="H36" i="23"/>
  <c r="L36" i="23"/>
  <c r="I36" i="23"/>
  <c r="M36" i="23"/>
  <c r="G36" i="23"/>
  <c r="K36" i="23"/>
  <c r="H34" i="8"/>
  <c r="M34" i="8"/>
  <c r="I34" i="8"/>
  <c r="K34" i="8"/>
  <c r="G34" i="8"/>
  <c r="L34" i="8"/>
  <c r="H35" i="8"/>
  <c r="I35" i="8"/>
  <c r="G35" i="8"/>
  <c r="L35" i="8" l="1"/>
  <c r="L36" i="8" s="1"/>
  <c r="K35" i="8"/>
  <c r="M35" i="8"/>
  <c r="U35" i="8"/>
  <c r="Q35" i="8"/>
  <c r="J34" i="8"/>
  <c r="S34" i="8"/>
  <c r="O34" i="8"/>
  <c r="G36" i="8"/>
  <c r="H36" i="8"/>
  <c r="T34" i="8"/>
  <c r="P34" i="8"/>
  <c r="Q35" i="23"/>
  <c r="Q37" i="23" s="1"/>
  <c r="U35" i="23"/>
  <c r="U37" i="23" s="1"/>
  <c r="I37" i="23"/>
  <c r="J36" i="23"/>
  <c r="O36" i="23"/>
  <c r="R36" i="23" s="1"/>
  <c r="S36" i="23"/>
  <c r="V36" i="23" s="1"/>
  <c r="P36" i="23"/>
  <c r="T36" i="23"/>
  <c r="J35" i="23"/>
  <c r="J37" i="23" s="1"/>
  <c r="O35" i="23"/>
  <c r="S35" i="23"/>
  <c r="G37" i="23"/>
  <c r="J35" i="8"/>
  <c r="S35" i="8"/>
  <c r="O35" i="8"/>
  <c r="T35" i="8"/>
  <c r="P35" i="8"/>
  <c r="I36" i="8"/>
  <c r="U34" i="8"/>
  <c r="U36" i="8" s="1"/>
  <c r="Q34" i="8"/>
  <c r="Q36" i="8" s="1"/>
  <c r="P35" i="23"/>
  <c r="P37" i="23" s="1"/>
  <c r="T35" i="23"/>
  <c r="T37" i="23" s="1"/>
  <c r="H37" i="23"/>
  <c r="M36" i="8"/>
  <c r="Q36" i="23"/>
  <c r="U36" i="23"/>
  <c r="R35" i="8" l="1"/>
  <c r="T36" i="8"/>
  <c r="V34" i="8"/>
  <c r="S36" i="8"/>
  <c r="V35" i="23"/>
  <c r="S37" i="23"/>
  <c r="J36" i="8"/>
  <c r="V35" i="8"/>
  <c r="R35" i="23"/>
  <c r="O37" i="23"/>
  <c r="P36" i="8"/>
  <c r="R34" i="8"/>
  <c r="O36" i="8"/>
  <c r="R36" i="8" l="1"/>
  <c r="Q47" i="8"/>
  <c r="R47" i="8"/>
  <c r="V36" i="8"/>
  <c r="V47" i="8"/>
  <c r="U47" i="8"/>
  <c r="R48" i="23"/>
  <c r="R37" i="23"/>
  <c r="Q48" i="23"/>
  <c r="U48" i="23"/>
  <c r="V37" i="23"/>
  <c r="V48"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11" authorId="0" shapeId="0" xr:uid="{00000000-0006-0000-0000-000001000000}">
      <text>
        <r>
          <rPr>
            <b/>
            <sz val="9"/>
            <rFont val="ＭＳ Ｐゴシック"/>
            <family val="3"/>
            <charset val="128"/>
          </rPr>
          <t>97,994,137×(1.364,295,426÷1,538,369,500）
＝86,905,619(四捨五入)
※四捨五入した結果、総合計と1円ズレが生じた場合は、対象外工事費に±１円して調整する。</t>
        </r>
        <r>
          <rPr>
            <sz val="9"/>
            <rFont val="ＭＳ Ｐゴシック"/>
            <family val="3"/>
            <charset val="128"/>
          </rPr>
          <t xml:space="preserve">
</t>
        </r>
      </text>
    </comment>
    <comment ref="D12" authorId="0" shapeId="0" xr:uid="{00000000-0006-0000-0000-000002000000}">
      <text>
        <r>
          <rPr>
            <b/>
            <sz val="9"/>
            <rFont val="ＭＳ Ｐゴシック"/>
            <family val="3"/>
            <charset val="128"/>
          </rPr>
          <t>増改築の場合であって、補助が認められたものに限る</t>
        </r>
      </text>
    </comment>
    <comment ref="D13" authorId="0" shapeId="0" xr:uid="{00000000-0006-0000-0000-000003000000}">
      <text>
        <r>
          <rPr>
            <b/>
            <sz val="9"/>
            <rFont val="ＭＳ Ｐゴシック"/>
            <family val="3"/>
            <charset val="128"/>
          </rPr>
          <t>増改築の場合であって、補助が認められたものに限る</t>
        </r>
      </text>
    </comment>
    <comment ref="P20" authorId="0" shapeId="0" xr:uid="{00000000-0006-0000-0000-000004000000}">
      <text>
        <r>
          <rPr>
            <b/>
            <sz val="9"/>
            <rFont val="ＭＳ Ｐゴシック"/>
            <family val="3"/>
            <charset val="128"/>
          </rPr>
          <t>事業毎の床面積が大きい順に記載すること。</t>
        </r>
        <r>
          <rPr>
            <sz val="9"/>
            <rFont val="ＭＳ Ｐゴシック"/>
            <family val="3"/>
            <charset val="128"/>
          </rPr>
          <t xml:space="preserve">
</t>
        </r>
      </text>
    </comment>
    <comment ref="J22" authorId="0" shapeId="0" xr:uid="{00000000-0006-0000-0000-000005000000}">
      <text>
        <r>
          <rPr>
            <b/>
            <sz val="9"/>
            <rFont val="ＭＳ Ｐゴシック"/>
            <family val="3"/>
            <charset val="128"/>
          </rPr>
          <t xml:space="preserve">D欄で算出された金額を、「５　面積・事業費按分表」の100％事業費の計欄(右端1列)に転記する。
</t>
        </r>
      </text>
    </comment>
    <comment ref="P23" authorId="0" shapeId="0" xr:uid="{00000000-0006-0000-0000-000006000000}">
      <text>
        <r>
          <rPr>
            <b/>
            <sz val="9"/>
            <rFont val="ＭＳ Ｐゴシック"/>
            <family val="3"/>
            <charset val="128"/>
          </rPr>
          <t>記載しきれない事業は、「その他」扱いとし、一括で合計する。</t>
        </r>
      </text>
    </comment>
    <comment ref="N31" authorId="0" shapeId="0" xr:uid="{00000000-0006-0000-0000-000007000000}">
      <text>
        <r>
          <rPr>
            <b/>
            <sz val="9"/>
            <rFont val="ＭＳ Ｐゴシック"/>
            <family val="3"/>
            <charset val="128"/>
          </rPr>
          <t>全体事業費は、工事費目別内訳から転記。</t>
        </r>
        <r>
          <rPr>
            <sz val="9"/>
            <rFont val="ＭＳ Ｐゴシック"/>
            <family val="3"/>
            <charset val="128"/>
          </rPr>
          <t xml:space="preserve">
</t>
        </r>
      </text>
    </comment>
    <comment ref="O35" authorId="0" shapeId="0" xr:uid="{00000000-0006-0000-0000-000008000000}">
      <text>
        <r>
          <rPr>
            <b/>
            <sz val="9"/>
            <rFont val="ＭＳ Ｐゴシック"/>
            <family val="3"/>
            <charset val="128"/>
          </rPr>
          <t>該当項目100％事業費×年度出来高
1,182,460,110×25％＝295,615,028（四捨五入）</t>
        </r>
      </text>
    </comment>
    <comment ref="R35" authorId="0" shapeId="0" xr:uid="{00000000-0006-0000-0000-000009000000}">
      <text>
        <r>
          <rPr>
            <b/>
            <sz val="9"/>
            <rFont val="ＭＳ Ｐゴシック"/>
            <family val="3"/>
            <charset val="128"/>
          </rPr>
          <t>補助金算出表③へ転記</t>
        </r>
      </text>
    </comment>
    <comment ref="R37" authorId="0" shapeId="0" xr:uid="{00000000-0006-0000-0000-00000A000000}">
      <text>
        <r>
          <rPr>
            <b/>
            <sz val="9"/>
            <rFont val="ＭＳ Ｐゴシック"/>
            <family val="3"/>
            <charset val="128"/>
          </rPr>
          <t>補助金算出表①へ転記</t>
        </r>
        <r>
          <rPr>
            <sz val="9"/>
            <rFont val="ＭＳ Ｐゴシック"/>
            <family val="3"/>
            <charset val="128"/>
          </rPr>
          <t xml:space="preserve">
</t>
        </r>
      </text>
    </comment>
    <comment ref="R44" authorId="0" shapeId="0" xr:uid="{00000000-0006-0000-0000-00000B000000}">
      <text>
        <r>
          <rPr>
            <b/>
            <sz val="9"/>
            <rFont val="ＭＳ Ｐゴシック"/>
            <family val="3"/>
            <charset val="128"/>
          </rPr>
          <t>補助金算出表②へ転記</t>
        </r>
      </text>
    </comment>
    <comment ref="Q48" authorId="0" shapeId="0" xr:uid="{00000000-0006-0000-0000-00000C000000}">
      <text>
        <r>
          <rPr>
            <b/>
            <sz val="9"/>
            <rFont val="ＭＳ Ｐゴシック"/>
            <family val="3"/>
            <charset val="128"/>
          </rPr>
          <t>補助金算出表④へ転記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10" authorId="0" shapeId="0" xr:uid="{00000000-0006-0000-0100-000001000000}">
      <text>
        <r>
          <rPr>
            <b/>
            <sz val="9"/>
            <rFont val="ＭＳ Ｐゴシック"/>
            <family val="3"/>
            <charset val="128"/>
          </rPr>
          <t>97,994,137×(1.364,295,426÷1,538,369,500）
＝86,905,619(四捨五入)
※四捨五入した結果、総合計と1円ズレが生じた場合は、対象外工事費に±１円して調整する。</t>
        </r>
        <r>
          <rPr>
            <sz val="9"/>
            <rFont val="ＭＳ Ｐゴシック"/>
            <family val="3"/>
            <charset val="128"/>
          </rPr>
          <t xml:space="preserve">
</t>
        </r>
      </text>
    </comment>
    <comment ref="D11" authorId="0" shapeId="0" xr:uid="{00000000-0006-0000-0100-000002000000}">
      <text>
        <r>
          <rPr>
            <b/>
            <sz val="9"/>
            <rFont val="ＭＳ Ｐゴシック"/>
            <family val="3"/>
            <charset val="128"/>
          </rPr>
          <t>増改築の場合であって、補助が認められたものに限る</t>
        </r>
      </text>
    </comment>
    <comment ref="D12" authorId="0" shapeId="0" xr:uid="{00000000-0006-0000-0100-000003000000}">
      <text>
        <r>
          <rPr>
            <b/>
            <sz val="9"/>
            <rFont val="ＭＳ Ｐゴシック"/>
            <family val="3"/>
            <charset val="128"/>
          </rPr>
          <t>増改築の場合であって、補助が認められたものに限る</t>
        </r>
      </text>
    </comment>
    <comment ref="P19" authorId="0" shapeId="0" xr:uid="{00000000-0006-0000-0100-000004000000}">
      <text>
        <r>
          <rPr>
            <b/>
            <sz val="9"/>
            <rFont val="ＭＳ Ｐゴシック"/>
            <family val="3"/>
            <charset val="128"/>
          </rPr>
          <t>事業毎の床面積が大きい順に記載すること。</t>
        </r>
        <r>
          <rPr>
            <sz val="9"/>
            <rFont val="ＭＳ Ｐゴシック"/>
            <family val="3"/>
            <charset val="128"/>
          </rPr>
          <t xml:space="preserve">
</t>
        </r>
      </text>
    </comment>
    <comment ref="J21" authorId="0" shapeId="0" xr:uid="{00000000-0006-0000-0100-000005000000}">
      <text>
        <r>
          <rPr>
            <b/>
            <sz val="9"/>
            <rFont val="ＭＳ Ｐゴシック"/>
            <family val="3"/>
            <charset val="128"/>
          </rPr>
          <t xml:space="preserve">D欄で算出された金額を、「５　面積・事業費按分表」の100％事業費の計欄(右端1列)に転記する。
</t>
        </r>
      </text>
    </comment>
    <comment ref="P22" authorId="0" shapeId="0" xr:uid="{00000000-0006-0000-0100-000006000000}">
      <text>
        <r>
          <rPr>
            <b/>
            <sz val="9"/>
            <rFont val="ＭＳ Ｐゴシック"/>
            <family val="3"/>
            <charset val="128"/>
          </rPr>
          <t>記載しきれない事業は、「その他」扱いとし、一括で合計する。</t>
        </r>
      </text>
    </comment>
    <comment ref="N30" authorId="0" shapeId="0" xr:uid="{00000000-0006-0000-0100-000007000000}">
      <text>
        <r>
          <rPr>
            <b/>
            <sz val="9"/>
            <rFont val="ＭＳ Ｐゴシック"/>
            <family val="3"/>
            <charset val="128"/>
          </rPr>
          <t>全体事業費は、工事費目別内訳から転記。</t>
        </r>
        <r>
          <rPr>
            <sz val="9"/>
            <rFont val="ＭＳ Ｐゴシック"/>
            <family val="3"/>
            <charset val="128"/>
          </rPr>
          <t xml:space="preserve">
</t>
        </r>
      </text>
    </comment>
    <comment ref="O34" authorId="0" shapeId="0" xr:uid="{00000000-0006-0000-0100-000008000000}">
      <text>
        <r>
          <rPr>
            <b/>
            <sz val="9"/>
            <rFont val="ＭＳ Ｐゴシック"/>
            <family val="3"/>
            <charset val="128"/>
          </rPr>
          <t>該当項目100％事業費×年度出来高
1,182,460,110×25％＝295,615,028（四捨五入）</t>
        </r>
      </text>
    </comment>
    <comment ref="R34" authorId="0" shapeId="0" xr:uid="{00000000-0006-0000-0100-000009000000}">
      <text>
        <r>
          <rPr>
            <b/>
            <sz val="9"/>
            <rFont val="ＭＳ Ｐゴシック"/>
            <family val="3"/>
            <charset val="128"/>
          </rPr>
          <t>補助金算出表③へ転記</t>
        </r>
      </text>
    </comment>
    <comment ref="U34" authorId="0" shapeId="0" xr:uid="{00000000-0006-0000-0100-00000A000000}">
      <text>
        <r>
          <rPr>
            <b/>
            <sz val="9"/>
            <rFont val="ＭＳ Ｐゴシック"/>
            <family val="3"/>
            <charset val="128"/>
          </rPr>
          <t>端数調整２　（1年目）29,561,503+（2年目）88,684,508≠（100％）の時は、最終年度事業を±１円して調整する。</t>
        </r>
      </text>
    </comment>
    <comment ref="K35" authorId="0" shapeId="0" xr:uid="{00000000-0006-0000-0100-00000B000000}">
      <text>
        <r>
          <rPr>
            <b/>
            <sz val="9"/>
            <rFont val="ＭＳ Ｐゴシック"/>
            <family val="3"/>
            <charset val="128"/>
          </rPr>
          <t>端数調整１　按分した結果　203,678,851÷5,400㎡×500㎡＝18,859,152
補助対象184,819,698+補助対象外18,859,152≠全体203,678,851
となった時は、補助対象外の事業を±１円して調整する。</t>
        </r>
      </text>
    </comment>
    <comment ref="R36" authorId="0" shapeId="0" xr:uid="{00000000-0006-0000-0100-00000C000000}">
      <text>
        <r>
          <rPr>
            <b/>
            <sz val="9"/>
            <rFont val="ＭＳ Ｐゴシック"/>
            <family val="3"/>
            <charset val="128"/>
          </rPr>
          <t>補助金算出表①へ転記</t>
        </r>
        <r>
          <rPr>
            <sz val="9"/>
            <rFont val="ＭＳ Ｐゴシック"/>
            <family val="3"/>
            <charset val="128"/>
          </rPr>
          <t xml:space="preserve">
</t>
        </r>
      </text>
    </comment>
    <comment ref="R43" authorId="0" shapeId="0" xr:uid="{00000000-0006-0000-0100-00000D000000}">
      <text>
        <r>
          <rPr>
            <b/>
            <sz val="9"/>
            <rFont val="ＭＳ Ｐゴシック"/>
            <family val="3"/>
            <charset val="128"/>
          </rPr>
          <t>補助金算出表②へ転記</t>
        </r>
      </text>
    </comment>
    <comment ref="Q47" authorId="0" shapeId="0" xr:uid="{00000000-0006-0000-0100-00000E000000}">
      <text>
        <r>
          <rPr>
            <b/>
            <sz val="9"/>
            <rFont val="ＭＳ Ｐゴシック"/>
            <family val="3"/>
            <charset val="128"/>
          </rPr>
          <t>補助金算出表④へ転記</t>
        </r>
      </text>
    </comment>
  </commentList>
</comments>
</file>

<file path=xl/sharedStrings.xml><?xml version="1.0" encoding="utf-8"?>
<sst xmlns="http://schemas.openxmlformats.org/spreadsheetml/2006/main" count="152" uniqueCount="60">
  <si>
    <t>計</t>
    <rPh sb="0" eb="1">
      <t>ケイ</t>
    </rPh>
    <phoneticPr fontId="2"/>
  </si>
  <si>
    <t>法人名：</t>
    <rPh sb="0" eb="2">
      <t>ホウジン</t>
    </rPh>
    <rPh sb="2" eb="3">
      <t>メイ</t>
    </rPh>
    <phoneticPr fontId="2"/>
  </si>
  <si>
    <t>合計</t>
    <rPh sb="0" eb="2">
      <t>ゴウケイ</t>
    </rPh>
    <phoneticPr fontId="2"/>
  </si>
  <si>
    <t>（単位：円）</t>
    <rPh sb="1" eb="3">
      <t>タンイ</t>
    </rPh>
    <rPh sb="4" eb="5">
      <t>エン</t>
    </rPh>
    <phoneticPr fontId="2"/>
  </si>
  <si>
    <t>その他</t>
    <rPh sb="2" eb="3">
      <t>タ</t>
    </rPh>
    <phoneticPr fontId="2"/>
  </si>
  <si>
    <t>補助対象外事務費</t>
    <rPh sb="0" eb="2">
      <t>ホジョ</t>
    </rPh>
    <rPh sb="2" eb="5">
      <t>タイショウガイ</t>
    </rPh>
    <rPh sb="5" eb="8">
      <t>ジムヒ</t>
    </rPh>
    <phoneticPr fontId="2"/>
  </si>
  <si>
    <t>補助対象事務費</t>
    <rPh sb="0" eb="2">
      <t>ホジョ</t>
    </rPh>
    <rPh sb="2" eb="4">
      <t>タイショウ</t>
    </rPh>
    <rPh sb="4" eb="7">
      <t>ジムヒ</t>
    </rPh>
    <phoneticPr fontId="2"/>
  </si>
  <si>
    <t>本体　㎡</t>
    <rPh sb="0" eb="2">
      <t>ホンタイ</t>
    </rPh>
    <phoneticPr fontId="2"/>
  </si>
  <si>
    <t>面 積</t>
    <rPh sb="0" eb="1">
      <t>メン</t>
    </rPh>
    <rPh sb="2" eb="3">
      <t>セキ</t>
    </rPh>
    <phoneticPr fontId="2"/>
  </si>
  <si>
    <t>特養</t>
    <rPh sb="0" eb="2">
      <t>トクヨウ</t>
    </rPh>
    <phoneticPr fontId="2"/>
  </si>
  <si>
    <t>全体　　　１００％</t>
    <rPh sb="0" eb="1">
      <t>ゼン</t>
    </rPh>
    <rPh sb="1" eb="2">
      <t>カラダ</t>
    </rPh>
    <phoneticPr fontId="2"/>
  </si>
  <si>
    <t>区分</t>
    <rPh sb="0" eb="2">
      <t>クブン</t>
    </rPh>
    <phoneticPr fontId="2"/>
  </si>
  <si>
    <t>A　金額</t>
    <rPh sb="2" eb="4">
      <t>キンガク</t>
    </rPh>
    <phoneticPr fontId="2"/>
  </si>
  <si>
    <t>B　諸経費</t>
    <rPh sb="2" eb="5">
      <t>ショケイヒ</t>
    </rPh>
    <phoneticPr fontId="2"/>
  </si>
  <si>
    <t>D　合計
（Ａ＋B＋C）</t>
    <rPh sb="2" eb="4">
      <t>ゴウケイ</t>
    </rPh>
    <phoneticPr fontId="2"/>
  </si>
  <si>
    <t>備考</t>
    <rPh sb="0" eb="2">
      <t>ビコウ</t>
    </rPh>
    <phoneticPr fontId="2"/>
  </si>
  <si>
    <t>対象工事費</t>
    <rPh sb="0" eb="1">
      <t>タイ</t>
    </rPh>
    <rPh sb="1" eb="2">
      <t>ゾウ</t>
    </rPh>
    <rPh sb="2" eb="3">
      <t>コウ</t>
    </rPh>
    <rPh sb="3" eb="4">
      <t>コト</t>
    </rPh>
    <rPh sb="4" eb="5">
      <t>ヒ</t>
    </rPh>
    <phoneticPr fontId="2"/>
  </si>
  <si>
    <t>直接工事費・共通仮設費</t>
    <rPh sb="0" eb="2">
      <t>チョクセツ</t>
    </rPh>
    <rPh sb="2" eb="5">
      <t>コウジヒ</t>
    </rPh>
    <rPh sb="6" eb="8">
      <t>キョウツウ</t>
    </rPh>
    <rPh sb="8" eb="10">
      <t>カセツ</t>
    </rPh>
    <rPh sb="10" eb="11">
      <t>ヒ</t>
    </rPh>
    <phoneticPr fontId="2"/>
  </si>
  <si>
    <t>解体撤去工事費</t>
    <rPh sb="0" eb="2">
      <t>カイタイ</t>
    </rPh>
    <rPh sb="2" eb="4">
      <t>テッキョ</t>
    </rPh>
    <rPh sb="4" eb="7">
      <t>コウジヒ</t>
    </rPh>
    <phoneticPr fontId="2"/>
  </si>
  <si>
    <t>仮設建物工事費</t>
    <rPh sb="0" eb="2">
      <t>カセツ</t>
    </rPh>
    <rPh sb="2" eb="4">
      <t>タテモノ</t>
    </rPh>
    <rPh sb="4" eb="7">
      <t>コウジヒ</t>
    </rPh>
    <phoneticPr fontId="2"/>
  </si>
  <si>
    <t>対象外工事費</t>
    <rPh sb="0" eb="3">
      <t>タイショウガイ</t>
    </rPh>
    <rPh sb="3" eb="6">
      <t>コウジヒ</t>
    </rPh>
    <phoneticPr fontId="2"/>
  </si>
  <si>
    <t>緑化・外構工事</t>
    <rPh sb="0" eb="2">
      <t>リョクカ</t>
    </rPh>
    <rPh sb="3" eb="4">
      <t>ガイ</t>
    </rPh>
    <rPh sb="4" eb="5">
      <t>コウ</t>
    </rPh>
    <rPh sb="5" eb="7">
      <t>コウジ</t>
    </rPh>
    <phoneticPr fontId="2"/>
  </si>
  <si>
    <t>総　　 合 　　計</t>
    <rPh sb="0" eb="1">
      <t>フサ</t>
    </rPh>
    <rPh sb="4" eb="5">
      <t>ゴウ</t>
    </rPh>
    <rPh sb="8" eb="9">
      <t>ケイ</t>
    </rPh>
    <phoneticPr fontId="2"/>
  </si>
  <si>
    <t>諸経費率（B/A）</t>
    <rPh sb="0" eb="3">
      <t>ショケイヒ</t>
    </rPh>
    <rPh sb="3" eb="4">
      <t>リツ</t>
    </rPh>
    <phoneticPr fontId="2"/>
  </si>
  <si>
    <t>小計</t>
    <rPh sb="0" eb="2">
      <t>ショウケイ</t>
    </rPh>
    <phoneticPr fontId="2"/>
  </si>
  <si>
    <t>（福）○○会</t>
    <phoneticPr fontId="2"/>
  </si>
  <si>
    <t>1年目</t>
    <rPh sb="1" eb="2">
      <t>ネン</t>
    </rPh>
    <rPh sb="2" eb="3">
      <t>メ</t>
    </rPh>
    <phoneticPr fontId="2"/>
  </si>
  <si>
    <t>2年目</t>
    <rPh sb="1" eb="2">
      <t>ネン</t>
    </rPh>
    <rPh sb="2" eb="3">
      <t>メ</t>
    </rPh>
    <phoneticPr fontId="2"/>
  </si>
  <si>
    <t>3年目</t>
    <rPh sb="1" eb="2">
      <t>ネン</t>
    </rPh>
    <rPh sb="2" eb="3">
      <t>メ</t>
    </rPh>
    <phoneticPr fontId="2"/>
  </si>
  <si>
    <t>ショート</t>
    <phoneticPr fontId="2"/>
  </si>
  <si>
    <t>（参考）％</t>
    <rPh sb="1" eb="3">
      <t>サンコウ</t>
    </rPh>
    <phoneticPr fontId="2"/>
  </si>
  <si>
    <t>面積合計</t>
    <rPh sb="0" eb="2">
      <t>メンセキ</t>
    </rPh>
    <rPh sb="2" eb="4">
      <t>ゴウケイ</t>
    </rPh>
    <phoneticPr fontId="2"/>
  </si>
  <si>
    <t>補助対象事務費</t>
    <rPh sb="0" eb="2">
      <t>ホジョ</t>
    </rPh>
    <rPh sb="2" eb="4">
      <t>タイショウ</t>
    </rPh>
    <rPh sb="4" eb="6">
      <t>ジム</t>
    </rPh>
    <rPh sb="6" eb="7">
      <t>ヒ</t>
    </rPh>
    <phoneticPr fontId="2"/>
  </si>
  <si>
    <t>補助対象外事務費</t>
    <rPh sb="0" eb="2">
      <t>ホジョ</t>
    </rPh>
    <rPh sb="2" eb="4">
      <t>タイショウ</t>
    </rPh>
    <rPh sb="4" eb="5">
      <t>ガイ</t>
    </rPh>
    <rPh sb="5" eb="7">
      <t>ジム</t>
    </rPh>
    <rPh sb="7" eb="8">
      <t>ヒ</t>
    </rPh>
    <phoneticPr fontId="2"/>
  </si>
  <si>
    <t>汚染土壌除去費</t>
    <rPh sb="0" eb="2">
      <t>オセン</t>
    </rPh>
    <rPh sb="2" eb="4">
      <t>ドジョウ</t>
    </rPh>
    <rPh sb="4" eb="6">
      <t>ジョキョ</t>
    </rPh>
    <rPh sb="6" eb="7">
      <t>ヒ</t>
    </rPh>
    <phoneticPr fontId="2"/>
  </si>
  <si>
    <t>仮設建物工事費</t>
    <rPh sb="0" eb="2">
      <t>カセツ</t>
    </rPh>
    <rPh sb="2" eb="4">
      <t>タテモノ</t>
    </rPh>
    <rPh sb="4" eb="6">
      <t>コウジ</t>
    </rPh>
    <rPh sb="6" eb="7">
      <t>ヒ</t>
    </rPh>
    <phoneticPr fontId="2"/>
  </si>
  <si>
    <t>補助対象事業</t>
    <rPh sb="0" eb="2">
      <t>ホジョ</t>
    </rPh>
    <rPh sb="2" eb="4">
      <t>タイショウ</t>
    </rPh>
    <rPh sb="4" eb="6">
      <t>ジギョウ</t>
    </rPh>
    <phoneticPr fontId="2"/>
  </si>
  <si>
    <t>補助対象外事業</t>
    <rPh sb="0" eb="2">
      <t>ホジョ</t>
    </rPh>
    <rPh sb="2" eb="5">
      <t>タイショウガイ</t>
    </rPh>
    <rPh sb="5" eb="7">
      <t>ジギョウ</t>
    </rPh>
    <phoneticPr fontId="2"/>
  </si>
  <si>
    <t>工事事務費</t>
    <rPh sb="0" eb="2">
      <t>コウジ</t>
    </rPh>
    <rPh sb="2" eb="4">
      <t>ジム</t>
    </rPh>
    <rPh sb="4" eb="5">
      <t>ヒ</t>
    </rPh>
    <phoneticPr fontId="2"/>
  </si>
  <si>
    <t>色の付いたセルに工事請負契約書（見積書）の内訳書から、諸経費及び消費税が含まれていない金額を転記する。</t>
    <rPh sb="16" eb="19">
      <t>ミツモリショ</t>
    </rPh>
    <phoneticPr fontId="2"/>
  </si>
  <si>
    <t>１　工事費費目別内訳</t>
    <rPh sb="2" eb="4">
      <t>コウジ</t>
    </rPh>
    <rPh sb="4" eb="5">
      <t>ヒ</t>
    </rPh>
    <rPh sb="5" eb="6">
      <t>ヒ</t>
    </rPh>
    <rPh sb="6" eb="7">
      <t>メ</t>
    </rPh>
    <rPh sb="7" eb="8">
      <t>ベツ</t>
    </rPh>
    <rPh sb="8" eb="9">
      <t>ナイ</t>
    </rPh>
    <rPh sb="9" eb="10">
      <t>ヤク</t>
    </rPh>
    <phoneticPr fontId="2"/>
  </si>
  <si>
    <t>２　年度別出来高</t>
    <rPh sb="2" eb="4">
      <t>ネンド</t>
    </rPh>
    <rPh sb="4" eb="5">
      <t>ベツ</t>
    </rPh>
    <rPh sb="5" eb="8">
      <t>デキダカ</t>
    </rPh>
    <phoneticPr fontId="2"/>
  </si>
  <si>
    <t>３　事業別延床面積</t>
    <rPh sb="2" eb="4">
      <t>ジギョウ</t>
    </rPh>
    <rPh sb="4" eb="5">
      <t>ベツ</t>
    </rPh>
    <rPh sb="5" eb="7">
      <t>ノベユカ</t>
    </rPh>
    <rPh sb="7" eb="9">
      <t>メンセキ</t>
    </rPh>
    <phoneticPr fontId="2"/>
  </si>
  <si>
    <t>工事事務費の補助対象は内示以降の契約（業務）であり、内示前に行う基本設計等の業務については補助対象とならないので、別契約とすること。</t>
    <phoneticPr fontId="2"/>
  </si>
  <si>
    <t>工事費</t>
    <rPh sb="0" eb="2">
      <t>コウジ</t>
    </rPh>
    <rPh sb="2" eb="3">
      <t>ヒ</t>
    </rPh>
    <phoneticPr fontId="2"/>
  </si>
  <si>
    <t>色付きセルは、端数調整を行っています。入力した数値に合わせて、適宜削除、追記してください。</t>
    <rPh sb="0" eb="1">
      <t>イロ</t>
    </rPh>
    <rPh sb="1" eb="2">
      <t>ツ</t>
    </rPh>
    <rPh sb="7" eb="9">
      <t>ハスウ</t>
    </rPh>
    <rPh sb="9" eb="11">
      <t>チョウセイ</t>
    </rPh>
    <rPh sb="12" eb="13">
      <t>オコナ</t>
    </rPh>
    <rPh sb="19" eb="21">
      <t>ニュウリョク</t>
    </rPh>
    <rPh sb="23" eb="25">
      <t>スウチ</t>
    </rPh>
    <rPh sb="26" eb="27">
      <t>ア</t>
    </rPh>
    <rPh sb="31" eb="33">
      <t>テキギ</t>
    </rPh>
    <rPh sb="33" eb="35">
      <t>サクジョ</t>
    </rPh>
    <rPh sb="36" eb="38">
      <t>ツイキ</t>
    </rPh>
    <phoneticPr fontId="2"/>
  </si>
  <si>
    <t>補助対象工事費</t>
    <rPh sb="0" eb="2">
      <t>ホジョ</t>
    </rPh>
    <rPh sb="4" eb="6">
      <t>コウジ</t>
    </rPh>
    <rPh sb="6" eb="7">
      <t>ヒ</t>
    </rPh>
    <phoneticPr fontId="2"/>
  </si>
  <si>
    <t>補助対象外工事費</t>
    <rPh sb="0" eb="2">
      <t>ホジョ</t>
    </rPh>
    <rPh sb="2" eb="5">
      <t>タイショウガイ</t>
    </rPh>
    <rPh sb="5" eb="7">
      <t>コウジ</t>
    </rPh>
    <rPh sb="7" eb="8">
      <t>ヒ</t>
    </rPh>
    <phoneticPr fontId="2"/>
  </si>
  <si>
    <t>工事事務費は、補助対象工事費の２．６％を上限とし、補助する→</t>
    <rPh sb="0" eb="2">
      <t>コウジ</t>
    </rPh>
    <rPh sb="2" eb="4">
      <t>ジム</t>
    </rPh>
    <rPh sb="4" eb="5">
      <t>ヒ</t>
    </rPh>
    <rPh sb="7" eb="9">
      <t>ホジョ</t>
    </rPh>
    <rPh sb="9" eb="11">
      <t>タイショウ</t>
    </rPh>
    <rPh sb="11" eb="13">
      <t>コウジ</t>
    </rPh>
    <rPh sb="13" eb="14">
      <t>ヒ</t>
    </rPh>
    <rPh sb="20" eb="22">
      <t>ジョウゲン</t>
    </rPh>
    <rPh sb="25" eb="27">
      <t>ホジョ</t>
    </rPh>
    <phoneticPr fontId="2"/>
  </si>
  <si>
    <t>補助対象工事費×2.6%</t>
    <rPh sb="0" eb="2">
      <t>ホジョ</t>
    </rPh>
    <rPh sb="2" eb="4">
      <t>タイショウ</t>
    </rPh>
    <rPh sb="4" eb="6">
      <t>コウジ</t>
    </rPh>
    <rPh sb="6" eb="7">
      <t>ヒ</t>
    </rPh>
    <phoneticPr fontId="2"/>
  </si>
  <si>
    <t>５　面積・事業費按分表</t>
    <rPh sb="2" eb="3">
      <t>メン</t>
    </rPh>
    <rPh sb="3" eb="4">
      <t>セキ</t>
    </rPh>
    <rPh sb="5" eb="6">
      <t>コト</t>
    </rPh>
    <rPh sb="6" eb="7">
      <t>ギョウ</t>
    </rPh>
    <rPh sb="7" eb="8">
      <t>ヒ</t>
    </rPh>
    <rPh sb="8" eb="9">
      <t>アン</t>
    </rPh>
    <rPh sb="9" eb="10">
      <t>ブン</t>
    </rPh>
    <rPh sb="10" eb="11">
      <t>ヒョウ</t>
    </rPh>
    <phoneticPr fontId="2"/>
  </si>
  <si>
    <t>面積按分した結果を事業費資金調達一覧表に転記する。</t>
    <rPh sb="0" eb="2">
      <t>メンセキ</t>
    </rPh>
    <rPh sb="2" eb="4">
      <t>アンブン</t>
    </rPh>
    <rPh sb="6" eb="8">
      <t>ケッカ</t>
    </rPh>
    <rPh sb="9" eb="11">
      <t>ジギョウ</t>
    </rPh>
    <rPh sb="11" eb="12">
      <t>ヒ</t>
    </rPh>
    <rPh sb="12" eb="14">
      <t>シキン</t>
    </rPh>
    <rPh sb="14" eb="16">
      <t>チョウタツ</t>
    </rPh>
    <rPh sb="16" eb="18">
      <t>イチラン</t>
    </rPh>
    <rPh sb="18" eb="19">
      <t>ヒョウ</t>
    </rPh>
    <rPh sb="20" eb="22">
      <t>テンキ</t>
    </rPh>
    <phoneticPr fontId="2"/>
  </si>
  <si>
    <t>○提出時、セルのコメントを非表示にし、Ａ３横で提出すること。</t>
    <rPh sb="1" eb="3">
      <t>テイシュツ</t>
    </rPh>
    <rPh sb="3" eb="4">
      <t>ジ</t>
    </rPh>
    <rPh sb="13" eb="16">
      <t>ヒヒョウジ</t>
    </rPh>
    <rPh sb="21" eb="22">
      <t>ヨコ</t>
    </rPh>
    <rPh sb="23" eb="25">
      <t>テイシュツ</t>
    </rPh>
    <phoneticPr fontId="2"/>
  </si>
  <si>
    <t>○色付きのセルに必要事項を入力すること。</t>
    <rPh sb="1" eb="2">
      <t>イロ</t>
    </rPh>
    <rPh sb="2" eb="3">
      <t>ツ</t>
    </rPh>
    <rPh sb="8" eb="10">
      <t>ヒツヨウ</t>
    </rPh>
    <rPh sb="10" eb="12">
      <t>ジコウ</t>
    </rPh>
    <rPh sb="13" eb="15">
      <t>ニュウリョク</t>
    </rPh>
    <phoneticPr fontId="2"/>
  </si>
  <si>
    <t>1年目</t>
    <rPh sb="1" eb="3">
      <t>ネンメ</t>
    </rPh>
    <phoneticPr fontId="2"/>
  </si>
  <si>
    <t>2年目</t>
    <rPh sb="1" eb="3">
      <t>ネンメ</t>
    </rPh>
    <phoneticPr fontId="2"/>
  </si>
  <si>
    <t>４　工事事務費について　</t>
    <rPh sb="2" eb="4">
      <t>コウジ</t>
    </rPh>
    <rPh sb="4" eb="6">
      <t>ジム</t>
    </rPh>
    <rPh sb="6" eb="7">
      <t>ヒ</t>
    </rPh>
    <phoneticPr fontId="2"/>
  </si>
  <si>
    <t>認知デイ</t>
    <rPh sb="0" eb="2">
      <t>ニンチ</t>
    </rPh>
    <phoneticPr fontId="2"/>
  </si>
  <si>
    <t>C　消費税
（（Ａ＋B）×10％）</t>
    <rPh sb="2" eb="5">
      <t>ショウヒゼイ</t>
    </rPh>
    <phoneticPr fontId="2"/>
  </si>
  <si>
    <t>【様式２１】</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</si>
</sst>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quot;㎡&quot;"/>
    <numFmt numFmtId="178" formatCode="\≦#,##0"/>
  </numFmts>
  <fonts count="38"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sz val="12"/>
      <name val="ＭＳ Ｐゴシック"/>
      <family val="3"/>
      <charset val="128"/>
    </font>
    <font>
      <b/>
      <sz val="18"/>
      <name val="ＭＳ ゴシック"/>
      <family val="3"/>
      <charset val="128"/>
    </font>
    <font>
      <sz val="11"/>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b/>
      <sz val="12"/>
      <name val="ＭＳ Ｐゴシック"/>
      <family val="3"/>
      <charset val="128"/>
    </font>
    <font>
      <sz val="9"/>
      <name val="ＭＳ ゴシック"/>
      <family val="3"/>
      <charset val="128"/>
    </font>
    <font>
      <sz val="9"/>
      <name val="ＭＳ Ｐゴシック"/>
      <family val="3"/>
      <charset val="128"/>
    </font>
    <font>
      <b/>
      <sz val="9"/>
      <name val="ＭＳ Ｐゴシック"/>
      <family val="3"/>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indexed="8"/>
      <name val="ＭＳ Ｐゴシック"/>
      <family val="3"/>
      <charset val="128"/>
      <scheme val="minor"/>
    </font>
    <font>
      <sz val="11"/>
      <color rgb="FF006100"/>
      <name val="ＭＳ Ｐゴシック"/>
      <family val="3"/>
      <charset val="128"/>
    </font>
    <font>
      <sz val="16"/>
      <name val="ＭＳ ゴシック"/>
      <family val="3"/>
      <charset val="128"/>
    </font>
    <font>
      <sz val="18"/>
      <name val="ＭＳ 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3" fillId="0" borderId="0" applyNumberFormat="0" applyFill="0" applyBorder="0" applyAlignment="0" applyProtection="0">
      <alignment vertical="center"/>
    </xf>
    <xf numFmtId="0" fontId="20" fillId="30" borderId="63" applyNumberFormat="0" applyAlignment="0" applyProtection="0">
      <alignment vertical="center"/>
    </xf>
    <xf numFmtId="0" fontId="24" fillId="3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7" fillId="0" borderId="0" applyFont="0" applyFill="0" applyBorder="0" applyAlignment="0" applyProtection="0">
      <alignment vertical="center"/>
    </xf>
    <xf numFmtId="0" fontId="1" fillId="2" borderId="64" applyNumberFormat="0" applyFont="0" applyAlignment="0" applyProtection="0">
      <alignment vertical="center"/>
    </xf>
    <xf numFmtId="0" fontId="25" fillId="0" borderId="65" applyNumberFormat="0" applyFill="0" applyAlignment="0" applyProtection="0">
      <alignment vertical="center"/>
    </xf>
    <xf numFmtId="0" fontId="26" fillId="32" borderId="0" applyNumberFormat="0" applyBorder="0" applyAlignment="0" applyProtection="0">
      <alignment vertical="center"/>
    </xf>
    <xf numFmtId="0" fontId="27" fillId="33" borderId="66"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7" fillId="0" borderId="0" applyFont="0" applyFill="0" applyBorder="0" applyAlignment="0" applyProtection="0">
      <alignment vertical="center"/>
    </xf>
    <xf numFmtId="0" fontId="28" fillId="0" borderId="67" applyNumberFormat="0" applyFill="0" applyAlignment="0" applyProtection="0">
      <alignment vertical="center"/>
    </xf>
    <xf numFmtId="0" fontId="29" fillId="0" borderId="68" applyNumberFormat="0" applyFill="0" applyAlignment="0" applyProtection="0">
      <alignment vertical="center"/>
    </xf>
    <xf numFmtId="0" fontId="30" fillId="0" borderId="69" applyNumberFormat="0" applyFill="0" applyAlignment="0" applyProtection="0">
      <alignment vertical="center"/>
    </xf>
    <xf numFmtId="0" fontId="30" fillId="0" borderId="0" applyNumberFormat="0" applyFill="0" applyBorder="0" applyAlignment="0" applyProtection="0">
      <alignment vertical="center"/>
    </xf>
    <xf numFmtId="0" fontId="22" fillId="0" borderId="70" applyNumberFormat="0" applyFill="0" applyAlignment="0" applyProtection="0">
      <alignment vertical="center"/>
    </xf>
    <xf numFmtId="0" fontId="31" fillId="33" borderId="71" applyNumberFormat="0" applyAlignment="0" applyProtection="0">
      <alignment vertical="center"/>
    </xf>
    <xf numFmtId="0" fontId="32" fillId="0" borderId="0" applyNumberFormat="0" applyFill="0" applyBorder="0" applyAlignment="0" applyProtection="0">
      <alignment vertical="center"/>
    </xf>
    <xf numFmtId="0" fontId="33" fillId="4" borderId="66" applyNumberFormat="0" applyAlignment="0" applyProtection="0">
      <alignment vertical="center"/>
    </xf>
    <xf numFmtId="0" fontId="1" fillId="0" borderId="0"/>
    <xf numFmtId="0" fontId="1" fillId="0" borderId="0"/>
    <xf numFmtId="0" fontId="1" fillId="0" borderId="0"/>
    <xf numFmtId="0" fontId="7" fillId="0" borderId="0">
      <alignment vertical="center"/>
    </xf>
    <xf numFmtId="0" fontId="34" fillId="0" borderId="0">
      <alignment vertical="center"/>
    </xf>
    <xf numFmtId="0" fontId="35" fillId="34" borderId="0" applyNumberFormat="0" applyBorder="0" applyAlignment="0" applyProtection="0">
      <alignment vertical="center"/>
    </xf>
  </cellStyleXfs>
  <cellXfs count="263">
    <xf numFmtId="0" fontId="0" fillId="0" borderId="0" xfId="0">
      <alignment vertical="center"/>
    </xf>
    <xf numFmtId="0" fontId="4" fillId="0" borderId="1" xfId="48" applyFont="1" applyBorder="1" applyAlignment="1">
      <alignment horizontal="center" vertical="center"/>
    </xf>
    <xf numFmtId="38" fontId="5" fillId="0" borderId="0" xfId="38" applyFont="1" applyFill="1" applyAlignment="1">
      <alignment vertical="center"/>
    </xf>
    <xf numFmtId="0" fontId="8" fillId="0" borderId="0" xfId="48" applyFont="1" applyAlignment="1">
      <alignment vertical="center"/>
    </xf>
    <xf numFmtId="0" fontId="8" fillId="0" borderId="0" xfId="49" applyFont="1" applyAlignment="1">
      <alignment vertical="center"/>
    </xf>
    <xf numFmtId="0" fontId="8" fillId="0" borderId="0" xfId="49" applyFont="1" applyAlignment="1">
      <alignment horizontal="center" vertical="center"/>
    </xf>
    <xf numFmtId="0" fontId="8" fillId="0" borderId="0" xfId="48" applyFont="1" applyAlignment="1">
      <alignment vertical="center" shrinkToFit="1"/>
    </xf>
    <xf numFmtId="0" fontId="8" fillId="0" borderId="0" xfId="48" applyFont="1" applyAlignment="1">
      <alignment horizontal="distributed" vertical="center"/>
    </xf>
    <xf numFmtId="0" fontId="9" fillId="0" borderId="0" xfId="48" applyFont="1" applyAlignment="1">
      <alignment vertical="center"/>
    </xf>
    <xf numFmtId="0" fontId="6" fillId="0" borderId="0" xfId="49" applyFont="1" applyAlignment="1">
      <alignment vertical="center"/>
    </xf>
    <xf numFmtId="0" fontId="9" fillId="0" borderId="0" xfId="48" applyFont="1" applyAlignment="1">
      <alignment vertical="center" shrinkToFit="1"/>
    </xf>
    <xf numFmtId="0" fontId="9" fillId="0" borderId="0" xfId="48" applyFont="1" applyAlignment="1">
      <alignment horizontal="distributed" vertical="center"/>
    </xf>
    <xf numFmtId="38" fontId="6" fillId="0" borderId="2" xfId="38" applyFont="1" applyBorder="1" applyAlignment="1">
      <alignment vertical="center"/>
    </xf>
    <xf numFmtId="38" fontId="6" fillId="0" borderId="0" xfId="38" applyFont="1" applyBorder="1" applyAlignment="1">
      <alignment vertical="center"/>
    </xf>
    <xf numFmtId="0" fontId="6" fillId="0" borderId="0" xfId="49" applyFont="1"/>
    <xf numFmtId="0" fontId="9" fillId="0" borderId="0" xfId="48" applyFont="1"/>
    <xf numFmtId="0" fontId="10" fillId="0" borderId="0" xfId="49" applyFont="1"/>
    <xf numFmtId="0" fontId="9" fillId="0" borderId="0" xfId="48" applyFont="1" applyAlignment="1">
      <alignment horizontal="right" vertical="center"/>
    </xf>
    <xf numFmtId="0" fontId="9" fillId="0" borderId="3" xfId="48" applyFont="1" applyBorder="1" applyAlignment="1">
      <alignment horizontal="center" vertical="center"/>
    </xf>
    <xf numFmtId="0" fontId="9" fillId="0" borderId="4" xfId="48" applyFont="1" applyBorder="1" applyAlignment="1">
      <alignment horizontal="center" vertical="center"/>
    </xf>
    <xf numFmtId="0" fontId="11" fillId="0" borderId="4" xfId="48" applyFont="1" applyBorder="1" applyAlignment="1">
      <alignment horizontal="center" vertical="center" wrapText="1" shrinkToFit="1"/>
    </xf>
    <xf numFmtId="0" fontId="9" fillId="0" borderId="5" xfId="48" applyFont="1" applyBorder="1" applyAlignment="1">
      <alignment horizontal="centerContinuous" vertical="center"/>
    </xf>
    <xf numFmtId="0" fontId="9" fillId="0" borderId="5" xfId="48" applyFont="1" applyBorder="1" applyAlignment="1">
      <alignment horizontal="centerContinuous" vertical="center" shrinkToFit="1"/>
    </xf>
    <xf numFmtId="0" fontId="9" fillId="0" borderId="6" xfId="48" applyFont="1" applyBorder="1" applyAlignment="1">
      <alignment horizontal="centerContinuous" vertical="center"/>
    </xf>
    <xf numFmtId="0" fontId="9" fillId="0" borderId="7" xfId="48" applyFont="1" applyBorder="1" applyAlignment="1">
      <alignment vertical="center"/>
    </xf>
    <xf numFmtId="0" fontId="9" fillId="0" borderId="8" xfId="48" applyFont="1" applyBorder="1" applyAlignment="1">
      <alignment vertical="center"/>
    </xf>
    <xf numFmtId="38" fontId="9" fillId="0" borderId="0" xfId="48" applyNumberFormat="1" applyFont="1"/>
    <xf numFmtId="38" fontId="9" fillId="0" borderId="9" xfId="37" applyFont="1" applyFill="1" applyBorder="1" applyAlignment="1">
      <alignment vertical="center" shrinkToFit="1"/>
    </xf>
    <xf numFmtId="38" fontId="9" fillId="0" borderId="10" xfId="37" applyFont="1" applyFill="1" applyBorder="1" applyAlignment="1">
      <alignment vertical="center" shrinkToFit="1"/>
    </xf>
    <xf numFmtId="0" fontId="9" fillId="0" borderId="0" xfId="48" applyFont="1" applyAlignment="1">
      <alignment horizontal="center" vertical="center" shrinkToFit="1"/>
    </xf>
    <xf numFmtId="38" fontId="9" fillId="0" borderId="0" xfId="37" applyFont="1" applyFill="1" applyBorder="1" applyAlignment="1">
      <alignment vertical="center" shrinkToFit="1"/>
    </xf>
    <xf numFmtId="38" fontId="9" fillId="0" borderId="11" xfId="37" applyFont="1" applyFill="1" applyBorder="1" applyAlignment="1">
      <alignment vertical="center" shrinkToFit="1"/>
    </xf>
    <xf numFmtId="38" fontId="9" fillId="0" borderId="12" xfId="37" applyFont="1" applyFill="1" applyBorder="1" applyAlignment="1">
      <alignment vertical="center" shrinkToFit="1"/>
    </xf>
    <xf numFmtId="38" fontId="9" fillId="0" borderId="13" xfId="37" applyFont="1" applyFill="1" applyBorder="1" applyAlignment="1">
      <alignment vertical="center" shrinkToFit="1"/>
    </xf>
    <xf numFmtId="176" fontId="12" fillId="0" borderId="0" xfId="48" applyNumberFormat="1" applyFont="1"/>
    <xf numFmtId="0" fontId="9" fillId="0" borderId="0" xfId="48" applyFont="1" applyAlignment="1">
      <alignment shrinkToFit="1"/>
    </xf>
    <xf numFmtId="0" fontId="4" fillId="0" borderId="14" xfId="49" applyFont="1" applyBorder="1" applyAlignment="1">
      <alignment horizontal="center" vertical="center"/>
    </xf>
    <xf numFmtId="0" fontId="4" fillId="0" borderId="0" xfId="48" applyFont="1" applyAlignment="1">
      <alignment vertical="center"/>
    </xf>
    <xf numFmtId="0" fontId="13" fillId="0" borderId="0" xfId="48" applyFont="1" applyAlignment="1">
      <alignment vertical="center"/>
    </xf>
    <xf numFmtId="0" fontId="4" fillId="0" borderId="0" xfId="48" applyFont="1" applyAlignment="1">
      <alignment vertical="center" shrinkToFit="1"/>
    </xf>
    <xf numFmtId="0" fontId="4" fillId="0" borderId="0" xfId="48" applyFont="1" applyAlignment="1">
      <alignment horizontal="distributed" vertical="center"/>
    </xf>
    <xf numFmtId="0" fontId="4" fillId="0" borderId="15" xfId="49" applyFont="1" applyBorder="1" applyAlignment="1">
      <alignment horizontal="center" vertical="center"/>
    </xf>
    <xf numFmtId="9" fontId="4" fillId="3" borderId="1" xfId="28" applyFont="1" applyFill="1" applyBorder="1" applyAlignment="1">
      <alignment vertical="center"/>
    </xf>
    <xf numFmtId="38" fontId="4" fillId="0" borderId="1" xfId="37" applyFont="1" applyBorder="1" applyAlignment="1">
      <alignment vertical="center"/>
    </xf>
    <xf numFmtId="38" fontId="4" fillId="0" borderId="1" xfId="49" applyNumberFormat="1" applyFont="1" applyBorder="1" applyAlignment="1">
      <alignment vertical="center"/>
    </xf>
    <xf numFmtId="0" fontId="4" fillId="0" borderId="1" xfId="49" applyFont="1" applyBorder="1" applyAlignment="1">
      <alignment vertical="center"/>
    </xf>
    <xf numFmtId="38" fontId="4" fillId="3" borderId="1" xfId="37" applyFont="1" applyFill="1" applyBorder="1" applyAlignment="1">
      <alignment vertical="center"/>
    </xf>
    <xf numFmtId="0" fontId="0" fillId="0" borderId="0" xfId="49" applyFont="1" applyAlignment="1">
      <alignment horizontal="centerContinuous" vertical="center"/>
    </xf>
    <xf numFmtId="38" fontId="0" fillId="0" borderId="0" xfId="37" applyFont="1" applyBorder="1" applyAlignment="1">
      <alignment vertical="center"/>
    </xf>
    <xf numFmtId="10" fontId="0" fillId="0" borderId="1" xfId="37" applyNumberFormat="1" applyFont="1" applyBorder="1" applyAlignment="1">
      <alignment vertical="center"/>
    </xf>
    <xf numFmtId="0" fontId="4" fillId="0" borderId="0" xfId="48" applyFont="1" applyAlignment="1">
      <alignment horizontal="center" vertical="center"/>
    </xf>
    <xf numFmtId="9" fontId="4" fillId="0" borderId="0" xfId="28" applyFont="1" applyFill="1" applyBorder="1" applyAlignment="1">
      <alignment vertical="center"/>
    </xf>
    <xf numFmtId="0" fontId="3" fillId="0" borderId="0" xfId="48" applyFont="1" applyAlignment="1">
      <alignment vertical="center" wrapText="1"/>
    </xf>
    <xf numFmtId="0" fontId="9" fillId="0" borderId="16" xfId="48" applyFont="1" applyBorder="1" applyAlignment="1">
      <alignment horizontal="center" vertical="center" shrinkToFit="1"/>
    </xf>
    <xf numFmtId="0" fontId="9" fillId="0" borderId="17" xfId="48" applyFont="1" applyBorder="1" applyAlignment="1">
      <alignment horizontal="distributed" vertical="center" shrinkToFit="1"/>
    </xf>
    <xf numFmtId="177" fontId="9" fillId="0" borderId="18" xfId="37" applyNumberFormat="1" applyFont="1" applyFill="1" applyBorder="1" applyAlignment="1">
      <alignment horizontal="right" vertical="center" shrinkToFit="1"/>
    </xf>
    <xf numFmtId="177" fontId="9" fillId="0" borderId="19" xfId="37" applyNumberFormat="1" applyFont="1" applyFill="1" applyBorder="1" applyAlignment="1">
      <alignment horizontal="right" vertical="center" shrinkToFit="1"/>
    </xf>
    <xf numFmtId="177" fontId="9" fillId="0" borderId="20" xfId="37" applyNumberFormat="1" applyFont="1" applyFill="1" applyBorder="1" applyAlignment="1">
      <alignment horizontal="right" vertical="center" shrinkToFit="1"/>
    </xf>
    <xf numFmtId="0" fontId="9" fillId="0" borderId="0" xfId="48" applyFont="1" applyAlignment="1">
      <alignment horizontal="left" vertical="center" shrinkToFit="1"/>
    </xf>
    <xf numFmtId="38" fontId="9" fillId="0" borderId="4" xfId="37" applyFont="1" applyFill="1" applyBorder="1" applyAlignment="1">
      <alignment vertical="center" shrinkToFit="1"/>
    </xf>
    <xf numFmtId="38" fontId="9" fillId="0" borderId="21" xfId="37" applyFont="1" applyFill="1" applyBorder="1" applyAlignment="1">
      <alignment vertical="center" shrinkToFit="1"/>
    </xf>
    <xf numFmtId="38" fontId="9" fillId="0" borderId="3" xfId="37" applyFont="1" applyFill="1" applyBorder="1" applyAlignment="1">
      <alignment vertical="center" shrinkToFit="1"/>
    </xf>
    <xf numFmtId="176" fontId="9" fillId="0" borderId="0" xfId="48" applyNumberFormat="1" applyFont="1" applyAlignment="1">
      <alignment vertical="center" shrinkToFit="1"/>
    </xf>
    <xf numFmtId="0" fontId="9" fillId="0" borderId="22" xfId="48" applyFont="1" applyBorder="1" applyAlignment="1">
      <alignment horizontal="right" vertical="center" shrinkToFit="1"/>
    </xf>
    <xf numFmtId="10" fontId="9" fillId="0" borderId="23" xfId="28" applyNumberFormat="1" applyFont="1" applyFill="1" applyBorder="1" applyAlignment="1">
      <alignment vertical="center" shrinkToFit="1"/>
    </xf>
    <xf numFmtId="10" fontId="9" fillId="0" borderId="16" xfId="28" applyNumberFormat="1" applyFont="1" applyFill="1" applyBorder="1" applyAlignment="1">
      <alignment vertical="center" shrinkToFit="1"/>
    </xf>
    <xf numFmtId="10" fontId="9" fillId="0" borderId="16" xfId="29" applyNumberFormat="1" applyFont="1" applyFill="1" applyBorder="1" applyAlignment="1">
      <alignment vertical="center" shrinkToFit="1"/>
    </xf>
    <xf numFmtId="10" fontId="9" fillId="0" borderId="19" xfId="29" applyNumberFormat="1" applyFont="1" applyFill="1" applyBorder="1" applyAlignment="1">
      <alignment vertical="center" shrinkToFit="1"/>
    </xf>
    <xf numFmtId="10" fontId="9" fillId="0" borderId="20" xfId="29" applyNumberFormat="1" applyFont="1" applyFill="1" applyBorder="1" applyAlignment="1">
      <alignment vertical="center" shrinkToFit="1"/>
    </xf>
    <xf numFmtId="38" fontId="9" fillId="0" borderId="24" xfId="37" applyFont="1" applyFill="1" applyBorder="1" applyAlignment="1">
      <alignment vertical="center" shrinkToFit="1"/>
    </xf>
    <xf numFmtId="38" fontId="9" fillId="0" borderId="23" xfId="37" applyFont="1" applyFill="1" applyBorder="1" applyAlignment="1">
      <alignment vertical="center" shrinkToFit="1"/>
    </xf>
    <xf numFmtId="38" fontId="9" fillId="0" borderId="25" xfId="37" applyFont="1" applyFill="1" applyBorder="1" applyAlignment="1">
      <alignment vertical="center" shrinkToFit="1"/>
    </xf>
    <xf numFmtId="38" fontId="9" fillId="0" borderId="26" xfId="37" applyFont="1" applyFill="1" applyBorder="1" applyAlignment="1">
      <alignment vertical="center" shrinkToFit="1"/>
    </xf>
    <xf numFmtId="38" fontId="9" fillId="0" borderId="0" xfId="37" applyFont="1" applyFill="1" applyBorder="1" applyAlignment="1">
      <alignment vertical="center"/>
    </xf>
    <xf numFmtId="0" fontId="14" fillId="0" borderId="1" xfId="48" applyFont="1" applyBorder="1" applyAlignment="1">
      <alignment horizontal="left" vertical="center"/>
    </xf>
    <xf numFmtId="0" fontId="14" fillId="0" borderId="1" xfId="48" applyFont="1" applyBorder="1" applyAlignment="1">
      <alignment vertical="center" wrapText="1"/>
    </xf>
    <xf numFmtId="38" fontId="9" fillId="0" borderId="1" xfId="36" applyFont="1" applyFill="1" applyBorder="1" applyAlignment="1">
      <alignment vertical="center"/>
    </xf>
    <xf numFmtId="178" fontId="9" fillId="0" borderId="1" xfId="36" applyNumberFormat="1" applyFont="1" applyFill="1" applyBorder="1" applyAlignment="1">
      <alignment horizontal="left" vertical="center" shrinkToFit="1"/>
    </xf>
    <xf numFmtId="177" fontId="4" fillId="3" borderId="27" xfId="48" applyNumberFormat="1" applyFont="1" applyFill="1" applyBorder="1" applyAlignment="1">
      <alignment vertical="center"/>
    </xf>
    <xf numFmtId="177" fontId="4" fillId="0" borderId="27" xfId="48" applyNumberFormat="1" applyFont="1" applyBorder="1" applyAlignment="1">
      <alignment vertical="center"/>
    </xf>
    <xf numFmtId="0" fontId="12" fillId="0" borderId="0" xfId="48" applyFont="1" applyAlignment="1">
      <alignment horizontal="center" vertical="center" shrinkToFit="1"/>
    </xf>
    <xf numFmtId="0" fontId="9" fillId="0" borderId="10" xfId="48" applyFont="1" applyBorder="1" applyAlignment="1">
      <alignment horizontal="centerContinuous" vertical="center"/>
    </xf>
    <xf numFmtId="0" fontId="9" fillId="0" borderId="10" xfId="48" applyFont="1" applyBorder="1" applyAlignment="1">
      <alignment horizontal="centerContinuous" vertical="center" shrinkToFit="1"/>
    </xf>
    <xf numFmtId="0" fontId="9" fillId="0" borderId="28" xfId="48" applyFont="1" applyBorder="1" applyAlignment="1">
      <alignment horizontal="centerContinuous" vertical="center"/>
    </xf>
    <xf numFmtId="0" fontId="9" fillId="0" borderId="29" xfId="48" applyFont="1" applyBorder="1" applyAlignment="1">
      <alignment vertical="center"/>
    </xf>
    <xf numFmtId="0" fontId="9" fillId="0" borderId="24" xfId="48" applyFont="1" applyBorder="1" applyAlignment="1">
      <alignment vertical="center"/>
    </xf>
    <xf numFmtId="0" fontId="9" fillId="0" borderId="3" xfId="48" applyFont="1" applyBorder="1" applyAlignment="1">
      <alignment horizontal="center" vertical="center" wrapText="1"/>
    </xf>
    <xf numFmtId="0" fontId="9" fillId="0" borderId="30" xfId="48" applyFont="1" applyBorder="1" applyAlignment="1">
      <alignment horizontal="center" vertical="center" wrapText="1"/>
    </xf>
    <xf numFmtId="38" fontId="9" fillId="0" borderId="28" xfId="37" applyFont="1" applyFill="1" applyBorder="1" applyAlignment="1">
      <alignment vertical="center" shrinkToFit="1"/>
    </xf>
    <xf numFmtId="0" fontId="9" fillId="0" borderId="22" xfId="48" applyFont="1" applyBorder="1" applyAlignment="1">
      <alignment horizontal="center" vertical="center" shrinkToFit="1"/>
    </xf>
    <xf numFmtId="177" fontId="9" fillId="0" borderId="17" xfId="37" applyNumberFormat="1" applyFont="1" applyFill="1" applyBorder="1" applyAlignment="1">
      <alignment horizontal="right" vertical="center" shrinkToFit="1"/>
    </xf>
    <xf numFmtId="10" fontId="9" fillId="0" borderId="17" xfId="29" applyNumberFormat="1" applyFont="1" applyFill="1" applyBorder="1" applyAlignment="1">
      <alignment vertical="center" shrinkToFit="1"/>
    </xf>
    <xf numFmtId="38" fontId="9" fillId="0" borderId="31" xfId="37" applyFont="1" applyFill="1" applyBorder="1" applyAlignment="1">
      <alignment vertical="center" shrinkToFit="1"/>
    </xf>
    <xf numFmtId="38" fontId="9" fillId="0" borderId="32" xfId="37" applyFont="1" applyFill="1" applyBorder="1" applyAlignment="1">
      <alignment vertical="center" shrinkToFit="1"/>
    </xf>
    <xf numFmtId="38" fontId="9" fillId="0" borderId="29" xfId="37" applyFont="1" applyFill="1" applyBorder="1" applyAlignment="1">
      <alignment vertical="center" shrinkToFit="1"/>
    </xf>
    <xf numFmtId="0" fontId="9" fillId="0" borderId="33" xfId="48" applyFont="1" applyBorder="1" applyAlignment="1">
      <alignment horizontal="center" vertical="center" shrinkToFit="1"/>
    </xf>
    <xf numFmtId="10" fontId="9" fillId="0" borderId="18" xfId="29" applyNumberFormat="1" applyFont="1" applyFill="1" applyBorder="1" applyAlignment="1">
      <alignment vertical="center" shrinkToFit="1"/>
    </xf>
    <xf numFmtId="0" fontId="4" fillId="3" borderId="27" xfId="49" applyFont="1" applyFill="1" applyBorder="1" applyAlignment="1">
      <alignment horizontal="center" vertical="center"/>
    </xf>
    <xf numFmtId="0" fontId="4" fillId="3" borderId="34" xfId="49" applyFont="1" applyFill="1" applyBorder="1" applyAlignment="1">
      <alignment horizontal="center" vertical="center"/>
    </xf>
    <xf numFmtId="0" fontId="4" fillId="3" borderId="35" xfId="49" applyFont="1" applyFill="1" applyBorder="1" applyAlignment="1">
      <alignment horizontal="center" vertical="center"/>
    </xf>
    <xf numFmtId="0" fontId="5" fillId="0" borderId="7" xfId="49" applyFont="1" applyBorder="1" applyAlignment="1">
      <alignment vertical="center"/>
    </xf>
    <xf numFmtId="0" fontId="6" fillId="0" borderId="8" xfId="49" applyFont="1" applyBorder="1" applyAlignment="1">
      <alignment vertical="center"/>
    </xf>
    <xf numFmtId="0" fontId="6" fillId="0" borderId="36" xfId="49" applyFont="1" applyBorder="1" applyAlignment="1">
      <alignment vertical="center"/>
    </xf>
    <xf numFmtId="0" fontId="3" fillId="0" borderId="37" xfId="48" applyFont="1" applyBorder="1" applyAlignment="1">
      <alignment vertical="center"/>
    </xf>
    <xf numFmtId="0" fontId="6" fillId="0" borderId="38" xfId="49" applyFont="1" applyBorder="1" applyAlignment="1">
      <alignment vertical="center"/>
    </xf>
    <xf numFmtId="0" fontId="13" fillId="0" borderId="37" xfId="48" applyFont="1" applyBorder="1" applyAlignment="1">
      <alignment vertical="center"/>
    </xf>
    <xf numFmtId="0" fontId="4" fillId="0" borderId="38" xfId="48" applyFont="1" applyBorder="1" applyAlignment="1">
      <alignment vertical="center"/>
    </xf>
    <xf numFmtId="0" fontId="4" fillId="0" borderId="37" xfId="48" applyFont="1" applyBorder="1" applyAlignment="1">
      <alignment vertical="center"/>
    </xf>
    <xf numFmtId="0" fontId="9" fillId="0" borderId="23" xfId="48" applyFont="1" applyBorder="1" applyAlignment="1">
      <alignment vertical="center"/>
    </xf>
    <xf numFmtId="0" fontId="9" fillId="0" borderId="25" xfId="48" applyFont="1" applyBorder="1" applyAlignment="1">
      <alignment vertical="center"/>
    </xf>
    <xf numFmtId="0" fontId="6" fillId="0" borderId="25" xfId="49" applyFont="1" applyBorder="1"/>
    <xf numFmtId="0" fontId="6" fillId="0" borderId="25" xfId="49" applyFont="1" applyBorder="1" applyAlignment="1">
      <alignment horizontal="centerContinuous"/>
    </xf>
    <xf numFmtId="0" fontId="9" fillId="0" borderId="39" xfId="48" applyFont="1" applyBorder="1"/>
    <xf numFmtId="0" fontId="5" fillId="0" borderId="8" xfId="49" applyFont="1" applyBorder="1" applyAlignment="1">
      <alignment vertical="center"/>
    </xf>
    <xf numFmtId="0" fontId="9" fillId="0" borderId="36" xfId="48" applyFont="1" applyBorder="1" applyAlignment="1">
      <alignment vertical="center"/>
    </xf>
    <xf numFmtId="0" fontId="9" fillId="0" borderId="37" xfId="48" applyFont="1" applyBorder="1" applyAlignment="1">
      <alignment vertical="center"/>
    </xf>
    <xf numFmtId="0" fontId="9" fillId="0" borderId="38" xfId="48" applyFont="1" applyBorder="1" applyAlignment="1">
      <alignment vertical="center"/>
    </xf>
    <xf numFmtId="0" fontId="4" fillId="0" borderId="23" xfId="48" applyFont="1" applyBorder="1" applyAlignment="1">
      <alignment vertical="center"/>
    </xf>
    <xf numFmtId="0" fontId="4" fillId="0" borderId="25" xfId="48" applyFont="1" applyBorder="1" applyAlignment="1">
      <alignment vertical="center"/>
    </xf>
    <xf numFmtId="0" fontId="4" fillId="0" borderId="39" xfId="48" applyFont="1" applyBorder="1" applyAlignment="1">
      <alignment vertical="center"/>
    </xf>
    <xf numFmtId="0" fontId="4" fillId="0" borderId="8" xfId="48" applyFont="1" applyBorder="1" applyAlignment="1">
      <alignment vertical="center"/>
    </xf>
    <xf numFmtId="0" fontId="4" fillId="0" borderId="36" xfId="48" applyFont="1" applyBorder="1" applyAlignment="1">
      <alignment vertical="center"/>
    </xf>
    <xf numFmtId="177" fontId="4" fillId="0" borderId="20" xfId="48" applyNumberFormat="1" applyFont="1" applyBorder="1" applyAlignment="1">
      <alignment vertical="center"/>
    </xf>
    <xf numFmtId="0" fontId="9" fillId="0" borderId="25" xfId="48" applyFont="1" applyBorder="1"/>
    <xf numFmtId="0" fontId="9" fillId="0" borderId="39" xfId="48" applyFont="1" applyBorder="1" applyAlignment="1">
      <alignment vertical="center"/>
    </xf>
    <xf numFmtId="0" fontId="3" fillId="0" borderId="38" xfId="48" applyFont="1" applyBorder="1" applyAlignment="1">
      <alignment vertical="center" wrapText="1"/>
    </xf>
    <xf numFmtId="38" fontId="6" fillId="5" borderId="0" xfId="38" applyFont="1" applyFill="1" applyBorder="1" applyAlignment="1">
      <alignment horizontal="center" vertical="center"/>
    </xf>
    <xf numFmtId="0" fontId="4" fillId="0" borderId="8" xfId="49" applyFont="1" applyBorder="1" applyAlignment="1">
      <alignment vertical="center"/>
    </xf>
    <xf numFmtId="0" fontId="5" fillId="0" borderId="7" xfId="48" applyFont="1" applyBorder="1" applyAlignment="1">
      <alignment vertical="center"/>
    </xf>
    <xf numFmtId="0" fontId="10" fillId="0" borderId="8" xfId="49" applyFont="1" applyBorder="1"/>
    <xf numFmtId="0" fontId="6" fillId="0" borderId="8" xfId="49" applyFont="1" applyBorder="1"/>
    <xf numFmtId="0" fontId="9" fillId="0" borderId="8" xfId="48" applyFont="1" applyBorder="1"/>
    <xf numFmtId="0" fontId="9" fillId="0" borderId="38" xfId="48" applyFont="1" applyBorder="1"/>
    <xf numFmtId="0" fontId="12" fillId="0" borderId="37" xfId="48" applyFont="1" applyBorder="1" applyAlignment="1">
      <alignment horizontal="center" vertical="center" textRotation="255" shrinkToFit="1"/>
    </xf>
    <xf numFmtId="38" fontId="9" fillId="0" borderId="38" xfId="37" applyFont="1" applyFill="1" applyBorder="1" applyAlignment="1">
      <alignment vertical="center" shrinkToFit="1"/>
    </xf>
    <xf numFmtId="0" fontId="12" fillId="0" borderId="37" xfId="48" applyFont="1" applyBorder="1" applyAlignment="1">
      <alignment horizontal="center" vertical="distributed" textRotation="255" shrinkToFit="1"/>
    </xf>
    <xf numFmtId="176" fontId="12" fillId="0" borderId="38" xfId="48" applyNumberFormat="1" applyFont="1" applyBorder="1"/>
    <xf numFmtId="0" fontId="12" fillId="0" borderId="37" xfId="48" applyFont="1" applyBorder="1" applyAlignment="1">
      <alignment horizontal="center" vertical="center" shrinkToFit="1"/>
    </xf>
    <xf numFmtId="0" fontId="9" fillId="0" borderId="37" xfId="48" applyFont="1" applyBorder="1" applyAlignment="1">
      <alignment horizontal="center" vertical="center" textRotation="255" shrinkToFit="1"/>
    </xf>
    <xf numFmtId="176" fontId="12" fillId="0" borderId="0" xfId="48" applyNumberFormat="1" applyFont="1" applyAlignment="1">
      <alignment vertical="center" shrinkToFit="1"/>
    </xf>
    <xf numFmtId="0" fontId="9" fillId="0" borderId="37" xfId="48" applyFont="1" applyBorder="1"/>
    <xf numFmtId="0" fontId="12" fillId="0" borderId="0" xfId="48" applyFont="1" applyAlignment="1">
      <alignment vertical="center"/>
    </xf>
    <xf numFmtId="177" fontId="9" fillId="0" borderId="38" xfId="37" applyNumberFormat="1" applyFont="1" applyFill="1" applyBorder="1" applyAlignment="1">
      <alignment horizontal="right" vertical="center" shrinkToFit="1"/>
    </xf>
    <xf numFmtId="10" fontId="9" fillId="0" borderId="39" xfId="29" applyNumberFormat="1" applyFont="1" applyFill="1" applyBorder="1" applyAlignment="1">
      <alignment vertical="center" shrinkToFit="1"/>
    </xf>
    <xf numFmtId="38" fontId="9" fillId="0" borderId="40" xfId="37" applyFont="1" applyFill="1" applyBorder="1" applyAlignment="1">
      <alignment vertical="center" shrinkToFit="1"/>
    </xf>
    <xf numFmtId="38" fontId="9" fillId="0" borderId="41" xfId="37" applyFont="1" applyFill="1" applyBorder="1" applyAlignment="1">
      <alignment vertical="center" shrinkToFit="1"/>
    </xf>
    <xf numFmtId="177" fontId="9" fillId="0" borderId="42" xfId="37" applyNumberFormat="1" applyFont="1" applyFill="1" applyBorder="1" applyAlignment="1">
      <alignment horizontal="right" vertical="center" shrinkToFit="1"/>
    </xf>
    <xf numFmtId="10" fontId="9" fillId="0" borderId="43" xfId="29" applyNumberFormat="1" applyFont="1" applyFill="1" applyBorder="1" applyAlignment="1">
      <alignment vertical="center" shrinkToFit="1"/>
    </xf>
    <xf numFmtId="38" fontId="9" fillId="0" borderId="44" xfId="37" applyFont="1" applyFill="1" applyBorder="1" applyAlignment="1">
      <alignment vertical="center" shrinkToFit="1"/>
    </xf>
    <xf numFmtId="38" fontId="9" fillId="0" borderId="45" xfId="37" applyFont="1" applyFill="1" applyBorder="1" applyAlignment="1">
      <alignment vertical="center" shrinkToFit="1"/>
    </xf>
    <xf numFmtId="38" fontId="9" fillId="0" borderId="46" xfId="37" applyFont="1" applyFill="1" applyBorder="1" applyAlignment="1">
      <alignment vertical="center" shrinkToFit="1"/>
    </xf>
    <xf numFmtId="38" fontId="9" fillId="0" borderId="47" xfId="37" applyFont="1" applyFill="1" applyBorder="1" applyAlignment="1">
      <alignment vertical="center" shrinkToFit="1"/>
    </xf>
    <xf numFmtId="0" fontId="17" fillId="0" borderId="9" xfId="48" applyFont="1" applyBorder="1" applyAlignment="1">
      <alignment horizontal="centerContinuous" vertical="center"/>
    </xf>
    <xf numFmtId="0" fontId="17" fillId="0" borderId="29" xfId="48" applyFont="1" applyBorder="1" applyAlignment="1">
      <alignment vertical="center"/>
    </xf>
    <xf numFmtId="0" fontId="17" fillId="0" borderId="24" xfId="48" applyFont="1" applyBorder="1" applyAlignment="1">
      <alignment horizontal="center" vertical="center"/>
    </xf>
    <xf numFmtId="9" fontId="17" fillId="0" borderId="24" xfId="48" applyNumberFormat="1" applyFont="1" applyBorder="1" applyAlignment="1">
      <alignment horizontal="center" vertical="center"/>
    </xf>
    <xf numFmtId="9" fontId="17" fillId="0" borderId="48" xfId="48" applyNumberFormat="1" applyFont="1" applyBorder="1" applyAlignment="1">
      <alignment horizontal="center" vertical="center"/>
    </xf>
    <xf numFmtId="0" fontId="17" fillId="0" borderId="8" xfId="48" applyFont="1" applyBorder="1" applyAlignment="1">
      <alignment horizontal="center" vertical="center"/>
    </xf>
    <xf numFmtId="9" fontId="17" fillId="0" borderId="36" xfId="48" applyNumberFormat="1" applyFont="1" applyBorder="1" applyAlignment="1">
      <alignment horizontal="center" vertical="center"/>
    </xf>
    <xf numFmtId="9" fontId="17" fillId="0" borderId="8" xfId="48" applyNumberFormat="1" applyFont="1" applyBorder="1" applyAlignment="1">
      <alignment horizontal="center" vertical="center"/>
    </xf>
    <xf numFmtId="0" fontId="17" fillId="0" borderId="49" xfId="48" applyFont="1" applyBorder="1" applyAlignment="1">
      <alignment horizontal="centerContinuous" vertical="center"/>
    </xf>
    <xf numFmtId="0" fontId="9" fillId="0" borderId="36" xfId="48" applyFont="1" applyBorder="1" applyAlignment="1">
      <alignment vertical="center" shrinkToFit="1"/>
    </xf>
    <xf numFmtId="0" fontId="9" fillId="0" borderId="38" xfId="48" applyFont="1" applyBorder="1" applyAlignment="1">
      <alignment vertical="center" shrinkToFit="1"/>
    </xf>
    <xf numFmtId="0" fontId="9" fillId="0" borderId="38" xfId="48" applyFont="1" applyBorder="1" applyAlignment="1">
      <alignment shrinkToFit="1"/>
    </xf>
    <xf numFmtId="0" fontId="9" fillId="0" borderId="39" xfId="48" applyFont="1" applyBorder="1" applyAlignment="1">
      <alignment vertical="center" shrinkToFit="1"/>
    </xf>
    <xf numFmtId="0" fontId="6" fillId="0" borderId="4" xfId="48" applyFont="1" applyBorder="1" applyAlignment="1">
      <alignment vertical="center" shrinkToFit="1"/>
    </xf>
    <xf numFmtId="0" fontId="6" fillId="0" borderId="4" xfId="48" applyFont="1" applyBorder="1" applyAlignment="1">
      <alignment horizontal="center" vertical="center" shrinkToFit="1"/>
    </xf>
    <xf numFmtId="0" fontId="9" fillId="0" borderId="45" xfId="48" applyFont="1" applyBorder="1" applyAlignment="1">
      <alignment horizontal="center" vertical="center" shrinkToFit="1"/>
    </xf>
    <xf numFmtId="0" fontId="3" fillId="0" borderId="25" xfId="48" applyFont="1" applyBorder="1" applyAlignment="1">
      <alignment vertical="center" wrapText="1"/>
    </xf>
    <xf numFmtId="0" fontId="3" fillId="0" borderId="0" xfId="48" applyFont="1" applyAlignment="1">
      <alignment vertical="center"/>
    </xf>
    <xf numFmtId="0" fontId="36" fillId="0" borderId="0" xfId="48" applyFont="1"/>
    <xf numFmtId="0" fontId="37" fillId="0" borderId="0" xfId="48" applyFont="1"/>
    <xf numFmtId="38" fontId="6" fillId="3" borderId="2" xfId="38" applyFont="1" applyFill="1" applyBorder="1" applyAlignment="1">
      <alignment horizontal="center" vertical="center"/>
    </xf>
    <xf numFmtId="0" fontId="3" fillId="0" borderId="0" xfId="48" applyFont="1" applyAlignment="1">
      <alignment horizontal="left" vertical="center" wrapText="1"/>
    </xf>
    <xf numFmtId="0" fontId="3" fillId="0" borderId="2" xfId="48" applyFont="1" applyBorder="1" applyAlignment="1">
      <alignment horizontal="left" vertical="center" wrapText="1"/>
    </xf>
    <xf numFmtId="0" fontId="4" fillId="0" borderId="50" xfId="49" applyFont="1" applyBorder="1" applyAlignment="1">
      <alignment horizontal="center" vertical="center"/>
    </xf>
    <xf numFmtId="0" fontId="4" fillId="0" borderId="51" xfId="49" applyFont="1" applyBorder="1" applyAlignment="1">
      <alignment horizontal="center" vertical="center"/>
    </xf>
    <xf numFmtId="0" fontId="4" fillId="0" borderId="52" xfId="49" applyFont="1" applyBorder="1" applyAlignment="1">
      <alignment horizontal="center" vertical="center"/>
    </xf>
    <xf numFmtId="0" fontId="4" fillId="0" borderId="53" xfId="49" applyFont="1" applyBorder="1" applyAlignment="1">
      <alignment horizontal="center" vertical="center"/>
    </xf>
    <xf numFmtId="0" fontId="4" fillId="0" borderId="2" xfId="49" applyFont="1" applyBorder="1" applyAlignment="1">
      <alignment horizontal="center" vertical="center"/>
    </xf>
    <xf numFmtId="0" fontId="4" fillId="0" borderId="54" xfId="49" applyFont="1" applyBorder="1" applyAlignment="1">
      <alignment horizontal="center" vertical="center"/>
    </xf>
    <xf numFmtId="0" fontId="4" fillId="0" borderId="1" xfId="49" applyFont="1" applyBorder="1" applyAlignment="1">
      <alignment horizontal="center" vertical="center" wrapText="1"/>
    </xf>
    <xf numFmtId="0" fontId="4" fillId="0" borderId="1" xfId="49" applyFont="1" applyBorder="1" applyAlignment="1">
      <alignment horizontal="center" vertical="center"/>
    </xf>
    <xf numFmtId="0" fontId="4" fillId="0" borderId="14" xfId="49" applyFont="1" applyBorder="1" applyAlignment="1">
      <alignment horizontal="center" vertical="center"/>
    </xf>
    <xf numFmtId="0" fontId="4" fillId="0" borderId="15" xfId="49" applyFont="1" applyBorder="1" applyAlignment="1">
      <alignment horizontal="center" vertical="center"/>
    </xf>
    <xf numFmtId="0" fontId="4" fillId="0" borderId="19" xfId="49" applyFont="1" applyBorder="1" applyAlignment="1">
      <alignment horizontal="center" vertical="center" textRotation="255"/>
    </xf>
    <xf numFmtId="0" fontId="4" fillId="0" borderId="15" xfId="49" applyFont="1" applyBorder="1" applyAlignment="1">
      <alignment horizontal="center" vertical="center" textRotation="255"/>
    </xf>
    <xf numFmtId="0" fontId="4" fillId="0" borderId="27" xfId="49" applyFont="1" applyBorder="1" applyAlignment="1">
      <alignment horizontal="center" vertical="center" wrapText="1" shrinkToFit="1"/>
    </xf>
    <xf numFmtId="0" fontId="4" fillId="0" borderId="34" xfId="49" applyFont="1" applyBorder="1" applyAlignment="1">
      <alignment horizontal="center" vertical="center" wrapText="1" shrinkToFit="1"/>
    </xf>
    <xf numFmtId="0" fontId="4" fillId="0" borderId="35" xfId="49" applyFont="1" applyBorder="1" applyAlignment="1">
      <alignment horizontal="center" vertical="center" wrapText="1" shrinkToFit="1"/>
    </xf>
    <xf numFmtId="0" fontId="4" fillId="0" borderId="27" xfId="49" applyFont="1" applyBorder="1" applyAlignment="1">
      <alignment horizontal="center" vertical="center"/>
    </xf>
    <xf numFmtId="0" fontId="4" fillId="0" borderId="34" xfId="49" applyFont="1" applyBorder="1" applyAlignment="1">
      <alignment horizontal="center" vertical="center"/>
    </xf>
    <xf numFmtId="0" fontId="4" fillId="0" borderId="35" xfId="49" applyFont="1" applyBorder="1" applyAlignment="1">
      <alignment horizontal="center" vertical="center"/>
    </xf>
    <xf numFmtId="0" fontId="4" fillId="3" borderId="27" xfId="48" applyFont="1" applyFill="1" applyBorder="1" applyAlignment="1">
      <alignment horizontal="center" vertical="center" shrinkToFit="1"/>
    </xf>
    <xf numFmtId="0" fontId="4" fillId="3" borderId="35" xfId="48" applyFont="1" applyFill="1" applyBorder="1" applyAlignment="1">
      <alignment horizontal="center" vertical="center" shrinkToFit="1"/>
    </xf>
    <xf numFmtId="0" fontId="4" fillId="0" borderId="27" xfId="48" applyFont="1" applyBorder="1" applyAlignment="1">
      <alignment horizontal="center" vertical="center" shrinkToFit="1"/>
    </xf>
    <xf numFmtId="0" fontId="4" fillId="0" borderId="35" xfId="48" applyFont="1" applyBorder="1" applyAlignment="1">
      <alignment horizontal="center" vertical="center" shrinkToFit="1"/>
    </xf>
    <xf numFmtId="38" fontId="4" fillId="3" borderId="1" xfId="36" applyFont="1" applyFill="1" applyBorder="1" applyAlignment="1">
      <alignment horizontal="center" vertical="center"/>
    </xf>
    <xf numFmtId="0" fontId="4" fillId="0" borderId="55" xfId="48" applyFont="1" applyBorder="1" applyAlignment="1">
      <alignment horizontal="left" vertical="center" wrapText="1"/>
    </xf>
    <xf numFmtId="0" fontId="4" fillId="0" borderId="1" xfId="48" applyFont="1" applyBorder="1" applyAlignment="1">
      <alignment horizontal="left" vertical="center" wrapText="1"/>
    </xf>
    <xf numFmtId="0" fontId="4" fillId="0" borderId="50" xfId="49" applyFont="1" applyBorder="1" applyAlignment="1">
      <alignment horizontal="center" vertical="center" textRotation="255" shrinkToFit="1"/>
    </xf>
    <xf numFmtId="0" fontId="4" fillId="0" borderId="17" xfId="49" applyFont="1" applyBorder="1" applyAlignment="1">
      <alignment horizontal="center" vertical="center" textRotation="255" shrinkToFit="1"/>
    </xf>
    <xf numFmtId="0" fontId="4" fillId="0" borderId="53" xfId="49" applyFont="1" applyBorder="1" applyAlignment="1">
      <alignment horizontal="center" vertical="center" textRotation="255" shrinkToFit="1"/>
    </xf>
    <xf numFmtId="0" fontId="4" fillId="3" borderId="27" xfId="49" applyFont="1" applyFill="1" applyBorder="1" applyAlignment="1">
      <alignment horizontal="center" vertical="center"/>
    </xf>
    <xf numFmtId="0" fontId="4" fillId="3" borderId="34" xfId="49" applyFont="1" applyFill="1" applyBorder="1" applyAlignment="1">
      <alignment horizontal="center" vertical="center"/>
    </xf>
    <xf numFmtId="0" fontId="4" fillId="3" borderId="35" xfId="49" applyFont="1" applyFill="1" applyBorder="1" applyAlignment="1">
      <alignment horizontal="center" vertical="center"/>
    </xf>
    <xf numFmtId="0" fontId="4" fillId="3" borderId="27" xfId="49" applyFont="1" applyFill="1" applyBorder="1" applyAlignment="1">
      <alignment horizontal="center" vertical="center" wrapText="1"/>
    </xf>
    <xf numFmtId="0" fontId="4" fillId="3" borderId="34" xfId="49" applyFont="1" applyFill="1" applyBorder="1" applyAlignment="1">
      <alignment horizontal="center" vertical="center" wrapText="1"/>
    </xf>
    <xf numFmtId="0" fontId="4" fillId="3" borderId="35" xfId="49" applyFont="1" applyFill="1" applyBorder="1" applyAlignment="1">
      <alignment horizontal="center" vertical="center" wrapText="1"/>
    </xf>
    <xf numFmtId="0" fontId="5" fillId="0" borderId="7" xfId="49" applyFont="1" applyBorder="1" applyAlignment="1">
      <alignment horizontal="center" vertical="center"/>
    </xf>
    <xf numFmtId="0" fontId="5" fillId="0" borderId="8" xfId="49" applyFont="1" applyBorder="1" applyAlignment="1">
      <alignment horizontal="center" vertical="center"/>
    </xf>
    <xf numFmtId="0" fontId="5" fillId="0" borderId="36" xfId="49" applyFont="1" applyBorder="1" applyAlignment="1">
      <alignment horizontal="center" vertical="center"/>
    </xf>
    <xf numFmtId="0" fontId="3" fillId="0" borderId="37" xfId="48" applyFont="1" applyBorder="1" applyAlignment="1">
      <alignment horizontal="left" vertical="center" wrapText="1"/>
    </xf>
    <xf numFmtId="0" fontId="4" fillId="0" borderId="0" xfId="48" applyFont="1" applyAlignment="1">
      <alignment horizontal="center" vertical="center" shrinkToFit="1"/>
    </xf>
    <xf numFmtId="0" fontId="4" fillId="0" borderId="38" xfId="48" applyFont="1" applyBorder="1" applyAlignment="1">
      <alignment horizontal="center" vertical="center" shrinkToFit="1"/>
    </xf>
    <xf numFmtId="0" fontId="0" fillId="0" borderId="0" xfId="48" applyFont="1" applyAlignment="1">
      <alignment horizontal="center" vertical="center"/>
    </xf>
    <xf numFmtId="0" fontId="6" fillId="0" borderId="0" xfId="48" applyFont="1" applyAlignment="1">
      <alignment horizontal="center"/>
    </xf>
    <xf numFmtId="0" fontId="12" fillId="0" borderId="29" xfId="48" applyFont="1" applyBorder="1" applyAlignment="1">
      <alignment horizontal="center" vertical="center" shrinkToFit="1"/>
    </xf>
    <xf numFmtId="0" fontId="12" fillId="0" borderId="24" xfId="48" applyFont="1" applyBorder="1" applyAlignment="1">
      <alignment horizontal="center" vertical="center" shrinkToFit="1"/>
    </xf>
    <xf numFmtId="0" fontId="12" fillId="0" borderId="48" xfId="48" applyFont="1" applyBorder="1" applyAlignment="1">
      <alignment horizontal="center" vertical="center" shrinkToFit="1"/>
    </xf>
    <xf numFmtId="0" fontId="17" fillId="0" borderId="29" xfId="48" applyFont="1" applyBorder="1" applyAlignment="1">
      <alignment horizontal="center" vertical="center"/>
    </xf>
    <xf numFmtId="0" fontId="17" fillId="0" borderId="24" xfId="48" applyFont="1" applyBorder="1" applyAlignment="1">
      <alignment horizontal="center" vertical="center"/>
    </xf>
    <xf numFmtId="0" fontId="17" fillId="0" borderId="48" xfId="48" applyFont="1" applyBorder="1" applyAlignment="1">
      <alignment horizontal="center" vertical="center"/>
    </xf>
    <xf numFmtId="0" fontId="9" fillId="0" borderId="11" xfId="48" applyFont="1" applyBorder="1" applyAlignment="1">
      <alignment horizontal="center" vertical="center"/>
    </xf>
    <xf numFmtId="0" fontId="9" fillId="0" borderId="12" xfId="48" applyFont="1" applyBorder="1" applyAlignment="1">
      <alignment horizontal="center" vertical="center"/>
    </xf>
    <xf numFmtId="0" fontId="9" fillId="0" borderId="13" xfId="48" applyFont="1" applyBorder="1" applyAlignment="1">
      <alignment horizontal="center" vertical="center"/>
    </xf>
    <xf numFmtId="0" fontId="9" fillId="0" borderId="3" xfId="48" applyFont="1" applyBorder="1" applyAlignment="1">
      <alignment horizontal="center" vertical="center"/>
    </xf>
    <xf numFmtId="0" fontId="9" fillId="0" borderId="4" xfId="48" applyFont="1" applyBorder="1" applyAlignment="1">
      <alignment horizontal="center" vertical="center"/>
    </xf>
    <xf numFmtId="0" fontId="9" fillId="0" borderId="21" xfId="48" applyFont="1" applyBorder="1" applyAlignment="1">
      <alignment horizontal="center" vertical="center"/>
    </xf>
    <xf numFmtId="0" fontId="9" fillId="0" borderId="7" xfId="48" applyFont="1" applyBorder="1" applyAlignment="1">
      <alignment horizontal="center" vertical="center" wrapText="1" shrinkToFit="1"/>
    </xf>
    <xf numFmtId="0" fontId="9" fillId="0" borderId="8" xfId="48" applyFont="1" applyBorder="1" applyAlignment="1">
      <alignment horizontal="center" vertical="center" wrapText="1" shrinkToFit="1"/>
    </xf>
    <xf numFmtId="0" fontId="9" fillId="0" borderId="56" xfId="48" applyFont="1" applyBorder="1" applyAlignment="1">
      <alignment horizontal="center" vertical="center" wrapText="1" shrinkToFit="1"/>
    </xf>
    <xf numFmtId="0" fontId="9" fillId="0" borderId="57" xfId="48" applyFont="1" applyBorder="1" applyAlignment="1">
      <alignment horizontal="center" vertical="center" shrinkToFit="1"/>
    </xf>
    <xf numFmtId="0" fontId="9" fillId="0" borderId="8" xfId="48" applyFont="1" applyBorder="1" applyAlignment="1">
      <alignment horizontal="center" vertical="center" shrinkToFit="1"/>
    </xf>
    <xf numFmtId="0" fontId="9" fillId="0" borderId="58" xfId="48" applyFont="1" applyBorder="1" applyAlignment="1">
      <alignment horizontal="center" vertical="center" shrinkToFit="1"/>
    </xf>
    <xf numFmtId="0" fontId="9" fillId="0" borderId="40" xfId="48" applyFont="1" applyBorder="1" applyAlignment="1">
      <alignment horizontal="center" vertical="center"/>
    </xf>
    <xf numFmtId="0" fontId="6" fillId="0" borderId="41" xfId="48" applyFont="1" applyBorder="1" applyAlignment="1">
      <alignment vertical="center"/>
    </xf>
    <xf numFmtId="0" fontId="9" fillId="0" borderId="36" xfId="48" applyFont="1" applyBorder="1" applyAlignment="1">
      <alignment horizontal="center" vertical="center" wrapText="1" shrinkToFit="1"/>
    </xf>
    <xf numFmtId="0" fontId="9" fillId="0" borderId="7" xfId="48" applyFont="1" applyBorder="1" applyAlignment="1">
      <alignment horizontal="center" vertical="center" shrinkToFit="1"/>
    </xf>
    <xf numFmtId="0" fontId="9" fillId="0" borderId="56" xfId="48" applyFont="1" applyBorder="1" applyAlignment="1">
      <alignment horizontal="center" vertical="center" shrinkToFit="1"/>
    </xf>
    <xf numFmtId="0" fontId="9" fillId="0" borderId="23" xfId="48" applyFont="1" applyBorder="1" applyAlignment="1">
      <alignment horizontal="center" vertical="center" shrinkToFit="1"/>
    </xf>
    <xf numFmtId="0" fontId="9" fillId="0" borderId="25" xfId="48" applyFont="1" applyBorder="1" applyAlignment="1">
      <alignment horizontal="center" vertical="center" shrinkToFit="1"/>
    </xf>
    <xf numFmtId="0" fontId="9" fillId="0" borderId="59" xfId="48" applyFont="1" applyBorder="1" applyAlignment="1">
      <alignment horizontal="center" vertical="center" shrinkToFit="1"/>
    </xf>
    <xf numFmtId="0" fontId="12" fillId="0" borderId="18" xfId="48" applyFont="1" applyBorder="1" applyAlignment="1">
      <alignment horizontal="center" vertical="center" textRotation="255" shrinkToFit="1"/>
    </xf>
    <xf numFmtId="0" fontId="12" fillId="0" borderId="60" xfId="48" applyFont="1" applyBorder="1" applyAlignment="1">
      <alignment horizontal="center" vertical="center" textRotation="255" shrinkToFit="1"/>
    </xf>
    <xf numFmtId="0" fontId="9" fillId="0" borderId="53" xfId="48" applyFont="1" applyBorder="1" applyAlignment="1">
      <alignment horizontal="left" vertical="center" shrinkToFit="1"/>
    </xf>
    <xf numFmtId="0" fontId="9" fillId="0" borderId="2" xfId="48" applyFont="1" applyBorder="1" applyAlignment="1">
      <alignment horizontal="left" vertical="center" shrinkToFit="1"/>
    </xf>
    <xf numFmtId="0" fontId="9" fillId="0" borderId="61" xfId="48" applyFont="1" applyBorder="1" applyAlignment="1">
      <alignment horizontal="left" vertical="center" shrinkToFit="1"/>
    </xf>
    <xf numFmtId="0" fontId="9" fillId="0" borderId="32" xfId="48" applyFont="1" applyBorder="1" applyAlignment="1">
      <alignment horizontal="left" vertical="center" shrinkToFit="1"/>
    </xf>
    <xf numFmtId="0" fontId="9" fillId="0" borderId="62" xfId="48" applyFont="1" applyBorder="1" applyAlignment="1">
      <alignment horizontal="left" vertical="center" shrinkToFit="1"/>
    </xf>
    <xf numFmtId="0" fontId="9" fillId="0" borderId="41" xfId="48" applyFont="1" applyBorder="1" applyAlignment="1">
      <alignment horizontal="left" vertical="center" shrinkToFit="1"/>
    </xf>
    <xf numFmtId="0" fontId="17" fillId="0" borderId="29" xfId="48" applyFont="1" applyBorder="1" applyAlignment="1">
      <alignment horizontal="center" vertical="distributed" shrinkToFit="1"/>
    </xf>
    <xf numFmtId="0" fontId="17" fillId="0" borderId="24" xfId="48" applyFont="1" applyBorder="1" applyAlignment="1">
      <alignment horizontal="center" vertical="distributed" shrinkToFit="1"/>
    </xf>
    <xf numFmtId="0" fontId="17" fillId="0" borderId="48" xfId="48" applyFont="1" applyBorder="1" applyAlignment="1">
      <alignment horizontal="center" vertical="distributed" shrinkToFit="1"/>
    </xf>
    <xf numFmtId="0" fontId="9" fillId="0" borderId="11" xfId="48" applyFont="1" applyBorder="1" applyAlignment="1">
      <alignment horizontal="center" vertical="center" textRotation="255" shrinkToFit="1"/>
    </xf>
    <xf numFmtId="0" fontId="9" fillId="0" borderId="3" xfId="48" applyFont="1" applyBorder="1" applyAlignment="1">
      <alignment horizontal="center" vertical="center" textRotation="255" shrinkToFit="1"/>
    </xf>
    <xf numFmtId="0" fontId="9" fillId="0" borderId="12" xfId="48" applyFont="1" applyBorder="1" applyAlignment="1">
      <alignment vertical="center" shrinkToFit="1"/>
    </xf>
    <xf numFmtId="0" fontId="9" fillId="0" borderId="13" xfId="48" applyFont="1" applyBorder="1" applyAlignment="1">
      <alignment vertical="center" shrinkToFit="1"/>
    </xf>
    <xf numFmtId="176" fontId="9" fillId="0" borderId="4" xfId="48" applyNumberFormat="1" applyFont="1" applyBorder="1" applyAlignment="1">
      <alignment vertical="center" shrinkToFit="1"/>
    </xf>
    <xf numFmtId="176" fontId="9" fillId="0" borderId="21" xfId="48" applyNumberFormat="1" applyFont="1" applyBorder="1" applyAlignment="1">
      <alignment vertical="center" shrinkToFit="1"/>
    </xf>
    <xf numFmtId="38" fontId="9" fillId="0" borderId="8" xfId="37" applyFont="1" applyFill="1" applyBorder="1" applyAlignment="1">
      <alignment horizontal="left" vertical="center" shrinkToFit="1"/>
    </xf>
    <xf numFmtId="38" fontId="9" fillId="0" borderId="1" xfId="37" applyFont="1" applyFill="1" applyBorder="1" applyAlignment="1">
      <alignment horizontal="center" vertical="center" shrinkToFit="1"/>
    </xf>
    <xf numFmtId="38" fontId="6" fillId="0" borderId="0" xfId="37"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パーセント 3"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桁区切り 3"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3" xfId="48" xr:uid="{00000000-0005-0000-0000-000030000000}"/>
    <cellStyle name="標準 4" xfId="49" xr:uid="{00000000-0005-0000-0000-000031000000}"/>
    <cellStyle name="標準 5" xfId="50" xr:uid="{00000000-0005-0000-0000-000032000000}"/>
    <cellStyle name="標準 6"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G53"/>
  <sheetViews>
    <sheetView showGridLines="0" zoomScale="55" zoomScaleNormal="55" zoomScaleSheetLayoutView="25" zoomScalePageLayoutView="85" workbookViewId="0">
      <selection activeCell="AI1" sqref="AI1"/>
    </sheetView>
  </sheetViews>
  <sheetFormatPr defaultColWidth="9" defaultRowHeight="23.25" customHeight="1" x14ac:dyDescent="0.2"/>
  <cols>
    <col min="1" max="1" width="2.33203125" style="15" customWidth="1"/>
    <col min="2" max="2" width="3.33203125" style="15" customWidth="1"/>
    <col min="3" max="4" width="3.109375" style="15" customWidth="1"/>
    <col min="5" max="5" width="2.88671875" style="15" customWidth="1"/>
    <col min="6" max="6" width="18.6640625" style="15" customWidth="1"/>
    <col min="7" max="14" width="16.109375" style="15" customWidth="1"/>
    <col min="15" max="24" width="12.44140625" style="15" customWidth="1"/>
    <col min="25" max="25" width="2.44140625" style="15" customWidth="1"/>
    <col min="26" max="26" width="2.44140625" style="35" customWidth="1"/>
    <col min="27" max="29" width="2.44140625" style="15" customWidth="1"/>
    <col min="30" max="36" width="9.44140625" style="15" customWidth="1"/>
    <col min="37" max="38" width="3.109375" style="15" customWidth="1"/>
    <col min="39" max="16384" width="9" style="15"/>
  </cols>
  <sheetData>
    <row r="1" spans="1:31" ht="23.25" customHeight="1" x14ac:dyDescent="0.25">
      <c r="A1" s="170"/>
      <c r="B1" s="171" t="s">
        <v>59</v>
      </c>
    </row>
    <row r="2" spans="1:31" ht="23.25" customHeight="1" x14ac:dyDescent="0.25">
      <c r="A2" s="170"/>
      <c r="B2" s="171"/>
    </row>
    <row r="4" spans="1:31" s="3" customFormat="1" ht="23.25" customHeight="1" x14ac:dyDescent="0.2">
      <c r="B4" s="2" t="s">
        <v>52</v>
      </c>
      <c r="H4" s="4"/>
      <c r="I4" s="4"/>
      <c r="J4" s="4"/>
      <c r="K4" s="4"/>
      <c r="L4" s="4"/>
      <c r="O4" s="4"/>
      <c r="P4" s="5"/>
      <c r="V4" s="8"/>
      <c r="W4" s="11"/>
      <c r="X4" s="8"/>
      <c r="Z4" s="6"/>
      <c r="AB4" s="7"/>
    </row>
    <row r="5" spans="1:31" s="3" customFormat="1" ht="23.25" customHeight="1" thickBot="1" x14ac:dyDescent="0.25">
      <c r="B5" s="2" t="s">
        <v>53</v>
      </c>
      <c r="H5" s="4"/>
      <c r="I5" s="4"/>
      <c r="J5" s="4"/>
      <c r="K5" s="4"/>
      <c r="L5" s="4"/>
      <c r="O5" s="4"/>
      <c r="P5" s="5"/>
      <c r="V5" s="12" t="s">
        <v>1</v>
      </c>
      <c r="W5" s="172"/>
      <c r="X5" s="172"/>
      <c r="Z5" s="6"/>
      <c r="AB5" s="7"/>
    </row>
    <row r="6" spans="1:31" s="8" customFormat="1" ht="23.25" customHeight="1" x14ac:dyDescent="0.2">
      <c r="B6" s="100" t="s">
        <v>40</v>
      </c>
      <c r="C6" s="25"/>
      <c r="D6" s="25"/>
      <c r="E6" s="25"/>
      <c r="F6" s="25"/>
      <c r="G6" s="101"/>
      <c r="H6" s="127" t="s">
        <v>3</v>
      </c>
      <c r="I6" s="101"/>
      <c r="J6" s="101"/>
      <c r="K6" s="101"/>
      <c r="L6" s="102"/>
      <c r="M6" s="9"/>
      <c r="N6" s="116"/>
      <c r="O6" s="25"/>
      <c r="P6" s="113" t="s">
        <v>41</v>
      </c>
      <c r="Q6" s="101"/>
      <c r="R6" s="114"/>
      <c r="V6" s="13"/>
      <c r="W6" s="126"/>
      <c r="X6" s="126"/>
      <c r="Z6" s="10"/>
    </row>
    <row r="7" spans="1:31" s="8" customFormat="1" ht="23.25" customHeight="1" x14ac:dyDescent="0.2">
      <c r="B7" s="103"/>
      <c r="C7" s="173" t="s">
        <v>39</v>
      </c>
      <c r="D7" s="173"/>
      <c r="E7" s="173"/>
      <c r="F7" s="173"/>
      <c r="G7" s="173"/>
      <c r="H7" s="173"/>
      <c r="I7" s="173"/>
      <c r="J7" s="173"/>
      <c r="K7" s="173"/>
      <c r="L7" s="104"/>
      <c r="M7" s="9"/>
      <c r="N7" s="116"/>
      <c r="Q7" s="9"/>
      <c r="R7" s="116"/>
      <c r="AA7" s="10"/>
      <c r="AC7" s="11"/>
    </row>
    <row r="8" spans="1:31" s="8" customFormat="1" ht="23.25" customHeight="1" x14ac:dyDescent="0.2">
      <c r="B8" s="103"/>
      <c r="C8" s="174"/>
      <c r="D8" s="174"/>
      <c r="E8" s="174"/>
      <c r="F8" s="174"/>
      <c r="G8" s="174"/>
      <c r="H8" s="174"/>
      <c r="I8" s="174"/>
      <c r="J8" s="174"/>
      <c r="K8" s="174"/>
      <c r="L8" s="104"/>
      <c r="M8" s="9"/>
      <c r="N8" s="116"/>
      <c r="P8" s="1" t="s">
        <v>26</v>
      </c>
      <c r="Q8" s="42"/>
      <c r="R8" s="116"/>
      <c r="AA8" s="10"/>
      <c r="AC8" s="11"/>
    </row>
    <row r="9" spans="1:31" s="37" customFormat="1" ht="23.25" customHeight="1" x14ac:dyDescent="0.2">
      <c r="B9" s="105"/>
      <c r="C9" s="175" t="s">
        <v>11</v>
      </c>
      <c r="D9" s="176"/>
      <c r="E9" s="176"/>
      <c r="F9" s="177"/>
      <c r="G9" s="36" t="s">
        <v>12</v>
      </c>
      <c r="H9" s="36" t="s">
        <v>13</v>
      </c>
      <c r="I9" s="181" t="s">
        <v>58</v>
      </c>
      <c r="J9" s="181" t="s">
        <v>14</v>
      </c>
      <c r="K9" s="183" t="s">
        <v>15</v>
      </c>
      <c r="L9" s="106"/>
      <c r="M9" s="38"/>
      <c r="N9" s="106"/>
      <c r="P9" s="1" t="s">
        <v>27</v>
      </c>
      <c r="Q9" s="42"/>
      <c r="R9" s="106"/>
      <c r="AE9" s="40"/>
    </row>
    <row r="10" spans="1:31" s="37" customFormat="1" ht="23.25" customHeight="1" x14ac:dyDescent="0.2">
      <c r="B10" s="105"/>
      <c r="C10" s="178"/>
      <c r="D10" s="179"/>
      <c r="E10" s="179"/>
      <c r="F10" s="180"/>
      <c r="G10" s="41"/>
      <c r="H10" s="41"/>
      <c r="I10" s="182"/>
      <c r="J10" s="182"/>
      <c r="K10" s="184"/>
      <c r="L10" s="106"/>
      <c r="N10" s="106"/>
      <c r="P10" s="1" t="s">
        <v>28</v>
      </c>
      <c r="Q10" s="42"/>
      <c r="R10" s="106"/>
      <c r="AE10" s="40"/>
    </row>
    <row r="11" spans="1:31" s="37" customFormat="1" ht="23.25" customHeight="1" thickBot="1" x14ac:dyDescent="0.25">
      <c r="B11" s="105"/>
      <c r="C11" s="185" t="s">
        <v>16</v>
      </c>
      <c r="D11" s="187" t="s">
        <v>17</v>
      </c>
      <c r="E11" s="188"/>
      <c r="F11" s="189"/>
      <c r="G11" s="46"/>
      <c r="H11" s="43" t="e">
        <f>ROUND($H$22*G11/$G$22,0)</f>
        <v>#DIV/0!</v>
      </c>
      <c r="I11" s="43" t="e">
        <f>ROUND($I$22*G11/$G$22,0)</f>
        <v>#DIV/0!</v>
      </c>
      <c r="J11" s="44" t="e">
        <f>SUM(H11:I11,G11)</f>
        <v>#DIV/0!</v>
      </c>
      <c r="K11" s="45"/>
      <c r="L11" s="106"/>
      <c r="N11" s="106"/>
      <c r="O11" s="118"/>
      <c r="P11" s="118"/>
      <c r="Q11" s="118"/>
      <c r="R11" s="119"/>
      <c r="AE11" s="40"/>
    </row>
    <row r="12" spans="1:31" s="37" customFormat="1" ht="23.25" customHeight="1" x14ac:dyDescent="0.2">
      <c r="B12" s="105"/>
      <c r="C12" s="185"/>
      <c r="D12" s="190" t="s">
        <v>18</v>
      </c>
      <c r="E12" s="191"/>
      <c r="F12" s="192"/>
      <c r="G12" s="46"/>
      <c r="H12" s="43" t="e">
        <f>ROUND($H$22*G12/$G$22,0)</f>
        <v>#DIV/0!</v>
      </c>
      <c r="I12" s="43" t="e">
        <f>ROUND($I$22*G12/$G$22,0)</f>
        <v>#DIV/0!</v>
      </c>
      <c r="J12" s="44" t="e">
        <f>G12+H12+I12</f>
        <v>#DIV/0!</v>
      </c>
      <c r="K12" s="45"/>
      <c r="L12" s="106"/>
      <c r="AE12" s="40"/>
    </row>
    <row r="13" spans="1:31" s="37" customFormat="1" ht="23.25" customHeight="1" x14ac:dyDescent="0.2">
      <c r="B13" s="105"/>
      <c r="C13" s="185"/>
      <c r="D13" s="190" t="s">
        <v>19</v>
      </c>
      <c r="E13" s="191"/>
      <c r="F13" s="192"/>
      <c r="G13" s="46"/>
      <c r="H13" s="43" t="e">
        <f>ROUND($H$22*G13/$G$22,0)</f>
        <v>#DIV/0!</v>
      </c>
      <c r="I13" s="43" t="e">
        <f>ROUND($I$22*G13/$G$22,0)</f>
        <v>#DIV/0!</v>
      </c>
      <c r="J13" s="44" t="e">
        <f>G13+H13+I13</f>
        <v>#DIV/0!</v>
      </c>
      <c r="K13" s="45"/>
      <c r="L13" s="106"/>
      <c r="N13" s="50"/>
      <c r="O13" s="51"/>
      <c r="AE13" s="40"/>
    </row>
    <row r="14" spans="1:31" s="37" customFormat="1" ht="23.25" customHeight="1" thickBot="1" x14ac:dyDescent="0.25">
      <c r="B14" s="105"/>
      <c r="C14" s="186"/>
      <c r="D14" s="190" t="s">
        <v>0</v>
      </c>
      <c r="E14" s="191"/>
      <c r="F14" s="192"/>
      <c r="G14" s="43">
        <f>SUM(G11,G12:G13)</f>
        <v>0</v>
      </c>
      <c r="H14" s="43" t="e">
        <f>SUM(H11,H12:H13)</f>
        <v>#DIV/0!</v>
      </c>
      <c r="I14" s="43" t="e">
        <f>SUM(I11,I12:I13)</f>
        <v>#DIV/0!</v>
      </c>
      <c r="J14" s="44" t="e">
        <f>SUM(J11:J13)</f>
        <v>#DIV/0!</v>
      </c>
      <c r="K14" s="45"/>
      <c r="L14" s="106"/>
      <c r="N14" s="50"/>
      <c r="AE14" s="40"/>
    </row>
    <row r="15" spans="1:31" s="37" customFormat="1" ht="23.25" customHeight="1" x14ac:dyDescent="0.2">
      <c r="B15" s="105"/>
      <c r="C15" s="200" t="s">
        <v>20</v>
      </c>
      <c r="D15" s="203"/>
      <c r="E15" s="204"/>
      <c r="F15" s="205"/>
      <c r="G15" s="46"/>
      <c r="H15" s="43" t="e">
        <f t="shared" ref="H15:H20" si="0">ROUND($H$22*G15/$G$22,0)</f>
        <v>#DIV/0!</v>
      </c>
      <c r="I15" s="43" t="e">
        <f t="shared" ref="I15:I20" si="1">ROUND($I$22*G15/$G$22,0)</f>
        <v>#DIV/0!</v>
      </c>
      <c r="J15" s="44" t="e">
        <f t="shared" ref="J15:J21" si="2">G15+H15+I15</f>
        <v>#DIV/0!</v>
      </c>
      <c r="K15" s="45"/>
      <c r="L15" s="106"/>
      <c r="N15" s="106"/>
      <c r="O15" s="120"/>
      <c r="P15" s="113" t="s">
        <v>42</v>
      </c>
      <c r="Q15" s="120"/>
      <c r="R15" s="120"/>
      <c r="S15" s="121"/>
      <c r="T15" s="209" t="s">
        <v>56</v>
      </c>
      <c r="U15" s="210"/>
      <c r="V15" s="210"/>
      <c r="W15" s="210"/>
      <c r="X15" s="210"/>
      <c r="Y15" s="210"/>
      <c r="Z15" s="211"/>
    </row>
    <row r="16" spans="1:31" s="37" customFormat="1" ht="23.25" customHeight="1" x14ac:dyDescent="0.2">
      <c r="B16" s="105"/>
      <c r="C16" s="201"/>
      <c r="D16" s="203"/>
      <c r="E16" s="204"/>
      <c r="F16" s="205"/>
      <c r="G16" s="46"/>
      <c r="H16" s="43" t="e">
        <f t="shared" si="0"/>
        <v>#DIV/0!</v>
      </c>
      <c r="I16" s="43" t="e">
        <f t="shared" si="1"/>
        <v>#DIV/0!</v>
      </c>
      <c r="J16" s="44" t="e">
        <f t="shared" si="2"/>
        <v>#DIV/0!</v>
      </c>
      <c r="K16" s="45"/>
      <c r="L16" s="106"/>
      <c r="N16" s="106"/>
      <c r="S16" s="106"/>
      <c r="T16" s="212" t="s">
        <v>43</v>
      </c>
      <c r="U16" s="173"/>
      <c r="V16" s="173"/>
      <c r="W16" s="173"/>
      <c r="X16" s="173"/>
      <c r="Y16" s="52"/>
      <c r="Z16" s="125"/>
    </row>
    <row r="17" spans="2:33" s="37" customFormat="1" ht="23.25" customHeight="1" x14ac:dyDescent="0.2">
      <c r="B17" s="105"/>
      <c r="C17" s="201"/>
      <c r="D17" s="203"/>
      <c r="E17" s="204"/>
      <c r="F17" s="205"/>
      <c r="G17" s="46"/>
      <c r="H17" s="43" t="e">
        <f t="shared" si="0"/>
        <v>#DIV/0!</v>
      </c>
      <c r="I17" s="43" t="e">
        <f t="shared" si="1"/>
        <v>#DIV/0!</v>
      </c>
      <c r="J17" s="44" t="e">
        <f t="shared" si="2"/>
        <v>#DIV/0!</v>
      </c>
      <c r="K17" s="45"/>
      <c r="L17" s="106"/>
      <c r="N17" s="106"/>
      <c r="P17" s="195" t="s">
        <v>9</v>
      </c>
      <c r="Q17" s="196"/>
      <c r="R17" s="78"/>
      <c r="S17" s="122"/>
      <c r="T17" s="212"/>
      <c r="U17" s="173"/>
      <c r="V17" s="173"/>
      <c r="W17" s="173"/>
      <c r="X17" s="173"/>
      <c r="Y17" s="52"/>
      <c r="Z17" s="125"/>
    </row>
    <row r="18" spans="2:33" s="37" customFormat="1" ht="23.25" customHeight="1" x14ac:dyDescent="0.2">
      <c r="B18" s="105"/>
      <c r="C18" s="201"/>
      <c r="D18" s="203"/>
      <c r="E18" s="204"/>
      <c r="F18" s="205"/>
      <c r="G18" s="46"/>
      <c r="H18" s="43" t="e">
        <f t="shared" si="0"/>
        <v>#DIV/0!</v>
      </c>
      <c r="I18" s="43" t="e">
        <f t="shared" si="1"/>
        <v>#DIV/0!</v>
      </c>
      <c r="J18" s="44" t="e">
        <f t="shared" si="2"/>
        <v>#DIV/0!</v>
      </c>
      <c r="K18" s="45"/>
      <c r="L18" s="106"/>
      <c r="N18" s="106"/>
      <c r="P18" s="195" t="s">
        <v>29</v>
      </c>
      <c r="Q18" s="196"/>
      <c r="R18" s="78"/>
      <c r="S18" s="122"/>
      <c r="T18" s="212"/>
      <c r="U18" s="173"/>
      <c r="V18" s="173"/>
      <c r="W18" s="173"/>
      <c r="X18" s="173"/>
      <c r="Y18" s="52"/>
      <c r="Z18" s="125"/>
    </row>
    <row r="19" spans="2:33" s="37" customFormat="1" ht="23.25" customHeight="1" x14ac:dyDescent="0.2">
      <c r="B19" s="105"/>
      <c r="C19" s="201"/>
      <c r="D19" s="97"/>
      <c r="E19" s="98"/>
      <c r="F19" s="99"/>
      <c r="G19" s="46"/>
      <c r="H19" s="43" t="e">
        <f t="shared" si="0"/>
        <v>#DIV/0!</v>
      </c>
      <c r="I19" s="43" t="e">
        <f t="shared" si="1"/>
        <v>#DIV/0!</v>
      </c>
      <c r="J19" s="44" t="e">
        <f>G19+H19+I19</f>
        <v>#DIV/0!</v>
      </c>
      <c r="K19" s="45"/>
      <c r="L19" s="106"/>
      <c r="N19" s="106"/>
      <c r="P19" s="195"/>
      <c r="Q19" s="196"/>
      <c r="R19" s="78"/>
      <c r="S19" s="122"/>
      <c r="T19" s="212"/>
      <c r="U19" s="173"/>
      <c r="V19" s="173"/>
      <c r="W19" s="173"/>
      <c r="X19" s="173"/>
      <c r="Y19" s="52"/>
      <c r="Z19" s="125"/>
    </row>
    <row r="20" spans="2:33" s="37" customFormat="1" ht="23.25" customHeight="1" x14ac:dyDescent="0.2">
      <c r="B20" s="105"/>
      <c r="C20" s="201"/>
      <c r="D20" s="206"/>
      <c r="E20" s="207"/>
      <c r="F20" s="208"/>
      <c r="G20" s="46"/>
      <c r="H20" s="43" t="e">
        <f t="shared" si="0"/>
        <v>#DIV/0!</v>
      </c>
      <c r="I20" s="43" t="e">
        <f t="shared" si="1"/>
        <v>#DIV/0!</v>
      </c>
      <c r="J20" s="44" t="e">
        <f t="shared" si="2"/>
        <v>#DIV/0!</v>
      </c>
      <c r="K20" s="45"/>
      <c r="L20" s="106"/>
      <c r="N20" s="106"/>
      <c r="P20" s="193"/>
      <c r="Q20" s="194"/>
      <c r="R20" s="78"/>
      <c r="S20" s="122"/>
      <c r="T20" s="198" t="s">
        <v>32</v>
      </c>
      <c r="U20" s="199"/>
      <c r="V20" s="197"/>
      <c r="W20" s="197"/>
      <c r="X20" s="8" t="s">
        <v>3</v>
      </c>
      <c r="Y20" s="213"/>
      <c r="Z20" s="214"/>
    </row>
    <row r="21" spans="2:33" s="37" customFormat="1" ht="23.25" customHeight="1" x14ac:dyDescent="0.2">
      <c r="B21" s="105"/>
      <c r="C21" s="202"/>
      <c r="D21" s="190" t="s">
        <v>0</v>
      </c>
      <c r="E21" s="191"/>
      <c r="F21" s="192"/>
      <c r="G21" s="43">
        <f>SUM(G15:G20)</f>
        <v>0</v>
      </c>
      <c r="H21" s="43" t="e">
        <f>SUM(H15:H20)</f>
        <v>#DIV/0!</v>
      </c>
      <c r="I21" s="43" t="e">
        <f>SUM(I15:I20)</f>
        <v>#DIV/0!</v>
      </c>
      <c r="J21" s="44" t="e">
        <f t="shared" si="2"/>
        <v>#DIV/0!</v>
      </c>
      <c r="K21" s="45"/>
      <c r="L21" s="106"/>
      <c r="N21" s="106"/>
      <c r="P21" s="193"/>
      <c r="Q21" s="194"/>
      <c r="R21" s="78"/>
      <c r="S21" s="122"/>
      <c r="T21" s="198" t="s">
        <v>33</v>
      </c>
      <c r="U21" s="199"/>
      <c r="V21" s="197"/>
      <c r="W21" s="197"/>
      <c r="Z21" s="106"/>
    </row>
    <row r="22" spans="2:33" s="37" customFormat="1" ht="23.25" customHeight="1" thickBot="1" x14ac:dyDescent="0.25">
      <c r="B22" s="105"/>
      <c r="C22" s="190" t="s">
        <v>22</v>
      </c>
      <c r="D22" s="191"/>
      <c r="E22" s="191"/>
      <c r="F22" s="192"/>
      <c r="G22" s="43">
        <f>G14+G21</f>
        <v>0</v>
      </c>
      <c r="H22" s="46"/>
      <c r="I22" s="46"/>
      <c r="J22" s="44">
        <f>G22+H22+I22</f>
        <v>0</v>
      </c>
      <c r="K22" s="45"/>
      <c r="L22" s="106"/>
      <c r="N22" s="106"/>
      <c r="P22" s="193"/>
      <c r="Q22" s="194"/>
      <c r="R22" s="78"/>
      <c r="S22" s="122"/>
      <c r="T22" s="117"/>
      <c r="U22" s="118"/>
      <c r="V22" s="118"/>
      <c r="W22" s="118"/>
      <c r="X22" s="118"/>
      <c r="Y22" s="118"/>
      <c r="Z22" s="119"/>
      <c r="AE22" s="40"/>
    </row>
    <row r="23" spans="2:33" s="37" customFormat="1" ht="23.25" customHeight="1" x14ac:dyDescent="0.2">
      <c r="B23" s="107"/>
      <c r="I23" s="47"/>
      <c r="J23" s="47"/>
      <c r="K23" s="47"/>
      <c r="L23" s="106"/>
      <c r="N23" s="106"/>
      <c r="P23" s="193"/>
      <c r="Q23" s="194"/>
      <c r="R23" s="78"/>
      <c r="S23" s="122"/>
      <c r="AC23" s="39"/>
      <c r="AG23" s="40"/>
    </row>
    <row r="24" spans="2:33" s="37" customFormat="1" ht="23.25" customHeight="1" x14ac:dyDescent="0.2">
      <c r="B24" s="107"/>
      <c r="G24" s="48" t="s">
        <v>23</v>
      </c>
      <c r="H24" s="49" t="e">
        <f>H22/G22</f>
        <v>#DIV/0!</v>
      </c>
      <c r="I24" s="47"/>
      <c r="J24" s="47"/>
      <c r="K24" s="47"/>
      <c r="L24" s="106"/>
      <c r="N24" s="106"/>
      <c r="P24" s="195" t="s">
        <v>31</v>
      </c>
      <c r="Q24" s="196"/>
      <c r="R24" s="79">
        <f>SUM(R17:S23)</f>
        <v>0</v>
      </c>
      <c r="S24" s="122"/>
      <c r="AA24" s="39"/>
      <c r="AB24" s="215"/>
      <c r="AC24" s="215"/>
    </row>
    <row r="25" spans="2:33" ht="23.25" customHeight="1" thickBot="1" x14ac:dyDescent="0.25">
      <c r="B25" s="108"/>
      <c r="C25" s="109"/>
      <c r="D25" s="109"/>
      <c r="E25" s="109"/>
      <c r="F25" s="109"/>
      <c r="G25" s="110"/>
      <c r="H25" s="111"/>
      <c r="I25" s="111"/>
      <c r="J25" s="111"/>
      <c r="K25" s="111"/>
      <c r="L25" s="112"/>
      <c r="N25" s="132"/>
      <c r="O25" s="123"/>
      <c r="P25" s="123"/>
      <c r="Q25" s="109"/>
      <c r="R25" s="109"/>
      <c r="S25" s="124"/>
      <c r="T25" s="8"/>
      <c r="U25" s="8"/>
      <c r="V25" s="8"/>
      <c r="W25" s="8"/>
      <c r="X25" s="8"/>
      <c r="Y25" s="8"/>
      <c r="Z25" s="8"/>
      <c r="AA25" s="10"/>
      <c r="AB25" s="216"/>
      <c r="AC25" s="216"/>
    </row>
    <row r="26" spans="2:33" ht="23.25" customHeight="1" thickBot="1" x14ac:dyDescent="0.25">
      <c r="C26" s="8"/>
      <c r="D26" s="8"/>
      <c r="E26" s="8"/>
      <c r="F26" s="8"/>
      <c r="G26" s="16"/>
      <c r="H26" s="14"/>
      <c r="I26" s="14"/>
      <c r="J26" s="14"/>
      <c r="K26" s="14"/>
      <c r="Q26" s="8"/>
      <c r="R26" s="8"/>
      <c r="S26" s="8"/>
      <c r="T26" s="8"/>
      <c r="U26" s="8"/>
      <c r="V26" s="8"/>
      <c r="W26" s="8"/>
      <c r="X26" s="8"/>
      <c r="Y26" s="109"/>
      <c r="Z26" s="8"/>
      <c r="AA26" s="10"/>
      <c r="AB26" s="8"/>
      <c r="AC26" s="8"/>
    </row>
    <row r="27" spans="2:33" ht="23.25" customHeight="1" x14ac:dyDescent="0.2">
      <c r="B27" s="128" t="s">
        <v>50</v>
      </c>
      <c r="C27" s="25"/>
      <c r="D27" s="25"/>
      <c r="E27" s="25"/>
      <c r="F27" s="25"/>
      <c r="G27" s="129"/>
      <c r="H27" s="130"/>
      <c r="I27" s="130"/>
      <c r="J27" s="130"/>
      <c r="K27" s="130"/>
      <c r="L27" s="131"/>
      <c r="M27" s="131"/>
      <c r="N27" s="131"/>
      <c r="O27" s="131"/>
      <c r="P27" s="131"/>
      <c r="Q27" s="25"/>
      <c r="R27" s="25"/>
      <c r="S27" s="25"/>
      <c r="T27" s="25"/>
      <c r="U27" s="25"/>
      <c r="V27" s="25"/>
      <c r="W27" s="25"/>
      <c r="X27" s="25"/>
      <c r="Y27" s="8"/>
      <c r="Z27" s="161"/>
      <c r="AA27" s="8"/>
      <c r="AB27" s="8"/>
    </row>
    <row r="28" spans="2:33" ht="23.25" customHeight="1" x14ac:dyDescent="0.2">
      <c r="B28" s="115"/>
      <c r="C28" s="169" t="s">
        <v>45</v>
      </c>
      <c r="D28" s="52"/>
      <c r="E28" s="52"/>
      <c r="F28" s="52"/>
      <c r="G28" s="52"/>
      <c r="H28" s="52"/>
      <c r="I28" s="52"/>
      <c r="J28" s="52"/>
      <c r="K28" s="52"/>
      <c r="L28" s="52"/>
      <c r="M28" s="52"/>
      <c r="N28" s="14"/>
      <c r="O28" s="14"/>
      <c r="P28" s="14"/>
      <c r="Q28" s="8"/>
      <c r="R28" s="8"/>
      <c r="S28" s="8"/>
      <c r="T28" s="8"/>
      <c r="U28" s="8"/>
      <c r="V28" s="8"/>
      <c r="W28" s="8"/>
      <c r="X28" s="8"/>
      <c r="Y28" s="8"/>
      <c r="Z28" s="162"/>
      <c r="AA28" s="8"/>
      <c r="AB28" s="8"/>
    </row>
    <row r="29" spans="2:33" ht="23.25" customHeight="1" thickBot="1" x14ac:dyDescent="0.25">
      <c r="B29" s="115"/>
      <c r="C29" s="168"/>
      <c r="D29" s="168"/>
      <c r="E29" s="168"/>
      <c r="F29" s="168"/>
      <c r="G29" s="168"/>
      <c r="H29" s="168"/>
      <c r="I29" s="168"/>
      <c r="J29" s="168"/>
      <c r="K29" s="168"/>
      <c r="L29" s="168"/>
      <c r="M29" s="168"/>
      <c r="N29" s="14"/>
      <c r="O29" s="14"/>
      <c r="P29" s="14"/>
      <c r="Q29" s="8"/>
      <c r="R29" s="8"/>
      <c r="S29" s="8"/>
      <c r="T29" s="8"/>
      <c r="U29" s="8"/>
      <c r="V29" s="8" t="s">
        <v>3</v>
      </c>
      <c r="W29" s="8"/>
      <c r="X29" s="8"/>
      <c r="Y29" s="8"/>
      <c r="Z29" s="162"/>
      <c r="AA29" s="8"/>
      <c r="AB29" s="17"/>
    </row>
    <row r="30" spans="2:33" ht="27.75" customHeight="1" thickBot="1" x14ac:dyDescent="0.25">
      <c r="B30" s="220" t="s">
        <v>44</v>
      </c>
      <c r="C30" s="221"/>
      <c r="D30" s="221"/>
      <c r="E30" s="221"/>
      <c r="F30" s="222"/>
      <c r="G30" s="152" t="s">
        <v>10</v>
      </c>
      <c r="H30" s="81"/>
      <c r="I30" s="81"/>
      <c r="J30" s="82"/>
      <c r="K30" s="81"/>
      <c r="L30" s="81"/>
      <c r="M30" s="81"/>
      <c r="N30" s="83"/>
      <c r="O30" s="153"/>
      <c r="P30" s="85"/>
      <c r="Q30" s="154" t="s">
        <v>26</v>
      </c>
      <c r="R30" s="155">
        <f>$Q$8</f>
        <v>0</v>
      </c>
      <c r="S30" s="84"/>
      <c r="T30" s="85"/>
      <c r="U30" s="154" t="s">
        <v>27</v>
      </c>
      <c r="V30" s="156">
        <f>$Q$9</f>
        <v>0</v>
      </c>
      <c r="Z30" s="132"/>
    </row>
    <row r="31" spans="2:33" ht="27.75" customHeight="1" x14ac:dyDescent="0.2">
      <c r="B31" s="223" t="s">
        <v>11</v>
      </c>
      <c r="C31" s="224"/>
      <c r="D31" s="224"/>
      <c r="E31" s="224"/>
      <c r="F31" s="225"/>
      <c r="G31" s="229" t="s">
        <v>36</v>
      </c>
      <c r="H31" s="230"/>
      <c r="I31" s="230"/>
      <c r="J31" s="231"/>
      <c r="K31" s="232" t="s">
        <v>37</v>
      </c>
      <c r="L31" s="233"/>
      <c r="M31" s="234"/>
      <c r="N31" s="235" t="s">
        <v>0</v>
      </c>
      <c r="O31" s="229" t="s">
        <v>36</v>
      </c>
      <c r="P31" s="230"/>
      <c r="Q31" s="230"/>
      <c r="R31" s="230"/>
      <c r="S31" s="229" t="s">
        <v>36</v>
      </c>
      <c r="T31" s="230"/>
      <c r="U31" s="230"/>
      <c r="V31" s="237"/>
      <c r="Z31" s="132"/>
    </row>
    <row r="32" spans="2:33" ht="27.75" customHeight="1" thickBot="1" x14ac:dyDescent="0.25">
      <c r="B32" s="226"/>
      <c r="C32" s="227"/>
      <c r="D32" s="227"/>
      <c r="E32" s="227"/>
      <c r="F32" s="228"/>
      <c r="G32" s="18" t="str">
        <f>$P$17</f>
        <v>特養</v>
      </c>
      <c r="H32" s="19" t="str">
        <f>P18</f>
        <v>ショート</v>
      </c>
      <c r="I32" s="20">
        <f>P19</f>
        <v>0</v>
      </c>
      <c r="J32" s="53" t="s">
        <v>24</v>
      </c>
      <c r="K32" s="166">
        <f>$P$20</f>
        <v>0</v>
      </c>
      <c r="L32" s="165"/>
      <c r="M32" s="167" t="s">
        <v>4</v>
      </c>
      <c r="N32" s="236"/>
      <c r="O32" s="86" t="str">
        <f>G32</f>
        <v>特養</v>
      </c>
      <c r="P32" s="87" t="str">
        <f>H32</f>
        <v>ショート</v>
      </c>
      <c r="Q32" s="20">
        <f>I32</f>
        <v>0</v>
      </c>
      <c r="R32" s="89" t="s">
        <v>24</v>
      </c>
      <c r="S32" s="86" t="str">
        <f>G32</f>
        <v>特養</v>
      </c>
      <c r="T32" s="87" t="str">
        <f>H32</f>
        <v>ショート</v>
      </c>
      <c r="U32" s="20">
        <f>I32</f>
        <v>0</v>
      </c>
      <c r="V32" s="95" t="s">
        <v>24</v>
      </c>
      <c r="Z32" s="132"/>
    </row>
    <row r="33" spans="2:26" ht="27.75" customHeight="1" x14ac:dyDescent="0.2">
      <c r="B33" s="238" t="s">
        <v>8</v>
      </c>
      <c r="C33" s="233"/>
      <c r="D33" s="233"/>
      <c r="E33" s="239"/>
      <c r="F33" s="54" t="s">
        <v>7</v>
      </c>
      <c r="G33" s="55">
        <f>$R$17</f>
        <v>0</v>
      </c>
      <c r="H33" s="56">
        <f>$R$18</f>
        <v>0</v>
      </c>
      <c r="I33" s="56">
        <f>$R$19</f>
        <v>0</v>
      </c>
      <c r="J33" s="56">
        <f>SUM(G33:I33)</f>
        <v>0</v>
      </c>
      <c r="K33" s="56">
        <f>$R$20</f>
        <v>0</v>
      </c>
      <c r="L33" s="56">
        <f>$R$21</f>
        <v>0</v>
      </c>
      <c r="M33" s="146">
        <f>N33-L33-K33-J33</f>
        <v>0</v>
      </c>
      <c r="N33" s="142">
        <f>$R$24</f>
        <v>0</v>
      </c>
      <c r="O33" s="55">
        <f>$G$33</f>
        <v>0</v>
      </c>
      <c r="P33" s="56">
        <f>$H$33</f>
        <v>0</v>
      </c>
      <c r="Q33" s="56">
        <f>$I$33</f>
        <v>0</v>
      </c>
      <c r="R33" s="90">
        <f>SUM(O33:Q33)</f>
        <v>0</v>
      </c>
      <c r="S33" s="55">
        <f>$G$33</f>
        <v>0</v>
      </c>
      <c r="T33" s="56">
        <f>$H$33</f>
        <v>0</v>
      </c>
      <c r="U33" s="56">
        <f>$I$33</f>
        <v>0</v>
      </c>
      <c r="V33" s="57">
        <f>SUM(S33:U33)</f>
        <v>0</v>
      </c>
      <c r="W33" s="140"/>
      <c r="Z33" s="132"/>
    </row>
    <row r="34" spans="2:26" ht="27.75" customHeight="1" thickBot="1" x14ac:dyDescent="0.25">
      <c r="B34" s="240"/>
      <c r="C34" s="241"/>
      <c r="D34" s="241"/>
      <c r="E34" s="242"/>
      <c r="F34" s="63" t="s">
        <v>30</v>
      </c>
      <c r="G34" s="64" t="e">
        <f>ROUND(G33/$N$33,10)</f>
        <v>#DIV/0!</v>
      </c>
      <c r="H34" s="65" t="e">
        <f>ROUND(H33/$N$33,10)</f>
        <v>#DIV/0!</v>
      </c>
      <c r="I34" s="66" t="e">
        <f>ROUND(I33/$N$33,10)</f>
        <v>#DIV/0!</v>
      </c>
      <c r="J34" s="66" t="e">
        <f>SUM(G34:I34)</f>
        <v>#DIV/0!</v>
      </c>
      <c r="K34" s="66" t="e">
        <f>ROUND(K33/$N$33,10)</f>
        <v>#DIV/0!</v>
      </c>
      <c r="L34" s="66" t="e">
        <f>ROUND(L33/$N$33,10)</f>
        <v>#DIV/0!</v>
      </c>
      <c r="M34" s="147" t="e">
        <f>ROUND(M33/$N$33,10)</f>
        <v>#DIV/0!</v>
      </c>
      <c r="N34" s="143" t="e">
        <f>SUM(J34,K34:M34)</f>
        <v>#DIV/0!</v>
      </c>
      <c r="O34" s="67" t="e">
        <f>$G$34</f>
        <v>#DIV/0!</v>
      </c>
      <c r="P34" s="67" t="e">
        <f>$H$34</f>
        <v>#DIV/0!</v>
      </c>
      <c r="Q34" s="67" t="e">
        <f>$I$34</f>
        <v>#DIV/0!</v>
      </c>
      <c r="R34" s="91" t="e">
        <f>SUM(O34:Q34)</f>
        <v>#DIV/0!</v>
      </c>
      <c r="S34" s="96" t="e">
        <f>$G$34</f>
        <v>#DIV/0!</v>
      </c>
      <c r="T34" s="67" t="e">
        <f>$H$34</f>
        <v>#DIV/0!</v>
      </c>
      <c r="U34" s="67" t="e">
        <f>$I$34</f>
        <v>#DIV/0!</v>
      </c>
      <c r="V34" s="68" t="e">
        <f>SUM(S34:U34)</f>
        <v>#DIV/0!</v>
      </c>
      <c r="W34" s="140"/>
      <c r="Z34" s="132"/>
    </row>
    <row r="35" spans="2:26" ht="27.75" customHeight="1" x14ac:dyDescent="0.2">
      <c r="B35" s="243"/>
      <c r="C35" s="245" t="s">
        <v>46</v>
      </c>
      <c r="D35" s="246"/>
      <c r="E35" s="246"/>
      <c r="F35" s="247"/>
      <c r="G35" s="31" t="e">
        <f>ROUND($N35/$N$33*G$33,0)</f>
        <v>#DIV/0!</v>
      </c>
      <c r="H35" s="32" t="e">
        <f t="shared" ref="G35:I36" si="3">ROUND($N35/$N$33*H$33,0)</f>
        <v>#DIV/0!</v>
      </c>
      <c r="I35" s="32" t="e">
        <f t="shared" si="3"/>
        <v>#DIV/0!</v>
      </c>
      <c r="J35" s="32" t="e">
        <f>SUM(G35:I35)</f>
        <v>#DIV/0!</v>
      </c>
      <c r="K35" s="32" t="e">
        <f t="shared" ref="K35:M36" si="4">ROUND($N35/$N$33*K$33,0)</f>
        <v>#DIV/0!</v>
      </c>
      <c r="L35" s="32" t="e">
        <f t="shared" si="4"/>
        <v>#DIV/0!</v>
      </c>
      <c r="M35" s="148" t="e">
        <f t="shared" si="4"/>
        <v>#DIV/0!</v>
      </c>
      <c r="N35" s="144" t="e">
        <f>$J$14</f>
        <v>#DIV/0!</v>
      </c>
      <c r="O35" s="32" t="e">
        <f>ROUND($G35*$R$30,0)</f>
        <v>#DIV/0!</v>
      </c>
      <c r="P35" s="32" t="e">
        <f>ROUND($H35*$R$30,0)</f>
        <v>#DIV/0!</v>
      </c>
      <c r="Q35" s="32" t="e">
        <f>ROUND($I35*$R$30,0)</f>
        <v>#DIV/0!</v>
      </c>
      <c r="R35" s="92" t="e">
        <f>SUM(O35:Q35)</f>
        <v>#DIV/0!</v>
      </c>
      <c r="S35" s="31" t="e">
        <f>ROUND($G35*$V$30,0)-1</f>
        <v>#DIV/0!</v>
      </c>
      <c r="T35" s="32" t="e">
        <f>ROUND($H35*$V$30,0)-1</f>
        <v>#DIV/0!</v>
      </c>
      <c r="U35" s="32" t="e">
        <f>ROUND($I35*$V$30,0)</f>
        <v>#DIV/0!</v>
      </c>
      <c r="V35" s="33" t="e">
        <f>SUM(S35:U35)</f>
        <v>#DIV/0!</v>
      </c>
      <c r="W35" s="140"/>
      <c r="Z35" s="132"/>
    </row>
    <row r="36" spans="2:26" ht="27.75" customHeight="1" thickBot="1" x14ac:dyDescent="0.25">
      <c r="B36" s="244"/>
      <c r="C36" s="248" t="s">
        <v>47</v>
      </c>
      <c r="D36" s="249"/>
      <c r="E36" s="249"/>
      <c r="F36" s="250"/>
      <c r="G36" s="61" t="e">
        <f t="shared" si="3"/>
        <v>#DIV/0!</v>
      </c>
      <c r="H36" s="59" t="e">
        <f t="shared" si="3"/>
        <v>#DIV/0!</v>
      </c>
      <c r="I36" s="59" t="e">
        <f t="shared" si="3"/>
        <v>#DIV/0!</v>
      </c>
      <c r="J36" s="59" t="e">
        <f>SUM(G36:I36)</f>
        <v>#DIV/0!</v>
      </c>
      <c r="K36" s="59" t="e">
        <f>ROUND($N36/$N$33*K$33,0)</f>
        <v>#DIV/0!</v>
      </c>
      <c r="L36" s="59" t="e">
        <f t="shared" si="4"/>
        <v>#DIV/0!</v>
      </c>
      <c r="M36" s="149" t="e">
        <f t="shared" si="4"/>
        <v>#DIV/0!</v>
      </c>
      <c r="N36" s="145" t="e">
        <f>$J$21</f>
        <v>#DIV/0!</v>
      </c>
      <c r="O36" s="59" t="e">
        <f>ROUND($G36*$R$30,0)</f>
        <v>#DIV/0!</v>
      </c>
      <c r="P36" s="59" t="e">
        <f>ROUND($H36*$R$30,0)</f>
        <v>#DIV/0!</v>
      </c>
      <c r="Q36" s="59" t="e">
        <f>ROUND($I36*$R$30,0)</f>
        <v>#DIV/0!</v>
      </c>
      <c r="R36" s="93" t="e">
        <f>SUM(O36:Q36)</f>
        <v>#DIV/0!</v>
      </c>
      <c r="S36" s="61" t="e">
        <f>ROUND($G36*$V$30,0)</f>
        <v>#DIV/0!</v>
      </c>
      <c r="T36" s="59" t="e">
        <f>ROUND($H36*$V$30,0)</f>
        <v>#DIV/0!</v>
      </c>
      <c r="U36" s="59" t="e">
        <f>ROUND($I36*$V$30,0)-1</f>
        <v>#DIV/0!</v>
      </c>
      <c r="V36" s="60" t="e">
        <f>SUM(S36:U36)</f>
        <v>#DIV/0!</v>
      </c>
      <c r="Z36" s="132"/>
    </row>
    <row r="37" spans="2:26" ht="27.75" customHeight="1" thickBot="1" x14ac:dyDescent="0.25">
      <c r="B37" s="217" t="s">
        <v>2</v>
      </c>
      <c r="C37" s="218"/>
      <c r="D37" s="218"/>
      <c r="E37" s="218"/>
      <c r="F37" s="219"/>
      <c r="G37" s="70" t="e">
        <f t="shared" ref="G37:M37" si="5">SUM(G35:G36)</f>
        <v>#DIV/0!</v>
      </c>
      <c r="H37" s="28" t="e">
        <f t="shared" si="5"/>
        <v>#DIV/0!</v>
      </c>
      <c r="I37" s="71" t="e">
        <f t="shared" si="5"/>
        <v>#DIV/0!</v>
      </c>
      <c r="J37" s="28" t="e">
        <f t="shared" si="5"/>
        <v>#DIV/0!</v>
      </c>
      <c r="K37" s="59" t="e">
        <f>ROUND($N37/$N$33*K$33,0)</f>
        <v>#DIV/0!</v>
      </c>
      <c r="L37" s="28" t="e">
        <f t="shared" si="5"/>
        <v>#DIV/0!</v>
      </c>
      <c r="M37" s="150" t="e">
        <f t="shared" si="5"/>
        <v>#DIV/0!</v>
      </c>
      <c r="N37" s="151" t="e">
        <f>N35+N36</f>
        <v>#DIV/0!</v>
      </c>
      <c r="O37" s="27" t="e">
        <f t="shared" ref="O37:V37" si="6">SUM(O35:O36)</f>
        <v>#DIV/0!</v>
      </c>
      <c r="P37" s="69" t="e">
        <f t="shared" si="6"/>
        <v>#DIV/0!</v>
      </c>
      <c r="Q37" s="88" t="e">
        <f t="shared" si="6"/>
        <v>#DIV/0!</v>
      </c>
      <c r="R37" s="94" t="e">
        <f t="shared" si="6"/>
        <v>#DIV/0!</v>
      </c>
      <c r="S37" s="27" t="e">
        <f t="shared" si="6"/>
        <v>#DIV/0!</v>
      </c>
      <c r="T37" s="69" t="e">
        <f t="shared" si="6"/>
        <v>#DIV/0!</v>
      </c>
      <c r="U37" s="88" t="e">
        <f t="shared" si="6"/>
        <v>#DIV/0!</v>
      </c>
      <c r="V37" s="72" t="e">
        <f t="shared" si="6"/>
        <v>#DIV/0!</v>
      </c>
      <c r="Z37" s="132"/>
    </row>
    <row r="38" spans="2:26" ht="27.75" customHeight="1" x14ac:dyDescent="0.2">
      <c r="B38" s="133"/>
      <c r="C38" s="58"/>
      <c r="D38" s="58"/>
      <c r="E38" s="58"/>
      <c r="F38" s="58"/>
      <c r="G38" s="260" t="s">
        <v>51</v>
      </c>
      <c r="H38" s="260"/>
      <c r="I38" s="260"/>
      <c r="J38" s="260"/>
      <c r="K38" s="260"/>
      <c r="L38" s="260"/>
      <c r="M38" s="260"/>
      <c r="N38" s="30"/>
      <c r="O38" s="30"/>
      <c r="P38" s="30"/>
      <c r="Q38" s="30"/>
      <c r="R38" s="73"/>
      <c r="S38" s="30"/>
      <c r="T38" s="30"/>
      <c r="U38" s="30"/>
      <c r="V38" s="30"/>
      <c r="W38" s="30"/>
      <c r="X38" s="73"/>
      <c r="Y38" s="30"/>
      <c r="Z38" s="134"/>
    </row>
    <row r="39" spans="2:26" ht="27.75" customHeight="1" x14ac:dyDescent="0.2">
      <c r="B39" s="133"/>
      <c r="C39" s="58"/>
      <c r="D39" s="58"/>
      <c r="E39" s="58"/>
      <c r="F39" s="58"/>
      <c r="G39" s="30"/>
      <c r="H39" s="30"/>
      <c r="I39" s="30"/>
      <c r="J39" s="30"/>
      <c r="K39" s="30"/>
      <c r="L39" s="30"/>
      <c r="M39" s="30"/>
      <c r="N39" s="30"/>
      <c r="O39" s="30"/>
      <c r="P39" s="30"/>
      <c r="Q39" s="30"/>
      <c r="R39" s="30"/>
      <c r="S39" s="30"/>
      <c r="T39" s="30"/>
      <c r="U39" s="30"/>
      <c r="V39" s="30"/>
      <c r="W39" s="30"/>
      <c r="X39" s="30"/>
      <c r="Y39" s="30"/>
      <c r="Z39" s="134"/>
    </row>
    <row r="40" spans="2:26" ht="27.75" customHeight="1" thickBot="1" x14ac:dyDescent="0.25">
      <c r="B40" s="135"/>
      <c r="C40" s="29"/>
      <c r="D40" s="29"/>
      <c r="E40" s="29"/>
      <c r="F40" s="29"/>
      <c r="G40" s="30"/>
      <c r="H40" s="30"/>
      <c r="I40" s="30"/>
      <c r="J40" s="30"/>
      <c r="K40" s="30"/>
      <c r="L40" s="30"/>
      <c r="M40" s="30"/>
      <c r="N40" s="30"/>
      <c r="O40" s="30"/>
      <c r="P40" s="30"/>
      <c r="Q40" s="30"/>
      <c r="R40" s="30"/>
      <c r="S40" s="30"/>
      <c r="T40" s="30"/>
      <c r="U40" s="30"/>
      <c r="V40" s="30"/>
      <c r="W40" s="30"/>
      <c r="X40" s="30"/>
      <c r="Y40" s="30"/>
      <c r="Z40" s="134"/>
    </row>
    <row r="41" spans="2:26" ht="27.75" customHeight="1" thickBot="1" x14ac:dyDescent="0.25">
      <c r="B41" s="251" t="s">
        <v>38</v>
      </c>
      <c r="C41" s="252"/>
      <c r="D41" s="252"/>
      <c r="E41" s="252"/>
      <c r="F41" s="253"/>
      <c r="G41" s="160" t="s">
        <v>10</v>
      </c>
      <c r="H41" s="21"/>
      <c r="I41" s="21"/>
      <c r="J41" s="22"/>
      <c r="K41" s="21"/>
      <c r="L41" s="21"/>
      <c r="M41" s="21"/>
      <c r="N41" s="23"/>
      <c r="O41" s="25"/>
      <c r="P41" s="25"/>
      <c r="Q41" s="157" t="str">
        <f>Q30</f>
        <v>1年目</v>
      </c>
      <c r="R41" s="159">
        <f>$Q$8</f>
        <v>0</v>
      </c>
      <c r="S41" s="24"/>
      <c r="T41" s="25"/>
      <c r="U41" s="157" t="str">
        <f>U30</f>
        <v>2年目</v>
      </c>
      <c r="V41" s="158">
        <f>$Q$9</f>
        <v>0</v>
      </c>
      <c r="Z41" s="132"/>
    </row>
    <row r="42" spans="2:26" ht="27.75" customHeight="1" x14ac:dyDescent="0.2">
      <c r="B42" s="254"/>
      <c r="C42" s="256" t="s">
        <v>6</v>
      </c>
      <c r="D42" s="256"/>
      <c r="E42" s="256"/>
      <c r="F42" s="257"/>
      <c r="G42" s="31" t="e">
        <f t="shared" ref="G42:I43" si="7">ROUND($N42/$N$33*G$33,0)</f>
        <v>#DIV/0!</v>
      </c>
      <c r="H42" s="32" t="e">
        <f t="shared" si="7"/>
        <v>#DIV/0!</v>
      </c>
      <c r="I42" s="32" t="e">
        <f t="shared" si="7"/>
        <v>#DIV/0!</v>
      </c>
      <c r="J42" s="32" t="e">
        <f>SUM(G42:I42)</f>
        <v>#DIV/0!</v>
      </c>
      <c r="K42" s="32" t="e">
        <f>ROUND($N42/$N$33*K$33,0)</f>
        <v>#DIV/0!</v>
      </c>
      <c r="L42" s="32" t="e">
        <f>ROUND($N42/$N$33*L$33,0)</f>
        <v>#DIV/0!</v>
      </c>
      <c r="M42" s="148" t="e">
        <f>ROUND($N42/$N$33*M$33,0)</f>
        <v>#DIV/0!</v>
      </c>
      <c r="N42" s="144">
        <f>V20</f>
        <v>0</v>
      </c>
      <c r="O42" s="32" t="e">
        <f>ROUND($G42*$R$30,0)</f>
        <v>#DIV/0!</v>
      </c>
      <c r="P42" s="32" t="e">
        <f>ROUND($H42*$R$30,0)</f>
        <v>#DIV/0!</v>
      </c>
      <c r="Q42" s="32" t="e">
        <f>ROUND($I42*$R$30,0)</f>
        <v>#DIV/0!</v>
      </c>
      <c r="R42" s="92" t="e">
        <f>SUM(O42:Q42)</f>
        <v>#DIV/0!</v>
      </c>
      <c r="S42" s="31" t="e">
        <f>ROUND($G42*$V$30,0)</f>
        <v>#DIV/0!</v>
      </c>
      <c r="T42" s="32" t="e">
        <f>ROUND($H42*$V$30,0)-1</f>
        <v>#DIV/0!</v>
      </c>
      <c r="U42" s="32" t="e">
        <f>ROUND($I42*$V$30,0)</f>
        <v>#DIV/0!</v>
      </c>
      <c r="V42" s="33" t="e">
        <f>SUM(S42:U42)</f>
        <v>#DIV/0!</v>
      </c>
      <c r="Z42" s="132"/>
    </row>
    <row r="43" spans="2:26" s="34" customFormat="1" ht="27.75" customHeight="1" thickBot="1" x14ac:dyDescent="0.25">
      <c r="B43" s="255"/>
      <c r="C43" s="258" t="s">
        <v>5</v>
      </c>
      <c r="D43" s="258"/>
      <c r="E43" s="258"/>
      <c r="F43" s="259"/>
      <c r="G43" s="61" t="e">
        <f t="shared" si="7"/>
        <v>#DIV/0!</v>
      </c>
      <c r="H43" s="59" t="e">
        <f t="shared" si="7"/>
        <v>#DIV/0!</v>
      </c>
      <c r="I43" s="59" t="e">
        <f t="shared" si="7"/>
        <v>#DIV/0!</v>
      </c>
      <c r="J43" s="59" t="e">
        <f>SUM(G43:I43)</f>
        <v>#DIV/0!</v>
      </c>
      <c r="K43" s="59" t="e">
        <f>ROUND($N43/$N$33*K$33,0)-1</f>
        <v>#DIV/0!</v>
      </c>
      <c r="L43" s="59" t="e">
        <f>ROUND($N43/$N$33*L$33,0)</f>
        <v>#DIV/0!</v>
      </c>
      <c r="M43" s="149" t="e">
        <f>ROUND($N43/$N$33*M$33,0)</f>
        <v>#DIV/0!</v>
      </c>
      <c r="N43" s="145">
        <f>V21</f>
        <v>0</v>
      </c>
      <c r="O43" s="59" t="e">
        <f>ROUND($G43*$R$30,0)</f>
        <v>#DIV/0!</v>
      </c>
      <c r="P43" s="59" t="e">
        <f>ROUND($H43*$R$30,0)</f>
        <v>#DIV/0!</v>
      </c>
      <c r="Q43" s="59" t="e">
        <f>ROUND($I43*$R$30,0)</f>
        <v>#DIV/0!</v>
      </c>
      <c r="R43" s="93" t="e">
        <f>SUM(O43:Q43)</f>
        <v>#DIV/0!</v>
      </c>
      <c r="S43" s="61" t="e">
        <f>ROUND($G43*$V$30,0)</f>
        <v>#DIV/0!</v>
      </c>
      <c r="T43" s="59" t="e">
        <f>ROUND($H43*$V$30,0)-1</f>
        <v>#DIV/0!</v>
      </c>
      <c r="U43" s="59" t="e">
        <f>ROUND($I43*$V$30,0)</f>
        <v>#DIV/0!</v>
      </c>
      <c r="V43" s="60" t="e">
        <f>SUM(S43:U43)</f>
        <v>#DIV/0!</v>
      </c>
      <c r="Z43" s="136"/>
    </row>
    <row r="44" spans="2:26" ht="27.75" customHeight="1" thickBot="1" x14ac:dyDescent="0.25">
      <c r="B44" s="217" t="s">
        <v>2</v>
      </c>
      <c r="C44" s="218"/>
      <c r="D44" s="218"/>
      <c r="E44" s="218"/>
      <c r="F44" s="219"/>
      <c r="G44" s="70" t="e">
        <f t="shared" ref="G44:M44" si="8">SUM(G42:G43)</f>
        <v>#DIV/0!</v>
      </c>
      <c r="H44" s="28" t="e">
        <f t="shared" si="8"/>
        <v>#DIV/0!</v>
      </c>
      <c r="I44" s="71" t="e">
        <f t="shared" si="8"/>
        <v>#DIV/0!</v>
      </c>
      <c r="J44" s="28" t="e">
        <f t="shared" si="8"/>
        <v>#DIV/0!</v>
      </c>
      <c r="K44" s="69" t="e">
        <f t="shared" si="8"/>
        <v>#DIV/0!</v>
      </c>
      <c r="L44" s="28" t="e">
        <f t="shared" si="8"/>
        <v>#DIV/0!</v>
      </c>
      <c r="M44" s="150" t="e">
        <f t="shared" si="8"/>
        <v>#DIV/0!</v>
      </c>
      <c r="N44" s="151">
        <f>N42+N43</f>
        <v>0</v>
      </c>
      <c r="O44" s="27" t="e">
        <f t="shared" ref="O44:V44" si="9">SUM(O42:O43)</f>
        <v>#DIV/0!</v>
      </c>
      <c r="P44" s="69" t="e">
        <f t="shared" si="9"/>
        <v>#DIV/0!</v>
      </c>
      <c r="Q44" s="88" t="e">
        <f t="shared" si="9"/>
        <v>#DIV/0!</v>
      </c>
      <c r="R44" s="94" t="e">
        <f t="shared" si="9"/>
        <v>#DIV/0!</v>
      </c>
      <c r="S44" s="27" t="e">
        <f t="shared" si="9"/>
        <v>#DIV/0!</v>
      </c>
      <c r="T44" s="69" t="e">
        <f t="shared" si="9"/>
        <v>#DIV/0!</v>
      </c>
      <c r="U44" s="88" t="e">
        <f t="shared" si="9"/>
        <v>#DIV/0!</v>
      </c>
      <c r="V44" s="72" t="e">
        <f t="shared" si="9"/>
        <v>#DIV/0!</v>
      </c>
      <c r="Z44" s="132"/>
    </row>
    <row r="45" spans="2:26" ht="27.75" customHeight="1" x14ac:dyDescent="0.2">
      <c r="B45" s="137"/>
      <c r="C45" s="80"/>
      <c r="D45" s="80"/>
      <c r="E45" s="80"/>
      <c r="F45" s="80"/>
      <c r="G45" s="260" t="s">
        <v>51</v>
      </c>
      <c r="H45" s="260"/>
      <c r="I45" s="260"/>
      <c r="J45" s="260"/>
      <c r="K45" s="260"/>
      <c r="L45" s="260"/>
      <c r="M45" s="260"/>
      <c r="N45" s="30"/>
      <c r="O45" s="30"/>
      <c r="P45" s="30"/>
      <c r="Q45" s="30"/>
      <c r="R45" s="30"/>
      <c r="S45" s="30"/>
      <c r="T45" s="30"/>
      <c r="U45" s="30"/>
      <c r="V45" s="30"/>
      <c r="W45" s="30"/>
      <c r="X45" s="30"/>
      <c r="Z45" s="132"/>
    </row>
    <row r="46" spans="2:26" s="34" customFormat="1" ht="27.75" customHeight="1" x14ac:dyDescent="0.2">
      <c r="B46" s="138"/>
      <c r="C46" s="62"/>
      <c r="D46" s="62"/>
      <c r="E46" s="62"/>
      <c r="F46" s="62"/>
      <c r="G46" s="30"/>
      <c r="H46" s="30"/>
      <c r="J46" s="30"/>
      <c r="K46" s="30"/>
      <c r="L46" s="30"/>
      <c r="M46" s="30"/>
      <c r="N46" s="30"/>
      <c r="P46" s="139"/>
      <c r="Q46" s="261" t="s">
        <v>54</v>
      </c>
      <c r="R46" s="261"/>
      <c r="S46" s="30"/>
      <c r="T46" s="30"/>
      <c r="U46" s="261" t="s">
        <v>55</v>
      </c>
      <c r="V46" s="261"/>
      <c r="W46" s="30"/>
      <c r="X46" s="30"/>
      <c r="Z46" s="136"/>
    </row>
    <row r="47" spans="2:26" ht="23.25" customHeight="1" x14ac:dyDescent="0.2">
      <c r="B47" s="140"/>
      <c r="O47" s="262" t="s">
        <v>48</v>
      </c>
      <c r="P47" s="262"/>
      <c r="Q47" s="74" t="s">
        <v>32</v>
      </c>
      <c r="R47" s="75" t="s">
        <v>49</v>
      </c>
      <c r="S47" s="262" t="s">
        <v>48</v>
      </c>
      <c r="T47" s="262"/>
      <c r="U47" s="74" t="s">
        <v>32</v>
      </c>
      <c r="V47" s="75" t="s">
        <v>49</v>
      </c>
      <c r="Z47" s="163"/>
    </row>
    <row r="48" spans="2:26" s="8" customFormat="1" ht="23.25" customHeight="1" x14ac:dyDescent="0.2">
      <c r="B48" s="115"/>
      <c r="G48" s="141"/>
      <c r="O48" s="262"/>
      <c r="P48" s="262"/>
      <c r="Q48" s="76" t="e">
        <f>IF(R35*0.026&gt;R42,R42,ROUNDDOWN(R35*0.026,0))</f>
        <v>#DIV/0!</v>
      </c>
      <c r="R48" s="77" t="e">
        <f>ROUNDDOWN(R35*0.026,0)</f>
        <v>#DIV/0!</v>
      </c>
      <c r="S48" s="262"/>
      <c r="T48" s="262"/>
      <c r="U48" s="76" t="e">
        <f>IF(V35*0.026&gt;V42,V42,ROUNDDOWN(V35*0.026,0))</f>
        <v>#DIV/0!</v>
      </c>
      <c r="V48" s="77" t="e">
        <f>ROUNDDOWN(V35*0.026,0)</f>
        <v>#DIV/0!</v>
      </c>
      <c r="Z48" s="162"/>
    </row>
    <row r="49" spans="2:32" s="8" customFormat="1" ht="23.25" customHeight="1" thickBot="1" x14ac:dyDescent="0.25">
      <c r="B49" s="108"/>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64"/>
    </row>
    <row r="50" spans="2:32" s="8" customFormat="1" ht="23.25" customHeight="1" x14ac:dyDescent="0.2">
      <c r="Z50" s="10"/>
    </row>
    <row r="53" spans="2:32" ht="23.25" customHeight="1" x14ac:dyDescent="0.2">
      <c r="Z53" s="15"/>
      <c r="AF53" s="26"/>
    </row>
  </sheetData>
  <mergeCells count="59">
    <mergeCell ref="G38:M38"/>
    <mergeCell ref="G45:M45"/>
    <mergeCell ref="Q46:R46"/>
    <mergeCell ref="U46:V46"/>
    <mergeCell ref="O47:P48"/>
    <mergeCell ref="S47:T48"/>
    <mergeCell ref="B41:F41"/>
    <mergeCell ref="B42:B43"/>
    <mergeCell ref="C42:F42"/>
    <mergeCell ref="C43:F43"/>
    <mergeCell ref="B44:F44"/>
    <mergeCell ref="AB24:AC24"/>
    <mergeCell ref="AB25:AC25"/>
    <mergeCell ref="B37:F37"/>
    <mergeCell ref="B30:F30"/>
    <mergeCell ref="B31:F32"/>
    <mergeCell ref="G31:J31"/>
    <mergeCell ref="K31:M31"/>
    <mergeCell ref="N31:N32"/>
    <mergeCell ref="S31:V31"/>
    <mergeCell ref="B33:E34"/>
    <mergeCell ref="B35:B36"/>
    <mergeCell ref="C35:F35"/>
    <mergeCell ref="C36:F36"/>
    <mergeCell ref="O31:R31"/>
    <mergeCell ref="T16:X19"/>
    <mergeCell ref="D17:F17"/>
    <mergeCell ref="P17:Q17"/>
    <mergeCell ref="Y20:Z20"/>
    <mergeCell ref="D18:F18"/>
    <mergeCell ref="P18:Q18"/>
    <mergeCell ref="P19:Q19"/>
    <mergeCell ref="C22:F22"/>
    <mergeCell ref="P22:Q22"/>
    <mergeCell ref="P23:Q23"/>
    <mergeCell ref="P24:Q24"/>
    <mergeCell ref="V20:W20"/>
    <mergeCell ref="D21:F21"/>
    <mergeCell ref="P20:Q20"/>
    <mergeCell ref="T20:U20"/>
    <mergeCell ref="P21:Q21"/>
    <mergeCell ref="T21:U21"/>
    <mergeCell ref="V21:W21"/>
    <mergeCell ref="C15:C21"/>
    <mergeCell ref="D15:F15"/>
    <mergeCell ref="D20:F20"/>
    <mergeCell ref="T15:Z15"/>
    <mergeCell ref="D16:F16"/>
    <mergeCell ref="C11:C14"/>
    <mergeCell ref="D11:F11"/>
    <mergeCell ref="D12:F12"/>
    <mergeCell ref="D13:F13"/>
    <mergeCell ref="D14:F14"/>
    <mergeCell ref="W5:X5"/>
    <mergeCell ref="C7:K8"/>
    <mergeCell ref="C9:F10"/>
    <mergeCell ref="I9:I10"/>
    <mergeCell ref="J9:J10"/>
    <mergeCell ref="K9:K10"/>
  </mergeCells>
  <phoneticPr fontId="2"/>
  <printOptions horizontalCentered="1" verticalCentered="1"/>
  <pageMargins left="0.59055118110236227" right="0.19685039370078741" top="0.98425196850393704" bottom="0.39370078740157483" header="0.51181102362204722" footer="0.19685039370078741"/>
  <pageSetup paperSize="9" scale="4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2"/>
  <sheetViews>
    <sheetView showGridLines="0" tabSelected="1" zoomScale="55" zoomScaleNormal="55" zoomScaleSheetLayoutView="25" workbookViewId="0">
      <selection activeCell="AI14" sqref="AI14"/>
    </sheetView>
  </sheetViews>
  <sheetFormatPr defaultColWidth="9" defaultRowHeight="23.25" customHeight="1" x14ac:dyDescent="0.2"/>
  <cols>
    <col min="1" max="1" width="2.33203125" style="15" customWidth="1"/>
    <col min="2" max="2" width="3.33203125" style="15" customWidth="1"/>
    <col min="3" max="4" width="3.109375" style="15" customWidth="1"/>
    <col min="5" max="5" width="2.88671875" style="15" customWidth="1"/>
    <col min="6" max="6" width="18.6640625" style="15" customWidth="1"/>
    <col min="7" max="14" width="16.109375" style="15" customWidth="1"/>
    <col min="15" max="24" width="12.44140625" style="15" customWidth="1"/>
    <col min="25" max="25" width="2.44140625" style="15" customWidth="1"/>
    <col min="26" max="26" width="2.44140625" style="35" customWidth="1"/>
    <col min="27" max="29" width="2.44140625" style="15" customWidth="1"/>
    <col min="30" max="36" width="9.44140625" style="15" customWidth="1"/>
    <col min="37" max="38" width="3.109375" style="15" customWidth="1"/>
    <col min="39" max="16384" width="9" style="15"/>
  </cols>
  <sheetData>
    <row r="1" spans="1:31" ht="23.25" customHeight="1" x14ac:dyDescent="0.25">
      <c r="A1" s="170"/>
      <c r="B1" s="171" t="s">
        <v>59</v>
      </c>
      <c r="W1" s="11"/>
    </row>
    <row r="2" spans="1:31" ht="23.25" customHeight="1" x14ac:dyDescent="0.25">
      <c r="A2" s="170"/>
      <c r="B2" s="171"/>
    </row>
    <row r="3" spans="1:31" s="3" customFormat="1" ht="23.25" customHeight="1" x14ac:dyDescent="0.2">
      <c r="B3" s="2" t="s">
        <v>52</v>
      </c>
      <c r="H3" s="4"/>
      <c r="I3" s="4"/>
      <c r="J3" s="4"/>
      <c r="K3" s="4"/>
      <c r="L3" s="4"/>
      <c r="O3" s="4"/>
      <c r="P3" s="5"/>
      <c r="V3" s="8"/>
      <c r="W3" s="11"/>
      <c r="X3" s="8"/>
      <c r="Z3" s="6"/>
      <c r="AB3" s="7"/>
    </row>
    <row r="4" spans="1:31" s="3" customFormat="1" ht="23.25" customHeight="1" thickBot="1" x14ac:dyDescent="0.25">
      <c r="B4" s="2" t="s">
        <v>53</v>
      </c>
      <c r="H4" s="4"/>
      <c r="I4" s="4"/>
      <c r="J4" s="4"/>
      <c r="K4" s="4"/>
      <c r="L4" s="4"/>
      <c r="O4" s="4"/>
      <c r="P4" s="5"/>
      <c r="V4" s="12" t="s">
        <v>1</v>
      </c>
      <c r="W4" s="172" t="s">
        <v>25</v>
      </c>
      <c r="X4" s="172"/>
      <c r="Z4" s="6"/>
      <c r="AB4" s="7"/>
    </row>
    <row r="5" spans="1:31" s="8" customFormat="1" ht="23.25" customHeight="1" x14ac:dyDescent="0.2">
      <c r="B5" s="100" t="s">
        <v>40</v>
      </c>
      <c r="C5" s="25"/>
      <c r="D5" s="25"/>
      <c r="E5" s="25"/>
      <c r="F5" s="25"/>
      <c r="G5" s="101"/>
      <c r="H5" s="127" t="s">
        <v>3</v>
      </c>
      <c r="I5" s="101"/>
      <c r="J5" s="101"/>
      <c r="K5" s="101"/>
      <c r="L5" s="102"/>
      <c r="M5" s="9"/>
      <c r="N5" s="116"/>
      <c r="O5" s="25"/>
      <c r="P5" s="113" t="s">
        <v>41</v>
      </c>
      <c r="Q5" s="101"/>
      <c r="R5" s="114"/>
      <c r="V5" s="13"/>
      <c r="W5" s="126"/>
      <c r="X5" s="126"/>
      <c r="Z5" s="10"/>
    </row>
    <row r="6" spans="1:31" s="8" customFormat="1" ht="23.25" customHeight="1" x14ac:dyDescent="0.2">
      <c r="B6" s="103"/>
      <c r="C6" s="173" t="s">
        <v>39</v>
      </c>
      <c r="D6" s="173"/>
      <c r="E6" s="173"/>
      <c r="F6" s="173"/>
      <c r="G6" s="173"/>
      <c r="H6" s="173"/>
      <c r="I6" s="173"/>
      <c r="J6" s="173"/>
      <c r="K6" s="173"/>
      <c r="L6" s="104"/>
      <c r="M6" s="9"/>
      <c r="N6" s="116"/>
      <c r="Q6" s="9"/>
      <c r="R6" s="116"/>
      <c r="AA6" s="10"/>
      <c r="AC6" s="11"/>
    </row>
    <row r="7" spans="1:31" s="8" customFormat="1" ht="23.25" customHeight="1" x14ac:dyDescent="0.2">
      <c r="B7" s="103"/>
      <c r="C7" s="174"/>
      <c r="D7" s="174"/>
      <c r="E7" s="174"/>
      <c r="F7" s="174"/>
      <c r="G7" s="174"/>
      <c r="H7" s="174"/>
      <c r="I7" s="174"/>
      <c r="J7" s="174"/>
      <c r="K7" s="174"/>
      <c r="L7" s="104"/>
      <c r="M7" s="9"/>
      <c r="N7" s="116"/>
      <c r="P7" s="1" t="s">
        <v>26</v>
      </c>
      <c r="Q7" s="42">
        <v>0.25</v>
      </c>
      <c r="R7" s="116"/>
      <c r="AA7" s="10"/>
      <c r="AC7" s="11"/>
    </row>
    <row r="8" spans="1:31" s="37" customFormat="1" ht="23.25" customHeight="1" x14ac:dyDescent="0.2">
      <c r="B8" s="105"/>
      <c r="C8" s="175" t="s">
        <v>11</v>
      </c>
      <c r="D8" s="176"/>
      <c r="E8" s="176"/>
      <c r="F8" s="177"/>
      <c r="G8" s="36" t="s">
        <v>12</v>
      </c>
      <c r="H8" s="36" t="s">
        <v>13</v>
      </c>
      <c r="I8" s="181" t="s">
        <v>58</v>
      </c>
      <c r="J8" s="181" t="s">
        <v>14</v>
      </c>
      <c r="K8" s="183" t="s">
        <v>15</v>
      </c>
      <c r="L8" s="106"/>
      <c r="M8" s="38"/>
      <c r="N8" s="106"/>
      <c r="P8" s="1" t="s">
        <v>27</v>
      </c>
      <c r="Q8" s="42">
        <v>0.75</v>
      </c>
      <c r="R8" s="106"/>
      <c r="AE8" s="40"/>
    </row>
    <row r="9" spans="1:31" s="37" customFormat="1" ht="23.25" customHeight="1" x14ac:dyDescent="0.2">
      <c r="B9" s="105"/>
      <c r="C9" s="178"/>
      <c r="D9" s="179"/>
      <c r="E9" s="179"/>
      <c r="F9" s="180"/>
      <c r="G9" s="41"/>
      <c r="H9" s="41"/>
      <c r="I9" s="182"/>
      <c r="J9" s="182"/>
      <c r="K9" s="184"/>
      <c r="L9" s="106"/>
      <c r="N9" s="106"/>
      <c r="P9" s="1" t="s">
        <v>28</v>
      </c>
      <c r="Q9" s="42"/>
      <c r="R9" s="106"/>
      <c r="AE9" s="40"/>
    </row>
    <row r="10" spans="1:31" s="37" customFormat="1" ht="23.25" customHeight="1" thickBot="1" x14ac:dyDescent="0.25">
      <c r="B10" s="105"/>
      <c r="C10" s="185" t="s">
        <v>16</v>
      </c>
      <c r="D10" s="187" t="s">
        <v>17</v>
      </c>
      <c r="E10" s="188"/>
      <c r="F10" s="189"/>
      <c r="G10" s="46">
        <v>1364295426</v>
      </c>
      <c r="H10" s="43">
        <f>ROUND($H$21*G10/$G$21,0)</f>
        <v>86905619</v>
      </c>
      <c r="I10" s="43">
        <f>ROUND($I$21*G10/$G$21,0)</f>
        <v>145120104</v>
      </c>
      <c r="J10" s="44">
        <f>SUM(H10:I10,G10)</f>
        <v>1596321149</v>
      </c>
      <c r="K10" s="45"/>
      <c r="L10" s="106"/>
      <c r="N10" s="106"/>
      <c r="O10" s="118"/>
      <c r="P10" s="118"/>
      <c r="Q10" s="118"/>
      <c r="R10" s="119"/>
      <c r="AE10" s="40"/>
    </row>
    <row r="11" spans="1:31" s="37" customFormat="1" ht="23.25" customHeight="1" x14ac:dyDescent="0.2">
      <c r="B11" s="105"/>
      <c r="C11" s="185"/>
      <c r="D11" s="190" t="s">
        <v>18</v>
      </c>
      <c r="E11" s="191"/>
      <c r="F11" s="192"/>
      <c r="G11" s="46"/>
      <c r="H11" s="43">
        <f>ROUND($H$21*G11/$G$21,0)</f>
        <v>0</v>
      </c>
      <c r="I11" s="43">
        <f>ROUND($I$21*G11/$G$21,0)</f>
        <v>0</v>
      </c>
      <c r="J11" s="44">
        <f>G11+H11+I11</f>
        <v>0</v>
      </c>
      <c r="K11" s="45"/>
      <c r="L11" s="106"/>
      <c r="AE11" s="40"/>
    </row>
    <row r="12" spans="1:31" s="37" customFormat="1" ht="23.25" customHeight="1" x14ac:dyDescent="0.2">
      <c r="B12" s="105"/>
      <c r="C12" s="185"/>
      <c r="D12" s="190" t="s">
        <v>19</v>
      </c>
      <c r="E12" s="191"/>
      <c r="F12" s="192"/>
      <c r="G12" s="46"/>
      <c r="H12" s="43">
        <f>ROUND($H$21*G12/$G$21,0)</f>
        <v>0</v>
      </c>
      <c r="I12" s="43">
        <f>ROUND($I$21*G12/$G$21,0)</f>
        <v>0</v>
      </c>
      <c r="J12" s="44">
        <f>G12+H12+I12</f>
        <v>0</v>
      </c>
      <c r="K12" s="45"/>
      <c r="L12" s="106"/>
      <c r="N12" s="50"/>
      <c r="O12" s="51"/>
      <c r="AE12" s="40"/>
    </row>
    <row r="13" spans="1:31" s="37" customFormat="1" ht="23.25" customHeight="1" thickBot="1" x14ac:dyDescent="0.25">
      <c r="B13" s="105"/>
      <c r="C13" s="186"/>
      <c r="D13" s="190" t="s">
        <v>0</v>
      </c>
      <c r="E13" s="191"/>
      <c r="F13" s="192"/>
      <c r="G13" s="43">
        <f>SUM(G10,G11:G12)</f>
        <v>1364295426</v>
      </c>
      <c r="H13" s="43">
        <f>SUM(H10,H11:H12)</f>
        <v>86905619</v>
      </c>
      <c r="I13" s="43">
        <f>SUM(I10,I11:I12)</f>
        <v>145120104</v>
      </c>
      <c r="J13" s="44">
        <f>SUM(J10:J12)</f>
        <v>1596321149</v>
      </c>
      <c r="K13" s="45"/>
      <c r="L13" s="106"/>
      <c r="N13" s="50"/>
      <c r="AE13" s="40"/>
    </row>
    <row r="14" spans="1:31" s="37" customFormat="1" ht="23.25" customHeight="1" x14ac:dyDescent="0.2">
      <c r="B14" s="105"/>
      <c r="C14" s="200" t="s">
        <v>20</v>
      </c>
      <c r="D14" s="203" t="s">
        <v>21</v>
      </c>
      <c r="E14" s="204"/>
      <c r="F14" s="205"/>
      <c r="G14" s="46">
        <v>174074074</v>
      </c>
      <c r="H14" s="43">
        <f t="shared" ref="H14:H19" si="0">ROUND($H$21*G14/$G$21,0)</f>
        <v>11088518</v>
      </c>
      <c r="I14" s="43">
        <f t="shared" ref="I14:I19" si="1">ROUND($I$21*G14/$G$21,0)</f>
        <v>18516259</v>
      </c>
      <c r="J14" s="44">
        <f t="shared" ref="J14:J20" si="2">G14+H14+I14</f>
        <v>203678851</v>
      </c>
      <c r="K14" s="45"/>
      <c r="L14" s="106"/>
      <c r="N14" s="106"/>
      <c r="O14" s="120"/>
      <c r="P14" s="113" t="s">
        <v>42</v>
      </c>
      <c r="Q14" s="120"/>
      <c r="R14" s="120"/>
      <c r="S14" s="121"/>
      <c r="T14" s="209" t="s">
        <v>56</v>
      </c>
      <c r="U14" s="210"/>
      <c r="V14" s="210"/>
      <c r="W14" s="210"/>
      <c r="X14" s="210"/>
      <c r="Y14" s="210"/>
      <c r="Z14" s="211"/>
    </row>
    <row r="15" spans="1:31" s="37" customFormat="1" ht="23.25" customHeight="1" x14ac:dyDescent="0.2">
      <c r="B15" s="105"/>
      <c r="C15" s="201"/>
      <c r="D15" s="203" t="s">
        <v>18</v>
      </c>
      <c r="E15" s="204"/>
      <c r="F15" s="205"/>
      <c r="G15" s="46"/>
      <c r="H15" s="43">
        <f t="shared" si="0"/>
        <v>0</v>
      </c>
      <c r="I15" s="43">
        <f t="shared" si="1"/>
        <v>0</v>
      </c>
      <c r="J15" s="44">
        <f t="shared" si="2"/>
        <v>0</v>
      </c>
      <c r="K15" s="45"/>
      <c r="L15" s="106"/>
      <c r="N15" s="106"/>
      <c r="S15" s="106"/>
      <c r="T15" s="212" t="s">
        <v>43</v>
      </c>
      <c r="U15" s="173"/>
      <c r="V15" s="173"/>
      <c r="W15" s="173"/>
      <c r="X15" s="173"/>
      <c r="Y15" s="52"/>
      <c r="Z15" s="125"/>
    </row>
    <row r="16" spans="1:31" s="37" customFormat="1" ht="23.25" customHeight="1" x14ac:dyDescent="0.2">
      <c r="B16" s="105"/>
      <c r="C16" s="201"/>
      <c r="D16" s="203" t="s">
        <v>35</v>
      </c>
      <c r="E16" s="204"/>
      <c r="F16" s="205"/>
      <c r="G16" s="46"/>
      <c r="H16" s="43">
        <f t="shared" si="0"/>
        <v>0</v>
      </c>
      <c r="I16" s="43">
        <f t="shared" si="1"/>
        <v>0</v>
      </c>
      <c r="J16" s="44">
        <f t="shared" si="2"/>
        <v>0</v>
      </c>
      <c r="K16" s="45"/>
      <c r="L16" s="106"/>
      <c r="N16" s="106"/>
      <c r="P16" s="195" t="s">
        <v>9</v>
      </c>
      <c r="Q16" s="196"/>
      <c r="R16" s="78">
        <v>4000</v>
      </c>
      <c r="S16" s="122"/>
      <c r="T16" s="212"/>
      <c r="U16" s="173"/>
      <c r="V16" s="173"/>
      <c r="W16" s="173"/>
      <c r="X16" s="173"/>
      <c r="Y16" s="52"/>
      <c r="Z16" s="125"/>
    </row>
    <row r="17" spans="2:33" s="37" customFormat="1" ht="23.25" customHeight="1" x14ac:dyDescent="0.2">
      <c r="B17" s="105"/>
      <c r="C17" s="201"/>
      <c r="D17" s="203" t="s">
        <v>34</v>
      </c>
      <c r="E17" s="204"/>
      <c r="F17" s="205"/>
      <c r="G17" s="46"/>
      <c r="H17" s="43">
        <f t="shared" si="0"/>
        <v>0</v>
      </c>
      <c r="I17" s="43">
        <f t="shared" si="1"/>
        <v>0</v>
      </c>
      <c r="J17" s="44">
        <f t="shared" si="2"/>
        <v>0</v>
      </c>
      <c r="K17" s="45"/>
      <c r="L17" s="106"/>
      <c r="N17" s="106"/>
      <c r="P17" s="195" t="s">
        <v>29</v>
      </c>
      <c r="Q17" s="196"/>
      <c r="R17" s="78">
        <v>500</v>
      </c>
      <c r="S17" s="122"/>
      <c r="T17" s="212"/>
      <c r="U17" s="173"/>
      <c r="V17" s="173"/>
      <c r="W17" s="173"/>
      <c r="X17" s="173"/>
      <c r="Y17" s="52"/>
      <c r="Z17" s="125"/>
    </row>
    <row r="18" spans="2:33" s="37" customFormat="1" ht="23.25" customHeight="1" x14ac:dyDescent="0.2">
      <c r="B18" s="105"/>
      <c r="C18" s="201"/>
      <c r="D18" s="97"/>
      <c r="E18" s="98"/>
      <c r="F18" s="99"/>
      <c r="G18" s="46"/>
      <c r="H18" s="43">
        <f t="shared" si="0"/>
        <v>0</v>
      </c>
      <c r="I18" s="43">
        <f t="shared" si="1"/>
        <v>0</v>
      </c>
      <c r="J18" s="44">
        <f>G18+H18+I18</f>
        <v>0</v>
      </c>
      <c r="K18" s="45"/>
      <c r="L18" s="106"/>
      <c r="N18" s="106"/>
      <c r="P18" s="195"/>
      <c r="Q18" s="196"/>
      <c r="R18" s="78">
        <v>400</v>
      </c>
      <c r="S18" s="122"/>
      <c r="T18" s="212"/>
      <c r="U18" s="173"/>
      <c r="V18" s="173"/>
      <c r="W18" s="173"/>
      <c r="X18" s="173"/>
      <c r="Y18" s="52"/>
      <c r="Z18" s="125"/>
    </row>
    <row r="19" spans="2:33" s="37" customFormat="1" ht="23.25" customHeight="1" x14ac:dyDescent="0.2">
      <c r="B19" s="105"/>
      <c r="C19" s="201"/>
      <c r="D19" s="206"/>
      <c r="E19" s="207"/>
      <c r="F19" s="208"/>
      <c r="G19" s="46"/>
      <c r="H19" s="43">
        <f t="shared" si="0"/>
        <v>0</v>
      </c>
      <c r="I19" s="43">
        <f t="shared" si="1"/>
        <v>0</v>
      </c>
      <c r="J19" s="44">
        <f t="shared" si="2"/>
        <v>0</v>
      </c>
      <c r="K19" s="45"/>
      <c r="L19" s="106"/>
      <c r="N19" s="106"/>
      <c r="P19" s="193" t="s">
        <v>57</v>
      </c>
      <c r="Q19" s="194"/>
      <c r="R19" s="78">
        <v>500</v>
      </c>
      <c r="S19" s="122"/>
      <c r="T19" s="198" t="s">
        <v>32</v>
      </c>
      <c r="U19" s="199"/>
      <c r="V19" s="197">
        <v>10000000</v>
      </c>
      <c r="W19" s="197"/>
      <c r="X19" s="8" t="s">
        <v>3</v>
      </c>
      <c r="Y19" s="213"/>
      <c r="Z19" s="214"/>
    </row>
    <row r="20" spans="2:33" s="37" customFormat="1" ht="23.25" customHeight="1" x14ac:dyDescent="0.2">
      <c r="B20" s="105"/>
      <c r="C20" s="202"/>
      <c r="D20" s="190" t="s">
        <v>0</v>
      </c>
      <c r="E20" s="191"/>
      <c r="F20" s="192"/>
      <c r="G20" s="43">
        <f>SUM(G14:G19)</f>
        <v>174074074</v>
      </c>
      <c r="H20" s="43">
        <f>SUM(H14:H19)</f>
        <v>11088518</v>
      </c>
      <c r="I20" s="43">
        <f>SUM(I14:I19)</f>
        <v>18516259</v>
      </c>
      <c r="J20" s="44">
        <f t="shared" si="2"/>
        <v>203678851</v>
      </c>
      <c r="K20" s="45"/>
      <c r="L20" s="106"/>
      <c r="N20" s="106"/>
      <c r="P20" s="193"/>
      <c r="Q20" s="194"/>
      <c r="R20" s="78"/>
      <c r="S20" s="122"/>
      <c r="T20" s="198" t="s">
        <v>33</v>
      </c>
      <c r="U20" s="199"/>
      <c r="V20" s="197">
        <v>50000000</v>
      </c>
      <c r="W20" s="197"/>
      <c r="Z20" s="106"/>
    </row>
    <row r="21" spans="2:33" s="37" customFormat="1" ht="23.25" customHeight="1" thickBot="1" x14ac:dyDescent="0.25">
      <c r="B21" s="105"/>
      <c r="C21" s="190" t="s">
        <v>22</v>
      </c>
      <c r="D21" s="191"/>
      <c r="E21" s="191"/>
      <c r="F21" s="192"/>
      <c r="G21" s="43">
        <f>G13+G20</f>
        <v>1538369500</v>
      </c>
      <c r="H21" s="46">
        <v>97994137</v>
      </c>
      <c r="I21" s="46">
        <v>163636363</v>
      </c>
      <c r="J21" s="44">
        <f>G21+H21+I21</f>
        <v>1800000000</v>
      </c>
      <c r="K21" s="45"/>
      <c r="L21" s="106"/>
      <c r="N21" s="106"/>
      <c r="P21" s="193"/>
      <c r="Q21" s="194"/>
      <c r="R21" s="78"/>
      <c r="S21" s="122"/>
      <c r="T21" s="117"/>
      <c r="U21" s="118"/>
      <c r="V21" s="118"/>
      <c r="W21" s="118"/>
      <c r="X21" s="118"/>
      <c r="Y21" s="118"/>
      <c r="Z21" s="119"/>
      <c r="AE21" s="40"/>
    </row>
    <row r="22" spans="2:33" s="37" customFormat="1" ht="23.25" customHeight="1" x14ac:dyDescent="0.2">
      <c r="B22" s="107"/>
      <c r="I22" s="47"/>
      <c r="J22" s="47"/>
      <c r="K22" s="47"/>
      <c r="L22" s="106"/>
      <c r="N22" s="106"/>
      <c r="P22" s="193"/>
      <c r="Q22" s="194"/>
      <c r="R22" s="78"/>
      <c r="S22" s="122"/>
      <c r="AC22" s="39"/>
      <c r="AG22" s="40"/>
    </row>
    <row r="23" spans="2:33" s="37" customFormat="1" ht="23.25" customHeight="1" x14ac:dyDescent="0.2">
      <c r="B23" s="107"/>
      <c r="G23" s="48" t="s">
        <v>23</v>
      </c>
      <c r="H23" s="49">
        <f>H21/G21</f>
        <v>6.369999990249417E-2</v>
      </c>
      <c r="I23" s="47"/>
      <c r="J23" s="47"/>
      <c r="K23" s="47"/>
      <c r="L23" s="106"/>
      <c r="N23" s="106"/>
      <c r="P23" s="195" t="s">
        <v>31</v>
      </c>
      <c r="Q23" s="196"/>
      <c r="R23" s="79">
        <f>SUM(R16:S22)</f>
        <v>5400</v>
      </c>
      <c r="S23" s="122"/>
      <c r="AA23" s="39"/>
      <c r="AB23" s="215"/>
      <c r="AC23" s="215"/>
    </row>
    <row r="24" spans="2:33" ht="23.25" customHeight="1" thickBot="1" x14ac:dyDescent="0.25">
      <c r="B24" s="108"/>
      <c r="C24" s="109"/>
      <c r="D24" s="109"/>
      <c r="E24" s="109"/>
      <c r="F24" s="109"/>
      <c r="G24" s="110"/>
      <c r="H24" s="111"/>
      <c r="I24" s="111"/>
      <c r="J24" s="111"/>
      <c r="K24" s="111"/>
      <c r="L24" s="112"/>
      <c r="N24" s="132"/>
      <c r="O24" s="123"/>
      <c r="P24" s="123"/>
      <c r="Q24" s="109"/>
      <c r="R24" s="109"/>
      <c r="S24" s="124"/>
      <c r="T24" s="8"/>
      <c r="U24" s="8"/>
      <c r="V24" s="8"/>
      <c r="W24" s="8"/>
      <c r="X24" s="8"/>
      <c r="Y24" s="8"/>
      <c r="Z24" s="8"/>
      <c r="AA24" s="10"/>
      <c r="AB24" s="216"/>
      <c r="AC24" s="216"/>
    </row>
    <row r="25" spans="2:33" ht="23.25" customHeight="1" thickBot="1" x14ac:dyDescent="0.25">
      <c r="C25" s="8"/>
      <c r="D25" s="8"/>
      <c r="E25" s="8"/>
      <c r="F25" s="8"/>
      <c r="G25" s="16"/>
      <c r="H25" s="14"/>
      <c r="I25" s="14"/>
      <c r="J25" s="14"/>
      <c r="K25" s="14"/>
      <c r="Q25" s="8"/>
      <c r="R25" s="8"/>
      <c r="S25" s="8"/>
      <c r="T25" s="8"/>
      <c r="U25" s="8"/>
      <c r="V25" s="8"/>
      <c r="W25" s="8"/>
      <c r="X25" s="8"/>
      <c r="Y25" s="109"/>
      <c r="Z25" s="8"/>
      <c r="AA25" s="10"/>
      <c r="AB25" s="8"/>
      <c r="AC25" s="8"/>
    </row>
    <row r="26" spans="2:33" ht="23.25" customHeight="1" x14ac:dyDescent="0.2">
      <c r="B26" s="128" t="s">
        <v>50</v>
      </c>
      <c r="C26" s="25"/>
      <c r="D26" s="25"/>
      <c r="E26" s="25"/>
      <c r="F26" s="25"/>
      <c r="G26" s="129"/>
      <c r="H26" s="130"/>
      <c r="I26" s="130"/>
      <c r="J26" s="130"/>
      <c r="K26" s="130"/>
      <c r="L26" s="131"/>
      <c r="M26" s="131"/>
      <c r="N26" s="131"/>
      <c r="O26" s="131"/>
      <c r="P26" s="131"/>
      <c r="Q26" s="25"/>
      <c r="R26" s="25"/>
      <c r="S26" s="25"/>
      <c r="T26" s="25"/>
      <c r="U26" s="25"/>
      <c r="V26" s="25"/>
      <c r="W26" s="25"/>
      <c r="X26" s="25"/>
      <c r="Y26" s="8"/>
      <c r="Z26" s="161"/>
      <c r="AA26" s="8"/>
      <c r="AB26" s="8"/>
    </row>
    <row r="27" spans="2:33" ht="23.25" customHeight="1" x14ac:dyDescent="0.2">
      <c r="B27" s="115"/>
      <c r="C27" s="169" t="s">
        <v>45</v>
      </c>
      <c r="D27" s="52"/>
      <c r="E27" s="52"/>
      <c r="F27" s="52"/>
      <c r="G27" s="52"/>
      <c r="H27" s="52"/>
      <c r="I27" s="52"/>
      <c r="J27" s="52"/>
      <c r="K27" s="52"/>
      <c r="L27" s="52"/>
      <c r="M27" s="52"/>
      <c r="N27" s="14"/>
      <c r="O27" s="14"/>
      <c r="P27" s="14"/>
      <c r="Q27" s="8"/>
      <c r="R27" s="8"/>
      <c r="S27" s="8"/>
      <c r="T27" s="8"/>
      <c r="U27" s="8"/>
      <c r="V27" s="8"/>
      <c r="W27" s="8"/>
      <c r="X27" s="8"/>
      <c r="Y27" s="8"/>
      <c r="Z27" s="162"/>
      <c r="AA27" s="8"/>
      <c r="AB27" s="8"/>
    </row>
    <row r="28" spans="2:33" ht="23.25" customHeight="1" thickBot="1" x14ac:dyDescent="0.25">
      <c r="B28" s="115"/>
      <c r="C28" s="168"/>
      <c r="D28" s="168"/>
      <c r="E28" s="168"/>
      <c r="F28" s="168"/>
      <c r="G28" s="168"/>
      <c r="H28" s="168"/>
      <c r="I28" s="168"/>
      <c r="J28" s="168"/>
      <c r="K28" s="168"/>
      <c r="L28" s="168"/>
      <c r="M28" s="168"/>
      <c r="N28" s="14"/>
      <c r="O28" s="14"/>
      <c r="P28" s="14"/>
      <c r="Q28" s="8"/>
      <c r="R28" s="8"/>
      <c r="S28" s="8"/>
      <c r="T28" s="8"/>
      <c r="U28" s="8"/>
      <c r="V28" s="8" t="s">
        <v>3</v>
      </c>
      <c r="W28" s="8"/>
      <c r="X28" s="8"/>
      <c r="Y28" s="8"/>
      <c r="Z28" s="162"/>
      <c r="AA28" s="8"/>
      <c r="AB28" s="17"/>
    </row>
    <row r="29" spans="2:33" ht="27.75" customHeight="1" thickBot="1" x14ac:dyDescent="0.25">
      <c r="B29" s="220" t="s">
        <v>44</v>
      </c>
      <c r="C29" s="221"/>
      <c r="D29" s="221"/>
      <c r="E29" s="221"/>
      <c r="F29" s="222"/>
      <c r="G29" s="152" t="s">
        <v>10</v>
      </c>
      <c r="H29" s="81"/>
      <c r="I29" s="81"/>
      <c r="J29" s="82"/>
      <c r="K29" s="81"/>
      <c r="L29" s="81"/>
      <c r="M29" s="81"/>
      <c r="N29" s="83"/>
      <c r="O29" s="153"/>
      <c r="P29" s="85"/>
      <c r="Q29" s="154" t="s">
        <v>26</v>
      </c>
      <c r="R29" s="155">
        <f>$Q$7</f>
        <v>0.25</v>
      </c>
      <c r="S29" s="84"/>
      <c r="T29" s="85"/>
      <c r="U29" s="154" t="s">
        <v>27</v>
      </c>
      <c r="V29" s="156">
        <f>$Q$8</f>
        <v>0.75</v>
      </c>
      <c r="Z29" s="132"/>
    </row>
    <row r="30" spans="2:33" ht="27.75" customHeight="1" x14ac:dyDescent="0.2">
      <c r="B30" s="223" t="s">
        <v>11</v>
      </c>
      <c r="C30" s="224"/>
      <c r="D30" s="224"/>
      <c r="E30" s="224"/>
      <c r="F30" s="225"/>
      <c r="G30" s="229" t="s">
        <v>36</v>
      </c>
      <c r="H30" s="230"/>
      <c r="I30" s="230"/>
      <c r="J30" s="231"/>
      <c r="K30" s="232" t="s">
        <v>37</v>
      </c>
      <c r="L30" s="233"/>
      <c r="M30" s="234"/>
      <c r="N30" s="235" t="s">
        <v>0</v>
      </c>
      <c r="O30" s="229" t="s">
        <v>36</v>
      </c>
      <c r="P30" s="230"/>
      <c r="Q30" s="230"/>
      <c r="R30" s="230"/>
      <c r="S30" s="229" t="s">
        <v>36</v>
      </c>
      <c r="T30" s="230"/>
      <c r="U30" s="230"/>
      <c r="V30" s="237"/>
      <c r="Z30" s="132"/>
    </row>
    <row r="31" spans="2:33" ht="27.75" customHeight="1" thickBot="1" x14ac:dyDescent="0.25">
      <c r="B31" s="226"/>
      <c r="C31" s="227"/>
      <c r="D31" s="227"/>
      <c r="E31" s="227"/>
      <c r="F31" s="228"/>
      <c r="G31" s="18" t="str">
        <f>$P$16</f>
        <v>特養</v>
      </c>
      <c r="H31" s="19" t="str">
        <f>P17</f>
        <v>ショート</v>
      </c>
      <c r="I31" s="20">
        <f>P18</f>
        <v>0</v>
      </c>
      <c r="J31" s="53" t="s">
        <v>24</v>
      </c>
      <c r="K31" s="166" t="str">
        <f>$P$19</f>
        <v>認知デイ</v>
      </c>
      <c r="L31" s="165"/>
      <c r="M31" s="167" t="s">
        <v>4</v>
      </c>
      <c r="N31" s="236"/>
      <c r="O31" s="86" t="str">
        <f>G31</f>
        <v>特養</v>
      </c>
      <c r="P31" s="87" t="str">
        <f>H31</f>
        <v>ショート</v>
      </c>
      <c r="Q31" s="20">
        <f>I31</f>
        <v>0</v>
      </c>
      <c r="R31" s="89" t="s">
        <v>24</v>
      </c>
      <c r="S31" s="86" t="str">
        <f>G31</f>
        <v>特養</v>
      </c>
      <c r="T31" s="87" t="str">
        <f>H31</f>
        <v>ショート</v>
      </c>
      <c r="U31" s="20">
        <f>I31</f>
        <v>0</v>
      </c>
      <c r="V31" s="95" t="s">
        <v>24</v>
      </c>
      <c r="Z31" s="132"/>
    </row>
    <row r="32" spans="2:33" ht="27.75" customHeight="1" x14ac:dyDescent="0.2">
      <c r="B32" s="238" t="s">
        <v>8</v>
      </c>
      <c r="C32" s="233"/>
      <c r="D32" s="233"/>
      <c r="E32" s="239"/>
      <c r="F32" s="54" t="s">
        <v>7</v>
      </c>
      <c r="G32" s="55">
        <f>$R$16</f>
        <v>4000</v>
      </c>
      <c r="H32" s="56">
        <f>$R$17</f>
        <v>500</v>
      </c>
      <c r="I32" s="56">
        <f>$R$18</f>
        <v>400</v>
      </c>
      <c r="J32" s="56">
        <f>SUM(G32:I32)</f>
        <v>4900</v>
      </c>
      <c r="K32" s="56">
        <f>$R$19</f>
        <v>500</v>
      </c>
      <c r="L32" s="56">
        <f>$R$20</f>
        <v>0</v>
      </c>
      <c r="M32" s="146">
        <f>N32-L32-K32-J32</f>
        <v>0</v>
      </c>
      <c r="N32" s="142">
        <f>$R$23</f>
        <v>5400</v>
      </c>
      <c r="O32" s="55">
        <f>$G$32</f>
        <v>4000</v>
      </c>
      <c r="P32" s="56">
        <f>$H$32</f>
        <v>500</v>
      </c>
      <c r="Q32" s="56">
        <f>$I$32</f>
        <v>400</v>
      </c>
      <c r="R32" s="90">
        <f>SUM(O32:Q32)</f>
        <v>4900</v>
      </c>
      <c r="S32" s="55">
        <f>$G$32</f>
        <v>4000</v>
      </c>
      <c r="T32" s="56">
        <f>$H$32</f>
        <v>500</v>
      </c>
      <c r="U32" s="56">
        <f>$I$32</f>
        <v>400</v>
      </c>
      <c r="V32" s="57">
        <f>SUM(S32:U32)</f>
        <v>4900</v>
      </c>
      <c r="W32" s="140"/>
      <c r="Z32" s="132"/>
    </row>
    <row r="33" spans="2:26" ht="27.75" customHeight="1" thickBot="1" x14ac:dyDescent="0.25">
      <c r="B33" s="240"/>
      <c r="C33" s="241"/>
      <c r="D33" s="241"/>
      <c r="E33" s="242"/>
      <c r="F33" s="63" t="s">
        <v>30</v>
      </c>
      <c r="G33" s="64">
        <f>ROUND(G32/$N$32,10)</f>
        <v>0.74074074069999996</v>
      </c>
      <c r="H33" s="65">
        <f>ROUND(H32/$N$32,10)</f>
        <v>9.2592592599999995E-2</v>
      </c>
      <c r="I33" s="66">
        <f>ROUND(I32/$N$32,10)</f>
        <v>7.4074074099999998E-2</v>
      </c>
      <c r="J33" s="66">
        <f>SUM(G33:I33)</f>
        <v>0.90740740739999992</v>
      </c>
      <c r="K33" s="66">
        <f>ROUND(K32/$N$32,10)</f>
        <v>9.2592592599999995E-2</v>
      </c>
      <c r="L33" s="66">
        <f>ROUND(L32/$N$32,10)</f>
        <v>0</v>
      </c>
      <c r="M33" s="147">
        <f>ROUND(M32/$N$32,10)</f>
        <v>0</v>
      </c>
      <c r="N33" s="143">
        <f>SUM(J33,K33:M33)</f>
        <v>0.99999999999999989</v>
      </c>
      <c r="O33" s="67">
        <f>$G$33</f>
        <v>0.74074074069999996</v>
      </c>
      <c r="P33" s="67">
        <f>$H$33</f>
        <v>9.2592592599999995E-2</v>
      </c>
      <c r="Q33" s="67">
        <f>$I$33</f>
        <v>7.4074074099999998E-2</v>
      </c>
      <c r="R33" s="91">
        <f>SUM(O33:Q33)</f>
        <v>0.90740740739999992</v>
      </c>
      <c r="S33" s="96">
        <f>$G$33</f>
        <v>0.74074074069999996</v>
      </c>
      <c r="T33" s="67">
        <f>$H$33</f>
        <v>9.2592592599999995E-2</v>
      </c>
      <c r="U33" s="67">
        <f>$I$33</f>
        <v>7.4074074099999998E-2</v>
      </c>
      <c r="V33" s="68">
        <f>SUM(S33:U33)</f>
        <v>0.90740740739999992</v>
      </c>
      <c r="W33" s="140"/>
      <c r="Z33" s="132"/>
    </row>
    <row r="34" spans="2:26" ht="27.75" customHeight="1" x14ac:dyDescent="0.2">
      <c r="B34" s="243"/>
      <c r="C34" s="245" t="s">
        <v>46</v>
      </c>
      <c r="D34" s="246"/>
      <c r="E34" s="246"/>
      <c r="F34" s="247"/>
      <c r="G34" s="31">
        <f>ROUND($N34/$N$32*G$32,0)</f>
        <v>1182460110</v>
      </c>
      <c r="H34" s="32">
        <f t="shared" ref="G34:I35" si="3">ROUND($N34/$N$32*H$32,0)</f>
        <v>147807514</v>
      </c>
      <c r="I34" s="32">
        <f t="shared" si="3"/>
        <v>118246011</v>
      </c>
      <c r="J34" s="32">
        <f>SUM(G34:I34)</f>
        <v>1448513635</v>
      </c>
      <c r="K34" s="32">
        <f t="shared" ref="K34:M35" si="4">ROUND($N34/$N$32*K$32,0)</f>
        <v>147807514</v>
      </c>
      <c r="L34" s="32">
        <f t="shared" si="4"/>
        <v>0</v>
      </c>
      <c r="M34" s="148">
        <f t="shared" si="4"/>
        <v>0</v>
      </c>
      <c r="N34" s="144">
        <f>$J$13</f>
        <v>1596321149</v>
      </c>
      <c r="O34" s="32">
        <f>ROUND($G34*$R$29,0)</f>
        <v>295615028</v>
      </c>
      <c r="P34" s="32">
        <f>ROUND($H34*$R$29,0)</f>
        <v>36951879</v>
      </c>
      <c r="Q34" s="32">
        <f>ROUND($I34*$R$29,0)</f>
        <v>29561503</v>
      </c>
      <c r="R34" s="92">
        <f>SUM(O34:Q34)</f>
        <v>362128410</v>
      </c>
      <c r="S34" s="31">
        <f>ROUND($G34*$V$29,0)-1</f>
        <v>886845082</v>
      </c>
      <c r="T34" s="32">
        <f>ROUND($H34*$V$29,0)-1</f>
        <v>110855635</v>
      </c>
      <c r="U34" s="32">
        <f>ROUND($I34*$V$29,0)</f>
        <v>88684508</v>
      </c>
      <c r="V34" s="33">
        <f>SUM(S34:U34)</f>
        <v>1086385225</v>
      </c>
      <c r="W34" s="140"/>
      <c r="Z34" s="132"/>
    </row>
    <row r="35" spans="2:26" ht="27.75" customHeight="1" thickBot="1" x14ac:dyDescent="0.25">
      <c r="B35" s="244"/>
      <c r="C35" s="248" t="s">
        <v>47</v>
      </c>
      <c r="D35" s="249"/>
      <c r="E35" s="249"/>
      <c r="F35" s="250"/>
      <c r="G35" s="61">
        <f t="shared" si="3"/>
        <v>150873223</v>
      </c>
      <c r="H35" s="59">
        <f t="shared" si="3"/>
        <v>18859153</v>
      </c>
      <c r="I35" s="59">
        <f t="shared" si="3"/>
        <v>15087322</v>
      </c>
      <c r="J35" s="59">
        <f>SUM(G35:I35)</f>
        <v>184819698</v>
      </c>
      <c r="K35" s="59">
        <f>ROUND($N35/$N$32*K$32,0)</f>
        <v>18859153</v>
      </c>
      <c r="L35" s="59">
        <f t="shared" si="4"/>
        <v>0</v>
      </c>
      <c r="M35" s="149">
        <f t="shared" si="4"/>
        <v>0</v>
      </c>
      <c r="N35" s="145">
        <f>$J$20</f>
        <v>203678851</v>
      </c>
      <c r="O35" s="59">
        <f>ROUND($G35*$R$29,0)</f>
        <v>37718306</v>
      </c>
      <c r="P35" s="59">
        <f>ROUND($H35*$R$29,0)</f>
        <v>4714788</v>
      </c>
      <c r="Q35" s="59">
        <f>ROUND($I35*$R$29,0)</f>
        <v>3771831</v>
      </c>
      <c r="R35" s="93">
        <f>SUM(O35:Q35)</f>
        <v>46204925</v>
      </c>
      <c r="S35" s="61">
        <f>ROUND($G35*$V$29,0)</f>
        <v>113154917</v>
      </c>
      <c r="T35" s="59">
        <f>ROUND($H35*$V$29,0)</f>
        <v>14144365</v>
      </c>
      <c r="U35" s="59">
        <f>ROUND($I35*$V$29,0)-1</f>
        <v>11315491</v>
      </c>
      <c r="V35" s="60">
        <f>SUM(S35:U35)</f>
        <v>138614773</v>
      </c>
      <c r="Z35" s="132"/>
    </row>
    <row r="36" spans="2:26" ht="27.75" customHeight="1" thickBot="1" x14ac:dyDescent="0.25">
      <c r="B36" s="217" t="s">
        <v>2</v>
      </c>
      <c r="C36" s="218"/>
      <c r="D36" s="218"/>
      <c r="E36" s="218"/>
      <c r="F36" s="219"/>
      <c r="G36" s="70">
        <f t="shared" ref="G36:M36" si="5">SUM(G34:G35)</f>
        <v>1333333333</v>
      </c>
      <c r="H36" s="28">
        <f t="shared" si="5"/>
        <v>166666667</v>
      </c>
      <c r="I36" s="71">
        <f t="shared" si="5"/>
        <v>133333333</v>
      </c>
      <c r="J36" s="28">
        <f t="shared" si="5"/>
        <v>1633333333</v>
      </c>
      <c r="K36" s="59">
        <f>ROUND($N36/$N$32*K$32,0)</f>
        <v>166666667</v>
      </c>
      <c r="L36" s="28">
        <f t="shared" si="5"/>
        <v>0</v>
      </c>
      <c r="M36" s="150">
        <f t="shared" si="5"/>
        <v>0</v>
      </c>
      <c r="N36" s="151">
        <f>N34+N35</f>
        <v>1800000000</v>
      </c>
      <c r="O36" s="27">
        <f t="shared" ref="O36:V36" si="6">SUM(O34:O35)</f>
        <v>333333334</v>
      </c>
      <c r="P36" s="69">
        <f t="shared" si="6"/>
        <v>41666667</v>
      </c>
      <c r="Q36" s="88">
        <f t="shared" si="6"/>
        <v>33333334</v>
      </c>
      <c r="R36" s="94">
        <f t="shared" si="6"/>
        <v>408333335</v>
      </c>
      <c r="S36" s="27">
        <f t="shared" si="6"/>
        <v>999999999</v>
      </c>
      <c r="T36" s="69">
        <f t="shared" si="6"/>
        <v>125000000</v>
      </c>
      <c r="U36" s="88">
        <f t="shared" si="6"/>
        <v>99999999</v>
      </c>
      <c r="V36" s="72">
        <f t="shared" si="6"/>
        <v>1224999998</v>
      </c>
      <c r="Z36" s="132"/>
    </row>
    <row r="37" spans="2:26" ht="27.75" customHeight="1" x14ac:dyDescent="0.2">
      <c r="B37" s="133"/>
      <c r="C37" s="58"/>
      <c r="D37" s="58"/>
      <c r="E37" s="58"/>
      <c r="F37" s="58"/>
      <c r="G37" s="260" t="s">
        <v>51</v>
      </c>
      <c r="H37" s="260"/>
      <c r="I37" s="260"/>
      <c r="J37" s="260"/>
      <c r="K37" s="260"/>
      <c r="L37" s="260"/>
      <c r="M37" s="260"/>
      <c r="N37" s="30"/>
      <c r="O37" s="30"/>
      <c r="P37" s="30"/>
      <c r="Q37" s="30"/>
      <c r="R37" s="73"/>
      <c r="S37" s="30"/>
      <c r="T37" s="30"/>
      <c r="U37" s="30"/>
      <c r="V37" s="30"/>
      <c r="W37" s="30"/>
      <c r="X37" s="73"/>
      <c r="Y37" s="30"/>
      <c r="Z37" s="134"/>
    </row>
    <row r="38" spans="2:26" ht="27.75" customHeight="1" x14ac:dyDescent="0.2">
      <c r="B38" s="133"/>
      <c r="C38" s="58"/>
      <c r="D38" s="58"/>
      <c r="E38" s="58"/>
      <c r="F38" s="58"/>
      <c r="G38" s="30"/>
      <c r="H38" s="30"/>
      <c r="I38" s="30"/>
      <c r="J38" s="30"/>
      <c r="K38" s="30"/>
      <c r="L38" s="30"/>
      <c r="M38" s="30"/>
      <c r="N38" s="30"/>
      <c r="O38" s="30"/>
      <c r="P38" s="30"/>
      <c r="Q38" s="30"/>
      <c r="R38" s="30"/>
      <c r="S38" s="30"/>
      <c r="T38" s="30"/>
      <c r="U38" s="30"/>
      <c r="V38" s="30"/>
      <c r="W38" s="30"/>
      <c r="X38" s="30"/>
      <c r="Y38" s="30"/>
      <c r="Z38" s="134"/>
    </row>
    <row r="39" spans="2:26" ht="27.75" customHeight="1" thickBot="1" x14ac:dyDescent="0.25">
      <c r="B39" s="135"/>
      <c r="C39" s="29"/>
      <c r="D39" s="29"/>
      <c r="E39" s="29"/>
      <c r="F39" s="29"/>
      <c r="G39" s="30"/>
      <c r="H39" s="30"/>
      <c r="I39" s="30"/>
      <c r="J39" s="30"/>
      <c r="K39" s="30"/>
      <c r="L39" s="30"/>
      <c r="M39" s="30"/>
      <c r="N39" s="30"/>
      <c r="O39" s="30"/>
      <c r="P39" s="30"/>
      <c r="Q39" s="30"/>
      <c r="R39" s="30"/>
      <c r="S39" s="30"/>
      <c r="T39" s="30"/>
      <c r="U39" s="30"/>
      <c r="V39" s="30"/>
      <c r="W39" s="30"/>
      <c r="X39" s="30"/>
      <c r="Y39" s="30"/>
      <c r="Z39" s="134"/>
    </row>
    <row r="40" spans="2:26" ht="27.75" customHeight="1" thickBot="1" x14ac:dyDescent="0.25">
      <c r="B40" s="251" t="s">
        <v>38</v>
      </c>
      <c r="C40" s="252"/>
      <c r="D40" s="252"/>
      <c r="E40" s="252"/>
      <c r="F40" s="253"/>
      <c r="G40" s="160" t="s">
        <v>10</v>
      </c>
      <c r="H40" s="21"/>
      <c r="I40" s="21"/>
      <c r="J40" s="22"/>
      <c r="K40" s="21"/>
      <c r="L40" s="21"/>
      <c r="M40" s="21"/>
      <c r="N40" s="23"/>
      <c r="O40" s="25"/>
      <c r="P40" s="25"/>
      <c r="Q40" s="157" t="str">
        <f>Q29</f>
        <v>1年目</v>
      </c>
      <c r="R40" s="159">
        <f>$Q$7</f>
        <v>0.25</v>
      </c>
      <c r="S40" s="24"/>
      <c r="T40" s="25"/>
      <c r="U40" s="157" t="str">
        <f>U29</f>
        <v>2年目</v>
      </c>
      <c r="V40" s="158">
        <f>$Q$8</f>
        <v>0.75</v>
      </c>
      <c r="Z40" s="132"/>
    </row>
    <row r="41" spans="2:26" ht="27.75" customHeight="1" x14ac:dyDescent="0.2">
      <c r="B41" s="254"/>
      <c r="C41" s="256" t="s">
        <v>6</v>
      </c>
      <c r="D41" s="256"/>
      <c r="E41" s="256"/>
      <c r="F41" s="257"/>
      <c r="G41" s="31">
        <f t="shared" ref="G41:I42" si="7">ROUND($N41/$N$32*G$32,0)</f>
        <v>7407407</v>
      </c>
      <c r="H41" s="32">
        <f t="shared" si="7"/>
        <v>925926</v>
      </c>
      <c r="I41" s="32">
        <f t="shared" si="7"/>
        <v>740741</v>
      </c>
      <c r="J41" s="32">
        <f>SUM(G41:I41)</f>
        <v>9074074</v>
      </c>
      <c r="K41" s="32">
        <f>ROUND($N41/$N$32*K$32,0)</f>
        <v>925926</v>
      </c>
      <c r="L41" s="32">
        <f>ROUND($N41/$N$32*L$32,0)</f>
        <v>0</v>
      </c>
      <c r="M41" s="148">
        <f>ROUND($N41/$N$32*M$32,0)</f>
        <v>0</v>
      </c>
      <c r="N41" s="144">
        <f>V19</f>
        <v>10000000</v>
      </c>
      <c r="O41" s="32">
        <f>ROUND($G41*$R$29,0)</f>
        <v>1851852</v>
      </c>
      <c r="P41" s="32">
        <f>ROUND($H41*$R$29,0)</f>
        <v>231482</v>
      </c>
      <c r="Q41" s="32">
        <f>ROUND($I41*$R$29,0)</f>
        <v>185185</v>
      </c>
      <c r="R41" s="92">
        <f>SUM(O41:Q41)</f>
        <v>2268519</v>
      </c>
      <c r="S41" s="31">
        <f>ROUND($G41*$V$29,0)</f>
        <v>5555555</v>
      </c>
      <c r="T41" s="32">
        <f>ROUND($H41*$V$29,0)-1</f>
        <v>694444</v>
      </c>
      <c r="U41" s="32">
        <f>ROUND($I41*$V$29,0)</f>
        <v>555556</v>
      </c>
      <c r="V41" s="33">
        <f>SUM(S41:U41)</f>
        <v>6805555</v>
      </c>
      <c r="Z41" s="132"/>
    </row>
    <row r="42" spans="2:26" s="34" customFormat="1" ht="27.75" customHeight="1" thickBot="1" x14ac:dyDescent="0.25">
      <c r="B42" s="255"/>
      <c r="C42" s="258" t="s">
        <v>5</v>
      </c>
      <c r="D42" s="258"/>
      <c r="E42" s="258"/>
      <c r="F42" s="259"/>
      <c r="G42" s="61">
        <f t="shared" si="7"/>
        <v>37037037</v>
      </c>
      <c r="H42" s="59">
        <f t="shared" si="7"/>
        <v>4629630</v>
      </c>
      <c r="I42" s="59">
        <f t="shared" si="7"/>
        <v>3703704</v>
      </c>
      <c r="J42" s="59">
        <f>SUM(G42:I42)</f>
        <v>45370371</v>
      </c>
      <c r="K42" s="59">
        <f>ROUND($N42/$N$32*K$32,0)-1</f>
        <v>4629629</v>
      </c>
      <c r="L42" s="59">
        <f>ROUND($N42/$N$32*L$32,0)</f>
        <v>0</v>
      </c>
      <c r="M42" s="149">
        <f>ROUND($N42/$N$32*M$32,0)</f>
        <v>0</v>
      </c>
      <c r="N42" s="145">
        <f>V20</f>
        <v>50000000</v>
      </c>
      <c r="O42" s="59">
        <f>ROUND($G42*$R$29,0)</f>
        <v>9259259</v>
      </c>
      <c r="P42" s="59">
        <f>ROUND($H42*$R$29,0)</f>
        <v>1157408</v>
      </c>
      <c r="Q42" s="59">
        <f>ROUND($I42*$R$29,0)</f>
        <v>925926</v>
      </c>
      <c r="R42" s="93">
        <f>SUM(O42:Q42)</f>
        <v>11342593</v>
      </c>
      <c r="S42" s="61">
        <f>ROUND($G42*$V$29,0)</f>
        <v>27777778</v>
      </c>
      <c r="T42" s="59">
        <f>ROUND($H42*$V$29,0)-1</f>
        <v>3472222</v>
      </c>
      <c r="U42" s="59">
        <f>ROUND($I42*$V$29,0)</f>
        <v>2777778</v>
      </c>
      <c r="V42" s="60">
        <f>SUM(S42:U42)</f>
        <v>34027778</v>
      </c>
      <c r="Z42" s="136"/>
    </row>
    <row r="43" spans="2:26" ht="27.75" customHeight="1" thickBot="1" x14ac:dyDescent="0.25">
      <c r="B43" s="217" t="s">
        <v>2</v>
      </c>
      <c r="C43" s="218"/>
      <c r="D43" s="218"/>
      <c r="E43" s="218"/>
      <c r="F43" s="219"/>
      <c r="G43" s="70">
        <f t="shared" ref="G43:M43" si="8">SUM(G41:G42)</f>
        <v>44444444</v>
      </c>
      <c r="H43" s="28">
        <f t="shared" si="8"/>
        <v>5555556</v>
      </c>
      <c r="I43" s="71">
        <f t="shared" si="8"/>
        <v>4444445</v>
      </c>
      <c r="J43" s="28">
        <f t="shared" si="8"/>
        <v>54444445</v>
      </c>
      <c r="K43" s="69">
        <f t="shared" si="8"/>
        <v>5555555</v>
      </c>
      <c r="L43" s="28">
        <f t="shared" si="8"/>
        <v>0</v>
      </c>
      <c r="M43" s="150">
        <f t="shared" si="8"/>
        <v>0</v>
      </c>
      <c r="N43" s="151">
        <f>N41+N42</f>
        <v>60000000</v>
      </c>
      <c r="O43" s="27">
        <f t="shared" ref="O43:V43" si="9">SUM(O41:O42)</f>
        <v>11111111</v>
      </c>
      <c r="P43" s="69">
        <f t="shared" si="9"/>
        <v>1388890</v>
      </c>
      <c r="Q43" s="88">
        <f t="shared" si="9"/>
        <v>1111111</v>
      </c>
      <c r="R43" s="94">
        <f t="shared" si="9"/>
        <v>13611112</v>
      </c>
      <c r="S43" s="27">
        <f t="shared" si="9"/>
        <v>33333333</v>
      </c>
      <c r="T43" s="69">
        <f t="shared" si="9"/>
        <v>4166666</v>
      </c>
      <c r="U43" s="88">
        <f t="shared" si="9"/>
        <v>3333334</v>
      </c>
      <c r="V43" s="72">
        <f t="shared" si="9"/>
        <v>40833333</v>
      </c>
      <c r="Z43" s="132"/>
    </row>
    <row r="44" spans="2:26" ht="27.75" customHeight="1" x14ac:dyDescent="0.2">
      <c r="B44" s="137"/>
      <c r="C44" s="80"/>
      <c r="D44" s="80"/>
      <c r="E44" s="80"/>
      <c r="F44" s="80"/>
      <c r="G44" s="260" t="s">
        <v>51</v>
      </c>
      <c r="H44" s="260"/>
      <c r="I44" s="260"/>
      <c r="J44" s="260"/>
      <c r="K44" s="260"/>
      <c r="L44" s="260"/>
      <c r="M44" s="260"/>
      <c r="N44" s="30"/>
      <c r="O44" s="30"/>
      <c r="P44" s="30"/>
      <c r="Q44" s="30"/>
      <c r="R44" s="30"/>
      <c r="S44" s="30"/>
      <c r="T44" s="30"/>
      <c r="U44" s="30"/>
      <c r="V44" s="30"/>
      <c r="W44" s="30"/>
      <c r="X44" s="30"/>
      <c r="Z44" s="132"/>
    </row>
    <row r="45" spans="2:26" s="34" customFormat="1" ht="27.75" customHeight="1" x14ac:dyDescent="0.2">
      <c r="B45" s="138"/>
      <c r="C45" s="62"/>
      <c r="D45" s="62"/>
      <c r="E45" s="62"/>
      <c r="F45" s="62"/>
      <c r="G45" s="30"/>
      <c r="H45" s="30"/>
      <c r="J45" s="30"/>
      <c r="K45" s="30"/>
      <c r="L45" s="30"/>
      <c r="M45" s="30"/>
      <c r="N45" s="30"/>
      <c r="P45" s="139"/>
      <c r="Q45" s="261" t="s">
        <v>54</v>
      </c>
      <c r="R45" s="261"/>
      <c r="S45" s="30"/>
      <c r="T45" s="30"/>
      <c r="U45" s="261" t="s">
        <v>55</v>
      </c>
      <c r="V45" s="261"/>
      <c r="W45" s="30"/>
      <c r="X45" s="30"/>
      <c r="Z45" s="136"/>
    </row>
    <row r="46" spans="2:26" ht="23.25" customHeight="1" x14ac:dyDescent="0.2">
      <c r="B46" s="140"/>
      <c r="O46" s="262" t="s">
        <v>48</v>
      </c>
      <c r="P46" s="262"/>
      <c r="Q46" s="74" t="s">
        <v>32</v>
      </c>
      <c r="R46" s="75" t="s">
        <v>49</v>
      </c>
      <c r="S46" s="262" t="s">
        <v>48</v>
      </c>
      <c r="T46" s="262"/>
      <c r="U46" s="74" t="s">
        <v>32</v>
      </c>
      <c r="V46" s="75" t="s">
        <v>49</v>
      </c>
      <c r="Z46" s="163"/>
    </row>
    <row r="47" spans="2:26" s="8" customFormat="1" ht="23.25" customHeight="1" x14ac:dyDescent="0.2">
      <c r="B47" s="115"/>
      <c r="G47" s="141"/>
      <c r="O47" s="262"/>
      <c r="P47" s="262"/>
      <c r="Q47" s="76">
        <f>IF(R34*0.026&gt;R41,R41,ROUNDDOWN(R34*0.026,0))</f>
        <v>2268519</v>
      </c>
      <c r="R47" s="77">
        <f>ROUNDDOWN(R34*0.026,0)</f>
        <v>9415338</v>
      </c>
      <c r="S47" s="262"/>
      <c r="T47" s="262"/>
      <c r="U47" s="76">
        <f>IF(V34*0.026&gt;V41,V41,ROUNDDOWN(V34*0.026,0))</f>
        <v>6805555</v>
      </c>
      <c r="V47" s="77">
        <f>ROUNDDOWN(V34*0.026,0)</f>
        <v>28246015</v>
      </c>
      <c r="Z47" s="162"/>
    </row>
    <row r="48" spans="2:26" s="8" customFormat="1" ht="23.25" customHeight="1" thickBot="1" x14ac:dyDescent="0.25">
      <c r="B48" s="108"/>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64"/>
    </row>
    <row r="49" spans="26:32" s="8" customFormat="1" ht="23.25" customHeight="1" x14ac:dyDescent="0.2">
      <c r="Z49" s="10"/>
    </row>
    <row r="52" spans="26:32" ht="23.25" customHeight="1" x14ac:dyDescent="0.2">
      <c r="Z52" s="15"/>
      <c r="AF52" s="26"/>
    </row>
  </sheetData>
  <customSheetViews>
    <customSheetView guid="{D3D8BAF4-BD87-4EAE-A5A9-00D10A04ACA5}" scale="70" showPageBreaks="1" showGridLines="0" fitToPage="1" printArea="1" showRuler="0" topLeftCell="A22">
      <selection activeCell="I33" sqref="I33"/>
      <pageMargins left="0.59055118110236227" right="0.19685039370078741" top="0.98425196850393704" bottom="0.39370078740157483" header="0.51181102362204722" footer="0.19685039370078741"/>
      <headerFooter alignWithMargins="0"/>
    </customSheetView>
  </customSheetViews>
  <mergeCells count="59">
    <mergeCell ref="W4:X4"/>
    <mergeCell ref="C8:F9"/>
    <mergeCell ref="I8:I9"/>
    <mergeCell ref="J8:J9"/>
    <mergeCell ref="K8:K9"/>
    <mergeCell ref="C6:K7"/>
    <mergeCell ref="C10:C13"/>
    <mergeCell ref="D10:F10"/>
    <mergeCell ref="D11:F11"/>
    <mergeCell ref="D12:F12"/>
    <mergeCell ref="D13:F13"/>
    <mergeCell ref="P16:Q16"/>
    <mergeCell ref="D17:F17"/>
    <mergeCell ref="P17:Q17"/>
    <mergeCell ref="P18:Q18"/>
    <mergeCell ref="D15:F15"/>
    <mergeCell ref="AB24:AC24"/>
    <mergeCell ref="T19:U19"/>
    <mergeCell ref="V19:W19"/>
    <mergeCell ref="Y19:Z19"/>
    <mergeCell ref="C41:F41"/>
    <mergeCell ref="P20:Q20"/>
    <mergeCell ref="T20:U20"/>
    <mergeCell ref="V20:W20"/>
    <mergeCell ref="P19:Q19"/>
    <mergeCell ref="AB23:AC23"/>
    <mergeCell ref="C14:C20"/>
    <mergeCell ref="D14:F14"/>
    <mergeCell ref="D19:F19"/>
    <mergeCell ref="D20:F20"/>
    <mergeCell ref="T15:X18"/>
    <mergeCell ref="D16:F16"/>
    <mergeCell ref="C42:F42"/>
    <mergeCell ref="B32:E33"/>
    <mergeCell ref="C21:F21"/>
    <mergeCell ref="P21:Q21"/>
    <mergeCell ref="P22:Q22"/>
    <mergeCell ref="P23:Q23"/>
    <mergeCell ref="B34:B35"/>
    <mergeCell ref="C34:F34"/>
    <mergeCell ref="C35:F35"/>
    <mergeCell ref="N30:N31"/>
    <mergeCell ref="K30:M30"/>
    <mergeCell ref="B43:F43"/>
    <mergeCell ref="Q45:R45"/>
    <mergeCell ref="U45:V45"/>
    <mergeCell ref="T14:Z14"/>
    <mergeCell ref="O46:P47"/>
    <mergeCell ref="S46:T47"/>
    <mergeCell ref="G37:M37"/>
    <mergeCell ref="G44:M44"/>
    <mergeCell ref="O30:R30"/>
    <mergeCell ref="S30:V30"/>
    <mergeCell ref="B36:F36"/>
    <mergeCell ref="B29:F29"/>
    <mergeCell ref="B30:F31"/>
    <mergeCell ref="G30:J30"/>
    <mergeCell ref="B40:F40"/>
    <mergeCell ref="B41:B42"/>
  </mergeCells>
  <phoneticPr fontId="2"/>
  <printOptions horizontalCentered="1" verticalCentered="1"/>
  <pageMargins left="0.59055118110236227" right="0.19685039370078741" top="0.98425196850393704" bottom="0.39370078740157483" header="0.51181102362204722" footer="0.19685039370078741"/>
  <pageSetup paperSize="9" scale="43" orientation="landscape" r:id="rId1"/>
  <headerFooter alignWithMargins="0">
    <oddHeader>&amp;R【記入例】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工事費費目別内訳書、面積・事業費按分表等</vt:lpstr>
      <vt:lpstr>記入例</vt:lpstr>
      <vt:lpstr>記入例!Print_Area</vt:lpstr>
      <vt:lpstr>'工事費費目別内訳書、面積・事業費按分表等'!Print_Area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市川　純子</cp:lastModifiedBy>
  <cp:lastPrinted>2022-05-30T08:22:24Z</cp:lastPrinted>
  <dcterms:created xsi:type="dcterms:W3CDTF">2002-06-29T06:21:07Z</dcterms:created>
  <dcterms:modified xsi:type="dcterms:W3CDTF">2025-05-01T10:36:35Z</dcterms:modified>
</cp:coreProperties>
</file>